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ahca.sharepoint.com/sites/Knowli/Shared Documents/Procurement Dental 23-28/Draft Versions for Feedback/"/>
    </mc:Choice>
  </mc:AlternateContent>
  <xr:revisionPtr revIDLastSave="0" documentId="8_{72B5504B-56C0-455A-BEC3-4F169A8A8174}" xr6:coauthVersionLast="47" xr6:coauthVersionMax="47" xr10:uidLastSave="{00000000-0000-0000-0000-000000000000}"/>
  <bookViews>
    <workbookView xWindow="-120" yWindow="-120" windowWidth="34080" windowHeight="22200" xr2:uid="{00000000-000D-0000-FFFF-FFFF00000000}"/>
  </bookViews>
  <sheets>
    <sheet name="Respondent Information" sheetId="2" r:id="rId1"/>
    <sheet name="Org Commitment to Quality" sheetId="17" r:id="rId2"/>
    <sheet name="Dental Quality Measurement Exp" sheetId="9" r:id="rId3"/>
    <sheet name="Expanded Benefits-Defined" sheetId="20" r:id="rId4"/>
    <sheet name="Value-Based Purchasing" sheetId="8" r:id="rId5"/>
    <sheet name="Provider Network Enhancements" sheetId="13" r:id="rId6"/>
    <sheet name="Compliance" sheetId="15" r:id="rId7"/>
    <sheet name="Compliance-Terminations" sheetId="16" r:id="rId8"/>
    <sheet name="FL Presence" sheetId="6" r:id="rId9"/>
    <sheet name="Managed Care Experience" sheetId="3" r:id="rId10"/>
    <sheet name="Accreditation" sheetId="7" r:id="rId11"/>
    <sheet name="Claims Processing and Payment" sheetId="5" r:id="rId12"/>
    <sheet name="Provider Engagement Model" sheetId="11" r:id="rId13"/>
    <sheet name="Community Partnerships" sheetId="10" r:id="rId14"/>
    <sheet name="Grievances" sheetId="4" r:id="rId15"/>
  </sheets>
  <definedNames>
    <definedName name="Function" localSheetId="6">#REF!</definedName>
    <definedName name="Function" localSheetId="7">#REF!</definedName>
    <definedName name="Funct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0" l="1"/>
  <c r="C28" i="20"/>
  <c r="C24" i="13"/>
  <c r="C23" i="13"/>
  <c r="C22" i="13"/>
  <c r="G19" i="9" l="1"/>
  <c r="G16" i="9"/>
  <c r="G17" i="9"/>
  <c r="G18" i="9"/>
  <c r="I18" i="9"/>
  <c r="F20" i="9"/>
  <c r="I17" i="9"/>
  <c r="I16" i="9"/>
  <c r="F19" i="9"/>
  <c r="I19" i="9"/>
  <c r="F18" i="9"/>
  <c r="F17" i="9"/>
  <c r="G20" i="9"/>
  <c r="F16" i="9"/>
  <c r="I20" i="9"/>
  <c r="D20" i="9"/>
  <c r="D19" i="9"/>
  <c r="D18" i="9"/>
  <c r="D17" i="9"/>
  <c r="I21" i="9"/>
  <c r="D16" i="9"/>
  <c r="G21" i="9"/>
  <c r="C20" i="9"/>
  <c r="F21" i="9"/>
  <c r="C19" i="9"/>
  <c r="D21" i="9"/>
  <c r="C18" i="9"/>
  <c r="C21" i="9"/>
  <c r="C17" i="9"/>
  <c r="C16" i="9"/>
  <c r="B10" i="5"/>
  <c r="R151" i="10" l="1"/>
  <c r="P151" i="10"/>
  <c r="R150" i="10"/>
  <c r="P150" i="10"/>
  <c r="R149" i="10"/>
  <c r="P149" i="10"/>
  <c r="R148" i="10"/>
  <c r="P148" i="10"/>
  <c r="R147" i="10"/>
  <c r="P147" i="10"/>
  <c r="R146" i="10"/>
  <c r="P146" i="10"/>
  <c r="R145" i="10"/>
  <c r="P145" i="10"/>
  <c r="R144" i="10"/>
  <c r="P144" i="10"/>
  <c r="R143" i="10"/>
  <c r="P143" i="10"/>
  <c r="R142" i="10"/>
  <c r="P142" i="10"/>
  <c r="R141" i="10"/>
  <c r="P141" i="10"/>
  <c r="R140" i="10"/>
  <c r="P140" i="10"/>
  <c r="R139" i="10"/>
  <c r="P139" i="10"/>
  <c r="R138" i="10"/>
  <c r="P138" i="10"/>
  <c r="R137" i="10"/>
  <c r="P137" i="10"/>
  <c r="R136" i="10"/>
  <c r="P136" i="10"/>
  <c r="R135" i="10"/>
  <c r="P135" i="10"/>
  <c r="R134" i="10"/>
  <c r="P134" i="10"/>
  <c r="R133" i="10"/>
  <c r="P133" i="10"/>
  <c r="R132" i="10"/>
  <c r="P132" i="10"/>
  <c r="R131" i="10"/>
  <c r="P131" i="10"/>
  <c r="R130" i="10"/>
  <c r="P130" i="10"/>
  <c r="R129" i="10"/>
  <c r="P129" i="10"/>
  <c r="R128" i="10"/>
  <c r="P128" i="10"/>
  <c r="R127" i="10"/>
  <c r="P127" i="10"/>
  <c r="R126" i="10"/>
  <c r="P126" i="10"/>
  <c r="R125" i="10"/>
  <c r="P125" i="10"/>
  <c r="R124" i="10"/>
  <c r="P124" i="10"/>
  <c r="R123" i="10"/>
  <c r="P123" i="10"/>
  <c r="R122" i="10"/>
  <c r="P122" i="10"/>
  <c r="R121" i="10"/>
  <c r="P121" i="10"/>
  <c r="R120" i="10"/>
  <c r="P120" i="10"/>
  <c r="R119" i="10"/>
  <c r="P119" i="10"/>
  <c r="R118" i="10"/>
  <c r="P118" i="10"/>
  <c r="R117" i="10"/>
  <c r="P117" i="10"/>
  <c r="R116" i="10"/>
  <c r="P116" i="10"/>
  <c r="R115" i="10"/>
  <c r="P115" i="10"/>
  <c r="R114" i="10"/>
  <c r="P114" i="10"/>
  <c r="R113" i="10"/>
  <c r="P113" i="10"/>
  <c r="R112" i="10"/>
  <c r="P112" i="10"/>
  <c r="R111" i="10"/>
  <c r="P111" i="10"/>
  <c r="R110" i="10"/>
  <c r="P110" i="10"/>
  <c r="R109" i="10"/>
  <c r="P109" i="10"/>
  <c r="R108" i="10"/>
  <c r="P108" i="10"/>
  <c r="R107" i="10"/>
  <c r="P107" i="10"/>
  <c r="R106" i="10"/>
  <c r="P106" i="10"/>
  <c r="R105" i="10"/>
  <c r="P105" i="10"/>
  <c r="R104" i="10"/>
  <c r="P104" i="10"/>
  <c r="R103" i="10"/>
  <c r="P103" i="10"/>
  <c r="R102" i="10"/>
  <c r="P102" i="10"/>
  <c r="R101" i="10"/>
  <c r="P101" i="10"/>
  <c r="R100" i="10"/>
  <c r="P100" i="10"/>
  <c r="R99" i="10"/>
  <c r="P99" i="10"/>
  <c r="R98" i="10"/>
  <c r="P98" i="10"/>
  <c r="R97" i="10"/>
  <c r="P97" i="10"/>
  <c r="R96" i="10"/>
  <c r="P96" i="10"/>
  <c r="R95" i="10"/>
  <c r="P95" i="10"/>
  <c r="R94" i="10"/>
  <c r="P94" i="10"/>
  <c r="R93" i="10"/>
  <c r="P93" i="10"/>
  <c r="R92" i="10"/>
  <c r="P92" i="10"/>
  <c r="R91" i="10"/>
  <c r="P91" i="10"/>
  <c r="R90" i="10"/>
  <c r="P90" i="10"/>
  <c r="R89" i="10"/>
  <c r="P89" i="10"/>
  <c r="R88" i="10"/>
  <c r="P88" i="10"/>
  <c r="R87" i="10"/>
  <c r="P87" i="10"/>
  <c r="R86" i="10"/>
  <c r="P86" i="10"/>
  <c r="R85" i="10"/>
  <c r="P85" i="10"/>
  <c r="R84" i="10"/>
  <c r="P84" i="10"/>
  <c r="R83" i="10"/>
  <c r="P83" i="10"/>
  <c r="R82" i="10"/>
  <c r="P82" i="10"/>
  <c r="R81" i="10"/>
  <c r="P81" i="10"/>
  <c r="R80" i="10"/>
  <c r="P80" i="10"/>
  <c r="R79" i="10"/>
  <c r="P79" i="10"/>
  <c r="R78" i="10"/>
  <c r="P78" i="10"/>
  <c r="R77" i="10"/>
  <c r="P77" i="10"/>
  <c r="R76" i="10"/>
  <c r="P76" i="10"/>
  <c r="R75" i="10"/>
  <c r="P75" i="10"/>
  <c r="R74" i="10"/>
  <c r="P74" i="10"/>
  <c r="R73" i="10"/>
  <c r="P73" i="10"/>
  <c r="R72" i="10"/>
  <c r="P72" i="10"/>
  <c r="R71" i="10"/>
  <c r="P71" i="10"/>
  <c r="R70" i="10"/>
  <c r="P70" i="10"/>
  <c r="R69" i="10"/>
  <c r="P69" i="10"/>
  <c r="R68" i="10"/>
  <c r="P68" i="10"/>
  <c r="R67" i="10"/>
  <c r="P67" i="10"/>
  <c r="R66" i="10"/>
  <c r="P66" i="10"/>
  <c r="R65" i="10"/>
  <c r="P65" i="10"/>
  <c r="R64" i="10"/>
  <c r="P64" i="10"/>
  <c r="R63" i="10"/>
  <c r="P63" i="10"/>
  <c r="R62" i="10"/>
  <c r="P62" i="10"/>
  <c r="R61" i="10"/>
  <c r="P61" i="10"/>
  <c r="R60" i="10"/>
  <c r="P60" i="10"/>
  <c r="R59" i="10"/>
  <c r="P59" i="10"/>
  <c r="R58" i="10"/>
  <c r="P58" i="10"/>
  <c r="R57" i="10"/>
  <c r="P57" i="10"/>
  <c r="AN9" i="10"/>
  <c r="C21" i="13"/>
  <c r="H8" i="9" l="1"/>
  <c r="E8" i="9"/>
  <c r="B8" i="9"/>
  <c r="K18" i="3"/>
  <c r="K17" i="3"/>
  <c r="K16" i="3"/>
  <c r="K15" i="3"/>
  <c r="K14" i="3"/>
  <c r="K13" i="3"/>
  <c r="K12" i="3"/>
  <c r="K11" i="3"/>
  <c r="K10" i="3"/>
  <c r="K9" i="3"/>
  <c r="B10" i="4" l="1"/>
  <c r="E110" i="15" l="1"/>
  <c r="F73" i="15"/>
  <c r="E109" i="15" s="1"/>
  <c r="B25" i="5" l="1"/>
  <c r="D45" i="5" s="1"/>
  <c r="B4" i="11"/>
  <c r="F31" i="2" s="1"/>
  <c r="C45" i="11"/>
  <c r="E45" i="11"/>
  <c r="D45" i="11"/>
  <c r="E46" i="11"/>
  <c r="D46" i="11"/>
  <c r="C46" i="11"/>
  <c r="E47" i="11"/>
  <c r="D47" i="11"/>
  <c r="C47" i="11"/>
  <c r="E49" i="11"/>
  <c r="D49" i="11"/>
  <c r="C49" i="11"/>
  <c r="E50" i="11"/>
  <c r="D50" i="11"/>
  <c r="C50" i="11"/>
  <c r="E51" i="11"/>
  <c r="D51" i="11"/>
  <c r="C51" i="11"/>
  <c r="B23" i="5"/>
  <c r="D44" i="5" s="1"/>
  <c r="C52" i="11"/>
  <c r="D52" i="11"/>
  <c r="E52" i="11"/>
  <c r="B17" i="5"/>
  <c r="C53" i="11"/>
  <c r="D53" i="11"/>
  <c r="E53" i="11"/>
  <c r="C35" i="20"/>
  <c r="C33" i="20"/>
  <c r="C34" i="20"/>
  <c r="C32" i="20"/>
  <c r="C31" i="20"/>
  <c r="C30" i="20"/>
  <c r="C27" i="20"/>
  <c r="C26" i="20"/>
  <c r="D32" i="17"/>
  <c r="D27" i="17"/>
  <c r="D22" i="17"/>
  <c r="D33" i="17"/>
  <c r="D28" i="17"/>
  <c r="D23" i="17"/>
  <c r="C20" i="13"/>
  <c r="C20" i="7"/>
  <c r="C19" i="7"/>
  <c r="B4" i="7"/>
  <c r="AF10" i="10"/>
  <c r="F118" i="15"/>
  <c r="E118" i="15"/>
  <c r="F114" i="15"/>
  <c r="E114" i="15"/>
  <c r="H110" i="15"/>
  <c r="F110" i="15"/>
  <c r="F119" i="15"/>
  <c r="E119" i="15"/>
  <c r="F117" i="15"/>
  <c r="E117" i="15"/>
  <c r="F115" i="15"/>
  <c r="E115" i="15"/>
  <c r="F113" i="15"/>
  <c r="E113" i="15"/>
  <c r="H111" i="15"/>
  <c r="F111" i="15"/>
  <c r="H109" i="15"/>
  <c r="E111" i="15"/>
  <c r="J22" i="7" a="1"/>
  <c r="J22" i="7" s="1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N99" i="10"/>
  <c r="AN100" i="10"/>
  <c r="AN101" i="10"/>
  <c r="AN102" i="10"/>
  <c r="AN103" i="10"/>
  <c r="AN104" i="10"/>
  <c r="AN105" i="10"/>
  <c r="AN106" i="10"/>
  <c r="AN107" i="10"/>
  <c r="AN108" i="10"/>
  <c r="AN109" i="10"/>
  <c r="AN110" i="10"/>
  <c r="AN111" i="10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N146" i="10"/>
  <c r="AN147" i="10"/>
  <c r="AN148" i="10"/>
  <c r="AN149" i="10"/>
  <c r="AN150" i="10"/>
  <c r="AN151" i="10"/>
  <c r="AN152" i="10"/>
  <c r="AN153" i="10"/>
  <c r="AN154" i="10"/>
  <c r="AN155" i="10"/>
  <c r="AN156" i="10"/>
  <c r="AN157" i="10"/>
  <c r="AN158" i="10"/>
  <c r="AN159" i="10"/>
  <c r="B32" i="4"/>
  <c r="C58" i="4" s="1"/>
  <c r="B22" i="4"/>
  <c r="B23" i="4" s="1"/>
  <c r="C48" i="4" s="1"/>
  <c r="B14" i="4"/>
  <c r="B15" i="4" s="1"/>
  <c r="C38" i="4" s="1"/>
  <c r="B16" i="4"/>
  <c r="C43" i="4" s="1"/>
  <c r="B9" i="4"/>
  <c r="B8" i="4"/>
  <c r="B9" i="5"/>
  <c r="B8" i="5"/>
  <c r="D10" i="11"/>
  <c r="E43" i="11" s="1"/>
  <c r="C10" i="11"/>
  <c r="D43" i="11" s="1"/>
  <c r="B10" i="11"/>
  <c r="C43" i="11" s="1"/>
  <c r="B9" i="11"/>
  <c r="B8" i="11"/>
  <c r="A43" i="11" s="1"/>
  <c r="F9" i="17"/>
  <c r="D9" i="17"/>
  <c r="B9" i="17"/>
  <c r="E8" i="17"/>
  <c r="C8" i="17"/>
  <c r="A8" i="17"/>
  <c r="A20" i="9"/>
  <c r="A18" i="9"/>
  <c r="A16" i="9"/>
  <c r="A17" i="8"/>
  <c r="A13" i="8"/>
  <c r="AW9" i="15"/>
  <c r="A9" i="8"/>
  <c r="AQ9" i="15"/>
  <c r="A31" i="8"/>
  <c r="AK9" i="15"/>
  <c r="A28" i="8"/>
  <c r="AE9" i="15"/>
  <c r="Y9" i="15"/>
  <c r="S9" i="15"/>
  <c r="M9" i="15"/>
  <c r="G9" i="15"/>
  <c r="A9" i="15"/>
  <c r="AK8" i="15"/>
  <c r="S8" i="15"/>
  <c r="A8" i="15"/>
  <c r="AK7" i="15"/>
  <c r="A117" i="15" s="1"/>
  <c r="S7" i="15"/>
  <c r="A113" i="15" s="1"/>
  <c r="A7" i="15"/>
  <c r="A109" i="15" s="1"/>
  <c r="A25" i="8"/>
  <c r="F29" i="2"/>
  <c r="F20" i="2"/>
  <c r="B15" i="17" l="1"/>
  <c r="D21" i="17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EZ89" i="10"/>
  <c r="EY89" i="10"/>
  <c r="EX89" i="10"/>
  <c r="EW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GL88" i="10"/>
  <c r="GK88" i="10"/>
  <c r="GJ88" i="10"/>
  <c r="GI88" i="10"/>
  <c r="GH88" i="10"/>
  <c r="GG88" i="10"/>
  <c r="GF88" i="10"/>
  <c r="GE88" i="10"/>
  <c r="GD88" i="10"/>
  <c r="GC88" i="10"/>
  <c r="GB88" i="10"/>
  <c r="GA88" i="10"/>
  <c r="FZ88" i="10"/>
  <c r="FY88" i="10"/>
  <c r="FX88" i="10"/>
  <c r="FW88" i="10"/>
  <c r="FV88" i="10"/>
  <c r="FU88" i="10"/>
  <c r="FT88" i="10"/>
  <c r="FS88" i="10"/>
  <c r="FR88" i="10"/>
  <c r="FQ88" i="10"/>
  <c r="FP88" i="10"/>
  <c r="FO88" i="10"/>
  <c r="FN88" i="10"/>
  <c r="FM88" i="10"/>
  <c r="FL88" i="10"/>
  <c r="FK88" i="10"/>
  <c r="FJ88" i="10"/>
  <c r="FI88" i="10"/>
  <c r="FH88" i="10"/>
  <c r="FG88" i="10"/>
  <c r="FF88" i="10"/>
  <c r="FE88" i="10"/>
  <c r="FD88" i="10"/>
  <c r="FC88" i="10"/>
  <c r="FB88" i="10"/>
  <c r="FA88" i="10"/>
  <c r="EZ88" i="10"/>
  <c r="EY88" i="10"/>
  <c r="EX88" i="10"/>
  <c r="EW88" i="10"/>
  <c r="EV88" i="10"/>
  <c r="EU88" i="10"/>
  <c r="ET88" i="10"/>
  <c r="ES88" i="10"/>
  <c r="ER88" i="10"/>
  <c r="EQ88" i="10"/>
  <c r="EP88" i="10"/>
  <c r="EO88" i="10"/>
  <c r="EN88" i="10"/>
  <c r="EM88" i="10"/>
  <c r="EL88" i="10"/>
  <c r="EK88" i="10"/>
  <c r="EJ88" i="10"/>
  <c r="EI88" i="10"/>
  <c r="EH88" i="10"/>
  <c r="EG88" i="10"/>
  <c r="EF88" i="10"/>
  <c r="EE88" i="10"/>
  <c r="ED88" i="10"/>
  <c r="EC88" i="10"/>
  <c r="EB88" i="10"/>
  <c r="EA88" i="10"/>
  <c r="DZ88" i="10"/>
  <c r="DY88" i="10"/>
  <c r="DX88" i="10"/>
  <c r="DW88" i="10"/>
  <c r="DV88" i="10"/>
  <c r="DU88" i="10"/>
  <c r="DT88" i="10"/>
  <c r="DS88" i="10"/>
  <c r="DR88" i="10"/>
  <c r="DQ88" i="10"/>
  <c r="DP88" i="10"/>
  <c r="DO88" i="10"/>
  <c r="DN88" i="10"/>
  <c r="DM88" i="10"/>
  <c r="DL88" i="10"/>
  <c r="DK88" i="10"/>
  <c r="DJ88" i="10"/>
  <c r="DI88" i="10"/>
  <c r="DH88" i="10"/>
  <c r="DG88" i="10"/>
  <c r="DF88" i="10"/>
  <c r="DE88" i="10"/>
  <c r="DD88" i="10"/>
  <c r="DC88" i="10"/>
  <c r="DB88" i="10"/>
  <c r="DA88" i="10"/>
  <c r="CZ88" i="10"/>
  <c r="CY88" i="10"/>
  <c r="CX88" i="10"/>
  <c r="CW88" i="10"/>
  <c r="CV88" i="10"/>
  <c r="CU88" i="10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GL87" i="10"/>
  <c r="GK87" i="10"/>
  <c r="GJ87" i="10"/>
  <c r="GI87" i="10"/>
  <c r="GH87" i="10"/>
  <c r="GG87" i="10"/>
  <c r="GF87" i="10"/>
  <c r="GE87" i="10"/>
  <c r="GD87" i="10"/>
  <c r="GC87" i="10"/>
  <c r="GB87" i="10"/>
  <c r="GA87" i="10"/>
  <c r="FZ87" i="10"/>
  <c r="FY87" i="10"/>
  <c r="FX87" i="10"/>
  <c r="FW87" i="10"/>
  <c r="FV87" i="10"/>
  <c r="FU87" i="10"/>
  <c r="FT87" i="10"/>
  <c r="FS87" i="10"/>
  <c r="FR87" i="10"/>
  <c r="FQ87" i="10"/>
  <c r="FP87" i="10"/>
  <c r="FO87" i="10"/>
  <c r="FN87" i="10"/>
  <c r="FM87" i="10"/>
  <c r="FL87" i="10"/>
  <c r="FK87" i="10"/>
  <c r="FJ87" i="10"/>
  <c r="FI87" i="10"/>
  <c r="FH87" i="10"/>
  <c r="FG87" i="10"/>
  <c r="FF87" i="10"/>
  <c r="FE87" i="10"/>
  <c r="FD87" i="10"/>
  <c r="FC87" i="10"/>
  <c r="FB87" i="10"/>
  <c r="FA87" i="10"/>
  <c r="EZ87" i="10"/>
  <c r="EY87" i="10"/>
  <c r="EX87" i="10"/>
  <c r="EW87" i="10"/>
  <c r="EV87" i="10"/>
  <c r="EU87" i="10"/>
  <c r="ET87" i="10"/>
  <c r="ES87" i="10"/>
  <c r="ER87" i="10"/>
  <c r="EQ87" i="10"/>
  <c r="EP87" i="10"/>
  <c r="EO87" i="10"/>
  <c r="EN87" i="10"/>
  <c r="EM87" i="10"/>
  <c r="EL87" i="10"/>
  <c r="EK87" i="10"/>
  <c r="EJ87" i="10"/>
  <c r="EI87" i="10"/>
  <c r="EH87" i="10"/>
  <c r="EG87" i="10"/>
  <c r="EF87" i="10"/>
  <c r="EE87" i="10"/>
  <c r="ED87" i="10"/>
  <c r="EC87" i="10"/>
  <c r="EB87" i="10"/>
  <c r="EA87" i="10"/>
  <c r="DZ87" i="10"/>
  <c r="DY87" i="10"/>
  <c r="DX87" i="10"/>
  <c r="DW87" i="10"/>
  <c r="DV87" i="10"/>
  <c r="DU87" i="10"/>
  <c r="DT87" i="10"/>
  <c r="DS87" i="10"/>
  <c r="DR87" i="10"/>
  <c r="DQ87" i="10"/>
  <c r="DP87" i="10"/>
  <c r="DO87" i="10"/>
  <c r="DN87" i="10"/>
  <c r="DM87" i="10"/>
  <c r="DL87" i="10"/>
  <c r="DK87" i="10"/>
  <c r="DJ87" i="10"/>
  <c r="DI87" i="10"/>
  <c r="DH87" i="10"/>
  <c r="DG87" i="10"/>
  <c r="DF87" i="10"/>
  <c r="DE87" i="10"/>
  <c r="DD87" i="10"/>
  <c r="DC87" i="10"/>
  <c r="DB87" i="10"/>
  <c r="DA87" i="10"/>
  <c r="CZ87" i="10"/>
  <c r="CY87" i="10"/>
  <c r="CX87" i="10"/>
  <c r="CW87" i="10"/>
  <c r="CV87" i="10"/>
  <c r="CU87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GL86" i="10"/>
  <c r="GK86" i="10"/>
  <c r="GJ86" i="10"/>
  <c r="GI86" i="10"/>
  <c r="GH86" i="10"/>
  <c r="GG86" i="10"/>
  <c r="GF86" i="10"/>
  <c r="GE86" i="10"/>
  <c r="GD86" i="10"/>
  <c r="GC86" i="10"/>
  <c r="GB86" i="10"/>
  <c r="GA86" i="10"/>
  <c r="FZ86" i="10"/>
  <c r="FY86" i="10"/>
  <c r="FX86" i="10"/>
  <c r="FW86" i="10"/>
  <c r="FV86" i="10"/>
  <c r="FU86" i="10"/>
  <c r="FT86" i="10"/>
  <c r="FS86" i="10"/>
  <c r="FR86" i="10"/>
  <c r="FQ86" i="10"/>
  <c r="FP86" i="10"/>
  <c r="FO86" i="10"/>
  <c r="FN86" i="10"/>
  <c r="FM86" i="10"/>
  <c r="FL86" i="10"/>
  <c r="FK86" i="10"/>
  <c r="FJ86" i="10"/>
  <c r="FI86" i="10"/>
  <c r="FH86" i="10"/>
  <c r="FG86" i="10"/>
  <c r="FF86" i="10"/>
  <c r="FE86" i="10"/>
  <c r="FD86" i="10"/>
  <c r="FC86" i="10"/>
  <c r="FB86" i="10"/>
  <c r="FA86" i="10"/>
  <c r="EZ86" i="10"/>
  <c r="EY86" i="10"/>
  <c r="EX86" i="10"/>
  <c r="EW86" i="10"/>
  <c r="EV86" i="10"/>
  <c r="EU86" i="10"/>
  <c r="ET86" i="10"/>
  <c r="ES86" i="10"/>
  <c r="ER86" i="10"/>
  <c r="EQ86" i="10"/>
  <c r="EP86" i="10"/>
  <c r="EO86" i="10"/>
  <c r="EN86" i="10"/>
  <c r="EM86" i="10"/>
  <c r="EL86" i="10"/>
  <c r="EK86" i="10"/>
  <c r="EJ86" i="10"/>
  <c r="EI86" i="10"/>
  <c r="EH86" i="10"/>
  <c r="EG86" i="10"/>
  <c r="EF86" i="10"/>
  <c r="EE86" i="10"/>
  <c r="ED86" i="10"/>
  <c r="EC86" i="10"/>
  <c r="EB86" i="10"/>
  <c r="EA86" i="10"/>
  <c r="DZ86" i="10"/>
  <c r="DY86" i="10"/>
  <c r="DX86" i="10"/>
  <c r="DW86" i="10"/>
  <c r="DV86" i="10"/>
  <c r="DU86" i="10"/>
  <c r="DT86" i="10"/>
  <c r="DS86" i="10"/>
  <c r="DR86" i="10"/>
  <c r="DQ86" i="10"/>
  <c r="DP86" i="10"/>
  <c r="DO86" i="10"/>
  <c r="DN86" i="10"/>
  <c r="DM86" i="10"/>
  <c r="DL86" i="10"/>
  <c r="DK86" i="10"/>
  <c r="DJ86" i="10"/>
  <c r="DI86" i="10"/>
  <c r="DH86" i="10"/>
  <c r="DG86" i="10"/>
  <c r="DF86" i="10"/>
  <c r="DE86" i="10"/>
  <c r="DD86" i="10"/>
  <c r="DC86" i="10"/>
  <c r="DB86" i="10"/>
  <c r="DA86" i="10"/>
  <c r="CZ86" i="10"/>
  <c r="CY86" i="10"/>
  <c r="CX86" i="10"/>
  <c r="CW86" i="10"/>
  <c r="CV86" i="10"/>
  <c r="CU86" i="10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GL85" i="10"/>
  <c r="GK85" i="10"/>
  <c r="GJ85" i="10"/>
  <c r="GI85" i="10"/>
  <c r="GH85" i="10"/>
  <c r="GG85" i="10"/>
  <c r="GF85" i="10"/>
  <c r="GE85" i="10"/>
  <c r="GD85" i="10"/>
  <c r="GC85" i="10"/>
  <c r="GB85" i="10"/>
  <c r="GA85" i="10"/>
  <c r="FZ85" i="10"/>
  <c r="FY85" i="10"/>
  <c r="FX85" i="10"/>
  <c r="FW85" i="10"/>
  <c r="FV85" i="10"/>
  <c r="FU85" i="10"/>
  <c r="FT85" i="10"/>
  <c r="FS85" i="10"/>
  <c r="FR85" i="10"/>
  <c r="FQ85" i="10"/>
  <c r="FP85" i="10"/>
  <c r="FO85" i="10"/>
  <c r="FN85" i="10"/>
  <c r="FM85" i="10"/>
  <c r="FL85" i="10"/>
  <c r="FK85" i="10"/>
  <c r="FJ85" i="10"/>
  <c r="FI85" i="10"/>
  <c r="FH85" i="10"/>
  <c r="FG85" i="10"/>
  <c r="FF85" i="10"/>
  <c r="FE85" i="10"/>
  <c r="FD85" i="10"/>
  <c r="FC85" i="10"/>
  <c r="FB85" i="10"/>
  <c r="FA85" i="10"/>
  <c r="EZ85" i="10"/>
  <c r="EY85" i="10"/>
  <c r="EX85" i="10"/>
  <c r="EW85" i="10"/>
  <c r="EV85" i="10"/>
  <c r="EU85" i="10"/>
  <c r="ET85" i="10"/>
  <c r="ES85" i="10"/>
  <c r="ER85" i="10"/>
  <c r="EQ85" i="10"/>
  <c r="EP85" i="10"/>
  <c r="EO85" i="10"/>
  <c r="EN85" i="10"/>
  <c r="EM85" i="10"/>
  <c r="EL85" i="10"/>
  <c r="EK85" i="10"/>
  <c r="EJ85" i="10"/>
  <c r="EI85" i="10"/>
  <c r="EH85" i="10"/>
  <c r="EG85" i="10"/>
  <c r="EF85" i="10"/>
  <c r="EE85" i="10"/>
  <c r="ED85" i="10"/>
  <c r="EC85" i="10"/>
  <c r="EB85" i="10"/>
  <c r="EA85" i="10"/>
  <c r="DZ85" i="10"/>
  <c r="DY85" i="10"/>
  <c r="DX85" i="10"/>
  <c r="DW85" i="10"/>
  <c r="DV85" i="10"/>
  <c r="DU85" i="10"/>
  <c r="DT85" i="10"/>
  <c r="DS85" i="10"/>
  <c r="DR85" i="10"/>
  <c r="DQ85" i="10"/>
  <c r="DP85" i="10"/>
  <c r="DO85" i="10"/>
  <c r="DN85" i="10"/>
  <c r="DM85" i="10"/>
  <c r="DL85" i="10"/>
  <c r="DK85" i="10"/>
  <c r="DJ85" i="10"/>
  <c r="DI85" i="10"/>
  <c r="DH85" i="10"/>
  <c r="DG85" i="10"/>
  <c r="DF85" i="10"/>
  <c r="DE85" i="10"/>
  <c r="DD85" i="10"/>
  <c r="DC85" i="10"/>
  <c r="DB85" i="10"/>
  <c r="DA85" i="10"/>
  <c r="CZ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GL84" i="10"/>
  <c r="GK84" i="10"/>
  <c r="GJ84" i="10"/>
  <c r="GI84" i="10"/>
  <c r="GH84" i="10"/>
  <c r="GG84" i="10"/>
  <c r="GF84" i="10"/>
  <c r="GE84" i="10"/>
  <c r="GD84" i="10"/>
  <c r="GC84" i="10"/>
  <c r="GB84" i="10"/>
  <c r="GA84" i="10"/>
  <c r="FZ84" i="10"/>
  <c r="FY84" i="10"/>
  <c r="FX84" i="10"/>
  <c r="FW84" i="10"/>
  <c r="FV84" i="10"/>
  <c r="FU84" i="10"/>
  <c r="FT84" i="10"/>
  <c r="FS84" i="10"/>
  <c r="FR84" i="10"/>
  <c r="FQ84" i="10"/>
  <c r="FP84" i="10"/>
  <c r="FO84" i="10"/>
  <c r="FN84" i="10"/>
  <c r="FM84" i="10"/>
  <c r="FL84" i="10"/>
  <c r="FK84" i="10"/>
  <c r="FJ84" i="10"/>
  <c r="FI84" i="10"/>
  <c r="FH84" i="10"/>
  <c r="FG84" i="10"/>
  <c r="FF84" i="10"/>
  <c r="FE84" i="10"/>
  <c r="FD84" i="10"/>
  <c r="FC84" i="10"/>
  <c r="FB84" i="10"/>
  <c r="FA84" i="10"/>
  <c r="EZ84" i="10"/>
  <c r="EY84" i="10"/>
  <c r="EX84" i="10"/>
  <c r="EW84" i="10"/>
  <c r="EV84" i="10"/>
  <c r="EU84" i="10"/>
  <c r="ET84" i="10"/>
  <c r="ES84" i="10"/>
  <c r="ER84" i="10"/>
  <c r="EQ84" i="10"/>
  <c r="EP84" i="10"/>
  <c r="EO84" i="10"/>
  <c r="EN84" i="10"/>
  <c r="EM84" i="10"/>
  <c r="EL84" i="10"/>
  <c r="EK84" i="10"/>
  <c r="EJ84" i="10"/>
  <c r="EI84" i="10"/>
  <c r="EH84" i="10"/>
  <c r="EG84" i="10"/>
  <c r="EF84" i="10"/>
  <c r="EE84" i="10"/>
  <c r="ED84" i="10"/>
  <c r="EC84" i="10"/>
  <c r="EB84" i="10"/>
  <c r="EA84" i="10"/>
  <c r="DZ84" i="10"/>
  <c r="DY84" i="10"/>
  <c r="DX84" i="10"/>
  <c r="DW84" i="10"/>
  <c r="DV84" i="10"/>
  <c r="DU84" i="10"/>
  <c r="DT84" i="10"/>
  <c r="DS84" i="10"/>
  <c r="DR84" i="10"/>
  <c r="DQ84" i="10"/>
  <c r="DP84" i="10"/>
  <c r="DO84" i="10"/>
  <c r="DN84" i="10"/>
  <c r="DM84" i="10"/>
  <c r="DL84" i="10"/>
  <c r="DK84" i="10"/>
  <c r="DJ84" i="10"/>
  <c r="DI84" i="10"/>
  <c r="DH84" i="10"/>
  <c r="DG84" i="10"/>
  <c r="DF84" i="10"/>
  <c r="DE84" i="10"/>
  <c r="DD84" i="10"/>
  <c r="DC84" i="10"/>
  <c r="DB84" i="10"/>
  <c r="DA84" i="10"/>
  <c r="CZ84" i="10"/>
  <c r="CY84" i="10"/>
  <c r="CX84" i="10"/>
  <c r="CW84" i="10"/>
  <c r="CV84" i="10"/>
  <c r="CU84" i="10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EY83" i="10"/>
  <c r="EX83" i="10"/>
  <c r="EW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H83" i="10"/>
  <c r="DG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GL82" i="10"/>
  <c r="GK82" i="10"/>
  <c r="GJ82" i="10"/>
  <c r="GI82" i="10"/>
  <c r="GH82" i="10"/>
  <c r="GG82" i="10"/>
  <c r="GF82" i="10"/>
  <c r="GE82" i="10"/>
  <c r="GD82" i="10"/>
  <c r="GC82" i="10"/>
  <c r="GB82" i="10"/>
  <c r="GA82" i="10"/>
  <c r="FZ82" i="10"/>
  <c r="FY82" i="10"/>
  <c r="FX82" i="10"/>
  <c r="FW82" i="10"/>
  <c r="FV82" i="10"/>
  <c r="FU82" i="10"/>
  <c r="FT82" i="10"/>
  <c r="FS82" i="10"/>
  <c r="FR82" i="10"/>
  <c r="FQ82" i="10"/>
  <c r="FP82" i="10"/>
  <c r="FO82" i="10"/>
  <c r="FN82" i="10"/>
  <c r="FM82" i="10"/>
  <c r="FL82" i="10"/>
  <c r="FK82" i="10"/>
  <c r="FJ82" i="10"/>
  <c r="FI82" i="10"/>
  <c r="FH82" i="10"/>
  <c r="FG82" i="10"/>
  <c r="FF82" i="10"/>
  <c r="FE82" i="10"/>
  <c r="FD82" i="10"/>
  <c r="FC82" i="10"/>
  <c r="FB82" i="10"/>
  <c r="FA82" i="10"/>
  <c r="EZ82" i="10"/>
  <c r="EY82" i="10"/>
  <c r="EX82" i="10"/>
  <c r="EW82" i="10"/>
  <c r="EV82" i="10"/>
  <c r="EU82" i="10"/>
  <c r="ET82" i="10"/>
  <c r="ES82" i="10"/>
  <c r="ER82" i="10"/>
  <c r="EQ82" i="10"/>
  <c r="EP82" i="10"/>
  <c r="EO82" i="10"/>
  <c r="EN82" i="10"/>
  <c r="EM82" i="10"/>
  <c r="EL82" i="10"/>
  <c r="EK82" i="10"/>
  <c r="EJ82" i="10"/>
  <c r="EI82" i="10"/>
  <c r="EH82" i="10"/>
  <c r="EG82" i="10"/>
  <c r="EF82" i="10"/>
  <c r="EE82" i="10"/>
  <c r="ED82" i="10"/>
  <c r="EC82" i="10"/>
  <c r="EB82" i="10"/>
  <c r="EA82" i="10"/>
  <c r="DZ82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D82" i="10"/>
  <c r="DC82" i="10"/>
  <c r="DB82" i="10"/>
  <c r="DA82" i="10"/>
  <c r="CZ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GL81" i="10"/>
  <c r="GK81" i="10"/>
  <c r="GJ81" i="10"/>
  <c r="GI81" i="10"/>
  <c r="GH81" i="10"/>
  <c r="GG81" i="10"/>
  <c r="GF81" i="10"/>
  <c r="GE81" i="10"/>
  <c r="GD81" i="10"/>
  <c r="GC81" i="10"/>
  <c r="GB81" i="10"/>
  <c r="GA81" i="10"/>
  <c r="FZ81" i="10"/>
  <c r="FY81" i="10"/>
  <c r="FX81" i="10"/>
  <c r="FW81" i="10"/>
  <c r="FV81" i="10"/>
  <c r="FU81" i="10"/>
  <c r="FT81" i="10"/>
  <c r="FS81" i="10"/>
  <c r="FR81" i="10"/>
  <c r="FQ81" i="10"/>
  <c r="FP81" i="10"/>
  <c r="FO81" i="10"/>
  <c r="FN81" i="10"/>
  <c r="FM81" i="10"/>
  <c r="FL81" i="10"/>
  <c r="FK81" i="10"/>
  <c r="FJ81" i="10"/>
  <c r="FI81" i="10"/>
  <c r="FH81" i="10"/>
  <c r="FG81" i="10"/>
  <c r="FF81" i="10"/>
  <c r="FE81" i="10"/>
  <c r="FD81" i="10"/>
  <c r="FC81" i="10"/>
  <c r="FB81" i="10"/>
  <c r="FA81" i="10"/>
  <c r="EZ81" i="10"/>
  <c r="EY81" i="10"/>
  <c r="EX81" i="10"/>
  <c r="EW81" i="10"/>
  <c r="EV81" i="10"/>
  <c r="EU81" i="10"/>
  <c r="ET81" i="10"/>
  <c r="ES81" i="10"/>
  <c r="ER81" i="10"/>
  <c r="EQ81" i="10"/>
  <c r="EP81" i="10"/>
  <c r="EO81" i="10"/>
  <c r="EN81" i="10"/>
  <c r="EM81" i="10"/>
  <c r="EL81" i="10"/>
  <c r="EK81" i="10"/>
  <c r="EJ81" i="10"/>
  <c r="EI81" i="10"/>
  <c r="EH81" i="10"/>
  <c r="EG81" i="10"/>
  <c r="EF81" i="10"/>
  <c r="EE81" i="10"/>
  <c r="ED81" i="10"/>
  <c r="EC81" i="10"/>
  <c r="EB81" i="10"/>
  <c r="EA81" i="10"/>
  <c r="DZ81" i="10"/>
  <c r="DY81" i="10"/>
  <c r="DX81" i="10"/>
  <c r="DW81" i="10"/>
  <c r="DV81" i="10"/>
  <c r="DU81" i="10"/>
  <c r="DT81" i="10"/>
  <c r="DS81" i="10"/>
  <c r="DR81" i="10"/>
  <c r="DQ81" i="10"/>
  <c r="DP81" i="10"/>
  <c r="DO81" i="10"/>
  <c r="DN81" i="10"/>
  <c r="DM81" i="10"/>
  <c r="DL81" i="10"/>
  <c r="DK81" i="10"/>
  <c r="DJ81" i="10"/>
  <c r="DI81" i="10"/>
  <c r="DH81" i="10"/>
  <c r="DG81" i="10"/>
  <c r="DF81" i="10"/>
  <c r="DE81" i="10"/>
  <c r="DD81" i="10"/>
  <c r="DC81" i="10"/>
  <c r="DB81" i="10"/>
  <c r="DA81" i="10"/>
  <c r="CZ81" i="10"/>
  <c r="CY81" i="10"/>
  <c r="CX81" i="10"/>
  <c r="CW81" i="10"/>
  <c r="CV81" i="10"/>
  <c r="CU81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GL80" i="10"/>
  <c r="GK80" i="10"/>
  <c r="GJ80" i="10"/>
  <c r="GI80" i="10"/>
  <c r="GH80" i="10"/>
  <c r="GG80" i="10"/>
  <c r="GF80" i="10"/>
  <c r="GE80" i="10"/>
  <c r="GD80" i="10"/>
  <c r="GC80" i="10"/>
  <c r="GB80" i="10"/>
  <c r="GA80" i="10"/>
  <c r="FZ80" i="10"/>
  <c r="FY80" i="10"/>
  <c r="FX80" i="10"/>
  <c r="FW80" i="10"/>
  <c r="FV80" i="10"/>
  <c r="FU80" i="10"/>
  <c r="FT80" i="10"/>
  <c r="FS80" i="10"/>
  <c r="FR80" i="10"/>
  <c r="FQ80" i="10"/>
  <c r="FP80" i="10"/>
  <c r="FO80" i="10"/>
  <c r="FN80" i="10"/>
  <c r="FM80" i="10"/>
  <c r="FL80" i="10"/>
  <c r="FK80" i="10"/>
  <c r="FJ80" i="10"/>
  <c r="FI80" i="10"/>
  <c r="FH80" i="10"/>
  <c r="FG80" i="10"/>
  <c r="FF80" i="10"/>
  <c r="FE80" i="10"/>
  <c r="FD80" i="10"/>
  <c r="FC80" i="10"/>
  <c r="FB80" i="10"/>
  <c r="FA80" i="10"/>
  <c r="EZ80" i="10"/>
  <c r="EY80" i="10"/>
  <c r="EX80" i="10"/>
  <c r="EW80" i="10"/>
  <c r="EV80" i="10"/>
  <c r="EU80" i="10"/>
  <c r="ET80" i="10"/>
  <c r="ES80" i="10"/>
  <c r="ER80" i="10"/>
  <c r="EQ80" i="10"/>
  <c r="EP80" i="10"/>
  <c r="EO80" i="10"/>
  <c r="EN80" i="10"/>
  <c r="EM80" i="10"/>
  <c r="EL80" i="10"/>
  <c r="EK80" i="10"/>
  <c r="EJ80" i="10"/>
  <c r="EI80" i="10"/>
  <c r="EH80" i="10"/>
  <c r="EG80" i="10"/>
  <c r="EF80" i="10"/>
  <c r="EE80" i="10"/>
  <c r="ED80" i="10"/>
  <c r="EC80" i="10"/>
  <c r="EB80" i="10"/>
  <c r="EA80" i="10"/>
  <c r="DZ80" i="10"/>
  <c r="DY80" i="10"/>
  <c r="DX80" i="10"/>
  <c r="DW80" i="10"/>
  <c r="DV80" i="10"/>
  <c r="DU80" i="10"/>
  <c r="DT80" i="10"/>
  <c r="DS80" i="10"/>
  <c r="DR80" i="10"/>
  <c r="DQ80" i="10"/>
  <c r="DP80" i="10"/>
  <c r="DO80" i="10"/>
  <c r="DN80" i="10"/>
  <c r="DM80" i="10"/>
  <c r="DL80" i="10"/>
  <c r="DK80" i="10"/>
  <c r="DJ80" i="10"/>
  <c r="DI80" i="10"/>
  <c r="DH80" i="10"/>
  <c r="DG80" i="10"/>
  <c r="DF80" i="10"/>
  <c r="DE80" i="10"/>
  <c r="DD80" i="10"/>
  <c r="DC80" i="10"/>
  <c r="DB80" i="10"/>
  <c r="DA80" i="10"/>
  <c r="CZ80" i="10"/>
  <c r="CY80" i="10"/>
  <c r="CX80" i="10"/>
  <c r="CW80" i="10"/>
  <c r="CV80" i="10"/>
  <c r="CU80" i="10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GL79" i="10"/>
  <c r="GK79" i="10"/>
  <c r="GJ79" i="10"/>
  <c r="GI79" i="10"/>
  <c r="GH79" i="10"/>
  <c r="GG79" i="10"/>
  <c r="GF79" i="10"/>
  <c r="GE79" i="10"/>
  <c r="GD79" i="10"/>
  <c r="GC79" i="10"/>
  <c r="GB79" i="10"/>
  <c r="GA79" i="10"/>
  <c r="FZ79" i="10"/>
  <c r="FY79" i="10"/>
  <c r="FX79" i="10"/>
  <c r="FW79" i="10"/>
  <c r="FV79" i="10"/>
  <c r="FU79" i="10"/>
  <c r="FT79" i="10"/>
  <c r="FS79" i="10"/>
  <c r="FR79" i="10"/>
  <c r="FQ79" i="10"/>
  <c r="FP79" i="10"/>
  <c r="FO79" i="10"/>
  <c r="FN79" i="10"/>
  <c r="FM79" i="10"/>
  <c r="FL79" i="10"/>
  <c r="FK79" i="10"/>
  <c r="FJ79" i="10"/>
  <c r="FI79" i="10"/>
  <c r="FH79" i="10"/>
  <c r="FG79" i="10"/>
  <c r="FF79" i="10"/>
  <c r="FE79" i="10"/>
  <c r="FD79" i="10"/>
  <c r="FC79" i="10"/>
  <c r="FB79" i="10"/>
  <c r="FA79" i="10"/>
  <c r="EZ79" i="10"/>
  <c r="EY79" i="10"/>
  <c r="EX79" i="10"/>
  <c r="EW79" i="10"/>
  <c r="EV79" i="10"/>
  <c r="EU79" i="10"/>
  <c r="ET79" i="10"/>
  <c r="ES79" i="10"/>
  <c r="ER79" i="10"/>
  <c r="EQ79" i="10"/>
  <c r="EP79" i="10"/>
  <c r="EO79" i="10"/>
  <c r="EN79" i="10"/>
  <c r="EM79" i="10"/>
  <c r="EL79" i="10"/>
  <c r="EK79" i="10"/>
  <c r="EJ79" i="10"/>
  <c r="EI79" i="10"/>
  <c r="EH79" i="10"/>
  <c r="EG79" i="10"/>
  <c r="EF79" i="10"/>
  <c r="EE79" i="10"/>
  <c r="ED79" i="10"/>
  <c r="EC79" i="10"/>
  <c r="EB79" i="10"/>
  <c r="EA79" i="10"/>
  <c r="DZ79" i="10"/>
  <c r="DY79" i="10"/>
  <c r="DX79" i="10"/>
  <c r="DW79" i="10"/>
  <c r="DV79" i="10"/>
  <c r="DU79" i="10"/>
  <c r="DT79" i="10"/>
  <c r="DS79" i="10"/>
  <c r="DR79" i="10"/>
  <c r="DQ79" i="10"/>
  <c r="DP79" i="10"/>
  <c r="DO79" i="10"/>
  <c r="DN79" i="10"/>
  <c r="DM79" i="10"/>
  <c r="DL79" i="10"/>
  <c r="DK79" i="10"/>
  <c r="DJ79" i="10"/>
  <c r="DI79" i="10"/>
  <c r="DH79" i="10"/>
  <c r="DG79" i="10"/>
  <c r="DF79" i="10"/>
  <c r="DE79" i="10"/>
  <c r="DD79" i="10"/>
  <c r="DC79" i="10"/>
  <c r="DB79" i="10"/>
  <c r="DA79" i="10"/>
  <c r="CZ79" i="10"/>
  <c r="CY79" i="10"/>
  <c r="CX79" i="10"/>
  <c r="CW79" i="10"/>
  <c r="CV79" i="10"/>
  <c r="CU79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B4" i="5"/>
  <c r="F30" i="2" s="1"/>
  <c r="B4" i="4"/>
  <c r="F33" i="2" s="1"/>
  <c r="B36" i="5"/>
  <c r="D48" i="5" s="1"/>
  <c r="B32" i="5"/>
  <c r="D47" i="5" s="1"/>
  <c r="B29" i="5"/>
  <c r="D46" i="5" s="1"/>
  <c r="B21" i="5"/>
  <c r="D43" i="5" s="1"/>
  <c r="D42" i="5"/>
  <c r="B15" i="5"/>
  <c r="D41" i="5" s="1"/>
  <c r="B30" i="4"/>
  <c r="B26" i="4"/>
  <c r="B4" i="20"/>
  <c r="F21" i="2" s="1"/>
  <c r="D49" i="5" l="1"/>
  <c r="B5" i="5" s="1"/>
  <c r="E30" i="2" s="1"/>
  <c r="C36" i="20"/>
  <c r="B5" i="20" s="1"/>
  <c r="E21" i="2" s="1"/>
  <c r="B6" i="20" l="1"/>
  <c r="F15" i="17"/>
  <c r="D31" i="17" s="1"/>
  <c r="D15" i="17"/>
  <c r="D26" i="17" s="1"/>
  <c r="A31" i="17"/>
  <c r="A26" i="17"/>
  <c r="A21" i="17"/>
  <c r="G21" i="2" l="1"/>
  <c r="D24" i="17"/>
  <c r="D25" i="17" s="1"/>
  <c r="D34" i="17"/>
  <c r="D35" i="17" s="1"/>
  <c r="D29" i="17"/>
  <c r="D30" i="17" s="1"/>
  <c r="B4" i="17"/>
  <c r="F19" i="2" s="1"/>
  <c r="B4" i="10"/>
  <c r="F32" i="2" s="1"/>
  <c r="AS9" i="10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L73" i="15"/>
  <c r="F109" i="15" s="1"/>
  <c r="R73" i="15"/>
  <c r="X73" i="15"/>
  <c r="AD73" i="15"/>
  <c r="AJ73" i="15"/>
  <c r="H113" i="15" s="1"/>
  <c r="AP73" i="15"/>
  <c r="AV73" i="15"/>
  <c r="BB73" i="15"/>
  <c r="H117" i="15" s="1"/>
  <c r="K136" i="15"/>
  <c r="L136" i="15"/>
  <c r="M136" i="15"/>
  <c r="N136" i="15"/>
  <c r="O136" i="15"/>
  <c r="P136" i="15"/>
  <c r="Q136" i="15"/>
  <c r="R136" i="15"/>
  <c r="S136" i="15"/>
  <c r="K137" i="15"/>
  <c r="L137" i="15"/>
  <c r="M137" i="15"/>
  <c r="N137" i="15"/>
  <c r="O137" i="15"/>
  <c r="P137" i="15"/>
  <c r="Q137" i="15"/>
  <c r="R137" i="15"/>
  <c r="S137" i="15"/>
  <c r="K138" i="15"/>
  <c r="L138" i="15"/>
  <c r="M138" i="15"/>
  <c r="N138" i="15"/>
  <c r="O138" i="15"/>
  <c r="P138" i="15"/>
  <c r="Q138" i="15"/>
  <c r="R138" i="15"/>
  <c r="S138" i="15"/>
  <c r="K139" i="15"/>
  <c r="L139" i="15"/>
  <c r="M139" i="15"/>
  <c r="N139" i="15"/>
  <c r="O139" i="15"/>
  <c r="P139" i="15"/>
  <c r="Q139" i="15"/>
  <c r="R139" i="15"/>
  <c r="S139" i="15"/>
  <c r="K140" i="15"/>
  <c r="L140" i="15"/>
  <c r="M140" i="15"/>
  <c r="N140" i="15"/>
  <c r="O140" i="15"/>
  <c r="P140" i="15"/>
  <c r="Q140" i="15"/>
  <c r="R140" i="15"/>
  <c r="S140" i="15"/>
  <c r="K146" i="15"/>
  <c r="L146" i="15"/>
  <c r="M146" i="15"/>
  <c r="N146" i="15"/>
  <c r="O146" i="15"/>
  <c r="P146" i="15"/>
  <c r="Q146" i="15"/>
  <c r="R146" i="15"/>
  <c r="S146" i="15"/>
  <c r="K147" i="15"/>
  <c r="L147" i="15"/>
  <c r="M147" i="15"/>
  <c r="N147" i="15"/>
  <c r="O147" i="15"/>
  <c r="P147" i="15"/>
  <c r="Q147" i="15"/>
  <c r="R147" i="15"/>
  <c r="S147" i="15"/>
  <c r="K148" i="15"/>
  <c r="L148" i="15"/>
  <c r="M148" i="15"/>
  <c r="N148" i="15"/>
  <c r="O148" i="15"/>
  <c r="P148" i="15"/>
  <c r="Q148" i="15"/>
  <c r="R148" i="15"/>
  <c r="S148" i="15"/>
  <c r="K149" i="15"/>
  <c r="L149" i="15"/>
  <c r="M149" i="15"/>
  <c r="N149" i="15"/>
  <c r="O149" i="15"/>
  <c r="P149" i="15"/>
  <c r="Q149" i="15"/>
  <c r="R149" i="15"/>
  <c r="S149" i="15"/>
  <c r="K150" i="15"/>
  <c r="L150" i="15"/>
  <c r="M150" i="15"/>
  <c r="N150" i="15"/>
  <c r="O150" i="15"/>
  <c r="P150" i="15"/>
  <c r="Q150" i="15"/>
  <c r="R150" i="15"/>
  <c r="S150" i="15"/>
  <c r="K151" i="15" l="1"/>
  <c r="L141" i="15"/>
  <c r="N141" i="15"/>
  <c r="M141" i="15"/>
  <c r="O141" i="15"/>
  <c r="S151" i="15"/>
  <c r="H119" i="15" s="1"/>
  <c r="R141" i="15"/>
  <c r="Q141" i="15"/>
  <c r="Q151" i="15"/>
  <c r="P141" i="15"/>
  <c r="H114" i="15" s="1"/>
  <c r="M151" i="15"/>
  <c r="P151" i="15"/>
  <c r="H115" i="15" s="1"/>
  <c r="O151" i="15"/>
  <c r="N151" i="15"/>
  <c r="R151" i="15"/>
  <c r="L151" i="15"/>
  <c r="K141" i="15"/>
  <c r="D36" i="17"/>
  <c r="B5" i="17" s="1"/>
  <c r="H116" i="15"/>
  <c r="S141" i="15"/>
  <c r="H118" i="15" s="1"/>
  <c r="H120" i="15" s="1"/>
  <c r="E142" i="16"/>
  <c r="C115" i="16" s="1"/>
  <c r="C5" i="16" s="1"/>
  <c r="E26" i="2" s="1"/>
  <c r="H112" i="15"/>
  <c r="AN160" i="10"/>
  <c r="AN176" i="10" s="1"/>
  <c r="AN177" i="10" s="1"/>
  <c r="D188" i="10" s="1"/>
  <c r="H121" i="15" l="1"/>
  <c r="C5" i="15" s="1"/>
  <c r="B6" i="17"/>
  <c r="E19" i="2"/>
  <c r="C25" i="13"/>
  <c r="B5" i="13" s="1"/>
  <c r="E23" i="2" s="1"/>
  <c r="B4" i="13"/>
  <c r="F23" i="2" s="1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CJ10" i="10"/>
  <c r="CK10" i="10"/>
  <c r="CL10" i="10"/>
  <c r="CM10" i="10"/>
  <c r="CN10" i="10"/>
  <c r="CO10" i="10"/>
  <c r="CP10" i="10"/>
  <c r="CQ10" i="10"/>
  <c r="CR10" i="10"/>
  <c r="CS10" i="10"/>
  <c r="CT10" i="10"/>
  <c r="CU10" i="10"/>
  <c r="CV10" i="10"/>
  <c r="CW10" i="10"/>
  <c r="CX10" i="10"/>
  <c r="CY10" i="10"/>
  <c r="CZ10" i="10"/>
  <c r="DA10" i="10"/>
  <c r="DB10" i="10"/>
  <c r="DC10" i="10"/>
  <c r="DD10" i="10"/>
  <c r="DE10" i="10"/>
  <c r="DF10" i="10"/>
  <c r="DG10" i="10"/>
  <c r="DH10" i="10"/>
  <c r="DI10" i="10"/>
  <c r="DJ10" i="10"/>
  <c r="DK10" i="10"/>
  <c r="DL10" i="10"/>
  <c r="DM10" i="10"/>
  <c r="DN10" i="10"/>
  <c r="DO10" i="10"/>
  <c r="DP10" i="10"/>
  <c r="DQ10" i="10"/>
  <c r="DR10" i="10"/>
  <c r="DS10" i="10"/>
  <c r="DT10" i="10"/>
  <c r="DU10" i="10"/>
  <c r="DV10" i="10"/>
  <c r="DW10" i="10"/>
  <c r="DX10" i="10"/>
  <c r="DY10" i="10"/>
  <c r="DZ10" i="10"/>
  <c r="EA10" i="10"/>
  <c r="EB10" i="10"/>
  <c r="EC10" i="10"/>
  <c r="ED10" i="10"/>
  <c r="EE10" i="10"/>
  <c r="EF10" i="10"/>
  <c r="EG10" i="10"/>
  <c r="EH10" i="10"/>
  <c r="EI10" i="10"/>
  <c r="EJ10" i="10"/>
  <c r="EK10" i="10"/>
  <c r="EL10" i="10"/>
  <c r="EM10" i="10"/>
  <c r="EN10" i="10"/>
  <c r="EO10" i="10"/>
  <c r="EP10" i="10"/>
  <c r="EQ10" i="10"/>
  <c r="ER10" i="10"/>
  <c r="ES10" i="10"/>
  <c r="ET10" i="10"/>
  <c r="EU10" i="10"/>
  <c r="EV10" i="10"/>
  <c r="EW10" i="10"/>
  <c r="EX10" i="10"/>
  <c r="EY10" i="10"/>
  <c r="EZ10" i="10"/>
  <c r="FA10" i="10"/>
  <c r="FB10" i="10"/>
  <c r="FC10" i="10"/>
  <c r="FD10" i="10"/>
  <c r="FE10" i="10"/>
  <c r="FF10" i="10"/>
  <c r="FG10" i="10"/>
  <c r="FH10" i="10"/>
  <c r="FI10" i="10"/>
  <c r="FJ10" i="10"/>
  <c r="FK10" i="10"/>
  <c r="FL10" i="10"/>
  <c r="FM10" i="10"/>
  <c r="FN10" i="10"/>
  <c r="FO10" i="10"/>
  <c r="FP10" i="10"/>
  <c r="FQ10" i="10"/>
  <c r="FR10" i="10"/>
  <c r="FS10" i="10"/>
  <c r="FT10" i="10"/>
  <c r="FU10" i="10"/>
  <c r="FV10" i="10"/>
  <c r="FW10" i="10"/>
  <c r="FX10" i="10"/>
  <c r="FY10" i="10"/>
  <c r="FZ10" i="10"/>
  <c r="GA10" i="10"/>
  <c r="GB10" i="10"/>
  <c r="GC10" i="10"/>
  <c r="GD10" i="10"/>
  <c r="GE10" i="10"/>
  <c r="GF10" i="10"/>
  <c r="GG10" i="10"/>
  <c r="GH10" i="10"/>
  <c r="GI10" i="10"/>
  <c r="GJ10" i="10"/>
  <c r="GK10" i="10"/>
  <c r="GL10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CJ11" i="10"/>
  <c r="CK11" i="10"/>
  <c r="CL11" i="10"/>
  <c r="CM11" i="10"/>
  <c r="CN11" i="10"/>
  <c r="CO11" i="10"/>
  <c r="CP11" i="10"/>
  <c r="CQ11" i="10"/>
  <c r="CR11" i="10"/>
  <c r="CS11" i="10"/>
  <c r="CT11" i="10"/>
  <c r="CU11" i="10"/>
  <c r="CV11" i="10"/>
  <c r="CW11" i="10"/>
  <c r="CX11" i="10"/>
  <c r="CY11" i="10"/>
  <c r="CZ11" i="10"/>
  <c r="DA11" i="10"/>
  <c r="DB11" i="10"/>
  <c r="DC11" i="10"/>
  <c r="DD11" i="10"/>
  <c r="DE11" i="10"/>
  <c r="DF11" i="10"/>
  <c r="DG11" i="10"/>
  <c r="DH11" i="10"/>
  <c r="DI11" i="10"/>
  <c r="DJ11" i="10"/>
  <c r="DK11" i="10"/>
  <c r="DL11" i="10"/>
  <c r="DM11" i="10"/>
  <c r="DN11" i="10"/>
  <c r="DO11" i="10"/>
  <c r="DP11" i="10"/>
  <c r="DQ11" i="10"/>
  <c r="DR11" i="10"/>
  <c r="DS11" i="10"/>
  <c r="DT11" i="10"/>
  <c r="DU11" i="10"/>
  <c r="DV11" i="10"/>
  <c r="DW11" i="10"/>
  <c r="DX11" i="10"/>
  <c r="DY11" i="10"/>
  <c r="DZ11" i="10"/>
  <c r="EA11" i="10"/>
  <c r="EB11" i="10"/>
  <c r="EC11" i="10"/>
  <c r="ED11" i="10"/>
  <c r="EE11" i="10"/>
  <c r="EF11" i="10"/>
  <c r="EG11" i="10"/>
  <c r="EH11" i="10"/>
  <c r="EI11" i="10"/>
  <c r="EJ11" i="10"/>
  <c r="EK11" i="10"/>
  <c r="EL11" i="10"/>
  <c r="EM11" i="10"/>
  <c r="EN11" i="10"/>
  <c r="EO11" i="10"/>
  <c r="EP11" i="10"/>
  <c r="EQ11" i="10"/>
  <c r="ER11" i="10"/>
  <c r="ES11" i="10"/>
  <c r="ET11" i="10"/>
  <c r="EU11" i="10"/>
  <c r="EV11" i="10"/>
  <c r="EW11" i="10"/>
  <c r="EX11" i="10"/>
  <c r="EY11" i="10"/>
  <c r="EZ11" i="10"/>
  <c r="FA11" i="10"/>
  <c r="FB11" i="10"/>
  <c r="FC11" i="10"/>
  <c r="FD11" i="10"/>
  <c r="FE11" i="10"/>
  <c r="FF11" i="10"/>
  <c r="FG11" i="10"/>
  <c r="FH11" i="10"/>
  <c r="FI11" i="10"/>
  <c r="FJ11" i="10"/>
  <c r="FK11" i="10"/>
  <c r="FL11" i="10"/>
  <c r="FM11" i="10"/>
  <c r="FN11" i="10"/>
  <c r="FO11" i="10"/>
  <c r="FP11" i="10"/>
  <c r="FQ11" i="10"/>
  <c r="FR11" i="10"/>
  <c r="FS11" i="10"/>
  <c r="FT11" i="10"/>
  <c r="FU11" i="10"/>
  <c r="FV11" i="10"/>
  <c r="FW11" i="10"/>
  <c r="FX11" i="10"/>
  <c r="FY11" i="10"/>
  <c r="FZ11" i="10"/>
  <c r="GA11" i="10"/>
  <c r="GB11" i="10"/>
  <c r="GC11" i="10"/>
  <c r="GD11" i="10"/>
  <c r="GE11" i="10"/>
  <c r="GF11" i="10"/>
  <c r="GG11" i="10"/>
  <c r="GH11" i="10"/>
  <c r="GI11" i="10"/>
  <c r="GJ11" i="10"/>
  <c r="GK11" i="10"/>
  <c r="GL11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CJ12" i="10"/>
  <c r="CK12" i="10"/>
  <c r="CL12" i="10"/>
  <c r="CM12" i="10"/>
  <c r="CN12" i="10"/>
  <c r="CO12" i="10"/>
  <c r="CP12" i="10"/>
  <c r="CQ12" i="10"/>
  <c r="CR12" i="10"/>
  <c r="CS12" i="10"/>
  <c r="CT12" i="10"/>
  <c r="CU12" i="10"/>
  <c r="CV12" i="10"/>
  <c r="CW12" i="10"/>
  <c r="CX12" i="10"/>
  <c r="CY12" i="10"/>
  <c r="CZ12" i="10"/>
  <c r="DA12" i="10"/>
  <c r="DB12" i="10"/>
  <c r="DC12" i="10"/>
  <c r="DD12" i="10"/>
  <c r="DE12" i="10"/>
  <c r="DF12" i="10"/>
  <c r="DG12" i="10"/>
  <c r="DH12" i="10"/>
  <c r="DI12" i="10"/>
  <c r="DJ12" i="10"/>
  <c r="DK12" i="10"/>
  <c r="DL12" i="10"/>
  <c r="DM12" i="10"/>
  <c r="DN12" i="10"/>
  <c r="DO12" i="10"/>
  <c r="DP12" i="10"/>
  <c r="DQ12" i="10"/>
  <c r="DR12" i="10"/>
  <c r="DS12" i="10"/>
  <c r="DT12" i="10"/>
  <c r="DU12" i="10"/>
  <c r="DV12" i="10"/>
  <c r="DW12" i="10"/>
  <c r="DX12" i="10"/>
  <c r="DY12" i="10"/>
  <c r="DZ12" i="10"/>
  <c r="EA12" i="10"/>
  <c r="EB12" i="10"/>
  <c r="EC12" i="10"/>
  <c r="ED12" i="10"/>
  <c r="EE12" i="10"/>
  <c r="EF12" i="10"/>
  <c r="EG12" i="10"/>
  <c r="EH12" i="10"/>
  <c r="EI12" i="10"/>
  <c r="EJ12" i="10"/>
  <c r="EK12" i="10"/>
  <c r="EL12" i="10"/>
  <c r="EM12" i="10"/>
  <c r="EN12" i="10"/>
  <c r="EO12" i="10"/>
  <c r="EP12" i="10"/>
  <c r="EQ12" i="10"/>
  <c r="ER12" i="10"/>
  <c r="ES12" i="10"/>
  <c r="ET12" i="10"/>
  <c r="EU12" i="10"/>
  <c r="EV12" i="10"/>
  <c r="EW12" i="10"/>
  <c r="EX12" i="10"/>
  <c r="EY12" i="10"/>
  <c r="EZ12" i="10"/>
  <c r="FA12" i="10"/>
  <c r="FB12" i="10"/>
  <c r="FC12" i="10"/>
  <c r="FD12" i="10"/>
  <c r="FE12" i="10"/>
  <c r="FF12" i="10"/>
  <c r="FG12" i="10"/>
  <c r="FH12" i="10"/>
  <c r="FI12" i="10"/>
  <c r="FJ12" i="10"/>
  <c r="FK12" i="10"/>
  <c r="FL12" i="10"/>
  <c r="FM12" i="10"/>
  <c r="FN12" i="10"/>
  <c r="FO12" i="10"/>
  <c r="FP12" i="10"/>
  <c r="FQ12" i="10"/>
  <c r="FR12" i="10"/>
  <c r="FS12" i="10"/>
  <c r="FT12" i="10"/>
  <c r="FU12" i="10"/>
  <c r="FV12" i="10"/>
  <c r="FW12" i="10"/>
  <c r="FX12" i="10"/>
  <c r="FY12" i="10"/>
  <c r="FZ12" i="10"/>
  <c r="GA12" i="10"/>
  <c r="GB12" i="10"/>
  <c r="GC12" i="10"/>
  <c r="GD12" i="10"/>
  <c r="GE12" i="10"/>
  <c r="GF12" i="10"/>
  <c r="GG12" i="10"/>
  <c r="GH12" i="10"/>
  <c r="GI12" i="10"/>
  <c r="GJ12" i="10"/>
  <c r="GK12" i="10"/>
  <c r="GL12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CJ13" i="10"/>
  <c r="CK13" i="10"/>
  <c r="CL13" i="10"/>
  <c r="CM13" i="10"/>
  <c r="CN13" i="10"/>
  <c r="CO13" i="10"/>
  <c r="CP13" i="10"/>
  <c r="CQ13" i="10"/>
  <c r="CR13" i="10"/>
  <c r="CS13" i="10"/>
  <c r="CT13" i="10"/>
  <c r="CU13" i="10"/>
  <c r="CV13" i="10"/>
  <c r="CW13" i="10"/>
  <c r="CX13" i="10"/>
  <c r="CY13" i="10"/>
  <c r="CZ13" i="10"/>
  <c r="DA13" i="10"/>
  <c r="DB13" i="10"/>
  <c r="DC13" i="10"/>
  <c r="DD13" i="10"/>
  <c r="DE13" i="10"/>
  <c r="DF13" i="10"/>
  <c r="DG13" i="10"/>
  <c r="DH13" i="10"/>
  <c r="DI13" i="10"/>
  <c r="DJ13" i="10"/>
  <c r="DK13" i="10"/>
  <c r="DL13" i="10"/>
  <c r="DM13" i="10"/>
  <c r="DN13" i="10"/>
  <c r="DO13" i="10"/>
  <c r="DP13" i="10"/>
  <c r="DQ13" i="10"/>
  <c r="DR13" i="10"/>
  <c r="DS13" i="10"/>
  <c r="DT13" i="10"/>
  <c r="DU13" i="10"/>
  <c r="DV13" i="10"/>
  <c r="DW13" i="10"/>
  <c r="DX13" i="10"/>
  <c r="DY13" i="10"/>
  <c r="DZ13" i="10"/>
  <c r="EA13" i="10"/>
  <c r="EB13" i="10"/>
  <c r="EC13" i="10"/>
  <c r="ED13" i="10"/>
  <c r="EE13" i="10"/>
  <c r="EF13" i="10"/>
  <c r="EG13" i="10"/>
  <c r="EH13" i="10"/>
  <c r="EI13" i="10"/>
  <c r="EJ13" i="10"/>
  <c r="EK13" i="10"/>
  <c r="EL13" i="10"/>
  <c r="EM13" i="10"/>
  <c r="EN13" i="10"/>
  <c r="EO13" i="10"/>
  <c r="EP13" i="10"/>
  <c r="EQ13" i="10"/>
  <c r="ER13" i="10"/>
  <c r="ES13" i="10"/>
  <c r="ET13" i="10"/>
  <c r="EU13" i="10"/>
  <c r="EV13" i="10"/>
  <c r="EW13" i="10"/>
  <c r="EX13" i="10"/>
  <c r="EY13" i="10"/>
  <c r="EZ13" i="10"/>
  <c r="FA13" i="10"/>
  <c r="FB13" i="10"/>
  <c r="FC13" i="10"/>
  <c r="FD13" i="10"/>
  <c r="FE13" i="10"/>
  <c r="FF13" i="10"/>
  <c r="FG13" i="10"/>
  <c r="FH13" i="10"/>
  <c r="FI13" i="10"/>
  <c r="FJ13" i="10"/>
  <c r="FK13" i="10"/>
  <c r="FL13" i="10"/>
  <c r="FM13" i="10"/>
  <c r="FN13" i="10"/>
  <c r="FO13" i="10"/>
  <c r="FP13" i="10"/>
  <c r="FQ13" i="10"/>
  <c r="FR13" i="10"/>
  <c r="FS13" i="10"/>
  <c r="FT13" i="10"/>
  <c r="FU13" i="10"/>
  <c r="FV13" i="10"/>
  <c r="FW13" i="10"/>
  <c r="FX13" i="10"/>
  <c r="FY13" i="10"/>
  <c r="FZ13" i="10"/>
  <c r="GA13" i="10"/>
  <c r="GB13" i="10"/>
  <c r="GC13" i="10"/>
  <c r="GD13" i="10"/>
  <c r="GE13" i="10"/>
  <c r="GF13" i="10"/>
  <c r="GG13" i="10"/>
  <c r="GH13" i="10"/>
  <c r="GI13" i="10"/>
  <c r="GJ13" i="10"/>
  <c r="GK13" i="10"/>
  <c r="GL13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CJ14" i="10"/>
  <c r="CK14" i="10"/>
  <c r="CL14" i="10"/>
  <c r="CM14" i="10"/>
  <c r="CN14" i="10"/>
  <c r="CO14" i="10"/>
  <c r="CP14" i="10"/>
  <c r="CQ14" i="10"/>
  <c r="CR14" i="10"/>
  <c r="CS14" i="10"/>
  <c r="CT14" i="10"/>
  <c r="CU14" i="10"/>
  <c r="CV14" i="10"/>
  <c r="CW14" i="10"/>
  <c r="CX14" i="10"/>
  <c r="CY14" i="10"/>
  <c r="CZ14" i="10"/>
  <c r="DA14" i="10"/>
  <c r="DB14" i="10"/>
  <c r="DC14" i="10"/>
  <c r="DD14" i="10"/>
  <c r="DE14" i="10"/>
  <c r="DF14" i="10"/>
  <c r="DG14" i="10"/>
  <c r="DH14" i="10"/>
  <c r="DI14" i="10"/>
  <c r="DJ14" i="10"/>
  <c r="DK14" i="10"/>
  <c r="DL14" i="10"/>
  <c r="DM14" i="10"/>
  <c r="DN14" i="10"/>
  <c r="DO14" i="10"/>
  <c r="DP14" i="10"/>
  <c r="DQ14" i="10"/>
  <c r="DR14" i="10"/>
  <c r="DS14" i="10"/>
  <c r="DT14" i="10"/>
  <c r="DU14" i="10"/>
  <c r="DV14" i="10"/>
  <c r="DW14" i="10"/>
  <c r="DX14" i="10"/>
  <c r="DY14" i="10"/>
  <c r="DZ14" i="10"/>
  <c r="EA14" i="10"/>
  <c r="EB14" i="10"/>
  <c r="EC14" i="10"/>
  <c r="ED14" i="10"/>
  <c r="EE14" i="10"/>
  <c r="EF14" i="10"/>
  <c r="EG14" i="10"/>
  <c r="EH14" i="10"/>
  <c r="EI14" i="10"/>
  <c r="EJ14" i="10"/>
  <c r="EK14" i="10"/>
  <c r="EL14" i="10"/>
  <c r="EM14" i="10"/>
  <c r="EN14" i="10"/>
  <c r="EO14" i="10"/>
  <c r="EP14" i="10"/>
  <c r="EQ14" i="10"/>
  <c r="ER14" i="10"/>
  <c r="ES14" i="10"/>
  <c r="ET14" i="10"/>
  <c r="EU14" i="10"/>
  <c r="EV14" i="10"/>
  <c r="EW14" i="10"/>
  <c r="EX14" i="10"/>
  <c r="EY14" i="10"/>
  <c r="EZ14" i="10"/>
  <c r="FA14" i="10"/>
  <c r="FB14" i="10"/>
  <c r="FC14" i="10"/>
  <c r="FD14" i="10"/>
  <c r="FE14" i="10"/>
  <c r="FF14" i="10"/>
  <c r="FG14" i="10"/>
  <c r="FH14" i="10"/>
  <c r="FI14" i="10"/>
  <c r="FJ14" i="10"/>
  <c r="FK14" i="10"/>
  <c r="FL14" i="10"/>
  <c r="FM14" i="10"/>
  <c r="FN14" i="10"/>
  <c r="FO14" i="10"/>
  <c r="FP14" i="10"/>
  <c r="FQ14" i="10"/>
  <c r="FR14" i="10"/>
  <c r="FS14" i="10"/>
  <c r="FT14" i="10"/>
  <c r="FU14" i="10"/>
  <c r="FV14" i="10"/>
  <c r="FW14" i="10"/>
  <c r="FX14" i="10"/>
  <c r="FY14" i="10"/>
  <c r="FZ14" i="10"/>
  <c r="GA14" i="10"/>
  <c r="GB14" i="10"/>
  <c r="GC14" i="10"/>
  <c r="GD14" i="10"/>
  <c r="GE14" i="10"/>
  <c r="GF14" i="10"/>
  <c r="GG14" i="10"/>
  <c r="GH14" i="10"/>
  <c r="GI14" i="10"/>
  <c r="GJ14" i="10"/>
  <c r="GK14" i="10"/>
  <c r="GL14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R15" i="10"/>
  <c r="CS15" i="10"/>
  <c r="CT15" i="10"/>
  <c r="CU15" i="10"/>
  <c r="CV15" i="10"/>
  <c r="CW15" i="10"/>
  <c r="CX15" i="10"/>
  <c r="CY15" i="10"/>
  <c r="CZ15" i="10"/>
  <c r="DA15" i="10"/>
  <c r="DB15" i="10"/>
  <c r="DC15" i="10"/>
  <c r="DD15" i="10"/>
  <c r="DE15" i="10"/>
  <c r="DF15" i="10"/>
  <c r="DG15" i="10"/>
  <c r="DH15" i="10"/>
  <c r="DI15" i="10"/>
  <c r="DJ15" i="10"/>
  <c r="DK15" i="10"/>
  <c r="DL15" i="10"/>
  <c r="DM15" i="10"/>
  <c r="DN15" i="10"/>
  <c r="DO15" i="10"/>
  <c r="DP15" i="10"/>
  <c r="DQ15" i="10"/>
  <c r="DR15" i="10"/>
  <c r="DS15" i="10"/>
  <c r="DT15" i="10"/>
  <c r="DU15" i="10"/>
  <c r="DV15" i="10"/>
  <c r="DW15" i="10"/>
  <c r="DX15" i="10"/>
  <c r="DY15" i="10"/>
  <c r="DZ15" i="10"/>
  <c r="EA15" i="10"/>
  <c r="EB15" i="10"/>
  <c r="EC15" i="10"/>
  <c r="ED15" i="10"/>
  <c r="EE15" i="10"/>
  <c r="EF15" i="10"/>
  <c r="EG15" i="10"/>
  <c r="EH15" i="10"/>
  <c r="EI15" i="10"/>
  <c r="EJ15" i="10"/>
  <c r="EK15" i="10"/>
  <c r="EL15" i="10"/>
  <c r="EM15" i="10"/>
  <c r="EN15" i="10"/>
  <c r="EO15" i="10"/>
  <c r="EP15" i="10"/>
  <c r="EQ15" i="10"/>
  <c r="ER15" i="10"/>
  <c r="ES15" i="10"/>
  <c r="ET15" i="10"/>
  <c r="EU15" i="10"/>
  <c r="EV15" i="10"/>
  <c r="EW15" i="10"/>
  <c r="EX15" i="10"/>
  <c r="EY15" i="10"/>
  <c r="EZ15" i="10"/>
  <c r="FA15" i="10"/>
  <c r="FB15" i="10"/>
  <c r="FC15" i="10"/>
  <c r="FD15" i="10"/>
  <c r="FE15" i="10"/>
  <c r="FF15" i="10"/>
  <c r="FG15" i="10"/>
  <c r="FH15" i="10"/>
  <c r="FI15" i="10"/>
  <c r="FJ15" i="10"/>
  <c r="FK15" i="10"/>
  <c r="FL15" i="10"/>
  <c r="FM15" i="10"/>
  <c r="FN15" i="10"/>
  <c r="FO15" i="10"/>
  <c r="FP15" i="10"/>
  <c r="FQ15" i="10"/>
  <c r="FR15" i="10"/>
  <c r="FS15" i="10"/>
  <c r="FT15" i="10"/>
  <c r="FU15" i="10"/>
  <c r="FV15" i="10"/>
  <c r="FW15" i="10"/>
  <c r="FX15" i="10"/>
  <c r="FY15" i="10"/>
  <c r="FZ15" i="10"/>
  <c r="GA15" i="10"/>
  <c r="GB15" i="10"/>
  <c r="GC15" i="10"/>
  <c r="GD15" i="10"/>
  <c r="GE15" i="10"/>
  <c r="GF15" i="10"/>
  <c r="GG15" i="10"/>
  <c r="GH15" i="10"/>
  <c r="GI15" i="10"/>
  <c r="GJ15" i="10"/>
  <c r="GK15" i="10"/>
  <c r="GL15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CJ16" i="10"/>
  <c r="CK16" i="10"/>
  <c r="CL16" i="10"/>
  <c r="CM16" i="10"/>
  <c r="CN16" i="10"/>
  <c r="CO16" i="10"/>
  <c r="CP16" i="10"/>
  <c r="CQ16" i="10"/>
  <c r="CR16" i="10"/>
  <c r="CS16" i="10"/>
  <c r="CT16" i="10"/>
  <c r="CU16" i="10"/>
  <c r="CV16" i="10"/>
  <c r="CW16" i="10"/>
  <c r="CX16" i="10"/>
  <c r="CY16" i="10"/>
  <c r="CZ16" i="10"/>
  <c r="DA16" i="10"/>
  <c r="DB16" i="10"/>
  <c r="DC16" i="10"/>
  <c r="DD16" i="10"/>
  <c r="DE16" i="10"/>
  <c r="DF16" i="10"/>
  <c r="DG16" i="10"/>
  <c r="DH16" i="10"/>
  <c r="DI16" i="10"/>
  <c r="DJ16" i="10"/>
  <c r="DK16" i="10"/>
  <c r="DL16" i="10"/>
  <c r="DM16" i="10"/>
  <c r="DN16" i="10"/>
  <c r="DO16" i="10"/>
  <c r="DP16" i="10"/>
  <c r="DQ16" i="10"/>
  <c r="DR16" i="10"/>
  <c r="DS16" i="10"/>
  <c r="DT16" i="10"/>
  <c r="DU16" i="10"/>
  <c r="DV16" i="10"/>
  <c r="DW16" i="10"/>
  <c r="DX16" i="10"/>
  <c r="DY16" i="10"/>
  <c r="DZ16" i="10"/>
  <c r="EA16" i="10"/>
  <c r="EB16" i="10"/>
  <c r="EC16" i="10"/>
  <c r="ED16" i="10"/>
  <c r="EE16" i="10"/>
  <c r="EF16" i="10"/>
  <c r="EG16" i="10"/>
  <c r="EH16" i="10"/>
  <c r="EI16" i="10"/>
  <c r="EJ16" i="10"/>
  <c r="EK16" i="10"/>
  <c r="EL16" i="10"/>
  <c r="EM16" i="10"/>
  <c r="EN16" i="10"/>
  <c r="EO16" i="10"/>
  <c r="EP16" i="10"/>
  <c r="EQ16" i="10"/>
  <c r="ER16" i="10"/>
  <c r="ES16" i="10"/>
  <c r="ET16" i="10"/>
  <c r="EU16" i="10"/>
  <c r="EV16" i="10"/>
  <c r="EW16" i="10"/>
  <c r="EX16" i="10"/>
  <c r="EY16" i="10"/>
  <c r="EZ16" i="10"/>
  <c r="FA16" i="10"/>
  <c r="FB16" i="10"/>
  <c r="FC16" i="10"/>
  <c r="FD16" i="10"/>
  <c r="FE16" i="10"/>
  <c r="FF16" i="10"/>
  <c r="FG16" i="10"/>
  <c r="FH16" i="10"/>
  <c r="FI16" i="10"/>
  <c r="FJ16" i="10"/>
  <c r="FK16" i="10"/>
  <c r="FL16" i="10"/>
  <c r="FM16" i="10"/>
  <c r="FN16" i="10"/>
  <c r="FO16" i="10"/>
  <c r="FP16" i="10"/>
  <c r="FQ16" i="10"/>
  <c r="FR16" i="10"/>
  <c r="FS16" i="10"/>
  <c r="FT16" i="10"/>
  <c r="FU16" i="10"/>
  <c r="FV16" i="10"/>
  <c r="FW16" i="10"/>
  <c r="FX16" i="10"/>
  <c r="FY16" i="10"/>
  <c r="FZ16" i="10"/>
  <c r="GA16" i="10"/>
  <c r="GB16" i="10"/>
  <c r="GC16" i="10"/>
  <c r="GD16" i="10"/>
  <c r="GE16" i="10"/>
  <c r="GF16" i="10"/>
  <c r="GG16" i="10"/>
  <c r="GH16" i="10"/>
  <c r="GI16" i="10"/>
  <c r="GJ16" i="10"/>
  <c r="GK16" i="10"/>
  <c r="GL16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CJ17" i="10"/>
  <c r="CK17" i="10"/>
  <c r="CL17" i="10"/>
  <c r="CM17" i="10"/>
  <c r="CN17" i="10"/>
  <c r="CO17" i="10"/>
  <c r="CP17" i="10"/>
  <c r="CQ17" i="10"/>
  <c r="CR17" i="10"/>
  <c r="CS17" i="10"/>
  <c r="CT17" i="10"/>
  <c r="CU17" i="10"/>
  <c r="CV17" i="10"/>
  <c r="CW17" i="10"/>
  <c r="CX17" i="10"/>
  <c r="CY17" i="10"/>
  <c r="CZ17" i="10"/>
  <c r="DA17" i="10"/>
  <c r="DB17" i="10"/>
  <c r="DC17" i="10"/>
  <c r="DD17" i="10"/>
  <c r="DE17" i="10"/>
  <c r="DF17" i="10"/>
  <c r="DG17" i="10"/>
  <c r="DH17" i="10"/>
  <c r="DI17" i="10"/>
  <c r="DJ17" i="10"/>
  <c r="DK17" i="10"/>
  <c r="DL17" i="10"/>
  <c r="DM17" i="10"/>
  <c r="DN17" i="10"/>
  <c r="DO17" i="10"/>
  <c r="DP17" i="10"/>
  <c r="DQ17" i="10"/>
  <c r="DR17" i="10"/>
  <c r="DS17" i="10"/>
  <c r="DT17" i="10"/>
  <c r="DU17" i="10"/>
  <c r="DV17" i="10"/>
  <c r="DW17" i="10"/>
  <c r="DX17" i="10"/>
  <c r="DY17" i="10"/>
  <c r="DZ17" i="10"/>
  <c r="EA17" i="10"/>
  <c r="EB17" i="10"/>
  <c r="EC17" i="10"/>
  <c r="ED17" i="10"/>
  <c r="EE17" i="10"/>
  <c r="EF17" i="10"/>
  <c r="EG17" i="10"/>
  <c r="EH17" i="10"/>
  <c r="EI17" i="10"/>
  <c r="EJ17" i="10"/>
  <c r="EK17" i="10"/>
  <c r="EL17" i="10"/>
  <c r="EM17" i="10"/>
  <c r="EN17" i="10"/>
  <c r="EO17" i="10"/>
  <c r="EP17" i="10"/>
  <c r="EQ17" i="10"/>
  <c r="ER17" i="10"/>
  <c r="ES17" i="10"/>
  <c r="ET17" i="10"/>
  <c r="EU17" i="10"/>
  <c r="EV17" i="10"/>
  <c r="EW17" i="10"/>
  <c r="EX17" i="10"/>
  <c r="EY17" i="10"/>
  <c r="EZ17" i="10"/>
  <c r="FA17" i="10"/>
  <c r="FB17" i="10"/>
  <c r="FC17" i="10"/>
  <c r="FD17" i="10"/>
  <c r="FE17" i="10"/>
  <c r="FF17" i="10"/>
  <c r="FG17" i="10"/>
  <c r="FH17" i="10"/>
  <c r="FI17" i="10"/>
  <c r="FJ17" i="10"/>
  <c r="FK17" i="10"/>
  <c r="FL17" i="10"/>
  <c r="FM17" i="10"/>
  <c r="FN17" i="10"/>
  <c r="FO17" i="10"/>
  <c r="FP17" i="10"/>
  <c r="FQ17" i="10"/>
  <c r="FR17" i="10"/>
  <c r="FS17" i="10"/>
  <c r="FT17" i="10"/>
  <c r="FU17" i="10"/>
  <c r="FV17" i="10"/>
  <c r="FW17" i="10"/>
  <c r="FX17" i="10"/>
  <c r="FY17" i="10"/>
  <c r="FZ17" i="10"/>
  <c r="GA17" i="10"/>
  <c r="GB17" i="10"/>
  <c r="GC17" i="10"/>
  <c r="GD17" i="10"/>
  <c r="GE17" i="10"/>
  <c r="GF17" i="10"/>
  <c r="GG17" i="10"/>
  <c r="GH17" i="10"/>
  <c r="GI17" i="10"/>
  <c r="GJ17" i="10"/>
  <c r="GK17" i="10"/>
  <c r="GL17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CJ18" i="10"/>
  <c r="CK18" i="10"/>
  <c r="CL18" i="10"/>
  <c r="CM18" i="10"/>
  <c r="CN18" i="10"/>
  <c r="CO18" i="10"/>
  <c r="CP18" i="10"/>
  <c r="CQ18" i="10"/>
  <c r="CR18" i="10"/>
  <c r="CS18" i="10"/>
  <c r="CT18" i="10"/>
  <c r="CU18" i="10"/>
  <c r="CV18" i="10"/>
  <c r="CW18" i="10"/>
  <c r="CX18" i="10"/>
  <c r="CY18" i="10"/>
  <c r="CZ18" i="10"/>
  <c r="DA18" i="10"/>
  <c r="DB18" i="10"/>
  <c r="DC18" i="10"/>
  <c r="DD18" i="10"/>
  <c r="DE18" i="10"/>
  <c r="DF18" i="10"/>
  <c r="DG18" i="10"/>
  <c r="DH18" i="10"/>
  <c r="DI18" i="10"/>
  <c r="DJ18" i="10"/>
  <c r="DK18" i="10"/>
  <c r="DL18" i="10"/>
  <c r="DM18" i="10"/>
  <c r="DN18" i="10"/>
  <c r="DO18" i="10"/>
  <c r="DP18" i="10"/>
  <c r="DQ18" i="10"/>
  <c r="DR18" i="10"/>
  <c r="DS18" i="10"/>
  <c r="DT18" i="10"/>
  <c r="DU18" i="10"/>
  <c r="DV18" i="10"/>
  <c r="DW18" i="10"/>
  <c r="DX18" i="10"/>
  <c r="DY18" i="10"/>
  <c r="DZ18" i="10"/>
  <c r="EA18" i="10"/>
  <c r="EB18" i="10"/>
  <c r="EC18" i="10"/>
  <c r="ED18" i="10"/>
  <c r="EE18" i="10"/>
  <c r="EF18" i="10"/>
  <c r="EG18" i="10"/>
  <c r="EH18" i="10"/>
  <c r="EI18" i="10"/>
  <c r="EJ18" i="10"/>
  <c r="EK18" i="10"/>
  <c r="EL18" i="10"/>
  <c r="EM18" i="10"/>
  <c r="EN18" i="10"/>
  <c r="EO18" i="10"/>
  <c r="EP18" i="10"/>
  <c r="EQ18" i="10"/>
  <c r="ER18" i="10"/>
  <c r="ES18" i="10"/>
  <c r="ET18" i="10"/>
  <c r="EU18" i="10"/>
  <c r="EV18" i="10"/>
  <c r="EW18" i="10"/>
  <c r="EX18" i="10"/>
  <c r="EY18" i="10"/>
  <c r="EZ18" i="10"/>
  <c r="FA18" i="10"/>
  <c r="FB18" i="10"/>
  <c r="FC18" i="10"/>
  <c r="FD18" i="10"/>
  <c r="FE18" i="10"/>
  <c r="FF18" i="10"/>
  <c r="FG18" i="10"/>
  <c r="FH18" i="10"/>
  <c r="FI18" i="10"/>
  <c r="FJ18" i="10"/>
  <c r="FK18" i="10"/>
  <c r="FL18" i="10"/>
  <c r="FM18" i="10"/>
  <c r="FN18" i="10"/>
  <c r="FO18" i="10"/>
  <c r="FP18" i="10"/>
  <c r="FQ18" i="10"/>
  <c r="FR18" i="10"/>
  <c r="FS18" i="10"/>
  <c r="FT18" i="10"/>
  <c r="FU18" i="10"/>
  <c r="FV18" i="10"/>
  <c r="FW18" i="10"/>
  <c r="FX18" i="10"/>
  <c r="FY18" i="10"/>
  <c r="FZ18" i="10"/>
  <c r="GA18" i="10"/>
  <c r="GB18" i="10"/>
  <c r="GC18" i="10"/>
  <c r="GD18" i="10"/>
  <c r="GE18" i="10"/>
  <c r="GF18" i="10"/>
  <c r="GG18" i="10"/>
  <c r="GH18" i="10"/>
  <c r="GI18" i="10"/>
  <c r="GJ18" i="10"/>
  <c r="GK18" i="10"/>
  <c r="GL18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CJ19" i="10"/>
  <c r="CK19" i="10"/>
  <c r="CL19" i="10"/>
  <c r="CM19" i="10"/>
  <c r="CN19" i="10"/>
  <c r="CO19" i="10"/>
  <c r="CP19" i="10"/>
  <c r="CQ19" i="10"/>
  <c r="CR19" i="10"/>
  <c r="CS19" i="10"/>
  <c r="CT19" i="10"/>
  <c r="CU19" i="10"/>
  <c r="CV19" i="10"/>
  <c r="CW19" i="10"/>
  <c r="CX19" i="10"/>
  <c r="CY19" i="10"/>
  <c r="CZ19" i="10"/>
  <c r="DA19" i="10"/>
  <c r="DB19" i="10"/>
  <c r="DC19" i="10"/>
  <c r="DD19" i="10"/>
  <c r="DE19" i="10"/>
  <c r="DF19" i="10"/>
  <c r="DG19" i="10"/>
  <c r="DH19" i="10"/>
  <c r="DI19" i="10"/>
  <c r="DJ19" i="10"/>
  <c r="DK19" i="10"/>
  <c r="DL19" i="10"/>
  <c r="DM19" i="10"/>
  <c r="DN19" i="10"/>
  <c r="DO19" i="10"/>
  <c r="DP19" i="10"/>
  <c r="DQ19" i="10"/>
  <c r="DR19" i="10"/>
  <c r="DS19" i="10"/>
  <c r="DT19" i="10"/>
  <c r="DU19" i="10"/>
  <c r="DV19" i="10"/>
  <c r="DW19" i="10"/>
  <c r="DX19" i="10"/>
  <c r="DY19" i="10"/>
  <c r="DZ19" i="10"/>
  <c r="EA19" i="10"/>
  <c r="EB19" i="10"/>
  <c r="EC19" i="10"/>
  <c r="ED19" i="10"/>
  <c r="EE19" i="10"/>
  <c r="EF19" i="10"/>
  <c r="EG19" i="10"/>
  <c r="EH19" i="10"/>
  <c r="EI19" i="10"/>
  <c r="EJ19" i="10"/>
  <c r="EK19" i="10"/>
  <c r="EL19" i="10"/>
  <c r="EM19" i="10"/>
  <c r="EN19" i="10"/>
  <c r="EO19" i="10"/>
  <c r="EP19" i="10"/>
  <c r="EQ19" i="10"/>
  <c r="ER19" i="10"/>
  <c r="ES19" i="10"/>
  <c r="ET19" i="10"/>
  <c r="EU19" i="10"/>
  <c r="EV19" i="10"/>
  <c r="EW19" i="10"/>
  <c r="EX19" i="10"/>
  <c r="EY19" i="10"/>
  <c r="EZ19" i="10"/>
  <c r="FA19" i="10"/>
  <c r="FB19" i="10"/>
  <c r="FC19" i="10"/>
  <c r="FD19" i="10"/>
  <c r="FE19" i="10"/>
  <c r="FF19" i="10"/>
  <c r="FG19" i="10"/>
  <c r="FH19" i="10"/>
  <c r="FI19" i="10"/>
  <c r="FJ19" i="10"/>
  <c r="FK19" i="10"/>
  <c r="FL19" i="10"/>
  <c r="FM19" i="10"/>
  <c r="FN19" i="10"/>
  <c r="FO19" i="10"/>
  <c r="FP19" i="10"/>
  <c r="FQ19" i="10"/>
  <c r="FR19" i="10"/>
  <c r="FS19" i="10"/>
  <c r="FT19" i="10"/>
  <c r="FU19" i="10"/>
  <c r="FV19" i="10"/>
  <c r="FW19" i="10"/>
  <c r="FX19" i="10"/>
  <c r="FY19" i="10"/>
  <c r="FZ19" i="10"/>
  <c r="GA19" i="10"/>
  <c r="GB19" i="10"/>
  <c r="GC19" i="10"/>
  <c r="GD19" i="10"/>
  <c r="GE19" i="10"/>
  <c r="GF19" i="10"/>
  <c r="GG19" i="10"/>
  <c r="GH19" i="10"/>
  <c r="GI19" i="10"/>
  <c r="GJ19" i="10"/>
  <c r="GK19" i="10"/>
  <c r="GL19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CJ20" i="10"/>
  <c r="CK20" i="10"/>
  <c r="CL20" i="10"/>
  <c r="CM20" i="10"/>
  <c r="CN20" i="10"/>
  <c r="CO20" i="10"/>
  <c r="CP20" i="10"/>
  <c r="CQ20" i="10"/>
  <c r="CR20" i="10"/>
  <c r="CS20" i="10"/>
  <c r="CT20" i="10"/>
  <c r="CU20" i="10"/>
  <c r="CV20" i="10"/>
  <c r="CW20" i="10"/>
  <c r="CX20" i="10"/>
  <c r="CY20" i="10"/>
  <c r="CZ20" i="10"/>
  <c r="DA20" i="10"/>
  <c r="DB20" i="10"/>
  <c r="DC20" i="10"/>
  <c r="DD20" i="10"/>
  <c r="DE20" i="10"/>
  <c r="DF20" i="10"/>
  <c r="DG20" i="10"/>
  <c r="DH20" i="10"/>
  <c r="DI20" i="10"/>
  <c r="DJ20" i="10"/>
  <c r="DK20" i="10"/>
  <c r="DL20" i="10"/>
  <c r="DM20" i="10"/>
  <c r="DN20" i="10"/>
  <c r="DO20" i="10"/>
  <c r="DP20" i="10"/>
  <c r="DQ20" i="10"/>
  <c r="DR20" i="10"/>
  <c r="DS20" i="10"/>
  <c r="DT20" i="10"/>
  <c r="DU20" i="10"/>
  <c r="DV20" i="10"/>
  <c r="DW20" i="10"/>
  <c r="DX20" i="10"/>
  <c r="DY20" i="10"/>
  <c r="DZ20" i="10"/>
  <c r="EA20" i="10"/>
  <c r="EB20" i="10"/>
  <c r="EC20" i="10"/>
  <c r="ED20" i="10"/>
  <c r="EE20" i="10"/>
  <c r="EF20" i="10"/>
  <c r="EG20" i="10"/>
  <c r="EH20" i="10"/>
  <c r="EI20" i="10"/>
  <c r="EJ20" i="10"/>
  <c r="EK20" i="10"/>
  <c r="EL20" i="10"/>
  <c r="EM20" i="10"/>
  <c r="EN20" i="10"/>
  <c r="EO20" i="10"/>
  <c r="EP20" i="10"/>
  <c r="EQ20" i="10"/>
  <c r="ER20" i="10"/>
  <c r="ES20" i="10"/>
  <c r="ET20" i="10"/>
  <c r="EU20" i="10"/>
  <c r="EV20" i="10"/>
  <c r="EW20" i="10"/>
  <c r="EX20" i="10"/>
  <c r="EY20" i="10"/>
  <c r="EZ20" i="10"/>
  <c r="FA20" i="10"/>
  <c r="FB20" i="10"/>
  <c r="FC20" i="10"/>
  <c r="FD20" i="10"/>
  <c r="FE20" i="10"/>
  <c r="FF20" i="10"/>
  <c r="FG20" i="10"/>
  <c r="FH20" i="10"/>
  <c r="FI20" i="10"/>
  <c r="FJ20" i="10"/>
  <c r="FK20" i="10"/>
  <c r="FL20" i="10"/>
  <c r="FM20" i="10"/>
  <c r="FN20" i="10"/>
  <c r="FO20" i="10"/>
  <c r="FP20" i="10"/>
  <c r="FQ20" i="10"/>
  <c r="FR20" i="10"/>
  <c r="FS20" i="10"/>
  <c r="FT20" i="10"/>
  <c r="FU20" i="10"/>
  <c r="FV20" i="10"/>
  <c r="FW20" i="10"/>
  <c r="FX20" i="10"/>
  <c r="FY20" i="10"/>
  <c r="FZ20" i="10"/>
  <c r="GA20" i="10"/>
  <c r="GB20" i="10"/>
  <c r="GC20" i="10"/>
  <c r="GD20" i="10"/>
  <c r="GE20" i="10"/>
  <c r="GF20" i="10"/>
  <c r="GG20" i="10"/>
  <c r="GH20" i="10"/>
  <c r="GI20" i="10"/>
  <c r="GJ20" i="10"/>
  <c r="GK20" i="10"/>
  <c r="GL20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CJ21" i="10"/>
  <c r="CK21" i="10"/>
  <c r="CL21" i="10"/>
  <c r="CM21" i="10"/>
  <c r="CN21" i="10"/>
  <c r="CO21" i="10"/>
  <c r="CP21" i="10"/>
  <c r="CQ21" i="10"/>
  <c r="CR21" i="10"/>
  <c r="CS21" i="10"/>
  <c r="CT21" i="10"/>
  <c r="CU21" i="10"/>
  <c r="CV21" i="10"/>
  <c r="CW21" i="10"/>
  <c r="CX21" i="10"/>
  <c r="CY21" i="10"/>
  <c r="CZ21" i="10"/>
  <c r="DA21" i="10"/>
  <c r="DB21" i="10"/>
  <c r="DC21" i="10"/>
  <c r="DD21" i="10"/>
  <c r="DE21" i="10"/>
  <c r="DF21" i="10"/>
  <c r="DG21" i="10"/>
  <c r="DH21" i="10"/>
  <c r="DI21" i="10"/>
  <c r="DJ21" i="10"/>
  <c r="DK21" i="10"/>
  <c r="DL21" i="10"/>
  <c r="DM21" i="10"/>
  <c r="DN21" i="10"/>
  <c r="DO21" i="10"/>
  <c r="DP21" i="10"/>
  <c r="DQ21" i="10"/>
  <c r="DR21" i="10"/>
  <c r="DS21" i="10"/>
  <c r="DT21" i="10"/>
  <c r="DU21" i="10"/>
  <c r="DV21" i="10"/>
  <c r="DW21" i="10"/>
  <c r="DX21" i="10"/>
  <c r="DY21" i="10"/>
  <c r="DZ21" i="10"/>
  <c r="EA21" i="10"/>
  <c r="EB21" i="10"/>
  <c r="EC21" i="10"/>
  <c r="ED21" i="10"/>
  <c r="EE21" i="10"/>
  <c r="EF21" i="10"/>
  <c r="EG21" i="10"/>
  <c r="EH21" i="10"/>
  <c r="EI21" i="10"/>
  <c r="EJ21" i="10"/>
  <c r="EK21" i="10"/>
  <c r="EL21" i="10"/>
  <c r="EM21" i="10"/>
  <c r="EN21" i="10"/>
  <c r="EO21" i="10"/>
  <c r="EP21" i="10"/>
  <c r="EQ21" i="10"/>
  <c r="ER21" i="10"/>
  <c r="ES21" i="10"/>
  <c r="ET21" i="10"/>
  <c r="EU21" i="10"/>
  <c r="EV21" i="10"/>
  <c r="EW21" i="10"/>
  <c r="EX21" i="10"/>
  <c r="EY21" i="10"/>
  <c r="EZ21" i="10"/>
  <c r="FA21" i="10"/>
  <c r="FB21" i="10"/>
  <c r="FC21" i="10"/>
  <c r="FD21" i="10"/>
  <c r="FE21" i="10"/>
  <c r="FF21" i="10"/>
  <c r="FG21" i="10"/>
  <c r="FH21" i="10"/>
  <c r="FI21" i="10"/>
  <c r="FJ21" i="10"/>
  <c r="FK21" i="10"/>
  <c r="FL21" i="10"/>
  <c r="FM21" i="10"/>
  <c r="FN21" i="10"/>
  <c r="FO21" i="10"/>
  <c r="FP21" i="10"/>
  <c r="FQ21" i="10"/>
  <c r="FR21" i="10"/>
  <c r="FS21" i="10"/>
  <c r="FT21" i="10"/>
  <c r="FU21" i="10"/>
  <c r="FV21" i="10"/>
  <c r="FW21" i="10"/>
  <c r="FX21" i="10"/>
  <c r="FY21" i="10"/>
  <c r="FZ21" i="10"/>
  <c r="GA21" i="10"/>
  <c r="GB21" i="10"/>
  <c r="GC21" i="10"/>
  <c r="GD21" i="10"/>
  <c r="GE21" i="10"/>
  <c r="GF21" i="10"/>
  <c r="GG21" i="10"/>
  <c r="GH21" i="10"/>
  <c r="GI21" i="10"/>
  <c r="GJ21" i="10"/>
  <c r="GK21" i="10"/>
  <c r="GL21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CJ22" i="10"/>
  <c r="CK22" i="10"/>
  <c r="CL22" i="10"/>
  <c r="CM22" i="10"/>
  <c r="CN22" i="10"/>
  <c r="CO22" i="10"/>
  <c r="CP22" i="10"/>
  <c r="CQ22" i="10"/>
  <c r="CR22" i="10"/>
  <c r="CS22" i="10"/>
  <c r="CT22" i="10"/>
  <c r="CU22" i="10"/>
  <c r="CV22" i="10"/>
  <c r="CW22" i="10"/>
  <c r="CX22" i="10"/>
  <c r="CY22" i="10"/>
  <c r="CZ22" i="10"/>
  <c r="DA22" i="10"/>
  <c r="DB22" i="10"/>
  <c r="DC22" i="10"/>
  <c r="DD22" i="10"/>
  <c r="DE22" i="10"/>
  <c r="DF22" i="10"/>
  <c r="DG22" i="10"/>
  <c r="DH22" i="10"/>
  <c r="DI22" i="10"/>
  <c r="DJ22" i="10"/>
  <c r="DK22" i="10"/>
  <c r="DL22" i="10"/>
  <c r="DM22" i="10"/>
  <c r="DN22" i="10"/>
  <c r="DO22" i="10"/>
  <c r="DP22" i="10"/>
  <c r="DQ22" i="10"/>
  <c r="DR22" i="10"/>
  <c r="DS22" i="10"/>
  <c r="DT22" i="10"/>
  <c r="DU22" i="10"/>
  <c r="DV22" i="10"/>
  <c r="DW22" i="10"/>
  <c r="DX22" i="10"/>
  <c r="DY22" i="10"/>
  <c r="DZ22" i="10"/>
  <c r="EA22" i="10"/>
  <c r="EB22" i="10"/>
  <c r="EC22" i="10"/>
  <c r="ED22" i="10"/>
  <c r="EE22" i="10"/>
  <c r="EF22" i="10"/>
  <c r="EG22" i="10"/>
  <c r="EH22" i="10"/>
  <c r="EI22" i="10"/>
  <c r="EJ22" i="10"/>
  <c r="EK22" i="10"/>
  <c r="EL22" i="10"/>
  <c r="EM22" i="10"/>
  <c r="EN22" i="10"/>
  <c r="EO22" i="10"/>
  <c r="EP22" i="10"/>
  <c r="EQ22" i="10"/>
  <c r="ER22" i="10"/>
  <c r="ES22" i="10"/>
  <c r="ET22" i="10"/>
  <c r="EU22" i="10"/>
  <c r="EV22" i="10"/>
  <c r="EW22" i="10"/>
  <c r="EX22" i="10"/>
  <c r="EY22" i="10"/>
  <c r="EZ22" i="10"/>
  <c r="FA22" i="10"/>
  <c r="FB22" i="10"/>
  <c r="FC22" i="10"/>
  <c r="FD22" i="10"/>
  <c r="FE22" i="10"/>
  <c r="FF22" i="10"/>
  <c r="FG22" i="10"/>
  <c r="FH22" i="10"/>
  <c r="FI22" i="10"/>
  <c r="FJ22" i="10"/>
  <c r="FK22" i="10"/>
  <c r="FL22" i="10"/>
  <c r="FM22" i="10"/>
  <c r="FN22" i="10"/>
  <c r="FO22" i="10"/>
  <c r="FP22" i="10"/>
  <c r="FQ22" i="10"/>
  <c r="FR22" i="10"/>
  <c r="FS22" i="10"/>
  <c r="FT22" i="10"/>
  <c r="FU22" i="10"/>
  <c r="FV22" i="10"/>
  <c r="FW22" i="10"/>
  <c r="FX22" i="10"/>
  <c r="FY22" i="10"/>
  <c r="FZ22" i="10"/>
  <c r="GA22" i="10"/>
  <c r="GB22" i="10"/>
  <c r="GC22" i="10"/>
  <c r="GD22" i="10"/>
  <c r="GE22" i="10"/>
  <c r="GF22" i="10"/>
  <c r="GG22" i="10"/>
  <c r="GH22" i="10"/>
  <c r="GI22" i="10"/>
  <c r="GJ22" i="10"/>
  <c r="GK22" i="10"/>
  <c r="GL22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CJ23" i="10"/>
  <c r="CK23" i="10"/>
  <c r="CL23" i="10"/>
  <c r="CM23" i="10"/>
  <c r="CN23" i="10"/>
  <c r="CO23" i="10"/>
  <c r="CP23" i="10"/>
  <c r="CQ23" i="10"/>
  <c r="CR23" i="10"/>
  <c r="CS23" i="10"/>
  <c r="CT23" i="10"/>
  <c r="CU23" i="10"/>
  <c r="CV23" i="10"/>
  <c r="CW23" i="10"/>
  <c r="CX23" i="10"/>
  <c r="CY23" i="10"/>
  <c r="CZ23" i="10"/>
  <c r="DA23" i="10"/>
  <c r="DB23" i="10"/>
  <c r="DC23" i="10"/>
  <c r="DD23" i="10"/>
  <c r="DE23" i="10"/>
  <c r="DF23" i="10"/>
  <c r="DG23" i="10"/>
  <c r="DH23" i="10"/>
  <c r="DI23" i="10"/>
  <c r="DJ23" i="10"/>
  <c r="DK23" i="10"/>
  <c r="DL23" i="10"/>
  <c r="DM23" i="10"/>
  <c r="DN23" i="10"/>
  <c r="DO23" i="10"/>
  <c r="DP23" i="10"/>
  <c r="DQ23" i="10"/>
  <c r="DR23" i="10"/>
  <c r="DS23" i="10"/>
  <c r="DT23" i="10"/>
  <c r="DU23" i="10"/>
  <c r="DV23" i="10"/>
  <c r="DW23" i="10"/>
  <c r="DX23" i="10"/>
  <c r="DY23" i="10"/>
  <c r="DZ23" i="10"/>
  <c r="EA23" i="10"/>
  <c r="EB23" i="10"/>
  <c r="EC23" i="10"/>
  <c r="ED23" i="10"/>
  <c r="EE23" i="10"/>
  <c r="EF23" i="10"/>
  <c r="EG23" i="10"/>
  <c r="EH23" i="10"/>
  <c r="EI23" i="10"/>
  <c r="EJ23" i="10"/>
  <c r="EK23" i="10"/>
  <c r="EL23" i="10"/>
  <c r="EM23" i="10"/>
  <c r="EN23" i="10"/>
  <c r="EO23" i="10"/>
  <c r="EP23" i="10"/>
  <c r="EQ23" i="10"/>
  <c r="ER23" i="10"/>
  <c r="ES23" i="10"/>
  <c r="ET23" i="10"/>
  <c r="EU23" i="10"/>
  <c r="EV23" i="10"/>
  <c r="EW23" i="10"/>
  <c r="EX23" i="10"/>
  <c r="EY23" i="10"/>
  <c r="EZ23" i="10"/>
  <c r="FA23" i="10"/>
  <c r="FB23" i="10"/>
  <c r="FC23" i="10"/>
  <c r="FD23" i="10"/>
  <c r="FE23" i="10"/>
  <c r="FF23" i="10"/>
  <c r="FG23" i="10"/>
  <c r="FH23" i="10"/>
  <c r="FI23" i="10"/>
  <c r="FJ23" i="10"/>
  <c r="FK23" i="10"/>
  <c r="FL23" i="10"/>
  <c r="FM23" i="10"/>
  <c r="FN23" i="10"/>
  <c r="FO23" i="10"/>
  <c r="FP23" i="10"/>
  <c r="FQ23" i="10"/>
  <c r="FR23" i="10"/>
  <c r="FS23" i="10"/>
  <c r="FT23" i="10"/>
  <c r="FU23" i="10"/>
  <c r="FV23" i="10"/>
  <c r="FW23" i="10"/>
  <c r="FX23" i="10"/>
  <c r="FY23" i="10"/>
  <c r="FZ23" i="10"/>
  <c r="GA23" i="10"/>
  <c r="GB23" i="10"/>
  <c r="GC23" i="10"/>
  <c r="GD23" i="10"/>
  <c r="GE23" i="10"/>
  <c r="GF23" i="10"/>
  <c r="GG23" i="10"/>
  <c r="GH23" i="10"/>
  <c r="GI23" i="10"/>
  <c r="GJ23" i="10"/>
  <c r="GK23" i="10"/>
  <c r="GL23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CJ24" i="10"/>
  <c r="CK24" i="10"/>
  <c r="CL24" i="10"/>
  <c r="CM24" i="10"/>
  <c r="CN24" i="10"/>
  <c r="CO24" i="10"/>
  <c r="CP24" i="10"/>
  <c r="CQ24" i="10"/>
  <c r="CR24" i="10"/>
  <c r="CS24" i="10"/>
  <c r="CT24" i="10"/>
  <c r="CU24" i="10"/>
  <c r="CV24" i="10"/>
  <c r="CW24" i="10"/>
  <c r="CX24" i="10"/>
  <c r="CY24" i="10"/>
  <c r="CZ24" i="10"/>
  <c r="DA24" i="10"/>
  <c r="DB24" i="10"/>
  <c r="DC24" i="10"/>
  <c r="DD24" i="10"/>
  <c r="DE24" i="10"/>
  <c r="DF24" i="10"/>
  <c r="DG24" i="10"/>
  <c r="DH24" i="10"/>
  <c r="DI24" i="10"/>
  <c r="DJ24" i="10"/>
  <c r="DK24" i="10"/>
  <c r="DL24" i="10"/>
  <c r="DM24" i="10"/>
  <c r="DN24" i="10"/>
  <c r="DO24" i="10"/>
  <c r="DP24" i="10"/>
  <c r="DQ24" i="10"/>
  <c r="DR24" i="10"/>
  <c r="DS24" i="10"/>
  <c r="DT24" i="10"/>
  <c r="DU24" i="10"/>
  <c r="DV24" i="10"/>
  <c r="DW24" i="10"/>
  <c r="DX24" i="10"/>
  <c r="DY24" i="10"/>
  <c r="DZ24" i="10"/>
  <c r="EA24" i="10"/>
  <c r="EB24" i="10"/>
  <c r="EC24" i="10"/>
  <c r="ED24" i="10"/>
  <c r="EE24" i="10"/>
  <c r="EF24" i="10"/>
  <c r="EG24" i="10"/>
  <c r="EH24" i="10"/>
  <c r="EI24" i="10"/>
  <c r="EJ24" i="10"/>
  <c r="EK24" i="10"/>
  <c r="EL24" i="10"/>
  <c r="EM24" i="10"/>
  <c r="EN24" i="10"/>
  <c r="EO24" i="10"/>
  <c r="EP24" i="10"/>
  <c r="EQ24" i="10"/>
  <c r="ER24" i="10"/>
  <c r="ES24" i="10"/>
  <c r="ET24" i="10"/>
  <c r="EU24" i="10"/>
  <c r="EV24" i="10"/>
  <c r="EW24" i="10"/>
  <c r="EX24" i="10"/>
  <c r="EY24" i="10"/>
  <c r="EZ24" i="10"/>
  <c r="FA24" i="10"/>
  <c r="FB24" i="10"/>
  <c r="FC24" i="10"/>
  <c r="FD24" i="10"/>
  <c r="FE24" i="10"/>
  <c r="FF24" i="10"/>
  <c r="FG24" i="10"/>
  <c r="FH24" i="10"/>
  <c r="FI24" i="10"/>
  <c r="FJ24" i="10"/>
  <c r="FK24" i="10"/>
  <c r="FL24" i="10"/>
  <c r="FM24" i="10"/>
  <c r="FN24" i="10"/>
  <c r="FO24" i="10"/>
  <c r="FP24" i="10"/>
  <c r="FQ24" i="10"/>
  <c r="FR24" i="10"/>
  <c r="FS24" i="10"/>
  <c r="FT24" i="10"/>
  <c r="FU24" i="10"/>
  <c r="FV24" i="10"/>
  <c r="FW24" i="10"/>
  <c r="FX24" i="10"/>
  <c r="FY24" i="10"/>
  <c r="FZ24" i="10"/>
  <c r="GA24" i="10"/>
  <c r="GB24" i="10"/>
  <c r="GC24" i="10"/>
  <c r="GD24" i="10"/>
  <c r="GE24" i="10"/>
  <c r="GF24" i="10"/>
  <c r="GG24" i="10"/>
  <c r="GH24" i="10"/>
  <c r="GI24" i="10"/>
  <c r="GJ24" i="10"/>
  <c r="GK24" i="10"/>
  <c r="GL24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CJ25" i="10"/>
  <c r="CK25" i="10"/>
  <c r="CL25" i="10"/>
  <c r="CM25" i="10"/>
  <c r="CN25" i="10"/>
  <c r="CO25" i="10"/>
  <c r="CP25" i="10"/>
  <c r="CQ25" i="10"/>
  <c r="CR25" i="10"/>
  <c r="CS25" i="10"/>
  <c r="CT25" i="10"/>
  <c r="CU25" i="10"/>
  <c r="CV25" i="10"/>
  <c r="CW25" i="10"/>
  <c r="CX25" i="10"/>
  <c r="CY25" i="10"/>
  <c r="CZ25" i="10"/>
  <c r="DA25" i="10"/>
  <c r="DB25" i="10"/>
  <c r="DC25" i="10"/>
  <c r="DD25" i="10"/>
  <c r="DE25" i="10"/>
  <c r="DF25" i="10"/>
  <c r="DG25" i="10"/>
  <c r="DH25" i="10"/>
  <c r="DI25" i="10"/>
  <c r="DJ25" i="10"/>
  <c r="DK25" i="10"/>
  <c r="DL25" i="10"/>
  <c r="DM25" i="10"/>
  <c r="DN25" i="10"/>
  <c r="DO25" i="10"/>
  <c r="DP25" i="10"/>
  <c r="DQ25" i="10"/>
  <c r="DR25" i="10"/>
  <c r="DS25" i="10"/>
  <c r="DT25" i="10"/>
  <c r="DU25" i="10"/>
  <c r="DV25" i="10"/>
  <c r="DW25" i="10"/>
  <c r="DX25" i="10"/>
  <c r="DY25" i="10"/>
  <c r="DZ25" i="10"/>
  <c r="EA25" i="10"/>
  <c r="EB25" i="10"/>
  <c r="EC25" i="10"/>
  <c r="ED25" i="10"/>
  <c r="EE25" i="10"/>
  <c r="EF25" i="10"/>
  <c r="EG25" i="10"/>
  <c r="EH25" i="10"/>
  <c r="EI25" i="10"/>
  <c r="EJ25" i="10"/>
  <c r="EK25" i="10"/>
  <c r="EL25" i="10"/>
  <c r="EM25" i="10"/>
  <c r="EN25" i="10"/>
  <c r="EO25" i="10"/>
  <c r="EP25" i="10"/>
  <c r="EQ25" i="10"/>
  <c r="ER25" i="10"/>
  <c r="ES25" i="10"/>
  <c r="ET25" i="10"/>
  <c r="EU25" i="10"/>
  <c r="EV25" i="10"/>
  <c r="EW25" i="10"/>
  <c r="EX25" i="10"/>
  <c r="EY25" i="10"/>
  <c r="EZ25" i="10"/>
  <c r="FA25" i="10"/>
  <c r="FB25" i="10"/>
  <c r="FC25" i="10"/>
  <c r="FD25" i="10"/>
  <c r="FE25" i="10"/>
  <c r="FF25" i="10"/>
  <c r="FG25" i="10"/>
  <c r="FH25" i="10"/>
  <c r="FI25" i="10"/>
  <c r="FJ25" i="10"/>
  <c r="FK25" i="10"/>
  <c r="FL25" i="10"/>
  <c r="FM25" i="10"/>
  <c r="FN25" i="10"/>
  <c r="FO25" i="10"/>
  <c r="FP25" i="10"/>
  <c r="FQ25" i="10"/>
  <c r="FR25" i="10"/>
  <c r="FS25" i="10"/>
  <c r="FT25" i="10"/>
  <c r="FU25" i="10"/>
  <c r="FV25" i="10"/>
  <c r="FW25" i="10"/>
  <c r="FX25" i="10"/>
  <c r="FY25" i="10"/>
  <c r="FZ25" i="10"/>
  <c r="GA25" i="10"/>
  <c r="GB25" i="10"/>
  <c r="GC25" i="10"/>
  <c r="GD25" i="10"/>
  <c r="GE25" i="10"/>
  <c r="GF25" i="10"/>
  <c r="GG25" i="10"/>
  <c r="GH25" i="10"/>
  <c r="GI25" i="10"/>
  <c r="GJ25" i="10"/>
  <c r="GK25" i="10"/>
  <c r="GL25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CJ26" i="10"/>
  <c r="CK26" i="10"/>
  <c r="CL26" i="10"/>
  <c r="CM26" i="10"/>
  <c r="CN26" i="10"/>
  <c r="CO26" i="10"/>
  <c r="CP26" i="10"/>
  <c r="CQ26" i="10"/>
  <c r="CR26" i="10"/>
  <c r="CS26" i="10"/>
  <c r="CT26" i="10"/>
  <c r="CU26" i="10"/>
  <c r="CV26" i="10"/>
  <c r="CW26" i="10"/>
  <c r="CX26" i="10"/>
  <c r="CY26" i="10"/>
  <c r="CZ26" i="10"/>
  <c r="DA26" i="10"/>
  <c r="DB26" i="10"/>
  <c r="DC26" i="10"/>
  <c r="DD26" i="10"/>
  <c r="DE26" i="10"/>
  <c r="DF26" i="10"/>
  <c r="DG26" i="10"/>
  <c r="DH26" i="10"/>
  <c r="DI26" i="10"/>
  <c r="DJ26" i="10"/>
  <c r="DK26" i="10"/>
  <c r="DL26" i="10"/>
  <c r="DM26" i="10"/>
  <c r="DN26" i="10"/>
  <c r="DO26" i="10"/>
  <c r="DP26" i="10"/>
  <c r="DQ26" i="10"/>
  <c r="DR26" i="10"/>
  <c r="DS26" i="10"/>
  <c r="DT26" i="10"/>
  <c r="DU26" i="10"/>
  <c r="DV26" i="10"/>
  <c r="DW26" i="10"/>
  <c r="DX26" i="10"/>
  <c r="DY26" i="10"/>
  <c r="DZ26" i="10"/>
  <c r="EA26" i="10"/>
  <c r="EB26" i="10"/>
  <c r="EC26" i="10"/>
  <c r="ED26" i="10"/>
  <c r="EE26" i="10"/>
  <c r="EF26" i="10"/>
  <c r="EG26" i="10"/>
  <c r="EH26" i="10"/>
  <c r="EI26" i="10"/>
  <c r="EJ26" i="10"/>
  <c r="EK26" i="10"/>
  <c r="EL26" i="10"/>
  <c r="EM26" i="10"/>
  <c r="EN26" i="10"/>
  <c r="EO26" i="10"/>
  <c r="EP26" i="10"/>
  <c r="EQ26" i="10"/>
  <c r="ER26" i="10"/>
  <c r="ES26" i="10"/>
  <c r="ET26" i="10"/>
  <c r="EU26" i="10"/>
  <c r="EV26" i="10"/>
  <c r="EW26" i="10"/>
  <c r="EX26" i="10"/>
  <c r="EY26" i="10"/>
  <c r="EZ26" i="10"/>
  <c r="FA26" i="10"/>
  <c r="FB26" i="10"/>
  <c r="FC26" i="10"/>
  <c r="FD26" i="10"/>
  <c r="FE26" i="10"/>
  <c r="FF26" i="10"/>
  <c r="FG26" i="10"/>
  <c r="FH26" i="10"/>
  <c r="FI26" i="10"/>
  <c r="FJ26" i="10"/>
  <c r="FK26" i="10"/>
  <c r="FL26" i="10"/>
  <c r="FM26" i="10"/>
  <c r="FN26" i="10"/>
  <c r="FO26" i="10"/>
  <c r="FP26" i="10"/>
  <c r="FQ26" i="10"/>
  <c r="FR26" i="10"/>
  <c r="FS26" i="10"/>
  <c r="FT26" i="10"/>
  <c r="FU26" i="10"/>
  <c r="FV26" i="10"/>
  <c r="FW26" i="10"/>
  <c r="FX26" i="10"/>
  <c r="FY26" i="10"/>
  <c r="FZ26" i="10"/>
  <c r="GA26" i="10"/>
  <c r="GB26" i="10"/>
  <c r="GC26" i="10"/>
  <c r="GD26" i="10"/>
  <c r="GE26" i="10"/>
  <c r="GF26" i="10"/>
  <c r="GG26" i="10"/>
  <c r="GH26" i="10"/>
  <c r="GI26" i="10"/>
  <c r="GJ26" i="10"/>
  <c r="GK26" i="10"/>
  <c r="GL26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CJ27" i="10"/>
  <c r="CK27" i="10"/>
  <c r="CL27" i="10"/>
  <c r="CM27" i="10"/>
  <c r="CN27" i="10"/>
  <c r="CO27" i="10"/>
  <c r="CP27" i="10"/>
  <c r="CQ27" i="10"/>
  <c r="CR27" i="10"/>
  <c r="CS27" i="10"/>
  <c r="CT27" i="10"/>
  <c r="CU27" i="10"/>
  <c r="CV27" i="10"/>
  <c r="CW27" i="10"/>
  <c r="CX27" i="10"/>
  <c r="CY27" i="10"/>
  <c r="CZ27" i="10"/>
  <c r="DA27" i="10"/>
  <c r="DB27" i="10"/>
  <c r="DC27" i="10"/>
  <c r="DD27" i="10"/>
  <c r="DE27" i="10"/>
  <c r="DF27" i="10"/>
  <c r="DG27" i="10"/>
  <c r="DH27" i="10"/>
  <c r="DI27" i="10"/>
  <c r="DJ27" i="10"/>
  <c r="DK27" i="10"/>
  <c r="DL27" i="10"/>
  <c r="DM27" i="10"/>
  <c r="DN27" i="10"/>
  <c r="DO27" i="10"/>
  <c r="DP27" i="10"/>
  <c r="DQ27" i="10"/>
  <c r="DR27" i="10"/>
  <c r="DS27" i="10"/>
  <c r="DT27" i="10"/>
  <c r="DU27" i="10"/>
  <c r="DV27" i="10"/>
  <c r="DW27" i="10"/>
  <c r="DX27" i="10"/>
  <c r="DY27" i="10"/>
  <c r="DZ27" i="10"/>
  <c r="EA27" i="10"/>
  <c r="EB27" i="10"/>
  <c r="EC27" i="10"/>
  <c r="ED27" i="10"/>
  <c r="EE27" i="10"/>
  <c r="EF27" i="10"/>
  <c r="EG27" i="10"/>
  <c r="EH27" i="10"/>
  <c r="EI27" i="10"/>
  <c r="EJ27" i="10"/>
  <c r="EK27" i="10"/>
  <c r="EL27" i="10"/>
  <c r="EM27" i="10"/>
  <c r="EN27" i="10"/>
  <c r="EO27" i="10"/>
  <c r="EP27" i="10"/>
  <c r="EQ27" i="10"/>
  <c r="ER27" i="10"/>
  <c r="ES27" i="10"/>
  <c r="ET27" i="10"/>
  <c r="EU27" i="10"/>
  <c r="EV27" i="10"/>
  <c r="EW27" i="10"/>
  <c r="EX27" i="10"/>
  <c r="EY27" i="10"/>
  <c r="EZ27" i="10"/>
  <c r="FA27" i="10"/>
  <c r="FB27" i="10"/>
  <c r="FC27" i="10"/>
  <c r="FD27" i="10"/>
  <c r="FE27" i="10"/>
  <c r="FF27" i="10"/>
  <c r="FG27" i="10"/>
  <c r="FH27" i="10"/>
  <c r="FI27" i="10"/>
  <c r="FJ27" i="10"/>
  <c r="FK27" i="10"/>
  <c r="FL27" i="10"/>
  <c r="FM27" i="10"/>
  <c r="FN27" i="10"/>
  <c r="FO27" i="10"/>
  <c r="FP27" i="10"/>
  <c r="FQ27" i="10"/>
  <c r="FR27" i="10"/>
  <c r="FS27" i="10"/>
  <c r="FT27" i="10"/>
  <c r="FU27" i="10"/>
  <c r="FV27" i="10"/>
  <c r="FW27" i="10"/>
  <c r="FX27" i="10"/>
  <c r="FY27" i="10"/>
  <c r="FZ27" i="10"/>
  <c r="GA27" i="10"/>
  <c r="GB27" i="10"/>
  <c r="GC27" i="10"/>
  <c r="GD27" i="10"/>
  <c r="GE27" i="10"/>
  <c r="GF27" i="10"/>
  <c r="GG27" i="10"/>
  <c r="GH27" i="10"/>
  <c r="GI27" i="10"/>
  <c r="GJ27" i="10"/>
  <c r="GK27" i="10"/>
  <c r="GL27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CJ28" i="10"/>
  <c r="CK28" i="10"/>
  <c r="CL28" i="10"/>
  <c r="CM28" i="10"/>
  <c r="CN28" i="10"/>
  <c r="CO28" i="10"/>
  <c r="CP28" i="10"/>
  <c r="CQ28" i="10"/>
  <c r="CR28" i="10"/>
  <c r="CS28" i="10"/>
  <c r="CT28" i="10"/>
  <c r="CU28" i="10"/>
  <c r="CV28" i="10"/>
  <c r="CW28" i="10"/>
  <c r="CX28" i="10"/>
  <c r="CY28" i="10"/>
  <c r="CZ28" i="10"/>
  <c r="DA28" i="10"/>
  <c r="DB28" i="10"/>
  <c r="DC28" i="10"/>
  <c r="DD28" i="10"/>
  <c r="DE28" i="10"/>
  <c r="DF28" i="10"/>
  <c r="DG28" i="10"/>
  <c r="DH28" i="10"/>
  <c r="DI28" i="10"/>
  <c r="DJ28" i="10"/>
  <c r="DK28" i="10"/>
  <c r="DL28" i="10"/>
  <c r="DM28" i="10"/>
  <c r="DN28" i="10"/>
  <c r="DO28" i="10"/>
  <c r="DP28" i="10"/>
  <c r="DQ28" i="10"/>
  <c r="DR28" i="10"/>
  <c r="DS28" i="10"/>
  <c r="DT28" i="10"/>
  <c r="DU28" i="10"/>
  <c r="DV28" i="10"/>
  <c r="DW28" i="10"/>
  <c r="DX28" i="10"/>
  <c r="DY28" i="10"/>
  <c r="DZ28" i="10"/>
  <c r="EA28" i="10"/>
  <c r="EB28" i="10"/>
  <c r="EC28" i="10"/>
  <c r="ED28" i="10"/>
  <c r="EE28" i="10"/>
  <c r="EF28" i="10"/>
  <c r="EG28" i="10"/>
  <c r="EH28" i="10"/>
  <c r="EI28" i="10"/>
  <c r="EJ28" i="10"/>
  <c r="EK28" i="10"/>
  <c r="EL28" i="10"/>
  <c r="EM28" i="10"/>
  <c r="EN28" i="10"/>
  <c r="EO28" i="10"/>
  <c r="EP28" i="10"/>
  <c r="EQ28" i="10"/>
  <c r="ER28" i="10"/>
  <c r="ES28" i="10"/>
  <c r="ET28" i="10"/>
  <c r="EU28" i="10"/>
  <c r="EV28" i="10"/>
  <c r="EW28" i="10"/>
  <c r="EX28" i="10"/>
  <c r="EY28" i="10"/>
  <c r="EZ28" i="10"/>
  <c r="FA28" i="10"/>
  <c r="FB28" i="10"/>
  <c r="FC28" i="10"/>
  <c r="FD28" i="10"/>
  <c r="FE28" i="10"/>
  <c r="FF28" i="10"/>
  <c r="FG28" i="10"/>
  <c r="FH28" i="10"/>
  <c r="FI28" i="10"/>
  <c r="FJ28" i="10"/>
  <c r="FK28" i="10"/>
  <c r="FL28" i="10"/>
  <c r="FM28" i="10"/>
  <c r="FN28" i="10"/>
  <c r="FO28" i="10"/>
  <c r="FP28" i="10"/>
  <c r="FQ28" i="10"/>
  <c r="FR28" i="10"/>
  <c r="FS28" i="10"/>
  <c r="FT28" i="10"/>
  <c r="FU28" i="10"/>
  <c r="FV28" i="10"/>
  <c r="FW28" i="10"/>
  <c r="FX28" i="10"/>
  <c r="FY28" i="10"/>
  <c r="FZ28" i="10"/>
  <c r="GA28" i="10"/>
  <c r="GB28" i="10"/>
  <c r="GC28" i="10"/>
  <c r="GD28" i="10"/>
  <c r="GE28" i="10"/>
  <c r="GF28" i="10"/>
  <c r="GG28" i="10"/>
  <c r="GH28" i="10"/>
  <c r="GI28" i="10"/>
  <c r="GJ28" i="10"/>
  <c r="GK28" i="10"/>
  <c r="GL28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B29" i="10"/>
  <c r="DC29" i="10"/>
  <c r="DD29" i="10"/>
  <c r="DE29" i="10"/>
  <c r="DF29" i="10"/>
  <c r="DG29" i="10"/>
  <c r="DH29" i="10"/>
  <c r="DI29" i="10"/>
  <c r="DJ29" i="10"/>
  <c r="DK29" i="10"/>
  <c r="DL29" i="10"/>
  <c r="DM29" i="10"/>
  <c r="DN29" i="10"/>
  <c r="DO29" i="10"/>
  <c r="DP29" i="10"/>
  <c r="DQ29" i="10"/>
  <c r="DR29" i="10"/>
  <c r="DS29" i="10"/>
  <c r="DT29" i="10"/>
  <c r="DU29" i="10"/>
  <c r="DV29" i="10"/>
  <c r="DW29" i="10"/>
  <c r="DX29" i="10"/>
  <c r="DY29" i="10"/>
  <c r="DZ29" i="10"/>
  <c r="EA29" i="10"/>
  <c r="EB29" i="10"/>
  <c r="EC29" i="10"/>
  <c r="ED29" i="10"/>
  <c r="EE29" i="10"/>
  <c r="EF29" i="10"/>
  <c r="EG29" i="10"/>
  <c r="EH29" i="10"/>
  <c r="EI29" i="10"/>
  <c r="EJ29" i="10"/>
  <c r="EK29" i="10"/>
  <c r="EL29" i="10"/>
  <c r="EM29" i="10"/>
  <c r="EN29" i="10"/>
  <c r="EO29" i="10"/>
  <c r="EP29" i="10"/>
  <c r="EQ29" i="10"/>
  <c r="ER29" i="10"/>
  <c r="ES29" i="10"/>
  <c r="ET29" i="10"/>
  <c r="EU29" i="10"/>
  <c r="EV29" i="10"/>
  <c r="EW29" i="10"/>
  <c r="EX29" i="10"/>
  <c r="EY29" i="10"/>
  <c r="EZ29" i="10"/>
  <c r="FA29" i="10"/>
  <c r="FB29" i="10"/>
  <c r="FC29" i="10"/>
  <c r="FD29" i="10"/>
  <c r="FE29" i="10"/>
  <c r="FF29" i="10"/>
  <c r="FG29" i="10"/>
  <c r="FH29" i="10"/>
  <c r="FI29" i="10"/>
  <c r="FJ29" i="10"/>
  <c r="FK29" i="10"/>
  <c r="FL29" i="10"/>
  <c r="FM29" i="10"/>
  <c r="FN29" i="10"/>
  <c r="FO29" i="10"/>
  <c r="FP29" i="10"/>
  <c r="FQ29" i="10"/>
  <c r="FR29" i="10"/>
  <c r="FS29" i="10"/>
  <c r="FT29" i="10"/>
  <c r="FU29" i="10"/>
  <c r="FV29" i="10"/>
  <c r="FW29" i="10"/>
  <c r="FX29" i="10"/>
  <c r="FY29" i="10"/>
  <c r="FZ29" i="10"/>
  <c r="GA29" i="10"/>
  <c r="GB29" i="10"/>
  <c r="GC29" i="10"/>
  <c r="GD29" i="10"/>
  <c r="GE29" i="10"/>
  <c r="GF29" i="10"/>
  <c r="GG29" i="10"/>
  <c r="GH29" i="10"/>
  <c r="GI29" i="10"/>
  <c r="GJ29" i="10"/>
  <c r="GK29" i="10"/>
  <c r="GL29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CJ30" i="10"/>
  <c r="CK30" i="10"/>
  <c r="CL30" i="10"/>
  <c r="CM30" i="10"/>
  <c r="CN30" i="10"/>
  <c r="CO30" i="10"/>
  <c r="CP30" i="10"/>
  <c r="CQ30" i="10"/>
  <c r="CR30" i="10"/>
  <c r="CS30" i="10"/>
  <c r="CT30" i="10"/>
  <c r="CU30" i="10"/>
  <c r="CV30" i="10"/>
  <c r="CW30" i="10"/>
  <c r="CX30" i="10"/>
  <c r="CY30" i="10"/>
  <c r="CZ30" i="10"/>
  <c r="DA30" i="10"/>
  <c r="DB30" i="10"/>
  <c r="DC30" i="10"/>
  <c r="DD30" i="10"/>
  <c r="DE30" i="10"/>
  <c r="DF30" i="10"/>
  <c r="DG30" i="10"/>
  <c r="DH30" i="10"/>
  <c r="DI30" i="10"/>
  <c r="DJ30" i="10"/>
  <c r="DK30" i="10"/>
  <c r="DL30" i="10"/>
  <c r="DM30" i="10"/>
  <c r="DN30" i="10"/>
  <c r="DO30" i="10"/>
  <c r="DP30" i="10"/>
  <c r="DQ30" i="10"/>
  <c r="DR30" i="10"/>
  <c r="DS30" i="10"/>
  <c r="DT30" i="10"/>
  <c r="DU30" i="10"/>
  <c r="DV30" i="10"/>
  <c r="DW30" i="10"/>
  <c r="DX30" i="10"/>
  <c r="DY30" i="10"/>
  <c r="DZ30" i="10"/>
  <c r="EA30" i="10"/>
  <c r="EB30" i="10"/>
  <c r="EC30" i="10"/>
  <c r="ED30" i="10"/>
  <c r="EE30" i="10"/>
  <c r="EF30" i="10"/>
  <c r="EG30" i="10"/>
  <c r="EH30" i="10"/>
  <c r="EI30" i="10"/>
  <c r="EJ30" i="10"/>
  <c r="EK30" i="10"/>
  <c r="EL30" i="10"/>
  <c r="EM30" i="10"/>
  <c r="EN30" i="10"/>
  <c r="EO30" i="10"/>
  <c r="EP30" i="10"/>
  <c r="EQ30" i="10"/>
  <c r="ER30" i="10"/>
  <c r="ES30" i="10"/>
  <c r="ET30" i="10"/>
  <c r="EU30" i="10"/>
  <c r="EV30" i="10"/>
  <c r="EW30" i="10"/>
  <c r="EX30" i="10"/>
  <c r="EY30" i="10"/>
  <c r="EZ30" i="10"/>
  <c r="FA30" i="10"/>
  <c r="FB30" i="10"/>
  <c r="FC30" i="10"/>
  <c r="FD30" i="10"/>
  <c r="FE30" i="10"/>
  <c r="FF30" i="10"/>
  <c r="FG30" i="10"/>
  <c r="FH30" i="10"/>
  <c r="FI30" i="10"/>
  <c r="FJ30" i="10"/>
  <c r="FK30" i="10"/>
  <c r="FL30" i="10"/>
  <c r="FM30" i="10"/>
  <c r="FN30" i="10"/>
  <c r="FO30" i="10"/>
  <c r="FP30" i="10"/>
  <c r="FQ30" i="10"/>
  <c r="FR30" i="10"/>
  <c r="FS30" i="10"/>
  <c r="FT30" i="10"/>
  <c r="FU30" i="10"/>
  <c r="FV30" i="10"/>
  <c r="FW30" i="10"/>
  <c r="FX30" i="10"/>
  <c r="FY30" i="10"/>
  <c r="FZ30" i="10"/>
  <c r="GA30" i="10"/>
  <c r="GB30" i="10"/>
  <c r="GC30" i="10"/>
  <c r="GD30" i="10"/>
  <c r="GE30" i="10"/>
  <c r="GF30" i="10"/>
  <c r="GG30" i="10"/>
  <c r="GH30" i="10"/>
  <c r="GI30" i="10"/>
  <c r="GJ30" i="10"/>
  <c r="GK30" i="10"/>
  <c r="GL30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CJ31" i="10"/>
  <c r="CK31" i="10"/>
  <c r="CL31" i="10"/>
  <c r="CM31" i="10"/>
  <c r="CN31" i="10"/>
  <c r="CO31" i="10"/>
  <c r="CP31" i="10"/>
  <c r="CQ31" i="10"/>
  <c r="CR31" i="10"/>
  <c r="CS31" i="10"/>
  <c r="CT31" i="10"/>
  <c r="CU31" i="10"/>
  <c r="CV31" i="10"/>
  <c r="CW31" i="10"/>
  <c r="CX31" i="10"/>
  <c r="CY31" i="10"/>
  <c r="CZ31" i="10"/>
  <c r="DA31" i="10"/>
  <c r="DB31" i="10"/>
  <c r="DC31" i="10"/>
  <c r="DD31" i="10"/>
  <c r="DE31" i="10"/>
  <c r="DF31" i="10"/>
  <c r="DG31" i="10"/>
  <c r="DH31" i="10"/>
  <c r="DI31" i="10"/>
  <c r="DJ31" i="10"/>
  <c r="DK31" i="10"/>
  <c r="DL31" i="10"/>
  <c r="DM31" i="10"/>
  <c r="DN31" i="10"/>
  <c r="DO31" i="10"/>
  <c r="DP31" i="10"/>
  <c r="DQ31" i="10"/>
  <c r="DR31" i="10"/>
  <c r="DS31" i="10"/>
  <c r="DT31" i="10"/>
  <c r="DU31" i="10"/>
  <c r="DV31" i="10"/>
  <c r="DW31" i="10"/>
  <c r="DX31" i="10"/>
  <c r="DY31" i="10"/>
  <c r="DZ31" i="10"/>
  <c r="EA31" i="10"/>
  <c r="EB31" i="10"/>
  <c r="EC31" i="10"/>
  <c r="ED31" i="10"/>
  <c r="EE31" i="10"/>
  <c r="EF31" i="10"/>
  <c r="EG31" i="10"/>
  <c r="EH31" i="10"/>
  <c r="EI31" i="10"/>
  <c r="EJ31" i="10"/>
  <c r="EK31" i="10"/>
  <c r="EL31" i="10"/>
  <c r="EM31" i="10"/>
  <c r="EN31" i="10"/>
  <c r="EO31" i="10"/>
  <c r="EP31" i="10"/>
  <c r="EQ31" i="10"/>
  <c r="ER31" i="10"/>
  <c r="ES31" i="10"/>
  <c r="ET31" i="10"/>
  <c r="EU31" i="10"/>
  <c r="EV31" i="10"/>
  <c r="EW31" i="10"/>
  <c r="EX31" i="10"/>
  <c r="EY31" i="10"/>
  <c r="EZ31" i="10"/>
  <c r="FA31" i="10"/>
  <c r="FB31" i="10"/>
  <c r="FC31" i="10"/>
  <c r="FD31" i="10"/>
  <c r="FE31" i="10"/>
  <c r="FF31" i="10"/>
  <c r="FG31" i="10"/>
  <c r="FH31" i="10"/>
  <c r="FI31" i="10"/>
  <c r="FJ31" i="10"/>
  <c r="FK31" i="10"/>
  <c r="FL31" i="10"/>
  <c r="FM31" i="10"/>
  <c r="FN31" i="10"/>
  <c r="FO31" i="10"/>
  <c r="FP31" i="10"/>
  <c r="FQ31" i="10"/>
  <c r="FR31" i="10"/>
  <c r="FS31" i="10"/>
  <c r="FT31" i="10"/>
  <c r="FU31" i="10"/>
  <c r="FV31" i="10"/>
  <c r="FW31" i="10"/>
  <c r="FX31" i="10"/>
  <c r="FY31" i="10"/>
  <c r="FZ31" i="10"/>
  <c r="GA31" i="10"/>
  <c r="GB31" i="10"/>
  <c r="GC31" i="10"/>
  <c r="GD31" i="10"/>
  <c r="GE31" i="10"/>
  <c r="GF31" i="10"/>
  <c r="GG31" i="10"/>
  <c r="GH31" i="10"/>
  <c r="GI31" i="10"/>
  <c r="GJ31" i="10"/>
  <c r="GK31" i="10"/>
  <c r="GL31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S32" i="10"/>
  <c r="CT32" i="10"/>
  <c r="CU32" i="10"/>
  <c r="CV32" i="10"/>
  <c r="CW32" i="10"/>
  <c r="CX32" i="10"/>
  <c r="CY32" i="10"/>
  <c r="CZ32" i="10"/>
  <c r="DA32" i="10"/>
  <c r="DB32" i="10"/>
  <c r="DC32" i="10"/>
  <c r="DD32" i="10"/>
  <c r="DE32" i="10"/>
  <c r="DF32" i="10"/>
  <c r="DG32" i="10"/>
  <c r="DH32" i="10"/>
  <c r="DI32" i="10"/>
  <c r="DJ32" i="10"/>
  <c r="DK32" i="10"/>
  <c r="DL32" i="10"/>
  <c r="DM32" i="10"/>
  <c r="DN32" i="10"/>
  <c r="DO32" i="10"/>
  <c r="DP32" i="10"/>
  <c r="DQ32" i="10"/>
  <c r="DR32" i="10"/>
  <c r="DS32" i="10"/>
  <c r="DT32" i="10"/>
  <c r="DU32" i="10"/>
  <c r="DV32" i="10"/>
  <c r="DW32" i="10"/>
  <c r="DX32" i="10"/>
  <c r="DY32" i="10"/>
  <c r="DZ32" i="10"/>
  <c r="EA32" i="10"/>
  <c r="EB32" i="10"/>
  <c r="EC32" i="10"/>
  <c r="ED32" i="10"/>
  <c r="EE32" i="10"/>
  <c r="EF32" i="10"/>
  <c r="EG32" i="10"/>
  <c r="EH32" i="10"/>
  <c r="EI32" i="10"/>
  <c r="EJ32" i="10"/>
  <c r="EK32" i="10"/>
  <c r="EL32" i="10"/>
  <c r="EM32" i="10"/>
  <c r="EN32" i="10"/>
  <c r="EO32" i="10"/>
  <c r="EP32" i="10"/>
  <c r="EQ32" i="10"/>
  <c r="ER32" i="10"/>
  <c r="ES32" i="10"/>
  <c r="ET32" i="10"/>
  <c r="EU32" i="10"/>
  <c r="EV32" i="10"/>
  <c r="EW32" i="10"/>
  <c r="EX32" i="10"/>
  <c r="EY32" i="10"/>
  <c r="EZ32" i="10"/>
  <c r="FA32" i="10"/>
  <c r="FB32" i="10"/>
  <c r="FC32" i="10"/>
  <c r="FD32" i="10"/>
  <c r="FE32" i="10"/>
  <c r="FF32" i="10"/>
  <c r="FG32" i="10"/>
  <c r="FH32" i="10"/>
  <c r="FI32" i="10"/>
  <c r="FJ32" i="10"/>
  <c r="FK32" i="10"/>
  <c r="FL32" i="10"/>
  <c r="FM32" i="10"/>
  <c r="FN32" i="10"/>
  <c r="FO32" i="10"/>
  <c r="FP32" i="10"/>
  <c r="FQ32" i="10"/>
  <c r="FR32" i="10"/>
  <c r="FS32" i="10"/>
  <c r="FT32" i="10"/>
  <c r="FU32" i="10"/>
  <c r="FV32" i="10"/>
  <c r="FW32" i="10"/>
  <c r="FX32" i="10"/>
  <c r="FY32" i="10"/>
  <c r="FZ32" i="10"/>
  <c r="GA32" i="10"/>
  <c r="GB32" i="10"/>
  <c r="GC32" i="10"/>
  <c r="GD32" i="10"/>
  <c r="GE32" i="10"/>
  <c r="GF32" i="10"/>
  <c r="GG32" i="10"/>
  <c r="GH32" i="10"/>
  <c r="GI32" i="10"/>
  <c r="GJ32" i="10"/>
  <c r="GK32" i="10"/>
  <c r="GL32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GC33" i="10"/>
  <c r="GD33" i="10"/>
  <c r="GE33" i="10"/>
  <c r="GF33" i="10"/>
  <c r="GG33" i="10"/>
  <c r="GH33" i="10"/>
  <c r="GI33" i="10"/>
  <c r="GJ33" i="10"/>
  <c r="GK33" i="10"/>
  <c r="GL33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R34" i="10"/>
  <c r="FS34" i="10"/>
  <c r="FT34" i="10"/>
  <c r="FU34" i="10"/>
  <c r="FV34" i="10"/>
  <c r="FW34" i="10"/>
  <c r="FX34" i="10"/>
  <c r="FY34" i="10"/>
  <c r="FZ34" i="10"/>
  <c r="GA34" i="10"/>
  <c r="GB34" i="10"/>
  <c r="GC34" i="10"/>
  <c r="GD34" i="10"/>
  <c r="GE34" i="10"/>
  <c r="GF34" i="10"/>
  <c r="GG34" i="10"/>
  <c r="GH34" i="10"/>
  <c r="GI34" i="10"/>
  <c r="GJ34" i="10"/>
  <c r="GK34" i="10"/>
  <c r="GL34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CJ35" i="10"/>
  <c r="CK35" i="10"/>
  <c r="CL35" i="10"/>
  <c r="CM35" i="10"/>
  <c r="CN35" i="10"/>
  <c r="CO35" i="10"/>
  <c r="CP35" i="10"/>
  <c r="CQ35" i="10"/>
  <c r="CR35" i="10"/>
  <c r="CS35" i="10"/>
  <c r="CT35" i="10"/>
  <c r="CU35" i="10"/>
  <c r="CV35" i="10"/>
  <c r="CW35" i="10"/>
  <c r="CX35" i="10"/>
  <c r="CY35" i="10"/>
  <c r="CZ35" i="10"/>
  <c r="DA35" i="10"/>
  <c r="DB35" i="10"/>
  <c r="DC35" i="10"/>
  <c r="DD35" i="10"/>
  <c r="DE35" i="10"/>
  <c r="DF35" i="10"/>
  <c r="DG35" i="10"/>
  <c r="DH35" i="10"/>
  <c r="DI35" i="10"/>
  <c r="DJ35" i="10"/>
  <c r="DK35" i="10"/>
  <c r="DL35" i="10"/>
  <c r="DM35" i="10"/>
  <c r="DN35" i="10"/>
  <c r="DO35" i="10"/>
  <c r="DP35" i="10"/>
  <c r="DQ35" i="10"/>
  <c r="DR35" i="10"/>
  <c r="DS35" i="10"/>
  <c r="DT35" i="10"/>
  <c r="DU35" i="10"/>
  <c r="DV35" i="10"/>
  <c r="DW35" i="10"/>
  <c r="DX35" i="10"/>
  <c r="DY35" i="10"/>
  <c r="DZ35" i="10"/>
  <c r="EA35" i="10"/>
  <c r="EB35" i="10"/>
  <c r="EC35" i="10"/>
  <c r="ED35" i="10"/>
  <c r="EE35" i="10"/>
  <c r="EF35" i="10"/>
  <c r="EG35" i="10"/>
  <c r="EH35" i="10"/>
  <c r="EI35" i="10"/>
  <c r="EJ35" i="10"/>
  <c r="EK35" i="10"/>
  <c r="EL35" i="10"/>
  <c r="EM35" i="10"/>
  <c r="EN35" i="10"/>
  <c r="EO35" i="10"/>
  <c r="EP35" i="10"/>
  <c r="EQ35" i="10"/>
  <c r="ER35" i="10"/>
  <c r="ES35" i="10"/>
  <c r="ET35" i="10"/>
  <c r="EU35" i="10"/>
  <c r="EV35" i="10"/>
  <c r="EW35" i="10"/>
  <c r="EX35" i="10"/>
  <c r="EY35" i="10"/>
  <c r="EZ35" i="10"/>
  <c r="FA35" i="10"/>
  <c r="FB35" i="10"/>
  <c r="FC35" i="10"/>
  <c r="FD35" i="10"/>
  <c r="FE35" i="10"/>
  <c r="FF35" i="10"/>
  <c r="FG35" i="10"/>
  <c r="FH35" i="10"/>
  <c r="FI35" i="10"/>
  <c r="FJ35" i="10"/>
  <c r="FK35" i="10"/>
  <c r="FL35" i="10"/>
  <c r="FM35" i="10"/>
  <c r="FN35" i="10"/>
  <c r="FO35" i="10"/>
  <c r="FP35" i="10"/>
  <c r="FQ35" i="10"/>
  <c r="FR35" i="10"/>
  <c r="FS35" i="10"/>
  <c r="FT35" i="10"/>
  <c r="FU35" i="10"/>
  <c r="FV35" i="10"/>
  <c r="FW35" i="10"/>
  <c r="FX35" i="10"/>
  <c r="FY35" i="10"/>
  <c r="FZ35" i="10"/>
  <c r="GA35" i="10"/>
  <c r="GB35" i="10"/>
  <c r="GC35" i="10"/>
  <c r="GD35" i="10"/>
  <c r="GE35" i="10"/>
  <c r="GF35" i="10"/>
  <c r="GG35" i="10"/>
  <c r="GH35" i="10"/>
  <c r="GI35" i="10"/>
  <c r="GJ35" i="10"/>
  <c r="GK35" i="10"/>
  <c r="GL35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GC36" i="10"/>
  <c r="GD36" i="10"/>
  <c r="GE36" i="10"/>
  <c r="GF36" i="10"/>
  <c r="GG36" i="10"/>
  <c r="GH36" i="10"/>
  <c r="GI36" i="10"/>
  <c r="GJ36" i="10"/>
  <c r="GK36" i="10"/>
  <c r="GL36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CJ37" i="10"/>
  <c r="CK37" i="10"/>
  <c r="CL37" i="10"/>
  <c r="CM37" i="10"/>
  <c r="CN37" i="10"/>
  <c r="CO37" i="10"/>
  <c r="CP37" i="10"/>
  <c r="CQ37" i="10"/>
  <c r="CR37" i="10"/>
  <c r="CS37" i="10"/>
  <c r="CT37" i="10"/>
  <c r="CU37" i="10"/>
  <c r="CV37" i="10"/>
  <c r="CW37" i="10"/>
  <c r="CX37" i="10"/>
  <c r="CY37" i="10"/>
  <c r="CZ37" i="10"/>
  <c r="DA37" i="10"/>
  <c r="DB37" i="10"/>
  <c r="DC37" i="10"/>
  <c r="DD37" i="10"/>
  <c r="DE37" i="10"/>
  <c r="DF37" i="10"/>
  <c r="DG37" i="10"/>
  <c r="DH37" i="10"/>
  <c r="DI37" i="10"/>
  <c r="DJ37" i="10"/>
  <c r="DK37" i="10"/>
  <c r="DL37" i="10"/>
  <c r="DM37" i="10"/>
  <c r="DN37" i="10"/>
  <c r="DO37" i="10"/>
  <c r="DP37" i="10"/>
  <c r="DQ37" i="10"/>
  <c r="DR37" i="10"/>
  <c r="DS37" i="10"/>
  <c r="DT37" i="10"/>
  <c r="DU37" i="10"/>
  <c r="DV37" i="10"/>
  <c r="DW37" i="10"/>
  <c r="DX37" i="10"/>
  <c r="DY37" i="10"/>
  <c r="DZ37" i="10"/>
  <c r="EA37" i="10"/>
  <c r="EB37" i="10"/>
  <c r="EC37" i="10"/>
  <c r="ED37" i="10"/>
  <c r="EE37" i="10"/>
  <c r="EF37" i="10"/>
  <c r="EG37" i="10"/>
  <c r="EH37" i="10"/>
  <c r="EI37" i="10"/>
  <c r="EJ37" i="10"/>
  <c r="EK37" i="10"/>
  <c r="EL37" i="10"/>
  <c r="EM37" i="10"/>
  <c r="EN37" i="10"/>
  <c r="EO37" i="10"/>
  <c r="EP37" i="10"/>
  <c r="EQ37" i="10"/>
  <c r="ER37" i="10"/>
  <c r="ES37" i="10"/>
  <c r="ET37" i="10"/>
  <c r="EU37" i="10"/>
  <c r="EV37" i="10"/>
  <c r="EW37" i="10"/>
  <c r="EX37" i="10"/>
  <c r="EY37" i="10"/>
  <c r="EZ37" i="10"/>
  <c r="FA37" i="10"/>
  <c r="FB37" i="10"/>
  <c r="FC37" i="10"/>
  <c r="FD37" i="10"/>
  <c r="FE37" i="10"/>
  <c r="FF37" i="10"/>
  <c r="FG37" i="10"/>
  <c r="FH37" i="10"/>
  <c r="FI37" i="10"/>
  <c r="FJ37" i="10"/>
  <c r="FK37" i="10"/>
  <c r="FL37" i="10"/>
  <c r="FM37" i="10"/>
  <c r="FN37" i="10"/>
  <c r="FO37" i="10"/>
  <c r="FP37" i="10"/>
  <c r="FQ37" i="10"/>
  <c r="FR37" i="10"/>
  <c r="FS37" i="10"/>
  <c r="FT37" i="10"/>
  <c r="FU37" i="10"/>
  <c r="FV37" i="10"/>
  <c r="FW37" i="10"/>
  <c r="FX37" i="10"/>
  <c r="FY37" i="10"/>
  <c r="FZ37" i="10"/>
  <c r="GA37" i="10"/>
  <c r="GB37" i="10"/>
  <c r="GC37" i="10"/>
  <c r="GD37" i="10"/>
  <c r="GE37" i="10"/>
  <c r="GF37" i="10"/>
  <c r="GG37" i="10"/>
  <c r="GH37" i="10"/>
  <c r="GI37" i="10"/>
  <c r="GJ37" i="10"/>
  <c r="GK37" i="10"/>
  <c r="GL37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CJ38" i="10"/>
  <c r="CK38" i="10"/>
  <c r="CL38" i="10"/>
  <c r="CM38" i="10"/>
  <c r="CN38" i="10"/>
  <c r="CO38" i="10"/>
  <c r="CP38" i="10"/>
  <c r="CQ38" i="10"/>
  <c r="CR38" i="10"/>
  <c r="CS38" i="10"/>
  <c r="CT38" i="10"/>
  <c r="CU38" i="10"/>
  <c r="CV38" i="10"/>
  <c r="CW38" i="10"/>
  <c r="CX38" i="10"/>
  <c r="CY38" i="10"/>
  <c r="CZ38" i="10"/>
  <c r="DA38" i="10"/>
  <c r="DB38" i="10"/>
  <c r="DC38" i="10"/>
  <c r="DD38" i="10"/>
  <c r="DE38" i="10"/>
  <c r="DF38" i="10"/>
  <c r="DG38" i="10"/>
  <c r="DH38" i="10"/>
  <c r="DI38" i="10"/>
  <c r="DJ38" i="10"/>
  <c r="DK38" i="10"/>
  <c r="DL38" i="10"/>
  <c r="DM38" i="10"/>
  <c r="DN38" i="10"/>
  <c r="DO38" i="10"/>
  <c r="DP38" i="10"/>
  <c r="DQ38" i="10"/>
  <c r="DR38" i="10"/>
  <c r="DS38" i="10"/>
  <c r="DT38" i="10"/>
  <c r="DU38" i="10"/>
  <c r="DV38" i="10"/>
  <c r="DW38" i="10"/>
  <c r="DX38" i="10"/>
  <c r="DY38" i="10"/>
  <c r="DZ38" i="10"/>
  <c r="EA38" i="10"/>
  <c r="EB38" i="10"/>
  <c r="EC38" i="10"/>
  <c r="ED38" i="10"/>
  <c r="EE38" i="10"/>
  <c r="EF38" i="10"/>
  <c r="EG38" i="10"/>
  <c r="EH38" i="10"/>
  <c r="EI38" i="10"/>
  <c r="EJ38" i="10"/>
  <c r="EK38" i="10"/>
  <c r="EL38" i="10"/>
  <c r="EM38" i="10"/>
  <c r="EN38" i="10"/>
  <c r="EO38" i="10"/>
  <c r="EP38" i="10"/>
  <c r="EQ38" i="10"/>
  <c r="ER38" i="10"/>
  <c r="ES38" i="10"/>
  <c r="ET38" i="10"/>
  <c r="EU38" i="10"/>
  <c r="EV38" i="10"/>
  <c r="EW38" i="10"/>
  <c r="EX38" i="10"/>
  <c r="EY38" i="10"/>
  <c r="EZ38" i="10"/>
  <c r="FA38" i="10"/>
  <c r="FB38" i="10"/>
  <c r="FC38" i="10"/>
  <c r="FD38" i="10"/>
  <c r="FE38" i="10"/>
  <c r="FF38" i="10"/>
  <c r="FG38" i="10"/>
  <c r="FH38" i="10"/>
  <c r="FI38" i="10"/>
  <c r="FJ38" i="10"/>
  <c r="FK38" i="10"/>
  <c r="FL38" i="10"/>
  <c r="FM38" i="10"/>
  <c r="FN38" i="10"/>
  <c r="FO38" i="10"/>
  <c r="FP38" i="10"/>
  <c r="FQ38" i="10"/>
  <c r="FR38" i="10"/>
  <c r="FS38" i="10"/>
  <c r="FT38" i="10"/>
  <c r="FU38" i="10"/>
  <c r="FV38" i="10"/>
  <c r="FW38" i="10"/>
  <c r="FX38" i="10"/>
  <c r="FY38" i="10"/>
  <c r="FZ38" i="10"/>
  <c r="GA38" i="10"/>
  <c r="GB38" i="10"/>
  <c r="GC38" i="10"/>
  <c r="GD38" i="10"/>
  <c r="GE38" i="10"/>
  <c r="GF38" i="10"/>
  <c r="GG38" i="10"/>
  <c r="GH38" i="10"/>
  <c r="GI38" i="10"/>
  <c r="GJ38" i="10"/>
  <c r="GK38" i="10"/>
  <c r="GL38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CJ39" i="10"/>
  <c r="CK39" i="10"/>
  <c r="CL39" i="10"/>
  <c r="CM39" i="10"/>
  <c r="CN39" i="10"/>
  <c r="CO39" i="10"/>
  <c r="CP39" i="10"/>
  <c r="CQ39" i="10"/>
  <c r="CR39" i="10"/>
  <c r="CS39" i="10"/>
  <c r="CT39" i="10"/>
  <c r="CU39" i="10"/>
  <c r="CV39" i="10"/>
  <c r="CW39" i="10"/>
  <c r="CX39" i="10"/>
  <c r="CY39" i="10"/>
  <c r="CZ39" i="10"/>
  <c r="DA39" i="10"/>
  <c r="DB39" i="10"/>
  <c r="DC39" i="10"/>
  <c r="DD39" i="10"/>
  <c r="DE39" i="10"/>
  <c r="DF39" i="10"/>
  <c r="DG39" i="10"/>
  <c r="DH39" i="10"/>
  <c r="DI39" i="10"/>
  <c r="DJ39" i="10"/>
  <c r="DK39" i="10"/>
  <c r="DL39" i="10"/>
  <c r="DM39" i="10"/>
  <c r="DN39" i="10"/>
  <c r="DO39" i="10"/>
  <c r="DP39" i="10"/>
  <c r="DQ39" i="10"/>
  <c r="DR39" i="10"/>
  <c r="DS39" i="10"/>
  <c r="DT39" i="10"/>
  <c r="DU39" i="10"/>
  <c r="DV39" i="10"/>
  <c r="DW39" i="10"/>
  <c r="DX39" i="10"/>
  <c r="DY39" i="10"/>
  <c r="DZ39" i="10"/>
  <c r="EA39" i="10"/>
  <c r="EB39" i="10"/>
  <c r="EC39" i="10"/>
  <c r="ED39" i="10"/>
  <c r="EE39" i="10"/>
  <c r="EF39" i="10"/>
  <c r="EG39" i="10"/>
  <c r="EH39" i="10"/>
  <c r="EI39" i="10"/>
  <c r="EJ39" i="10"/>
  <c r="EK39" i="10"/>
  <c r="EL39" i="10"/>
  <c r="EM39" i="10"/>
  <c r="EN39" i="10"/>
  <c r="EO39" i="10"/>
  <c r="EP39" i="10"/>
  <c r="EQ39" i="10"/>
  <c r="ER39" i="10"/>
  <c r="ES39" i="10"/>
  <c r="ET39" i="10"/>
  <c r="EU39" i="10"/>
  <c r="EV39" i="10"/>
  <c r="EW39" i="10"/>
  <c r="EX39" i="10"/>
  <c r="EY39" i="10"/>
  <c r="EZ39" i="10"/>
  <c r="FA39" i="10"/>
  <c r="FB39" i="10"/>
  <c r="FC39" i="10"/>
  <c r="FD39" i="10"/>
  <c r="FE39" i="10"/>
  <c r="FF39" i="10"/>
  <c r="FG39" i="10"/>
  <c r="FH39" i="10"/>
  <c r="FI39" i="10"/>
  <c r="FJ39" i="10"/>
  <c r="FK39" i="10"/>
  <c r="FL39" i="10"/>
  <c r="FM39" i="10"/>
  <c r="FN39" i="10"/>
  <c r="FO39" i="10"/>
  <c r="FP39" i="10"/>
  <c r="FQ39" i="10"/>
  <c r="FR39" i="10"/>
  <c r="FS39" i="10"/>
  <c r="FT39" i="10"/>
  <c r="FU39" i="10"/>
  <c r="FV39" i="10"/>
  <c r="FW39" i="10"/>
  <c r="FX39" i="10"/>
  <c r="FY39" i="10"/>
  <c r="FZ39" i="10"/>
  <c r="GA39" i="10"/>
  <c r="GB39" i="10"/>
  <c r="GC39" i="10"/>
  <c r="GD39" i="10"/>
  <c r="GE39" i="10"/>
  <c r="GF39" i="10"/>
  <c r="GG39" i="10"/>
  <c r="GH39" i="10"/>
  <c r="GI39" i="10"/>
  <c r="GJ39" i="10"/>
  <c r="GK39" i="10"/>
  <c r="GL39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GC40" i="10"/>
  <c r="GD40" i="10"/>
  <c r="GE40" i="10"/>
  <c r="GF40" i="10"/>
  <c r="GG40" i="10"/>
  <c r="GH40" i="10"/>
  <c r="GI40" i="10"/>
  <c r="GJ40" i="10"/>
  <c r="GK40" i="10"/>
  <c r="GL40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GC41" i="10"/>
  <c r="GD41" i="10"/>
  <c r="GE41" i="10"/>
  <c r="GF41" i="10"/>
  <c r="GG41" i="10"/>
  <c r="GH41" i="10"/>
  <c r="GI41" i="10"/>
  <c r="GJ41" i="10"/>
  <c r="GK41" i="10"/>
  <c r="GL41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GC42" i="10"/>
  <c r="GD42" i="10"/>
  <c r="GE42" i="10"/>
  <c r="GF42" i="10"/>
  <c r="GG42" i="10"/>
  <c r="GH42" i="10"/>
  <c r="GI42" i="10"/>
  <c r="GJ42" i="10"/>
  <c r="GK42" i="10"/>
  <c r="GL42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GC43" i="10"/>
  <c r="GD43" i="10"/>
  <c r="GE43" i="10"/>
  <c r="GF43" i="10"/>
  <c r="GG43" i="10"/>
  <c r="GH43" i="10"/>
  <c r="GI43" i="10"/>
  <c r="GJ43" i="10"/>
  <c r="GK43" i="10"/>
  <c r="GL43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CJ44" i="10"/>
  <c r="CK44" i="10"/>
  <c r="CL44" i="10"/>
  <c r="CM44" i="10"/>
  <c r="CN44" i="10"/>
  <c r="CO44" i="10"/>
  <c r="CP44" i="10"/>
  <c r="CQ44" i="10"/>
  <c r="CR44" i="10"/>
  <c r="CS44" i="10"/>
  <c r="CT44" i="10"/>
  <c r="CU44" i="10"/>
  <c r="CV44" i="10"/>
  <c r="CW44" i="10"/>
  <c r="CX44" i="10"/>
  <c r="CY44" i="10"/>
  <c r="CZ44" i="10"/>
  <c r="DA44" i="10"/>
  <c r="DB44" i="10"/>
  <c r="DC44" i="10"/>
  <c r="DD44" i="10"/>
  <c r="DE44" i="10"/>
  <c r="DF44" i="10"/>
  <c r="DG44" i="10"/>
  <c r="DH44" i="10"/>
  <c r="DI44" i="10"/>
  <c r="DJ44" i="10"/>
  <c r="DK44" i="10"/>
  <c r="DL44" i="10"/>
  <c r="DM44" i="10"/>
  <c r="DN44" i="10"/>
  <c r="DO44" i="10"/>
  <c r="DP44" i="10"/>
  <c r="DQ44" i="10"/>
  <c r="DR44" i="10"/>
  <c r="DS44" i="10"/>
  <c r="DT44" i="10"/>
  <c r="DU44" i="10"/>
  <c r="DV44" i="10"/>
  <c r="DW44" i="10"/>
  <c r="DX44" i="10"/>
  <c r="DY44" i="10"/>
  <c r="DZ44" i="10"/>
  <c r="EA44" i="10"/>
  <c r="EB44" i="10"/>
  <c r="EC44" i="10"/>
  <c r="ED44" i="10"/>
  <c r="EE44" i="10"/>
  <c r="EF44" i="10"/>
  <c r="EG44" i="10"/>
  <c r="EH44" i="10"/>
  <c r="EI44" i="10"/>
  <c r="EJ44" i="10"/>
  <c r="EK44" i="10"/>
  <c r="EL44" i="10"/>
  <c r="EM44" i="10"/>
  <c r="EN44" i="10"/>
  <c r="EO44" i="10"/>
  <c r="EP44" i="10"/>
  <c r="EQ44" i="10"/>
  <c r="ER44" i="10"/>
  <c r="ES44" i="10"/>
  <c r="ET44" i="10"/>
  <c r="EU44" i="10"/>
  <c r="EV44" i="10"/>
  <c r="EW44" i="10"/>
  <c r="EX44" i="10"/>
  <c r="EY44" i="10"/>
  <c r="EZ44" i="10"/>
  <c r="FA44" i="10"/>
  <c r="FB44" i="10"/>
  <c r="FC44" i="10"/>
  <c r="FD44" i="10"/>
  <c r="FE44" i="10"/>
  <c r="FF44" i="10"/>
  <c r="FG44" i="10"/>
  <c r="FH44" i="10"/>
  <c r="FI44" i="10"/>
  <c r="FJ44" i="10"/>
  <c r="FK44" i="10"/>
  <c r="FL44" i="10"/>
  <c r="FM44" i="10"/>
  <c r="FN44" i="10"/>
  <c r="FO44" i="10"/>
  <c r="FP44" i="10"/>
  <c r="FQ44" i="10"/>
  <c r="FR44" i="10"/>
  <c r="FS44" i="10"/>
  <c r="FT44" i="10"/>
  <c r="FU44" i="10"/>
  <c r="FV44" i="10"/>
  <c r="FW44" i="10"/>
  <c r="FX44" i="10"/>
  <c r="FY44" i="10"/>
  <c r="FZ44" i="10"/>
  <c r="GA44" i="10"/>
  <c r="GB44" i="10"/>
  <c r="GC44" i="10"/>
  <c r="GD44" i="10"/>
  <c r="GE44" i="10"/>
  <c r="GF44" i="10"/>
  <c r="GG44" i="10"/>
  <c r="GH44" i="10"/>
  <c r="GI44" i="10"/>
  <c r="GJ44" i="10"/>
  <c r="GK44" i="10"/>
  <c r="GL44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CJ45" i="10"/>
  <c r="CK45" i="10"/>
  <c r="CL45" i="10"/>
  <c r="CM45" i="10"/>
  <c r="CN45" i="10"/>
  <c r="CO45" i="10"/>
  <c r="CP45" i="10"/>
  <c r="CQ45" i="10"/>
  <c r="CR45" i="10"/>
  <c r="CS45" i="10"/>
  <c r="CT45" i="10"/>
  <c r="CU45" i="10"/>
  <c r="CV45" i="10"/>
  <c r="CW45" i="10"/>
  <c r="CX45" i="10"/>
  <c r="CY45" i="10"/>
  <c r="CZ45" i="10"/>
  <c r="DA45" i="10"/>
  <c r="DB45" i="10"/>
  <c r="DC45" i="10"/>
  <c r="DD45" i="10"/>
  <c r="DE45" i="10"/>
  <c r="DF45" i="10"/>
  <c r="DG45" i="10"/>
  <c r="DH45" i="10"/>
  <c r="DI45" i="10"/>
  <c r="DJ45" i="10"/>
  <c r="DK45" i="10"/>
  <c r="DL45" i="10"/>
  <c r="DM45" i="10"/>
  <c r="DN45" i="10"/>
  <c r="DO45" i="10"/>
  <c r="DP45" i="10"/>
  <c r="DQ45" i="10"/>
  <c r="DR45" i="10"/>
  <c r="DS45" i="10"/>
  <c r="DT45" i="10"/>
  <c r="DU45" i="10"/>
  <c r="DV45" i="10"/>
  <c r="DW45" i="10"/>
  <c r="DX45" i="10"/>
  <c r="DY45" i="10"/>
  <c r="DZ45" i="10"/>
  <c r="EA45" i="10"/>
  <c r="EB45" i="10"/>
  <c r="EC45" i="10"/>
  <c r="ED45" i="10"/>
  <c r="EE45" i="10"/>
  <c r="EF45" i="10"/>
  <c r="EG45" i="10"/>
  <c r="EH45" i="10"/>
  <c r="EI45" i="10"/>
  <c r="EJ45" i="10"/>
  <c r="EK45" i="10"/>
  <c r="EL45" i="10"/>
  <c r="EM45" i="10"/>
  <c r="EN45" i="10"/>
  <c r="EO45" i="10"/>
  <c r="EP45" i="10"/>
  <c r="EQ45" i="10"/>
  <c r="ER45" i="10"/>
  <c r="ES45" i="10"/>
  <c r="ET45" i="10"/>
  <c r="EU45" i="10"/>
  <c r="EV45" i="10"/>
  <c r="EW45" i="10"/>
  <c r="EX45" i="10"/>
  <c r="EY45" i="10"/>
  <c r="EZ45" i="10"/>
  <c r="FA45" i="10"/>
  <c r="FB45" i="10"/>
  <c r="FC45" i="10"/>
  <c r="FD45" i="10"/>
  <c r="FE45" i="10"/>
  <c r="FF45" i="10"/>
  <c r="FG45" i="10"/>
  <c r="FH45" i="10"/>
  <c r="FI45" i="10"/>
  <c r="FJ45" i="10"/>
  <c r="FK45" i="10"/>
  <c r="FL45" i="10"/>
  <c r="FM45" i="10"/>
  <c r="FN45" i="10"/>
  <c r="FO45" i="10"/>
  <c r="FP45" i="10"/>
  <c r="FQ45" i="10"/>
  <c r="FR45" i="10"/>
  <c r="FS45" i="10"/>
  <c r="FT45" i="10"/>
  <c r="FU45" i="10"/>
  <c r="FV45" i="10"/>
  <c r="FW45" i="10"/>
  <c r="FX45" i="10"/>
  <c r="FY45" i="10"/>
  <c r="FZ45" i="10"/>
  <c r="GA45" i="10"/>
  <c r="GB45" i="10"/>
  <c r="GC45" i="10"/>
  <c r="GD45" i="10"/>
  <c r="GE45" i="10"/>
  <c r="GF45" i="10"/>
  <c r="GG45" i="10"/>
  <c r="GH45" i="10"/>
  <c r="GI45" i="10"/>
  <c r="GJ45" i="10"/>
  <c r="GK45" i="10"/>
  <c r="GL45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CJ46" i="10"/>
  <c r="CK46" i="10"/>
  <c r="CL46" i="10"/>
  <c r="CM46" i="10"/>
  <c r="CN46" i="10"/>
  <c r="CO46" i="10"/>
  <c r="CP46" i="10"/>
  <c r="CQ46" i="10"/>
  <c r="CR46" i="10"/>
  <c r="CS46" i="10"/>
  <c r="CT46" i="10"/>
  <c r="CU46" i="10"/>
  <c r="CV46" i="10"/>
  <c r="CW46" i="10"/>
  <c r="CX46" i="10"/>
  <c r="CY46" i="10"/>
  <c r="CZ46" i="10"/>
  <c r="DA46" i="10"/>
  <c r="DB46" i="10"/>
  <c r="DC46" i="10"/>
  <c r="DD46" i="10"/>
  <c r="DE46" i="10"/>
  <c r="DF46" i="10"/>
  <c r="DG46" i="10"/>
  <c r="DH46" i="10"/>
  <c r="DI46" i="10"/>
  <c r="DJ46" i="10"/>
  <c r="DK46" i="10"/>
  <c r="DL46" i="10"/>
  <c r="DM46" i="10"/>
  <c r="DN46" i="10"/>
  <c r="DO46" i="10"/>
  <c r="DP46" i="10"/>
  <c r="DQ46" i="10"/>
  <c r="DR46" i="10"/>
  <c r="DS46" i="10"/>
  <c r="DT46" i="10"/>
  <c r="DU46" i="10"/>
  <c r="DV46" i="10"/>
  <c r="DW46" i="10"/>
  <c r="DX46" i="10"/>
  <c r="DY46" i="10"/>
  <c r="DZ46" i="10"/>
  <c r="EA46" i="10"/>
  <c r="EB46" i="10"/>
  <c r="EC46" i="10"/>
  <c r="ED46" i="10"/>
  <c r="EE46" i="10"/>
  <c r="EF46" i="10"/>
  <c r="EG46" i="10"/>
  <c r="EH46" i="10"/>
  <c r="EI46" i="10"/>
  <c r="EJ46" i="10"/>
  <c r="EK46" i="10"/>
  <c r="EL46" i="10"/>
  <c r="EM46" i="10"/>
  <c r="EN46" i="10"/>
  <c r="EO46" i="10"/>
  <c r="EP46" i="10"/>
  <c r="EQ46" i="10"/>
  <c r="ER46" i="10"/>
  <c r="ES46" i="10"/>
  <c r="ET46" i="10"/>
  <c r="EU46" i="10"/>
  <c r="EV46" i="10"/>
  <c r="EW46" i="10"/>
  <c r="EX46" i="10"/>
  <c r="EY46" i="10"/>
  <c r="EZ46" i="10"/>
  <c r="FA46" i="10"/>
  <c r="FB46" i="10"/>
  <c r="FC46" i="10"/>
  <c r="FD46" i="10"/>
  <c r="FE46" i="10"/>
  <c r="FF46" i="10"/>
  <c r="FG46" i="10"/>
  <c r="FH46" i="10"/>
  <c r="FI46" i="10"/>
  <c r="FJ46" i="10"/>
  <c r="FK46" i="10"/>
  <c r="FL46" i="10"/>
  <c r="FM46" i="10"/>
  <c r="FN46" i="10"/>
  <c r="FO46" i="10"/>
  <c r="FP46" i="10"/>
  <c r="FQ46" i="10"/>
  <c r="FR46" i="10"/>
  <c r="FS46" i="10"/>
  <c r="FT46" i="10"/>
  <c r="FU46" i="10"/>
  <c r="FV46" i="10"/>
  <c r="FW46" i="10"/>
  <c r="FX46" i="10"/>
  <c r="FY46" i="10"/>
  <c r="FZ46" i="10"/>
  <c r="GA46" i="10"/>
  <c r="GB46" i="10"/>
  <c r="GC46" i="10"/>
  <c r="GD46" i="10"/>
  <c r="GE46" i="10"/>
  <c r="GF46" i="10"/>
  <c r="GG46" i="10"/>
  <c r="GH46" i="10"/>
  <c r="GI46" i="10"/>
  <c r="GJ46" i="10"/>
  <c r="GK46" i="10"/>
  <c r="GL46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GC47" i="10"/>
  <c r="GD47" i="10"/>
  <c r="GE47" i="10"/>
  <c r="GF47" i="10"/>
  <c r="GG47" i="10"/>
  <c r="GH47" i="10"/>
  <c r="GI47" i="10"/>
  <c r="GJ47" i="10"/>
  <c r="GK47" i="10"/>
  <c r="GL47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GC48" i="10"/>
  <c r="GD48" i="10"/>
  <c r="GE48" i="10"/>
  <c r="GF48" i="10"/>
  <c r="GG48" i="10"/>
  <c r="GH48" i="10"/>
  <c r="GI48" i="10"/>
  <c r="GJ48" i="10"/>
  <c r="GK48" i="10"/>
  <c r="GL48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GC49" i="10"/>
  <c r="GD49" i="10"/>
  <c r="GE49" i="10"/>
  <c r="GF49" i="10"/>
  <c r="GG49" i="10"/>
  <c r="GH49" i="10"/>
  <c r="GI49" i="10"/>
  <c r="GJ49" i="10"/>
  <c r="GK49" i="10"/>
  <c r="GL49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R50" i="10"/>
  <c r="FS50" i="10"/>
  <c r="FT50" i="10"/>
  <c r="FU50" i="10"/>
  <c r="FV50" i="10"/>
  <c r="FW50" i="10"/>
  <c r="FX50" i="10"/>
  <c r="FY50" i="10"/>
  <c r="FZ50" i="10"/>
  <c r="GA50" i="10"/>
  <c r="GB50" i="10"/>
  <c r="GC50" i="10"/>
  <c r="GD50" i="10"/>
  <c r="GE50" i="10"/>
  <c r="GF50" i="10"/>
  <c r="GG50" i="10"/>
  <c r="GH50" i="10"/>
  <c r="GI50" i="10"/>
  <c r="GJ50" i="10"/>
  <c r="GK50" i="10"/>
  <c r="GL50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CJ51" i="10"/>
  <c r="CK51" i="10"/>
  <c r="CL51" i="10"/>
  <c r="CM51" i="10"/>
  <c r="CN51" i="10"/>
  <c r="CO51" i="10"/>
  <c r="CP51" i="10"/>
  <c r="CQ51" i="10"/>
  <c r="CR51" i="10"/>
  <c r="CS51" i="10"/>
  <c r="CT51" i="10"/>
  <c r="CU51" i="10"/>
  <c r="CV51" i="10"/>
  <c r="CW51" i="10"/>
  <c r="CX51" i="10"/>
  <c r="CY51" i="10"/>
  <c r="CZ51" i="10"/>
  <c r="DA51" i="10"/>
  <c r="DB51" i="10"/>
  <c r="DC51" i="10"/>
  <c r="DD51" i="10"/>
  <c r="DE51" i="10"/>
  <c r="DF51" i="10"/>
  <c r="DG51" i="10"/>
  <c r="DH51" i="10"/>
  <c r="DI51" i="10"/>
  <c r="DJ51" i="10"/>
  <c r="DK51" i="10"/>
  <c r="DL51" i="10"/>
  <c r="DM51" i="10"/>
  <c r="DN51" i="10"/>
  <c r="DO51" i="10"/>
  <c r="DP51" i="10"/>
  <c r="DQ51" i="10"/>
  <c r="DR51" i="10"/>
  <c r="DS51" i="10"/>
  <c r="DT51" i="10"/>
  <c r="DU51" i="10"/>
  <c r="DV51" i="10"/>
  <c r="DW51" i="10"/>
  <c r="DX51" i="10"/>
  <c r="DY51" i="10"/>
  <c r="DZ51" i="10"/>
  <c r="EA51" i="10"/>
  <c r="EB51" i="10"/>
  <c r="EC51" i="10"/>
  <c r="ED51" i="10"/>
  <c r="EE51" i="10"/>
  <c r="EF51" i="10"/>
  <c r="EG51" i="10"/>
  <c r="EH51" i="10"/>
  <c r="EI51" i="10"/>
  <c r="EJ51" i="10"/>
  <c r="EK51" i="10"/>
  <c r="EL51" i="10"/>
  <c r="EM51" i="10"/>
  <c r="EN51" i="10"/>
  <c r="EO51" i="10"/>
  <c r="EP51" i="10"/>
  <c r="EQ51" i="10"/>
  <c r="ER51" i="10"/>
  <c r="ES51" i="10"/>
  <c r="ET51" i="10"/>
  <c r="EU51" i="10"/>
  <c r="EV51" i="10"/>
  <c r="EW51" i="10"/>
  <c r="EX51" i="10"/>
  <c r="EY51" i="10"/>
  <c r="EZ51" i="10"/>
  <c r="FA51" i="10"/>
  <c r="FB51" i="10"/>
  <c r="FC51" i="10"/>
  <c r="FD51" i="10"/>
  <c r="FE51" i="10"/>
  <c r="FF51" i="10"/>
  <c r="FG51" i="10"/>
  <c r="FH51" i="10"/>
  <c r="FI51" i="10"/>
  <c r="FJ51" i="10"/>
  <c r="FK51" i="10"/>
  <c r="FL51" i="10"/>
  <c r="FM51" i="10"/>
  <c r="FN51" i="10"/>
  <c r="FO51" i="10"/>
  <c r="FP51" i="10"/>
  <c r="FQ51" i="10"/>
  <c r="FR51" i="10"/>
  <c r="FS51" i="10"/>
  <c r="FT51" i="10"/>
  <c r="FU51" i="10"/>
  <c r="FV51" i="10"/>
  <c r="FW51" i="10"/>
  <c r="FX51" i="10"/>
  <c r="FY51" i="10"/>
  <c r="FZ51" i="10"/>
  <c r="GA51" i="10"/>
  <c r="GB51" i="10"/>
  <c r="GC51" i="10"/>
  <c r="GD51" i="10"/>
  <c r="GE51" i="10"/>
  <c r="GF51" i="10"/>
  <c r="GG51" i="10"/>
  <c r="GH51" i="10"/>
  <c r="GI51" i="10"/>
  <c r="GJ51" i="10"/>
  <c r="GK51" i="10"/>
  <c r="GL51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CJ52" i="10"/>
  <c r="CK52" i="10"/>
  <c r="CL52" i="10"/>
  <c r="CM52" i="10"/>
  <c r="CN52" i="10"/>
  <c r="CO52" i="10"/>
  <c r="CP52" i="10"/>
  <c r="CQ52" i="10"/>
  <c r="CR52" i="10"/>
  <c r="CS52" i="10"/>
  <c r="CT52" i="10"/>
  <c r="CU52" i="10"/>
  <c r="CV52" i="10"/>
  <c r="CW52" i="10"/>
  <c r="CX52" i="10"/>
  <c r="CY52" i="10"/>
  <c r="CZ52" i="10"/>
  <c r="DA52" i="10"/>
  <c r="DB52" i="10"/>
  <c r="DC52" i="10"/>
  <c r="DD52" i="10"/>
  <c r="DE52" i="10"/>
  <c r="DF52" i="10"/>
  <c r="DG52" i="10"/>
  <c r="DH52" i="10"/>
  <c r="DI52" i="10"/>
  <c r="DJ52" i="10"/>
  <c r="DK52" i="10"/>
  <c r="DL52" i="10"/>
  <c r="DM52" i="10"/>
  <c r="DN52" i="10"/>
  <c r="DO52" i="10"/>
  <c r="DP52" i="10"/>
  <c r="DQ52" i="10"/>
  <c r="DR52" i="10"/>
  <c r="DS52" i="10"/>
  <c r="DT52" i="10"/>
  <c r="DU52" i="10"/>
  <c r="DV52" i="10"/>
  <c r="DW52" i="10"/>
  <c r="DX52" i="10"/>
  <c r="DY52" i="10"/>
  <c r="DZ52" i="10"/>
  <c r="EA52" i="10"/>
  <c r="EB52" i="10"/>
  <c r="EC52" i="10"/>
  <c r="ED52" i="10"/>
  <c r="EE52" i="10"/>
  <c r="EF52" i="10"/>
  <c r="EG52" i="10"/>
  <c r="EH52" i="10"/>
  <c r="EI52" i="10"/>
  <c r="EJ52" i="10"/>
  <c r="EK52" i="10"/>
  <c r="EL52" i="10"/>
  <c r="EM52" i="10"/>
  <c r="EN52" i="10"/>
  <c r="EO52" i="10"/>
  <c r="EP52" i="10"/>
  <c r="EQ52" i="10"/>
  <c r="ER52" i="10"/>
  <c r="ES52" i="10"/>
  <c r="ET52" i="10"/>
  <c r="EU52" i="10"/>
  <c r="EV52" i="10"/>
  <c r="EW52" i="10"/>
  <c r="EX52" i="10"/>
  <c r="EY52" i="10"/>
  <c r="EZ52" i="10"/>
  <c r="FA52" i="10"/>
  <c r="FB52" i="10"/>
  <c r="FC52" i="10"/>
  <c r="FD52" i="10"/>
  <c r="FE52" i="10"/>
  <c r="FF52" i="10"/>
  <c r="FG52" i="10"/>
  <c r="FH52" i="10"/>
  <c r="FI52" i="10"/>
  <c r="FJ52" i="10"/>
  <c r="FK52" i="10"/>
  <c r="FL52" i="10"/>
  <c r="FM52" i="10"/>
  <c r="FN52" i="10"/>
  <c r="FO52" i="10"/>
  <c r="FP52" i="10"/>
  <c r="FQ52" i="10"/>
  <c r="FR52" i="10"/>
  <c r="FS52" i="10"/>
  <c r="FT52" i="10"/>
  <c r="FU52" i="10"/>
  <c r="FV52" i="10"/>
  <c r="FW52" i="10"/>
  <c r="FX52" i="10"/>
  <c r="FY52" i="10"/>
  <c r="FZ52" i="10"/>
  <c r="GA52" i="10"/>
  <c r="GB52" i="10"/>
  <c r="GC52" i="10"/>
  <c r="GD52" i="10"/>
  <c r="GE52" i="10"/>
  <c r="GF52" i="10"/>
  <c r="GG52" i="10"/>
  <c r="GH52" i="10"/>
  <c r="GI52" i="10"/>
  <c r="GJ52" i="10"/>
  <c r="GK52" i="10"/>
  <c r="GL52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CJ53" i="10"/>
  <c r="CK53" i="10"/>
  <c r="CL53" i="10"/>
  <c r="CM53" i="10"/>
  <c r="CN53" i="10"/>
  <c r="CO53" i="10"/>
  <c r="CP53" i="10"/>
  <c r="CQ53" i="10"/>
  <c r="CR53" i="10"/>
  <c r="CS53" i="10"/>
  <c r="CT53" i="10"/>
  <c r="CU53" i="10"/>
  <c r="CV53" i="10"/>
  <c r="CW53" i="10"/>
  <c r="CX53" i="10"/>
  <c r="CY53" i="10"/>
  <c r="CZ53" i="10"/>
  <c r="DA53" i="10"/>
  <c r="DB53" i="10"/>
  <c r="DC53" i="10"/>
  <c r="DD53" i="10"/>
  <c r="DE53" i="10"/>
  <c r="DF53" i="10"/>
  <c r="DG53" i="10"/>
  <c r="DH53" i="10"/>
  <c r="DI53" i="10"/>
  <c r="DJ53" i="10"/>
  <c r="DK53" i="10"/>
  <c r="DL53" i="10"/>
  <c r="DM53" i="10"/>
  <c r="DN53" i="10"/>
  <c r="DO53" i="10"/>
  <c r="DP53" i="10"/>
  <c r="DQ53" i="10"/>
  <c r="DR53" i="10"/>
  <c r="DS53" i="10"/>
  <c r="DT53" i="10"/>
  <c r="DU53" i="10"/>
  <c r="DV53" i="10"/>
  <c r="DW53" i="10"/>
  <c r="DX53" i="10"/>
  <c r="DY53" i="10"/>
  <c r="DZ53" i="10"/>
  <c r="EA53" i="10"/>
  <c r="EB53" i="10"/>
  <c r="EC53" i="10"/>
  <c r="ED53" i="10"/>
  <c r="EE53" i="10"/>
  <c r="EF53" i="10"/>
  <c r="EG53" i="10"/>
  <c r="EH53" i="10"/>
  <c r="EI53" i="10"/>
  <c r="EJ53" i="10"/>
  <c r="EK53" i="10"/>
  <c r="EL53" i="10"/>
  <c r="EM53" i="10"/>
  <c r="EN53" i="10"/>
  <c r="EO53" i="10"/>
  <c r="EP53" i="10"/>
  <c r="EQ53" i="10"/>
  <c r="ER53" i="10"/>
  <c r="ES53" i="10"/>
  <c r="ET53" i="10"/>
  <c r="EU53" i="10"/>
  <c r="EV53" i="10"/>
  <c r="EW53" i="10"/>
  <c r="EX53" i="10"/>
  <c r="EY53" i="10"/>
  <c r="EZ53" i="10"/>
  <c r="FA53" i="10"/>
  <c r="FB53" i="10"/>
  <c r="FC53" i="10"/>
  <c r="FD53" i="10"/>
  <c r="FE53" i="10"/>
  <c r="FF53" i="10"/>
  <c r="FG53" i="10"/>
  <c r="FH53" i="10"/>
  <c r="FI53" i="10"/>
  <c r="FJ53" i="10"/>
  <c r="FK53" i="10"/>
  <c r="FL53" i="10"/>
  <c r="FM53" i="10"/>
  <c r="FN53" i="10"/>
  <c r="FO53" i="10"/>
  <c r="FP53" i="10"/>
  <c r="FQ53" i="10"/>
  <c r="FR53" i="10"/>
  <c r="FS53" i="10"/>
  <c r="FT53" i="10"/>
  <c r="FU53" i="10"/>
  <c r="FV53" i="10"/>
  <c r="FW53" i="10"/>
  <c r="FX53" i="10"/>
  <c r="FY53" i="10"/>
  <c r="FZ53" i="10"/>
  <c r="GA53" i="10"/>
  <c r="GB53" i="10"/>
  <c r="GC53" i="10"/>
  <c r="GD53" i="10"/>
  <c r="GE53" i="10"/>
  <c r="GF53" i="10"/>
  <c r="GG53" i="10"/>
  <c r="GH53" i="10"/>
  <c r="GI53" i="10"/>
  <c r="GJ53" i="10"/>
  <c r="GK53" i="10"/>
  <c r="GL53" i="10"/>
  <c r="AV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CJ54" i="10"/>
  <c r="CK54" i="10"/>
  <c r="CL54" i="10"/>
  <c r="CM54" i="10"/>
  <c r="CN54" i="10"/>
  <c r="CO54" i="10"/>
  <c r="CP54" i="10"/>
  <c r="CQ54" i="10"/>
  <c r="CR54" i="10"/>
  <c r="CS54" i="10"/>
  <c r="CT54" i="10"/>
  <c r="CU54" i="10"/>
  <c r="CV54" i="10"/>
  <c r="CW54" i="10"/>
  <c r="CX54" i="10"/>
  <c r="CY54" i="10"/>
  <c r="CZ54" i="10"/>
  <c r="DA54" i="10"/>
  <c r="DB54" i="10"/>
  <c r="DC54" i="10"/>
  <c r="DD54" i="10"/>
  <c r="DE54" i="10"/>
  <c r="DF54" i="10"/>
  <c r="DG54" i="10"/>
  <c r="DH54" i="10"/>
  <c r="DI54" i="10"/>
  <c r="DJ54" i="10"/>
  <c r="DK54" i="10"/>
  <c r="DL54" i="10"/>
  <c r="DM54" i="10"/>
  <c r="DN54" i="10"/>
  <c r="DO54" i="10"/>
  <c r="DP54" i="10"/>
  <c r="DQ54" i="10"/>
  <c r="DR54" i="10"/>
  <c r="DS54" i="10"/>
  <c r="DT54" i="10"/>
  <c r="DU54" i="10"/>
  <c r="DV54" i="10"/>
  <c r="DW54" i="10"/>
  <c r="DX54" i="10"/>
  <c r="DY54" i="10"/>
  <c r="DZ54" i="10"/>
  <c r="EA54" i="10"/>
  <c r="EB54" i="10"/>
  <c r="EC54" i="10"/>
  <c r="ED54" i="10"/>
  <c r="EE54" i="10"/>
  <c r="EF54" i="10"/>
  <c r="EG54" i="10"/>
  <c r="EH54" i="10"/>
  <c r="EI54" i="10"/>
  <c r="EJ54" i="10"/>
  <c r="EK54" i="10"/>
  <c r="EL54" i="10"/>
  <c r="EM54" i="10"/>
  <c r="EN54" i="10"/>
  <c r="EO54" i="10"/>
  <c r="EP54" i="10"/>
  <c r="EQ54" i="10"/>
  <c r="ER54" i="10"/>
  <c r="ES54" i="10"/>
  <c r="ET54" i="10"/>
  <c r="EU54" i="10"/>
  <c r="EV54" i="10"/>
  <c r="EW54" i="10"/>
  <c r="EX54" i="10"/>
  <c r="EY54" i="10"/>
  <c r="EZ54" i="10"/>
  <c r="FA54" i="10"/>
  <c r="FB54" i="10"/>
  <c r="FC54" i="10"/>
  <c r="FD54" i="10"/>
  <c r="FE54" i="10"/>
  <c r="FF54" i="10"/>
  <c r="FG54" i="10"/>
  <c r="FH54" i="10"/>
  <c r="FI54" i="10"/>
  <c r="FJ54" i="10"/>
  <c r="FK54" i="10"/>
  <c r="FL54" i="10"/>
  <c r="FM54" i="10"/>
  <c r="FN54" i="10"/>
  <c r="FO54" i="10"/>
  <c r="FP54" i="10"/>
  <c r="FQ54" i="10"/>
  <c r="FR54" i="10"/>
  <c r="FS54" i="10"/>
  <c r="FT54" i="10"/>
  <c r="FU54" i="10"/>
  <c r="FV54" i="10"/>
  <c r="FW54" i="10"/>
  <c r="FX54" i="10"/>
  <c r="FY54" i="10"/>
  <c r="FZ54" i="10"/>
  <c r="GA54" i="10"/>
  <c r="GB54" i="10"/>
  <c r="GC54" i="10"/>
  <c r="GD54" i="10"/>
  <c r="GE54" i="10"/>
  <c r="GF54" i="10"/>
  <c r="GG54" i="10"/>
  <c r="GH54" i="10"/>
  <c r="GI54" i="10"/>
  <c r="GJ54" i="10"/>
  <c r="GK54" i="10"/>
  <c r="GL54" i="10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CJ55" i="10"/>
  <c r="CK55" i="10"/>
  <c r="CL55" i="10"/>
  <c r="CM55" i="10"/>
  <c r="CN55" i="10"/>
  <c r="CO55" i="10"/>
  <c r="CP55" i="10"/>
  <c r="CQ55" i="10"/>
  <c r="CR55" i="10"/>
  <c r="CS55" i="10"/>
  <c r="CT55" i="10"/>
  <c r="CU55" i="10"/>
  <c r="CV55" i="10"/>
  <c r="CW55" i="10"/>
  <c r="CX55" i="10"/>
  <c r="CY55" i="10"/>
  <c r="CZ55" i="10"/>
  <c r="DA55" i="10"/>
  <c r="DB55" i="10"/>
  <c r="DC55" i="10"/>
  <c r="DD55" i="10"/>
  <c r="DE55" i="10"/>
  <c r="DF55" i="10"/>
  <c r="DG55" i="10"/>
  <c r="DH55" i="10"/>
  <c r="DI55" i="10"/>
  <c r="DJ55" i="10"/>
  <c r="DK55" i="10"/>
  <c r="DL55" i="10"/>
  <c r="DM55" i="10"/>
  <c r="DN55" i="10"/>
  <c r="DO55" i="10"/>
  <c r="DP55" i="10"/>
  <c r="DQ55" i="10"/>
  <c r="DR55" i="10"/>
  <c r="DS55" i="10"/>
  <c r="DT55" i="10"/>
  <c r="DU55" i="10"/>
  <c r="DV55" i="10"/>
  <c r="DW55" i="10"/>
  <c r="DX55" i="10"/>
  <c r="DY55" i="10"/>
  <c r="DZ55" i="10"/>
  <c r="EA55" i="10"/>
  <c r="EB55" i="10"/>
  <c r="EC55" i="10"/>
  <c r="ED55" i="10"/>
  <c r="EE55" i="10"/>
  <c r="EF55" i="10"/>
  <c r="EG55" i="10"/>
  <c r="EH55" i="10"/>
  <c r="EI55" i="10"/>
  <c r="EJ55" i="10"/>
  <c r="EK55" i="10"/>
  <c r="EL55" i="10"/>
  <c r="EM55" i="10"/>
  <c r="EN55" i="10"/>
  <c r="EO55" i="10"/>
  <c r="EP55" i="10"/>
  <c r="EQ55" i="10"/>
  <c r="ER55" i="10"/>
  <c r="ES55" i="10"/>
  <c r="ET55" i="10"/>
  <c r="EU55" i="10"/>
  <c r="EV55" i="10"/>
  <c r="EW55" i="10"/>
  <c r="EX55" i="10"/>
  <c r="EY55" i="10"/>
  <c r="EZ55" i="10"/>
  <c r="FA55" i="10"/>
  <c r="FB55" i="10"/>
  <c r="FC55" i="10"/>
  <c r="FD55" i="10"/>
  <c r="FE55" i="10"/>
  <c r="FF55" i="10"/>
  <c r="FG55" i="10"/>
  <c r="FH55" i="10"/>
  <c r="FI55" i="10"/>
  <c r="FJ55" i="10"/>
  <c r="FK55" i="10"/>
  <c r="FL55" i="10"/>
  <c r="FM55" i="10"/>
  <c r="FN55" i="10"/>
  <c r="FO55" i="10"/>
  <c r="FP55" i="10"/>
  <c r="FQ55" i="10"/>
  <c r="FR55" i="10"/>
  <c r="FS55" i="10"/>
  <c r="FT55" i="10"/>
  <c r="FU55" i="10"/>
  <c r="FV55" i="10"/>
  <c r="FW55" i="10"/>
  <c r="FX55" i="10"/>
  <c r="FY55" i="10"/>
  <c r="FZ55" i="10"/>
  <c r="GA55" i="10"/>
  <c r="GB55" i="10"/>
  <c r="GC55" i="10"/>
  <c r="GD55" i="10"/>
  <c r="GE55" i="10"/>
  <c r="GF55" i="10"/>
  <c r="GG55" i="10"/>
  <c r="GH55" i="10"/>
  <c r="GI55" i="10"/>
  <c r="GJ55" i="10"/>
  <c r="GK55" i="10"/>
  <c r="GL55" i="10"/>
  <c r="AV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CJ56" i="10"/>
  <c r="CK56" i="10"/>
  <c r="CL56" i="10"/>
  <c r="CM56" i="10"/>
  <c r="CN56" i="10"/>
  <c r="CO56" i="10"/>
  <c r="CP56" i="10"/>
  <c r="CQ56" i="10"/>
  <c r="CR56" i="10"/>
  <c r="CS56" i="10"/>
  <c r="CT56" i="10"/>
  <c r="CU56" i="10"/>
  <c r="CV56" i="10"/>
  <c r="CW56" i="10"/>
  <c r="CX56" i="10"/>
  <c r="CY56" i="10"/>
  <c r="CZ56" i="10"/>
  <c r="DA56" i="10"/>
  <c r="DB56" i="10"/>
  <c r="DC56" i="10"/>
  <c r="DD56" i="10"/>
  <c r="DE56" i="10"/>
  <c r="DF56" i="10"/>
  <c r="DG56" i="10"/>
  <c r="DH56" i="10"/>
  <c r="DI56" i="10"/>
  <c r="DJ56" i="10"/>
  <c r="DK56" i="10"/>
  <c r="DL56" i="10"/>
  <c r="DM56" i="10"/>
  <c r="DN56" i="10"/>
  <c r="DO56" i="10"/>
  <c r="DP56" i="10"/>
  <c r="DQ56" i="10"/>
  <c r="DR56" i="10"/>
  <c r="DS56" i="10"/>
  <c r="DT56" i="10"/>
  <c r="DU56" i="10"/>
  <c r="DV56" i="10"/>
  <c r="DW56" i="10"/>
  <c r="DX56" i="10"/>
  <c r="DY56" i="10"/>
  <c r="DZ56" i="10"/>
  <c r="EA56" i="10"/>
  <c r="EB56" i="10"/>
  <c r="EC56" i="10"/>
  <c r="ED56" i="10"/>
  <c r="EE56" i="10"/>
  <c r="EF56" i="10"/>
  <c r="EG56" i="10"/>
  <c r="EH56" i="10"/>
  <c r="EI56" i="10"/>
  <c r="EJ56" i="10"/>
  <c r="EK56" i="10"/>
  <c r="EL56" i="10"/>
  <c r="EM56" i="10"/>
  <c r="EN56" i="10"/>
  <c r="EO56" i="10"/>
  <c r="EP56" i="10"/>
  <c r="EQ56" i="10"/>
  <c r="ER56" i="10"/>
  <c r="ES56" i="10"/>
  <c r="ET56" i="10"/>
  <c r="EU56" i="10"/>
  <c r="EV56" i="10"/>
  <c r="EW56" i="10"/>
  <c r="EX56" i="10"/>
  <c r="EY56" i="10"/>
  <c r="EZ56" i="10"/>
  <c r="FA56" i="10"/>
  <c r="FB56" i="10"/>
  <c r="FC56" i="10"/>
  <c r="FD56" i="10"/>
  <c r="FE56" i="10"/>
  <c r="FF56" i="10"/>
  <c r="FG56" i="10"/>
  <c r="FH56" i="10"/>
  <c r="FI56" i="10"/>
  <c r="FJ56" i="10"/>
  <c r="FK56" i="10"/>
  <c r="FL56" i="10"/>
  <c r="FM56" i="10"/>
  <c r="FN56" i="10"/>
  <c r="FO56" i="10"/>
  <c r="FP56" i="10"/>
  <c r="FQ56" i="10"/>
  <c r="FR56" i="10"/>
  <c r="FS56" i="10"/>
  <c r="FT56" i="10"/>
  <c r="FU56" i="10"/>
  <c r="FV56" i="10"/>
  <c r="FW56" i="10"/>
  <c r="FX56" i="10"/>
  <c r="FY56" i="10"/>
  <c r="FZ56" i="10"/>
  <c r="GA56" i="10"/>
  <c r="GB56" i="10"/>
  <c r="GC56" i="10"/>
  <c r="GD56" i="10"/>
  <c r="GE56" i="10"/>
  <c r="GF56" i="10"/>
  <c r="GG56" i="10"/>
  <c r="GH56" i="10"/>
  <c r="GI56" i="10"/>
  <c r="GJ56" i="10"/>
  <c r="GK56" i="10"/>
  <c r="GL56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B57" i="10"/>
  <c r="DC57" i="10"/>
  <c r="DD57" i="10"/>
  <c r="DE57" i="10"/>
  <c r="DF57" i="10"/>
  <c r="DG57" i="10"/>
  <c r="DH57" i="10"/>
  <c r="DI57" i="10"/>
  <c r="DJ57" i="10"/>
  <c r="DK57" i="10"/>
  <c r="DL57" i="10"/>
  <c r="DM57" i="10"/>
  <c r="DN57" i="10"/>
  <c r="DO57" i="10"/>
  <c r="DP57" i="10"/>
  <c r="DQ57" i="10"/>
  <c r="DR57" i="10"/>
  <c r="DS57" i="10"/>
  <c r="DT57" i="10"/>
  <c r="DU57" i="10"/>
  <c r="DV57" i="10"/>
  <c r="DW57" i="10"/>
  <c r="DX57" i="10"/>
  <c r="DY57" i="10"/>
  <c r="DZ57" i="10"/>
  <c r="EA57" i="10"/>
  <c r="EB57" i="10"/>
  <c r="EC57" i="10"/>
  <c r="ED57" i="10"/>
  <c r="EE57" i="10"/>
  <c r="EF57" i="10"/>
  <c r="EG57" i="10"/>
  <c r="EH57" i="10"/>
  <c r="EI57" i="10"/>
  <c r="EJ57" i="10"/>
  <c r="EK57" i="10"/>
  <c r="EL57" i="10"/>
  <c r="EM57" i="10"/>
  <c r="EN57" i="10"/>
  <c r="EO57" i="10"/>
  <c r="EP57" i="10"/>
  <c r="EQ57" i="10"/>
  <c r="ER57" i="10"/>
  <c r="ES57" i="10"/>
  <c r="ET57" i="10"/>
  <c r="EU57" i="10"/>
  <c r="EV57" i="10"/>
  <c r="EW57" i="10"/>
  <c r="EX57" i="10"/>
  <c r="EY57" i="10"/>
  <c r="EZ57" i="10"/>
  <c r="FA57" i="10"/>
  <c r="FB57" i="10"/>
  <c r="FC57" i="10"/>
  <c r="FD57" i="10"/>
  <c r="FE57" i="10"/>
  <c r="FF57" i="10"/>
  <c r="FG57" i="10"/>
  <c r="FH57" i="10"/>
  <c r="FI57" i="10"/>
  <c r="FJ57" i="10"/>
  <c r="FK57" i="10"/>
  <c r="FL57" i="10"/>
  <c r="FM57" i="10"/>
  <c r="FN57" i="10"/>
  <c r="FO57" i="10"/>
  <c r="FP57" i="10"/>
  <c r="FQ57" i="10"/>
  <c r="FR57" i="10"/>
  <c r="FS57" i="10"/>
  <c r="FT57" i="10"/>
  <c r="FU57" i="10"/>
  <c r="FV57" i="10"/>
  <c r="FW57" i="10"/>
  <c r="FX57" i="10"/>
  <c r="FY57" i="10"/>
  <c r="FZ57" i="10"/>
  <c r="GA57" i="10"/>
  <c r="GB57" i="10"/>
  <c r="GC57" i="10"/>
  <c r="GD57" i="10"/>
  <c r="GE57" i="10"/>
  <c r="GF57" i="10"/>
  <c r="GG57" i="10"/>
  <c r="GH57" i="10"/>
  <c r="GI57" i="10"/>
  <c r="GJ57" i="10"/>
  <c r="GK57" i="10"/>
  <c r="GL57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CJ58" i="10"/>
  <c r="CK58" i="10"/>
  <c r="CL58" i="10"/>
  <c r="CM58" i="10"/>
  <c r="CN58" i="10"/>
  <c r="CO58" i="10"/>
  <c r="CP58" i="10"/>
  <c r="CQ58" i="10"/>
  <c r="CR58" i="10"/>
  <c r="CS58" i="10"/>
  <c r="CT58" i="10"/>
  <c r="CU58" i="10"/>
  <c r="CV58" i="10"/>
  <c r="CW58" i="10"/>
  <c r="CX58" i="10"/>
  <c r="CY58" i="10"/>
  <c r="CZ58" i="10"/>
  <c r="DA58" i="10"/>
  <c r="DB58" i="10"/>
  <c r="DC58" i="10"/>
  <c r="DD58" i="10"/>
  <c r="DE58" i="10"/>
  <c r="DF58" i="10"/>
  <c r="DG58" i="10"/>
  <c r="DH58" i="10"/>
  <c r="DI58" i="10"/>
  <c r="DJ58" i="10"/>
  <c r="DK58" i="10"/>
  <c r="DL58" i="10"/>
  <c r="DM58" i="10"/>
  <c r="DN58" i="10"/>
  <c r="DO58" i="10"/>
  <c r="DP58" i="10"/>
  <c r="DQ58" i="10"/>
  <c r="DR58" i="10"/>
  <c r="DS58" i="10"/>
  <c r="DT58" i="10"/>
  <c r="DU58" i="10"/>
  <c r="DV58" i="10"/>
  <c r="DW58" i="10"/>
  <c r="DX58" i="10"/>
  <c r="DY58" i="10"/>
  <c r="DZ58" i="10"/>
  <c r="EA58" i="10"/>
  <c r="EB58" i="10"/>
  <c r="EC58" i="10"/>
  <c r="ED58" i="10"/>
  <c r="EE58" i="10"/>
  <c r="EF58" i="10"/>
  <c r="EG58" i="10"/>
  <c r="EH58" i="10"/>
  <c r="EI58" i="10"/>
  <c r="EJ58" i="10"/>
  <c r="EK58" i="10"/>
  <c r="EL58" i="10"/>
  <c r="EM58" i="10"/>
  <c r="EN58" i="10"/>
  <c r="EO58" i="10"/>
  <c r="EP58" i="10"/>
  <c r="EQ58" i="10"/>
  <c r="ER58" i="10"/>
  <c r="ES58" i="10"/>
  <c r="ET58" i="10"/>
  <c r="EU58" i="10"/>
  <c r="EV58" i="10"/>
  <c r="EW58" i="10"/>
  <c r="EX58" i="10"/>
  <c r="EY58" i="10"/>
  <c r="EZ58" i="10"/>
  <c r="FA58" i="10"/>
  <c r="FB58" i="10"/>
  <c r="FC58" i="10"/>
  <c r="FD58" i="10"/>
  <c r="FE58" i="10"/>
  <c r="FF58" i="10"/>
  <c r="FG58" i="10"/>
  <c r="FH58" i="10"/>
  <c r="FI58" i="10"/>
  <c r="FJ58" i="10"/>
  <c r="FK58" i="10"/>
  <c r="FL58" i="10"/>
  <c r="FM58" i="10"/>
  <c r="FN58" i="10"/>
  <c r="FO58" i="10"/>
  <c r="FP58" i="10"/>
  <c r="FQ58" i="10"/>
  <c r="FR58" i="10"/>
  <c r="FS58" i="10"/>
  <c r="FT58" i="10"/>
  <c r="FU58" i="10"/>
  <c r="FV58" i="10"/>
  <c r="FW58" i="10"/>
  <c r="FX58" i="10"/>
  <c r="FY58" i="10"/>
  <c r="FZ58" i="10"/>
  <c r="GA58" i="10"/>
  <c r="GB58" i="10"/>
  <c r="GC58" i="10"/>
  <c r="GD58" i="10"/>
  <c r="GE58" i="10"/>
  <c r="GF58" i="10"/>
  <c r="GG58" i="10"/>
  <c r="GH58" i="10"/>
  <c r="GI58" i="10"/>
  <c r="GJ58" i="10"/>
  <c r="GK58" i="10"/>
  <c r="GL58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CJ59" i="10"/>
  <c r="CK59" i="10"/>
  <c r="CL59" i="10"/>
  <c r="CM59" i="10"/>
  <c r="CN59" i="10"/>
  <c r="CO59" i="10"/>
  <c r="CP59" i="10"/>
  <c r="CQ59" i="10"/>
  <c r="CR59" i="10"/>
  <c r="CS59" i="10"/>
  <c r="CT59" i="10"/>
  <c r="CU59" i="10"/>
  <c r="CV59" i="10"/>
  <c r="CW59" i="10"/>
  <c r="CX59" i="10"/>
  <c r="CY59" i="10"/>
  <c r="CZ59" i="10"/>
  <c r="DA59" i="10"/>
  <c r="DB59" i="10"/>
  <c r="DC59" i="10"/>
  <c r="DD59" i="10"/>
  <c r="DE59" i="10"/>
  <c r="DF59" i="10"/>
  <c r="DG59" i="10"/>
  <c r="DH59" i="10"/>
  <c r="DI59" i="10"/>
  <c r="DJ59" i="10"/>
  <c r="DK59" i="10"/>
  <c r="DL59" i="10"/>
  <c r="DM59" i="10"/>
  <c r="DN59" i="10"/>
  <c r="DO59" i="10"/>
  <c r="DP59" i="10"/>
  <c r="DQ59" i="10"/>
  <c r="DR59" i="10"/>
  <c r="DS59" i="10"/>
  <c r="DT59" i="10"/>
  <c r="DU59" i="10"/>
  <c r="DV59" i="10"/>
  <c r="DW59" i="10"/>
  <c r="DX59" i="10"/>
  <c r="DY59" i="10"/>
  <c r="DZ59" i="10"/>
  <c r="EA59" i="10"/>
  <c r="EB59" i="10"/>
  <c r="EC59" i="10"/>
  <c r="ED59" i="10"/>
  <c r="EE59" i="10"/>
  <c r="EF59" i="10"/>
  <c r="EG59" i="10"/>
  <c r="EH59" i="10"/>
  <c r="EI59" i="10"/>
  <c r="EJ59" i="10"/>
  <c r="EK59" i="10"/>
  <c r="EL59" i="10"/>
  <c r="EM59" i="10"/>
  <c r="EN59" i="10"/>
  <c r="EO59" i="10"/>
  <c r="EP59" i="10"/>
  <c r="EQ59" i="10"/>
  <c r="ER59" i="10"/>
  <c r="ES59" i="10"/>
  <c r="ET59" i="10"/>
  <c r="EU59" i="10"/>
  <c r="EV59" i="10"/>
  <c r="EW59" i="10"/>
  <c r="EX59" i="10"/>
  <c r="EY59" i="10"/>
  <c r="EZ59" i="10"/>
  <c r="FA59" i="10"/>
  <c r="FB59" i="10"/>
  <c r="FC59" i="10"/>
  <c r="FD59" i="10"/>
  <c r="FE59" i="10"/>
  <c r="FF59" i="10"/>
  <c r="FG59" i="10"/>
  <c r="FH59" i="10"/>
  <c r="FI59" i="10"/>
  <c r="FJ59" i="10"/>
  <c r="FK59" i="10"/>
  <c r="FL59" i="10"/>
  <c r="FM59" i="10"/>
  <c r="FN59" i="10"/>
  <c r="FO59" i="10"/>
  <c r="FP59" i="10"/>
  <c r="FQ59" i="10"/>
  <c r="FR59" i="10"/>
  <c r="FS59" i="10"/>
  <c r="FT59" i="10"/>
  <c r="FU59" i="10"/>
  <c r="FV59" i="10"/>
  <c r="FW59" i="10"/>
  <c r="FX59" i="10"/>
  <c r="FY59" i="10"/>
  <c r="FZ59" i="10"/>
  <c r="GA59" i="10"/>
  <c r="GB59" i="10"/>
  <c r="GC59" i="10"/>
  <c r="GD59" i="10"/>
  <c r="GE59" i="10"/>
  <c r="GF59" i="10"/>
  <c r="GG59" i="10"/>
  <c r="GH59" i="10"/>
  <c r="GI59" i="10"/>
  <c r="GJ59" i="10"/>
  <c r="GK59" i="10"/>
  <c r="GL59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CJ60" i="10"/>
  <c r="CK60" i="10"/>
  <c r="CL60" i="10"/>
  <c r="CM60" i="10"/>
  <c r="CN60" i="10"/>
  <c r="CO60" i="10"/>
  <c r="CP60" i="10"/>
  <c r="CQ60" i="10"/>
  <c r="CR60" i="10"/>
  <c r="CS60" i="10"/>
  <c r="CT60" i="10"/>
  <c r="CU60" i="10"/>
  <c r="CV60" i="10"/>
  <c r="CW60" i="10"/>
  <c r="CX60" i="10"/>
  <c r="CY60" i="10"/>
  <c r="CZ60" i="10"/>
  <c r="DA60" i="10"/>
  <c r="DB60" i="10"/>
  <c r="DC60" i="10"/>
  <c r="DD60" i="10"/>
  <c r="DE60" i="10"/>
  <c r="DF60" i="10"/>
  <c r="DG60" i="10"/>
  <c r="DH60" i="10"/>
  <c r="DI60" i="10"/>
  <c r="DJ60" i="10"/>
  <c r="DK60" i="10"/>
  <c r="DL60" i="10"/>
  <c r="DM60" i="10"/>
  <c r="DN60" i="10"/>
  <c r="DO60" i="10"/>
  <c r="DP60" i="10"/>
  <c r="DQ60" i="10"/>
  <c r="DR60" i="10"/>
  <c r="DS60" i="10"/>
  <c r="DT60" i="10"/>
  <c r="DU60" i="10"/>
  <c r="DV60" i="10"/>
  <c r="DW60" i="10"/>
  <c r="DX60" i="10"/>
  <c r="DY60" i="10"/>
  <c r="DZ60" i="10"/>
  <c r="EA60" i="10"/>
  <c r="EB60" i="10"/>
  <c r="EC60" i="10"/>
  <c r="ED60" i="10"/>
  <c r="EE60" i="10"/>
  <c r="EF60" i="10"/>
  <c r="EG60" i="10"/>
  <c r="EH60" i="10"/>
  <c r="EI60" i="10"/>
  <c r="EJ60" i="10"/>
  <c r="EK60" i="10"/>
  <c r="EL60" i="10"/>
  <c r="EM60" i="10"/>
  <c r="EN60" i="10"/>
  <c r="EO60" i="10"/>
  <c r="EP60" i="10"/>
  <c r="EQ60" i="10"/>
  <c r="ER60" i="10"/>
  <c r="ES60" i="10"/>
  <c r="ET60" i="10"/>
  <c r="EU60" i="10"/>
  <c r="EV60" i="10"/>
  <c r="EW60" i="10"/>
  <c r="EX60" i="10"/>
  <c r="EY60" i="10"/>
  <c r="EZ60" i="10"/>
  <c r="FA60" i="10"/>
  <c r="FB60" i="10"/>
  <c r="FC60" i="10"/>
  <c r="FD60" i="10"/>
  <c r="FE60" i="10"/>
  <c r="FF60" i="10"/>
  <c r="FG60" i="10"/>
  <c r="FH60" i="10"/>
  <c r="FI60" i="10"/>
  <c r="FJ60" i="10"/>
  <c r="FK60" i="10"/>
  <c r="FL60" i="10"/>
  <c r="FM60" i="10"/>
  <c r="FN60" i="10"/>
  <c r="FO60" i="10"/>
  <c r="FP60" i="10"/>
  <c r="FQ60" i="10"/>
  <c r="FR60" i="10"/>
  <c r="FS60" i="10"/>
  <c r="FT60" i="10"/>
  <c r="FU60" i="10"/>
  <c r="FV60" i="10"/>
  <c r="FW60" i="10"/>
  <c r="FX60" i="10"/>
  <c r="FY60" i="10"/>
  <c r="FZ60" i="10"/>
  <c r="GA60" i="10"/>
  <c r="GB60" i="10"/>
  <c r="GC60" i="10"/>
  <c r="GD60" i="10"/>
  <c r="GE60" i="10"/>
  <c r="GF60" i="10"/>
  <c r="GG60" i="10"/>
  <c r="GH60" i="10"/>
  <c r="GI60" i="10"/>
  <c r="GJ60" i="10"/>
  <c r="GK60" i="10"/>
  <c r="GL60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CJ61" i="10"/>
  <c r="CK61" i="10"/>
  <c r="CL61" i="10"/>
  <c r="CM61" i="10"/>
  <c r="CN61" i="10"/>
  <c r="CO61" i="10"/>
  <c r="CP61" i="10"/>
  <c r="CQ61" i="10"/>
  <c r="CR61" i="10"/>
  <c r="CS61" i="10"/>
  <c r="CT61" i="10"/>
  <c r="CU61" i="10"/>
  <c r="CV61" i="10"/>
  <c r="CW61" i="10"/>
  <c r="CX61" i="10"/>
  <c r="CY61" i="10"/>
  <c r="CZ61" i="10"/>
  <c r="DA61" i="10"/>
  <c r="DB61" i="10"/>
  <c r="DC61" i="10"/>
  <c r="DD61" i="10"/>
  <c r="DE61" i="10"/>
  <c r="DF61" i="10"/>
  <c r="DG61" i="10"/>
  <c r="DH61" i="10"/>
  <c r="DI61" i="10"/>
  <c r="DJ61" i="10"/>
  <c r="DK61" i="10"/>
  <c r="DL61" i="10"/>
  <c r="DM61" i="10"/>
  <c r="DN61" i="10"/>
  <c r="DO61" i="10"/>
  <c r="DP61" i="10"/>
  <c r="DQ61" i="10"/>
  <c r="DR61" i="10"/>
  <c r="DS61" i="10"/>
  <c r="DT61" i="10"/>
  <c r="DU61" i="10"/>
  <c r="DV61" i="10"/>
  <c r="DW61" i="10"/>
  <c r="DX61" i="10"/>
  <c r="DY61" i="10"/>
  <c r="DZ61" i="10"/>
  <c r="EA61" i="10"/>
  <c r="EB61" i="10"/>
  <c r="EC61" i="10"/>
  <c r="ED61" i="10"/>
  <c r="EE61" i="10"/>
  <c r="EF61" i="10"/>
  <c r="EG61" i="10"/>
  <c r="EH61" i="10"/>
  <c r="EI61" i="10"/>
  <c r="EJ61" i="10"/>
  <c r="EK61" i="10"/>
  <c r="EL61" i="10"/>
  <c r="EM61" i="10"/>
  <c r="EN61" i="10"/>
  <c r="EO61" i="10"/>
  <c r="EP61" i="10"/>
  <c r="EQ61" i="10"/>
  <c r="ER61" i="10"/>
  <c r="ES61" i="10"/>
  <c r="ET61" i="10"/>
  <c r="EU61" i="10"/>
  <c r="EV61" i="10"/>
  <c r="EW61" i="10"/>
  <c r="EX61" i="10"/>
  <c r="EY61" i="10"/>
  <c r="EZ61" i="10"/>
  <c r="FA61" i="10"/>
  <c r="FB61" i="10"/>
  <c r="FC61" i="10"/>
  <c r="FD61" i="10"/>
  <c r="FE61" i="10"/>
  <c r="FF61" i="10"/>
  <c r="FG61" i="10"/>
  <c r="FH61" i="10"/>
  <c r="FI61" i="10"/>
  <c r="FJ61" i="10"/>
  <c r="FK61" i="10"/>
  <c r="FL61" i="10"/>
  <c r="FM61" i="10"/>
  <c r="FN61" i="10"/>
  <c r="FO61" i="10"/>
  <c r="FP61" i="10"/>
  <c r="FQ61" i="10"/>
  <c r="FR61" i="10"/>
  <c r="FS61" i="10"/>
  <c r="FT61" i="10"/>
  <c r="FU61" i="10"/>
  <c r="FV61" i="10"/>
  <c r="FW61" i="10"/>
  <c r="FX61" i="10"/>
  <c r="FY61" i="10"/>
  <c r="FZ61" i="10"/>
  <c r="GA61" i="10"/>
  <c r="GB61" i="10"/>
  <c r="GC61" i="10"/>
  <c r="GD61" i="10"/>
  <c r="GE61" i="10"/>
  <c r="GF61" i="10"/>
  <c r="GG61" i="10"/>
  <c r="GH61" i="10"/>
  <c r="GI61" i="10"/>
  <c r="GJ61" i="10"/>
  <c r="GK61" i="10"/>
  <c r="GL61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CJ62" i="10"/>
  <c r="CK62" i="10"/>
  <c r="CL62" i="10"/>
  <c r="CM62" i="10"/>
  <c r="CN62" i="10"/>
  <c r="CO62" i="10"/>
  <c r="CP62" i="10"/>
  <c r="CQ62" i="10"/>
  <c r="CR62" i="10"/>
  <c r="CS62" i="10"/>
  <c r="CT62" i="10"/>
  <c r="CU62" i="10"/>
  <c r="CV62" i="10"/>
  <c r="CW62" i="10"/>
  <c r="CX62" i="10"/>
  <c r="CY62" i="10"/>
  <c r="CZ62" i="10"/>
  <c r="DA62" i="10"/>
  <c r="DB62" i="10"/>
  <c r="DC62" i="10"/>
  <c r="DD62" i="10"/>
  <c r="DE62" i="10"/>
  <c r="DF62" i="10"/>
  <c r="DG62" i="10"/>
  <c r="DH62" i="10"/>
  <c r="DI62" i="10"/>
  <c r="DJ62" i="10"/>
  <c r="DK62" i="10"/>
  <c r="DL62" i="10"/>
  <c r="DM62" i="10"/>
  <c r="DN62" i="10"/>
  <c r="DO62" i="10"/>
  <c r="DP62" i="10"/>
  <c r="DQ62" i="10"/>
  <c r="DR62" i="10"/>
  <c r="DS62" i="10"/>
  <c r="DT62" i="10"/>
  <c r="DU62" i="10"/>
  <c r="DV62" i="10"/>
  <c r="DW62" i="10"/>
  <c r="DX62" i="10"/>
  <c r="DY62" i="10"/>
  <c r="DZ62" i="10"/>
  <c r="EA62" i="10"/>
  <c r="EB62" i="10"/>
  <c r="EC62" i="10"/>
  <c r="ED62" i="10"/>
  <c r="EE62" i="10"/>
  <c r="EF62" i="10"/>
  <c r="EG62" i="10"/>
  <c r="EH62" i="10"/>
  <c r="EI62" i="10"/>
  <c r="EJ62" i="10"/>
  <c r="EK62" i="10"/>
  <c r="EL62" i="10"/>
  <c r="EM62" i="10"/>
  <c r="EN62" i="10"/>
  <c r="EO62" i="10"/>
  <c r="EP62" i="10"/>
  <c r="EQ62" i="10"/>
  <c r="ER62" i="10"/>
  <c r="ES62" i="10"/>
  <c r="ET62" i="10"/>
  <c r="EU62" i="10"/>
  <c r="EV62" i="10"/>
  <c r="EW62" i="10"/>
  <c r="EX62" i="10"/>
  <c r="EY62" i="10"/>
  <c r="EZ62" i="10"/>
  <c r="FA62" i="10"/>
  <c r="FB62" i="10"/>
  <c r="FC62" i="10"/>
  <c r="FD62" i="10"/>
  <c r="FE62" i="10"/>
  <c r="FF62" i="10"/>
  <c r="FG62" i="10"/>
  <c r="FH62" i="10"/>
  <c r="FI62" i="10"/>
  <c r="FJ62" i="10"/>
  <c r="FK62" i="10"/>
  <c r="FL62" i="10"/>
  <c r="FM62" i="10"/>
  <c r="FN62" i="10"/>
  <c r="FO62" i="10"/>
  <c r="FP62" i="10"/>
  <c r="FQ62" i="10"/>
  <c r="FR62" i="10"/>
  <c r="FS62" i="10"/>
  <c r="FT62" i="10"/>
  <c r="FU62" i="10"/>
  <c r="FV62" i="10"/>
  <c r="FW62" i="10"/>
  <c r="FX62" i="10"/>
  <c r="FY62" i="10"/>
  <c r="FZ62" i="10"/>
  <c r="GA62" i="10"/>
  <c r="GB62" i="10"/>
  <c r="GC62" i="10"/>
  <c r="GD62" i="10"/>
  <c r="GE62" i="10"/>
  <c r="GF62" i="10"/>
  <c r="GG62" i="10"/>
  <c r="GH62" i="10"/>
  <c r="GI62" i="10"/>
  <c r="GJ62" i="10"/>
  <c r="GK62" i="10"/>
  <c r="GL62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CJ63" i="10"/>
  <c r="CK63" i="10"/>
  <c r="CL63" i="10"/>
  <c r="CM63" i="10"/>
  <c r="CN63" i="10"/>
  <c r="CO63" i="10"/>
  <c r="CP63" i="10"/>
  <c r="CQ63" i="10"/>
  <c r="CR63" i="10"/>
  <c r="CS63" i="10"/>
  <c r="CT63" i="10"/>
  <c r="CU63" i="10"/>
  <c r="CV63" i="10"/>
  <c r="CW63" i="10"/>
  <c r="CX63" i="10"/>
  <c r="CY63" i="10"/>
  <c r="CZ63" i="10"/>
  <c r="DA63" i="10"/>
  <c r="DB63" i="10"/>
  <c r="DC63" i="10"/>
  <c r="DD63" i="10"/>
  <c r="DE63" i="10"/>
  <c r="DF63" i="10"/>
  <c r="DG63" i="10"/>
  <c r="DH63" i="10"/>
  <c r="DI63" i="10"/>
  <c r="DJ63" i="10"/>
  <c r="DK63" i="10"/>
  <c r="DL63" i="10"/>
  <c r="DM63" i="10"/>
  <c r="DN63" i="10"/>
  <c r="DO63" i="10"/>
  <c r="DP63" i="10"/>
  <c r="DQ63" i="10"/>
  <c r="DR63" i="10"/>
  <c r="DS63" i="10"/>
  <c r="DT63" i="10"/>
  <c r="DU63" i="10"/>
  <c r="DV63" i="10"/>
  <c r="DW63" i="10"/>
  <c r="DX63" i="10"/>
  <c r="DY63" i="10"/>
  <c r="DZ63" i="10"/>
  <c r="EA63" i="10"/>
  <c r="EB63" i="10"/>
  <c r="EC63" i="10"/>
  <c r="ED63" i="10"/>
  <c r="EE63" i="10"/>
  <c r="EF63" i="10"/>
  <c r="EG63" i="10"/>
  <c r="EH63" i="10"/>
  <c r="EI63" i="10"/>
  <c r="EJ63" i="10"/>
  <c r="EK63" i="10"/>
  <c r="EL63" i="10"/>
  <c r="EM63" i="10"/>
  <c r="EN63" i="10"/>
  <c r="EO63" i="10"/>
  <c r="EP63" i="10"/>
  <c r="EQ63" i="10"/>
  <c r="ER63" i="10"/>
  <c r="ES63" i="10"/>
  <c r="ET63" i="10"/>
  <c r="EU63" i="10"/>
  <c r="EV63" i="10"/>
  <c r="EW63" i="10"/>
  <c r="EX63" i="10"/>
  <c r="EY63" i="10"/>
  <c r="EZ63" i="10"/>
  <c r="FA63" i="10"/>
  <c r="FB63" i="10"/>
  <c r="FC63" i="10"/>
  <c r="FD63" i="10"/>
  <c r="FE63" i="10"/>
  <c r="FF63" i="10"/>
  <c r="FG63" i="10"/>
  <c r="FH63" i="10"/>
  <c r="FI63" i="10"/>
  <c r="FJ63" i="10"/>
  <c r="FK63" i="10"/>
  <c r="FL63" i="10"/>
  <c r="FM63" i="10"/>
  <c r="FN63" i="10"/>
  <c r="FO63" i="10"/>
  <c r="FP63" i="10"/>
  <c r="FQ63" i="10"/>
  <c r="FR63" i="10"/>
  <c r="FS63" i="10"/>
  <c r="FT63" i="10"/>
  <c r="FU63" i="10"/>
  <c r="FV63" i="10"/>
  <c r="FW63" i="10"/>
  <c r="FX63" i="10"/>
  <c r="FY63" i="10"/>
  <c r="FZ63" i="10"/>
  <c r="GA63" i="10"/>
  <c r="GB63" i="10"/>
  <c r="GC63" i="10"/>
  <c r="GD63" i="10"/>
  <c r="GE63" i="10"/>
  <c r="GF63" i="10"/>
  <c r="GG63" i="10"/>
  <c r="GH63" i="10"/>
  <c r="GI63" i="10"/>
  <c r="GJ63" i="10"/>
  <c r="GK63" i="10"/>
  <c r="GL63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CJ64" i="10"/>
  <c r="CK64" i="10"/>
  <c r="CL64" i="10"/>
  <c r="CM64" i="10"/>
  <c r="CN64" i="10"/>
  <c r="CO64" i="10"/>
  <c r="CP64" i="10"/>
  <c r="CQ64" i="10"/>
  <c r="CR64" i="10"/>
  <c r="CS64" i="10"/>
  <c r="CT64" i="10"/>
  <c r="CU64" i="10"/>
  <c r="CV64" i="10"/>
  <c r="CW64" i="10"/>
  <c r="CX64" i="10"/>
  <c r="CY64" i="10"/>
  <c r="CZ64" i="10"/>
  <c r="DA64" i="10"/>
  <c r="DB64" i="10"/>
  <c r="DC64" i="10"/>
  <c r="DD64" i="10"/>
  <c r="DE64" i="10"/>
  <c r="DF64" i="10"/>
  <c r="DG64" i="10"/>
  <c r="DH64" i="10"/>
  <c r="DI64" i="10"/>
  <c r="DJ64" i="10"/>
  <c r="DK64" i="10"/>
  <c r="DL64" i="10"/>
  <c r="DM64" i="10"/>
  <c r="DN64" i="10"/>
  <c r="DO64" i="10"/>
  <c r="DP64" i="10"/>
  <c r="DQ64" i="10"/>
  <c r="DR64" i="10"/>
  <c r="DS64" i="10"/>
  <c r="DT64" i="10"/>
  <c r="DU64" i="10"/>
  <c r="DV64" i="10"/>
  <c r="DW64" i="10"/>
  <c r="DX64" i="10"/>
  <c r="DY64" i="10"/>
  <c r="DZ64" i="10"/>
  <c r="EA64" i="10"/>
  <c r="EB64" i="10"/>
  <c r="EC64" i="10"/>
  <c r="ED64" i="10"/>
  <c r="EE64" i="10"/>
  <c r="EF64" i="10"/>
  <c r="EG64" i="10"/>
  <c r="EH64" i="10"/>
  <c r="EI64" i="10"/>
  <c r="EJ64" i="10"/>
  <c r="EK64" i="10"/>
  <c r="EL64" i="10"/>
  <c r="EM64" i="10"/>
  <c r="EN64" i="10"/>
  <c r="EO64" i="10"/>
  <c r="EP64" i="10"/>
  <c r="EQ64" i="10"/>
  <c r="ER64" i="10"/>
  <c r="ES64" i="10"/>
  <c r="ET64" i="10"/>
  <c r="EU64" i="10"/>
  <c r="EV64" i="10"/>
  <c r="EW64" i="10"/>
  <c r="EX64" i="10"/>
  <c r="EY64" i="10"/>
  <c r="EZ64" i="10"/>
  <c r="FA64" i="10"/>
  <c r="FB64" i="10"/>
  <c r="FC64" i="10"/>
  <c r="FD64" i="10"/>
  <c r="FE64" i="10"/>
  <c r="FF64" i="10"/>
  <c r="FG64" i="10"/>
  <c r="FH64" i="10"/>
  <c r="FI64" i="10"/>
  <c r="FJ64" i="10"/>
  <c r="FK64" i="10"/>
  <c r="FL64" i="10"/>
  <c r="FM64" i="10"/>
  <c r="FN64" i="10"/>
  <c r="FO64" i="10"/>
  <c r="FP64" i="10"/>
  <c r="FQ64" i="10"/>
  <c r="FR64" i="10"/>
  <c r="FS64" i="10"/>
  <c r="FT64" i="10"/>
  <c r="FU64" i="10"/>
  <c r="FV64" i="10"/>
  <c r="FW64" i="10"/>
  <c r="FX64" i="10"/>
  <c r="FY64" i="10"/>
  <c r="FZ64" i="10"/>
  <c r="GA64" i="10"/>
  <c r="GB64" i="10"/>
  <c r="GC64" i="10"/>
  <c r="GD64" i="10"/>
  <c r="GE64" i="10"/>
  <c r="GF64" i="10"/>
  <c r="GG64" i="10"/>
  <c r="GH64" i="10"/>
  <c r="GI64" i="10"/>
  <c r="GJ64" i="10"/>
  <c r="GK64" i="10"/>
  <c r="GL64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CJ65" i="10"/>
  <c r="CK65" i="10"/>
  <c r="CL65" i="10"/>
  <c r="CM65" i="10"/>
  <c r="CN65" i="10"/>
  <c r="CO65" i="10"/>
  <c r="CP65" i="10"/>
  <c r="CQ65" i="10"/>
  <c r="CR65" i="10"/>
  <c r="CS65" i="10"/>
  <c r="CT65" i="10"/>
  <c r="CU65" i="10"/>
  <c r="CV65" i="10"/>
  <c r="CW65" i="10"/>
  <c r="CX65" i="10"/>
  <c r="CY65" i="10"/>
  <c r="CZ65" i="10"/>
  <c r="DA65" i="10"/>
  <c r="DB65" i="10"/>
  <c r="DC65" i="10"/>
  <c r="DD65" i="10"/>
  <c r="DE65" i="10"/>
  <c r="DF65" i="10"/>
  <c r="DG65" i="10"/>
  <c r="DH65" i="10"/>
  <c r="DI65" i="10"/>
  <c r="DJ65" i="10"/>
  <c r="DK65" i="10"/>
  <c r="DL65" i="10"/>
  <c r="DM65" i="10"/>
  <c r="DN65" i="10"/>
  <c r="DO65" i="10"/>
  <c r="DP65" i="10"/>
  <c r="DQ65" i="10"/>
  <c r="DR65" i="10"/>
  <c r="DS65" i="10"/>
  <c r="DT65" i="10"/>
  <c r="DU65" i="10"/>
  <c r="DV65" i="10"/>
  <c r="DW65" i="10"/>
  <c r="DX65" i="10"/>
  <c r="DY65" i="10"/>
  <c r="DZ65" i="10"/>
  <c r="EA65" i="10"/>
  <c r="EB65" i="10"/>
  <c r="EC65" i="10"/>
  <c r="ED65" i="10"/>
  <c r="EE65" i="10"/>
  <c r="EF65" i="10"/>
  <c r="EG65" i="10"/>
  <c r="EH65" i="10"/>
  <c r="EI65" i="10"/>
  <c r="EJ65" i="10"/>
  <c r="EK65" i="10"/>
  <c r="EL65" i="10"/>
  <c r="EM65" i="10"/>
  <c r="EN65" i="10"/>
  <c r="EO65" i="10"/>
  <c r="EP65" i="10"/>
  <c r="EQ65" i="10"/>
  <c r="ER65" i="10"/>
  <c r="ES65" i="10"/>
  <c r="ET65" i="10"/>
  <c r="EU65" i="10"/>
  <c r="EV65" i="10"/>
  <c r="EW65" i="10"/>
  <c r="EX65" i="10"/>
  <c r="EY65" i="10"/>
  <c r="EZ65" i="10"/>
  <c r="FA65" i="10"/>
  <c r="FB65" i="10"/>
  <c r="FC65" i="10"/>
  <c r="FD65" i="10"/>
  <c r="FE65" i="10"/>
  <c r="FF65" i="10"/>
  <c r="FG65" i="10"/>
  <c r="FH65" i="10"/>
  <c r="FI65" i="10"/>
  <c r="FJ65" i="10"/>
  <c r="FK65" i="10"/>
  <c r="FL65" i="10"/>
  <c r="FM65" i="10"/>
  <c r="FN65" i="10"/>
  <c r="FO65" i="10"/>
  <c r="FP65" i="10"/>
  <c r="FQ65" i="10"/>
  <c r="FR65" i="10"/>
  <c r="FS65" i="10"/>
  <c r="FT65" i="10"/>
  <c r="FU65" i="10"/>
  <c r="FV65" i="10"/>
  <c r="FW65" i="10"/>
  <c r="FX65" i="10"/>
  <c r="FY65" i="10"/>
  <c r="FZ65" i="10"/>
  <c r="GA65" i="10"/>
  <c r="GB65" i="10"/>
  <c r="GC65" i="10"/>
  <c r="GD65" i="10"/>
  <c r="GE65" i="10"/>
  <c r="GF65" i="10"/>
  <c r="GG65" i="10"/>
  <c r="GH65" i="10"/>
  <c r="GI65" i="10"/>
  <c r="GJ65" i="10"/>
  <c r="GK65" i="10"/>
  <c r="GL65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CJ66" i="10"/>
  <c r="CK66" i="10"/>
  <c r="CL66" i="10"/>
  <c r="CM66" i="10"/>
  <c r="CN66" i="10"/>
  <c r="CO66" i="10"/>
  <c r="CP66" i="10"/>
  <c r="CQ66" i="10"/>
  <c r="CR66" i="10"/>
  <c r="CS66" i="10"/>
  <c r="CT66" i="10"/>
  <c r="CU66" i="10"/>
  <c r="CV66" i="10"/>
  <c r="CW66" i="10"/>
  <c r="CX66" i="10"/>
  <c r="CY66" i="10"/>
  <c r="CZ66" i="10"/>
  <c r="DA66" i="10"/>
  <c r="DB66" i="10"/>
  <c r="DC66" i="10"/>
  <c r="DD66" i="10"/>
  <c r="DE66" i="10"/>
  <c r="DF66" i="10"/>
  <c r="DG66" i="10"/>
  <c r="DH66" i="10"/>
  <c r="DI66" i="10"/>
  <c r="DJ66" i="10"/>
  <c r="DK66" i="10"/>
  <c r="DL66" i="10"/>
  <c r="DM66" i="10"/>
  <c r="DN66" i="10"/>
  <c r="DO66" i="10"/>
  <c r="DP66" i="10"/>
  <c r="DQ66" i="10"/>
  <c r="DR66" i="10"/>
  <c r="DS66" i="10"/>
  <c r="DT66" i="10"/>
  <c r="DU66" i="10"/>
  <c r="DV66" i="10"/>
  <c r="DW66" i="10"/>
  <c r="DX66" i="10"/>
  <c r="DY66" i="10"/>
  <c r="DZ66" i="10"/>
  <c r="EA66" i="10"/>
  <c r="EB66" i="10"/>
  <c r="EC66" i="10"/>
  <c r="ED66" i="10"/>
  <c r="EE66" i="10"/>
  <c r="EF66" i="10"/>
  <c r="EG66" i="10"/>
  <c r="EH66" i="10"/>
  <c r="EI66" i="10"/>
  <c r="EJ66" i="10"/>
  <c r="EK66" i="10"/>
  <c r="EL66" i="10"/>
  <c r="EM66" i="10"/>
  <c r="EN66" i="10"/>
  <c r="EO66" i="10"/>
  <c r="EP66" i="10"/>
  <c r="EQ66" i="10"/>
  <c r="ER66" i="10"/>
  <c r="ES66" i="10"/>
  <c r="ET66" i="10"/>
  <c r="EU66" i="10"/>
  <c r="EV66" i="10"/>
  <c r="EW66" i="10"/>
  <c r="EX66" i="10"/>
  <c r="EY66" i="10"/>
  <c r="EZ66" i="10"/>
  <c r="FA66" i="10"/>
  <c r="FB66" i="10"/>
  <c r="FC66" i="10"/>
  <c r="FD66" i="10"/>
  <c r="FE66" i="10"/>
  <c r="FF66" i="10"/>
  <c r="FG66" i="10"/>
  <c r="FH66" i="10"/>
  <c r="FI66" i="10"/>
  <c r="FJ66" i="10"/>
  <c r="FK66" i="10"/>
  <c r="FL66" i="10"/>
  <c r="FM66" i="10"/>
  <c r="FN66" i="10"/>
  <c r="FO66" i="10"/>
  <c r="FP66" i="10"/>
  <c r="FQ66" i="10"/>
  <c r="FR66" i="10"/>
  <c r="FS66" i="10"/>
  <c r="FT66" i="10"/>
  <c r="FU66" i="10"/>
  <c r="FV66" i="10"/>
  <c r="FW66" i="10"/>
  <c r="FX66" i="10"/>
  <c r="FY66" i="10"/>
  <c r="FZ66" i="10"/>
  <c r="GA66" i="10"/>
  <c r="GB66" i="10"/>
  <c r="GC66" i="10"/>
  <c r="GD66" i="10"/>
  <c r="GE66" i="10"/>
  <c r="GF66" i="10"/>
  <c r="GG66" i="10"/>
  <c r="GH66" i="10"/>
  <c r="GI66" i="10"/>
  <c r="GJ66" i="10"/>
  <c r="GK66" i="10"/>
  <c r="GL66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CJ67" i="10"/>
  <c r="CK67" i="10"/>
  <c r="CL67" i="10"/>
  <c r="CM67" i="10"/>
  <c r="CN67" i="10"/>
  <c r="CO67" i="10"/>
  <c r="CP67" i="10"/>
  <c r="CQ67" i="10"/>
  <c r="CR67" i="10"/>
  <c r="CS67" i="10"/>
  <c r="CT67" i="10"/>
  <c r="CU67" i="10"/>
  <c r="CV67" i="10"/>
  <c r="CW67" i="10"/>
  <c r="CX67" i="10"/>
  <c r="CY67" i="10"/>
  <c r="CZ67" i="10"/>
  <c r="DA67" i="10"/>
  <c r="DB67" i="10"/>
  <c r="DC67" i="10"/>
  <c r="DD67" i="10"/>
  <c r="DE67" i="10"/>
  <c r="DF67" i="10"/>
  <c r="DG67" i="10"/>
  <c r="DH67" i="10"/>
  <c r="DI67" i="10"/>
  <c r="DJ67" i="10"/>
  <c r="DK67" i="10"/>
  <c r="DL67" i="10"/>
  <c r="DM67" i="10"/>
  <c r="DN67" i="10"/>
  <c r="DO67" i="10"/>
  <c r="DP67" i="10"/>
  <c r="DQ67" i="10"/>
  <c r="DR67" i="10"/>
  <c r="DS67" i="10"/>
  <c r="DT67" i="10"/>
  <c r="DU67" i="10"/>
  <c r="DV67" i="10"/>
  <c r="DW67" i="10"/>
  <c r="DX67" i="10"/>
  <c r="DY67" i="10"/>
  <c r="DZ67" i="10"/>
  <c r="EA67" i="10"/>
  <c r="EB67" i="10"/>
  <c r="EC67" i="10"/>
  <c r="ED67" i="10"/>
  <c r="EE67" i="10"/>
  <c r="EF67" i="10"/>
  <c r="EG67" i="10"/>
  <c r="EH67" i="10"/>
  <c r="EI67" i="10"/>
  <c r="EJ67" i="10"/>
  <c r="EK67" i="10"/>
  <c r="EL67" i="10"/>
  <c r="EM67" i="10"/>
  <c r="EN67" i="10"/>
  <c r="EO67" i="10"/>
  <c r="EP67" i="10"/>
  <c r="EQ67" i="10"/>
  <c r="ER67" i="10"/>
  <c r="ES67" i="10"/>
  <c r="ET67" i="10"/>
  <c r="EU67" i="10"/>
  <c r="EV67" i="10"/>
  <c r="EW67" i="10"/>
  <c r="EX67" i="10"/>
  <c r="EY67" i="10"/>
  <c r="EZ67" i="10"/>
  <c r="FA67" i="10"/>
  <c r="FB67" i="10"/>
  <c r="FC67" i="10"/>
  <c r="FD67" i="10"/>
  <c r="FE67" i="10"/>
  <c r="FF67" i="10"/>
  <c r="FG67" i="10"/>
  <c r="FH67" i="10"/>
  <c r="FI67" i="10"/>
  <c r="FJ67" i="10"/>
  <c r="FK67" i="10"/>
  <c r="FL67" i="10"/>
  <c r="FM67" i="10"/>
  <c r="FN67" i="10"/>
  <c r="FO67" i="10"/>
  <c r="FP67" i="10"/>
  <c r="FQ67" i="10"/>
  <c r="FR67" i="10"/>
  <c r="FS67" i="10"/>
  <c r="FT67" i="10"/>
  <c r="FU67" i="10"/>
  <c r="FV67" i="10"/>
  <c r="FW67" i="10"/>
  <c r="FX67" i="10"/>
  <c r="FY67" i="10"/>
  <c r="FZ67" i="10"/>
  <c r="GA67" i="10"/>
  <c r="GB67" i="10"/>
  <c r="GC67" i="10"/>
  <c r="GD67" i="10"/>
  <c r="GE67" i="10"/>
  <c r="GF67" i="10"/>
  <c r="GG67" i="10"/>
  <c r="GH67" i="10"/>
  <c r="GI67" i="10"/>
  <c r="GJ67" i="10"/>
  <c r="GK67" i="10"/>
  <c r="GL67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CJ68" i="10"/>
  <c r="CK68" i="10"/>
  <c r="CL68" i="10"/>
  <c r="CM68" i="10"/>
  <c r="CN68" i="10"/>
  <c r="CO68" i="10"/>
  <c r="CP68" i="10"/>
  <c r="CQ68" i="10"/>
  <c r="CR68" i="10"/>
  <c r="CS68" i="10"/>
  <c r="CT68" i="10"/>
  <c r="CU68" i="10"/>
  <c r="CV68" i="10"/>
  <c r="CW68" i="10"/>
  <c r="CX68" i="10"/>
  <c r="CY68" i="10"/>
  <c r="CZ68" i="10"/>
  <c r="DA68" i="10"/>
  <c r="DB68" i="10"/>
  <c r="DC68" i="10"/>
  <c r="DD68" i="10"/>
  <c r="DE68" i="10"/>
  <c r="DF68" i="10"/>
  <c r="DG68" i="10"/>
  <c r="DH68" i="10"/>
  <c r="DI68" i="10"/>
  <c r="DJ68" i="10"/>
  <c r="DK68" i="10"/>
  <c r="DL68" i="10"/>
  <c r="DM68" i="10"/>
  <c r="DN68" i="10"/>
  <c r="DO68" i="10"/>
  <c r="DP68" i="10"/>
  <c r="DQ68" i="10"/>
  <c r="DR68" i="10"/>
  <c r="DS68" i="10"/>
  <c r="DT68" i="10"/>
  <c r="DU68" i="10"/>
  <c r="DV68" i="10"/>
  <c r="DW68" i="10"/>
  <c r="DX68" i="10"/>
  <c r="DY68" i="10"/>
  <c r="DZ68" i="10"/>
  <c r="EA68" i="10"/>
  <c r="EB68" i="10"/>
  <c r="EC68" i="10"/>
  <c r="ED68" i="10"/>
  <c r="EE68" i="10"/>
  <c r="EF68" i="10"/>
  <c r="EG68" i="10"/>
  <c r="EH68" i="10"/>
  <c r="EI68" i="10"/>
  <c r="EJ68" i="10"/>
  <c r="EK68" i="10"/>
  <c r="EL68" i="10"/>
  <c r="EM68" i="10"/>
  <c r="EN68" i="10"/>
  <c r="EO68" i="10"/>
  <c r="EP68" i="10"/>
  <c r="EQ68" i="10"/>
  <c r="ER68" i="10"/>
  <c r="ES68" i="10"/>
  <c r="ET68" i="10"/>
  <c r="EU68" i="10"/>
  <c r="EV68" i="10"/>
  <c r="EW68" i="10"/>
  <c r="EX68" i="10"/>
  <c r="EY68" i="10"/>
  <c r="EZ68" i="10"/>
  <c r="FA68" i="10"/>
  <c r="FB68" i="10"/>
  <c r="FC68" i="10"/>
  <c r="FD68" i="10"/>
  <c r="FE68" i="10"/>
  <c r="FF68" i="10"/>
  <c r="FG68" i="10"/>
  <c r="FH68" i="10"/>
  <c r="FI68" i="10"/>
  <c r="FJ68" i="10"/>
  <c r="FK68" i="10"/>
  <c r="FL68" i="10"/>
  <c r="FM68" i="10"/>
  <c r="FN68" i="10"/>
  <c r="FO68" i="10"/>
  <c r="FP68" i="10"/>
  <c r="FQ68" i="10"/>
  <c r="FR68" i="10"/>
  <c r="FS68" i="10"/>
  <c r="FT68" i="10"/>
  <c r="FU68" i="10"/>
  <c r="FV68" i="10"/>
  <c r="FW68" i="10"/>
  <c r="FX68" i="10"/>
  <c r="FY68" i="10"/>
  <c r="FZ68" i="10"/>
  <c r="GA68" i="10"/>
  <c r="GB68" i="10"/>
  <c r="GC68" i="10"/>
  <c r="GD68" i="10"/>
  <c r="GE68" i="10"/>
  <c r="GF68" i="10"/>
  <c r="GG68" i="10"/>
  <c r="GH68" i="10"/>
  <c r="GI68" i="10"/>
  <c r="GJ68" i="10"/>
  <c r="GK68" i="10"/>
  <c r="GL68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CJ69" i="10"/>
  <c r="CK69" i="10"/>
  <c r="CL69" i="10"/>
  <c r="CM69" i="10"/>
  <c r="CN69" i="10"/>
  <c r="CO69" i="10"/>
  <c r="CP69" i="10"/>
  <c r="CQ69" i="10"/>
  <c r="CR69" i="10"/>
  <c r="CS69" i="10"/>
  <c r="CT69" i="10"/>
  <c r="CU69" i="10"/>
  <c r="CV69" i="10"/>
  <c r="CW69" i="10"/>
  <c r="CX69" i="10"/>
  <c r="CY69" i="10"/>
  <c r="CZ69" i="10"/>
  <c r="DA69" i="10"/>
  <c r="DB69" i="10"/>
  <c r="DC69" i="10"/>
  <c r="DD69" i="10"/>
  <c r="DE69" i="10"/>
  <c r="DF69" i="10"/>
  <c r="DG69" i="10"/>
  <c r="DH69" i="10"/>
  <c r="DI69" i="10"/>
  <c r="DJ69" i="10"/>
  <c r="DK69" i="10"/>
  <c r="DL69" i="10"/>
  <c r="DM69" i="10"/>
  <c r="DN69" i="10"/>
  <c r="DO69" i="10"/>
  <c r="DP69" i="10"/>
  <c r="DQ69" i="10"/>
  <c r="DR69" i="10"/>
  <c r="DS69" i="10"/>
  <c r="DT69" i="10"/>
  <c r="DU69" i="10"/>
  <c r="DV69" i="10"/>
  <c r="DW69" i="10"/>
  <c r="DX69" i="10"/>
  <c r="DY69" i="10"/>
  <c r="DZ69" i="10"/>
  <c r="EA69" i="10"/>
  <c r="EB69" i="10"/>
  <c r="EC69" i="10"/>
  <c r="ED69" i="10"/>
  <c r="EE69" i="10"/>
  <c r="EF69" i="10"/>
  <c r="EG69" i="10"/>
  <c r="EH69" i="10"/>
  <c r="EI69" i="10"/>
  <c r="EJ69" i="10"/>
  <c r="EK69" i="10"/>
  <c r="EL69" i="10"/>
  <c r="EM69" i="10"/>
  <c r="EN69" i="10"/>
  <c r="EO69" i="10"/>
  <c r="EP69" i="10"/>
  <c r="EQ69" i="10"/>
  <c r="ER69" i="10"/>
  <c r="ES69" i="10"/>
  <c r="ET69" i="10"/>
  <c r="EU69" i="10"/>
  <c r="EV69" i="10"/>
  <c r="EW69" i="10"/>
  <c r="EX69" i="10"/>
  <c r="EY69" i="10"/>
  <c r="EZ69" i="10"/>
  <c r="FA69" i="10"/>
  <c r="FB69" i="10"/>
  <c r="FC69" i="10"/>
  <c r="FD69" i="10"/>
  <c r="FE69" i="10"/>
  <c r="FF69" i="10"/>
  <c r="FG69" i="10"/>
  <c r="FH69" i="10"/>
  <c r="FI69" i="10"/>
  <c r="FJ69" i="10"/>
  <c r="FK69" i="10"/>
  <c r="FL69" i="10"/>
  <c r="FM69" i="10"/>
  <c r="FN69" i="10"/>
  <c r="FO69" i="10"/>
  <c r="FP69" i="10"/>
  <c r="FQ69" i="10"/>
  <c r="FR69" i="10"/>
  <c r="FS69" i="10"/>
  <c r="FT69" i="10"/>
  <c r="FU69" i="10"/>
  <c r="FV69" i="10"/>
  <c r="FW69" i="10"/>
  <c r="FX69" i="10"/>
  <c r="FY69" i="10"/>
  <c r="FZ69" i="10"/>
  <c r="GA69" i="10"/>
  <c r="GB69" i="10"/>
  <c r="GC69" i="10"/>
  <c r="GD69" i="10"/>
  <c r="GE69" i="10"/>
  <c r="GF69" i="10"/>
  <c r="GG69" i="10"/>
  <c r="GH69" i="10"/>
  <c r="GI69" i="10"/>
  <c r="GJ69" i="10"/>
  <c r="GK69" i="10"/>
  <c r="GL69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CJ70" i="10"/>
  <c r="CK70" i="10"/>
  <c r="CL70" i="10"/>
  <c r="CM70" i="10"/>
  <c r="CN70" i="10"/>
  <c r="CO70" i="10"/>
  <c r="CP70" i="10"/>
  <c r="CQ70" i="10"/>
  <c r="CR70" i="10"/>
  <c r="CS70" i="10"/>
  <c r="CT70" i="10"/>
  <c r="CU70" i="10"/>
  <c r="CV70" i="10"/>
  <c r="CW70" i="10"/>
  <c r="CX70" i="10"/>
  <c r="CY70" i="10"/>
  <c r="CZ70" i="10"/>
  <c r="DA70" i="10"/>
  <c r="DB70" i="10"/>
  <c r="DC70" i="10"/>
  <c r="DD70" i="10"/>
  <c r="DE70" i="10"/>
  <c r="DF70" i="10"/>
  <c r="DG70" i="10"/>
  <c r="DH70" i="10"/>
  <c r="DI70" i="10"/>
  <c r="DJ70" i="10"/>
  <c r="DK70" i="10"/>
  <c r="DL70" i="10"/>
  <c r="DM70" i="10"/>
  <c r="DN70" i="10"/>
  <c r="DO70" i="10"/>
  <c r="DP70" i="10"/>
  <c r="DQ70" i="10"/>
  <c r="DR70" i="10"/>
  <c r="DS70" i="10"/>
  <c r="DT70" i="10"/>
  <c r="DU70" i="10"/>
  <c r="DV70" i="10"/>
  <c r="DW70" i="10"/>
  <c r="DX70" i="10"/>
  <c r="DY70" i="10"/>
  <c r="DZ70" i="10"/>
  <c r="EA70" i="10"/>
  <c r="EB70" i="10"/>
  <c r="EC70" i="10"/>
  <c r="ED70" i="10"/>
  <c r="EE70" i="10"/>
  <c r="EF70" i="10"/>
  <c r="EG70" i="10"/>
  <c r="EH70" i="10"/>
  <c r="EI70" i="10"/>
  <c r="EJ70" i="10"/>
  <c r="EK70" i="10"/>
  <c r="EL70" i="10"/>
  <c r="EM70" i="10"/>
  <c r="EN70" i="10"/>
  <c r="EO70" i="10"/>
  <c r="EP70" i="10"/>
  <c r="EQ70" i="10"/>
  <c r="ER70" i="10"/>
  <c r="ES70" i="10"/>
  <c r="ET70" i="10"/>
  <c r="EU70" i="10"/>
  <c r="EV70" i="10"/>
  <c r="EW70" i="10"/>
  <c r="EX70" i="10"/>
  <c r="EY70" i="10"/>
  <c r="EZ70" i="10"/>
  <c r="FA70" i="10"/>
  <c r="FB70" i="10"/>
  <c r="FC70" i="10"/>
  <c r="FD70" i="10"/>
  <c r="FE70" i="10"/>
  <c r="FF70" i="10"/>
  <c r="FG70" i="10"/>
  <c r="FH70" i="10"/>
  <c r="FI70" i="10"/>
  <c r="FJ70" i="10"/>
  <c r="FK70" i="10"/>
  <c r="FL70" i="10"/>
  <c r="FM70" i="10"/>
  <c r="FN70" i="10"/>
  <c r="FO70" i="10"/>
  <c r="FP70" i="10"/>
  <c r="FQ70" i="10"/>
  <c r="FR70" i="10"/>
  <c r="FS70" i="10"/>
  <c r="FT70" i="10"/>
  <c r="FU70" i="10"/>
  <c r="FV70" i="10"/>
  <c r="FW70" i="10"/>
  <c r="FX70" i="10"/>
  <c r="FY70" i="10"/>
  <c r="FZ70" i="10"/>
  <c r="GA70" i="10"/>
  <c r="GB70" i="10"/>
  <c r="GC70" i="10"/>
  <c r="GD70" i="10"/>
  <c r="GE70" i="10"/>
  <c r="GF70" i="10"/>
  <c r="GG70" i="10"/>
  <c r="GH70" i="10"/>
  <c r="GI70" i="10"/>
  <c r="GJ70" i="10"/>
  <c r="GK70" i="10"/>
  <c r="GL70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CU71" i="10"/>
  <c r="CV71" i="10"/>
  <c r="CW71" i="10"/>
  <c r="CX71" i="10"/>
  <c r="CY71" i="10"/>
  <c r="CZ71" i="10"/>
  <c r="DA71" i="10"/>
  <c r="DB71" i="10"/>
  <c r="DC71" i="10"/>
  <c r="DD71" i="10"/>
  <c r="DE71" i="10"/>
  <c r="DF71" i="10"/>
  <c r="DG71" i="10"/>
  <c r="DH71" i="10"/>
  <c r="DI71" i="10"/>
  <c r="DJ71" i="10"/>
  <c r="DK71" i="10"/>
  <c r="DL71" i="10"/>
  <c r="DM71" i="10"/>
  <c r="DN71" i="10"/>
  <c r="DO71" i="10"/>
  <c r="DP71" i="10"/>
  <c r="DQ71" i="10"/>
  <c r="DR71" i="10"/>
  <c r="DS71" i="10"/>
  <c r="DT71" i="10"/>
  <c r="DU71" i="10"/>
  <c r="DV71" i="10"/>
  <c r="DW71" i="10"/>
  <c r="DX71" i="10"/>
  <c r="DY71" i="10"/>
  <c r="DZ71" i="10"/>
  <c r="EA71" i="10"/>
  <c r="EB71" i="10"/>
  <c r="EC71" i="10"/>
  <c r="ED71" i="10"/>
  <c r="EE71" i="10"/>
  <c r="EF71" i="10"/>
  <c r="EG71" i="10"/>
  <c r="EH71" i="10"/>
  <c r="EI71" i="10"/>
  <c r="EJ71" i="10"/>
  <c r="EK71" i="10"/>
  <c r="EL71" i="10"/>
  <c r="EM71" i="10"/>
  <c r="EN71" i="10"/>
  <c r="EO71" i="10"/>
  <c r="EP71" i="10"/>
  <c r="EQ71" i="10"/>
  <c r="ER71" i="10"/>
  <c r="ES71" i="10"/>
  <c r="ET71" i="10"/>
  <c r="EU71" i="10"/>
  <c r="EV71" i="10"/>
  <c r="EW71" i="10"/>
  <c r="EX71" i="10"/>
  <c r="EY71" i="10"/>
  <c r="EZ71" i="10"/>
  <c r="FA71" i="10"/>
  <c r="FB71" i="10"/>
  <c r="FC71" i="10"/>
  <c r="FD71" i="10"/>
  <c r="FE71" i="10"/>
  <c r="FF71" i="10"/>
  <c r="FG71" i="10"/>
  <c r="FH71" i="10"/>
  <c r="FI71" i="10"/>
  <c r="FJ71" i="10"/>
  <c r="FK71" i="10"/>
  <c r="FL71" i="10"/>
  <c r="FM71" i="10"/>
  <c r="FN71" i="10"/>
  <c r="FO71" i="10"/>
  <c r="FP71" i="10"/>
  <c r="FQ71" i="10"/>
  <c r="FR71" i="10"/>
  <c r="FS71" i="10"/>
  <c r="FT71" i="10"/>
  <c r="FU71" i="10"/>
  <c r="FV71" i="10"/>
  <c r="FW71" i="10"/>
  <c r="FX71" i="10"/>
  <c r="FY71" i="10"/>
  <c r="FZ71" i="10"/>
  <c r="GA71" i="10"/>
  <c r="GB71" i="10"/>
  <c r="GC71" i="10"/>
  <c r="GD71" i="10"/>
  <c r="GE71" i="10"/>
  <c r="GF71" i="10"/>
  <c r="GG71" i="10"/>
  <c r="GH71" i="10"/>
  <c r="GI71" i="10"/>
  <c r="GJ71" i="10"/>
  <c r="GK71" i="10"/>
  <c r="GL71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CU72" i="10"/>
  <c r="CV72" i="10"/>
  <c r="CW72" i="10"/>
  <c r="CX72" i="10"/>
  <c r="CY72" i="10"/>
  <c r="CZ72" i="10"/>
  <c r="DA72" i="10"/>
  <c r="DB72" i="10"/>
  <c r="DC72" i="10"/>
  <c r="DD72" i="10"/>
  <c r="DE72" i="10"/>
  <c r="DF72" i="10"/>
  <c r="DG72" i="10"/>
  <c r="DH72" i="10"/>
  <c r="DI72" i="10"/>
  <c r="DJ72" i="10"/>
  <c r="DK72" i="10"/>
  <c r="DL72" i="10"/>
  <c r="DM72" i="10"/>
  <c r="DN72" i="10"/>
  <c r="DO72" i="10"/>
  <c r="DP72" i="10"/>
  <c r="DQ72" i="10"/>
  <c r="DR72" i="10"/>
  <c r="DS72" i="10"/>
  <c r="DT72" i="10"/>
  <c r="DU72" i="10"/>
  <c r="DV72" i="10"/>
  <c r="DW72" i="10"/>
  <c r="DX72" i="10"/>
  <c r="DY72" i="10"/>
  <c r="DZ72" i="10"/>
  <c r="EA72" i="10"/>
  <c r="EB72" i="10"/>
  <c r="EC72" i="10"/>
  <c r="ED72" i="10"/>
  <c r="EE72" i="10"/>
  <c r="EF72" i="10"/>
  <c r="EG72" i="10"/>
  <c r="EH72" i="10"/>
  <c r="EI72" i="10"/>
  <c r="EJ72" i="10"/>
  <c r="EK72" i="10"/>
  <c r="EL72" i="10"/>
  <c r="EM72" i="10"/>
  <c r="EN72" i="10"/>
  <c r="EO72" i="10"/>
  <c r="EP72" i="10"/>
  <c r="EQ72" i="10"/>
  <c r="ER72" i="10"/>
  <c r="ES72" i="10"/>
  <c r="ET72" i="10"/>
  <c r="EU72" i="10"/>
  <c r="EV72" i="10"/>
  <c r="EW72" i="10"/>
  <c r="EX72" i="10"/>
  <c r="EY72" i="10"/>
  <c r="EZ72" i="10"/>
  <c r="FA72" i="10"/>
  <c r="FB72" i="10"/>
  <c r="FC72" i="10"/>
  <c r="FD72" i="10"/>
  <c r="FE72" i="10"/>
  <c r="FF72" i="10"/>
  <c r="FG72" i="10"/>
  <c r="FH72" i="10"/>
  <c r="FI72" i="10"/>
  <c r="FJ72" i="10"/>
  <c r="FK72" i="10"/>
  <c r="FL72" i="10"/>
  <c r="FM72" i="10"/>
  <c r="FN72" i="10"/>
  <c r="FO72" i="10"/>
  <c r="FP72" i="10"/>
  <c r="FQ72" i="10"/>
  <c r="FR72" i="10"/>
  <c r="FS72" i="10"/>
  <c r="FT72" i="10"/>
  <c r="FU72" i="10"/>
  <c r="FV72" i="10"/>
  <c r="FW72" i="10"/>
  <c r="FX72" i="10"/>
  <c r="FY72" i="10"/>
  <c r="FZ72" i="10"/>
  <c r="GA72" i="10"/>
  <c r="GB72" i="10"/>
  <c r="GC72" i="10"/>
  <c r="GD72" i="10"/>
  <c r="GE72" i="10"/>
  <c r="GF72" i="10"/>
  <c r="GG72" i="10"/>
  <c r="GH72" i="10"/>
  <c r="GI72" i="10"/>
  <c r="GJ72" i="10"/>
  <c r="GK72" i="10"/>
  <c r="GL72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CU73" i="10"/>
  <c r="CV73" i="10"/>
  <c r="CW73" i="10"/>
  <c r="CX73" i="10"/>
  <c r="CY73" i="10"/>
  <c r="CZ73" i="10"/>
  <c r="DA73" i="10"/>
  <c r="DB73" i="10"/>
  <c r="DC73" i="10"/>
  <c r="DD73" i="10"/>
  <c r="DE73" i="10"/>
  <c r="DF73" i="10"/>
  <c r="DG73" i="10"/>
  <c r="DH73" i="10"/>
  <c r="DI73" i="10"/>
  <c r="DJ73" i="10"/>
  <c r="DK73" i="10"/>
  <c r="DL73" i="10"/>
  <c r="DM73" i="10"/>
  <c r="DN73" i="10"/>
  <c r="DO73" i="10"/>
  <c r="DP73" i="10"/>
  <c r="DQ73" i="10"/>
  <c r="DR73" i="10"/>
  <c r="DS73" i="10"/>
  <c r="DT73" i="10"/>
  <c r="DU73" i="10"/>
  <c r="DV73" i="10"/>
  <c r="DW73" i="10"/>
  <c r="DX73" i="10"/>
  <c r="DY73" i="10"/>
  <c r="DZ73" i="10"/>
  <c r="EA73" i="10"/>
  <c r="EB73" i="10"/>
  <c r="EC73" i="10"/>
  <c r="ED73" i="10"/>
  <c r="EE73" i="10"/>
  <c r="EF73" i="10"/>
  <c r="EG73" i="10"/>
  <c r="EH73" i="10"/>
  <c r="EI73" i="10"/>
  <c r="EJ73" i="10"/>
  <c r="EK73" i="10"/>
  <c r="EL73" i="10"/>
  <c r="EM73" i="10"/>
  <c r="EN73" i="10"/>
  <c r="EO73" i="10"/>
  <c r="EP73" i="10"/>
  <c r="EQ73" i="10"/>
  <c r="ER73" i="10"/>
  <c r="ES73" i="10"/>
  <c r="ET73" i="10"/>
  <c r="EU73" i="10"/>
  <c r="EV73" i="10"/>
  <c r="EW73" i="10"/>
  <c r="EX73" i="10"/>
  <c r="EY73" i="10"/>
  <c r="EZ73" i="10"/>
  <c r="FA73" i="10"/>
  <c r="FB73" i="10"/>
  <c r="FC73" i="10"/>
  <c r="FD73" i="10"/>
  <c r="FE73" i="10"/>
  <c r="FF73" i="10"/>
  <c r="FG73" i="10"/>
  <c r="FH73" i="10"/>
  <c r="FI73" i="10"/>
  <c r="FJ73" i="10"/>
  <c r="FK73" i="10"/>
  <c r="FL73" i="10"/>
  <c r="FM73" i="10"/>
  <c r="FN73" i="10"/>
  <c r="FO73" i="10"/>
  <c r="FP73" i="10"/>
  <c r="FQ73" i="10"/>
  <c r="FR73" i="10"/>
  <c r="FS73" i="10"/>
  <c r="FT73" i="10"/>
  <c r="FU73" i="10"/>
  <c r="FV73" i="10"/>
  <c r="FW73" i="10"/>
  <c r="FX73" i="10"/>
  <c r="FY73" i="10"/>
  <c r="FZ73" i="10"/>
  <c r="GA73" i="10"/>
  <c r="GB73" i="10"/>
  <c r="GC73" i="10"/>
  <c r="GD73" i="10"/>
  <c r="GE73" i="10"/>
  <c r="GF73" i="10"/>
  <c r="GG73" i="10"/>
  <c r="GH73" i="10"/>
  <c r="GI73" i="10"/>
  <c r="GJ73" i="10"/>
  <c r="GK73" i="10"/>
  <c r="GL73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CU74" i="10"/>
  <c r="CV74" i="10"/>
  <c r="CW74" i="10"/>
  <c r="CX74" i="10"/>
  <c r="CY74" i="10"/>
  <c r="CZ74" i="10"/>
  <c r="DA74" i="10"/>
  <c r="DB74" i="10"/>
  <c r="DC74" i="10"/>
  <c r="DD74" i="10"/>
  <c r="DE74" i="10"/>
  <c r="DF74" i="10"/>
  <c r="DG74" i="10"/>
  <c r="DH74" i="10"/>
  <c r="DI74" i="10"/>
  <c r="DJ74" i="10"/>
  <c r="DK74" i="10"/>
  <c r="DL74" i="10"/>
  <c r="DM74" i="10"/>
  <c r="DN74" i="10"/>
  <c r="DO74" i="10"/>
  <c r="DP74" i="10"/>
  <c r="DQ74" i="10"/>
  <c r="DR74" i="10"/>
  <c r="DS74" i="10"/>
  <c r="DT74" i="10"/>
  <c r="DU74" i="10"/>
  <c r="DV74" i="10"/>
  <c r="DW74" i="10"/>
  <c r="DX74" i="10"/>
  <c r="DY74" i="10"/>
  <c r="DZ74" i="10"/>
  <c r="EA74" i="10"/>
  <c r="EB74" i="10"/>
  <c r="EC74" i="10"/>
  <c r="ED74" i="10"/>
  <c r="EE74" i="10"/>
  <c r="EF74" i="10"/>
  <c r="EG74" i="10"/>
  <c r="EH74" i="10"/>
  <c r="EI74" i="10"/>
  <c r="EJ74" i="10"/>
  <c r="EK74" i="10"/>
  <c r="EL74" i="10"/>
  <c r="EM74" i="10"/>
  <c r="EN74" i="10"/>
  <c r="EO74" i="10"/>
  <c r="EP74" i="10"/>
  <c r="EQ74" i="10"/>
  <c r="ER74" i="10"/>
  <c r="ES74" i="10"/>
  <c r="ET74" i="10"/>
  <c r="EU74" i="10"/>
  <c r="EV74" i="10"/>
  <c r="EW74" i="10"/>
  <c r="EX74" i="10"/>
  <c r="EY74" i="10"/>
  <c r="EZ74" i="10"/>
  <c r="FA74" i="10"/>
  <c r="FB74" i="10"/>
  <c r="FC74" i="10"/>
  <c r="FD74" i="10"/>
  <c r="FE74" i="10"/>
  <c r="FF74" i="10"/>
  <c r="FG74" i="10"/>
  <c r="FH74" i="10"/>
  <c r="FI74" i="10"/>
  <c r="FJ74" i="10"/>
  <c r="FK74" i="10"/>
  <c r="FL74" i="10"/>
  <c r="FM74" i="10"/>
  <c r="FN74" i="10"/>
  <c r="FO74" i="10"/>
  <c r="FP74" i="10"/>
  <c r="FQ74" i="10"/>
  <c r="FR74" i="10"/>
  <c r="FS74" i="10"/>
  <c r="FT74" i="10"/>
  <c r="FU74" i="10"/>
  <c r="FV74" i="10"/>
  <c r="FW74" i="10"/>
  <c r="FX74" i="10"/>
  <c r="FY74" i="10"/>
  <c r="FZ74" i="10"/>
  <c r="GA74" i="10"/>
  <c r="GB74" i="10"/>
  <c r="GC74" i="10"/>
  <c r="GD74" i="10"/>
  <c r="GE74" i="10"/>
  <c r="GF74" i="10"/>
  <c r="GG74" i="10"/>
  <c r="GH74" i="10"/>
  <c r="GI74" i="10"/>
  <c r="GJ74" i="10"/>
  <c r="GK74" i="10"/>
  <c r="GL74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CU75" i="10"/>
  <c r="CV75" i="10"/>
  <c r="CW75" i="10"/>
  <c r="CX75" i="10"/>
  <c r="CY75" i="10"/>
  <c r="CZ75" i="10"/>
  <c r="DA75" i="10"/>
  <c r="DB75" i="10"/>
  <c r="DC75" i="10"/>
  <c r="DD75" i="10"/>
  <c r="DE75" i="10"/>
  <c r="DF75" i="10"/>
  <c r="DG75" i="10"/>
  <c r="DH75" i="10"/>
  <c r="DI75" i="10"/>
  <c r="DJ75" i="10"/>
  <c r="DK75" i="10"/>
  <c r="DL75" i="10"/>
  <c r="DM75" i="10"/>
  <c r="DN75" i="10"/>
  <c r="DO75" i="10"/>
  <c r="DP75" i="10"/>
  <c r="DQ75" i="10"/>
  <c r="DR75" i="10"/>
  <c r="DS75" i="10"/>
  <c r="DT75" i="10"/>
  <c r="DU75" i="10"/>
  <c r="DV75" i="10"/>
  <c r="DW75" i="10"/>
  <c r="DX75" i="10"/>
  <c r="DY75" i="10"/>
  <c r="DZ75" i="10"/>
  <c r="EA75" i="10"/>
  <c r="EB75" i="10"/>
  <c r="EC75" i="10"/>
  <c r="ED75" i="10"/>
  <c r="EE75" i="10"/>
  <c r="EF75" i="10"/>
  <c r="EG75" i="10"/>
  <c r="EH75" i="10"/>
  <c r="EI75" i="10"/>
  <c r="EJ75" i="10"/>
  <c r="EK75" i="10"/>
  <c r="EL75" i="10"/>
  <c r="EM75" i="10"/>
  <c r="EN75" i="10"/>
  <c r="EO75" i="10"/>
  <c r="EP75" i="10"/>
  <c r="EQ75" i="10"/>
  <c r="ER75" i="10"/>
  <c r="ES75" i="10"/>
  <c r="ET75" i="10"/>
  <c r="EU75" i="10"/>
  <c r="EV75" i="10"/>
  <c r="EW75" i="10"/>
  <c r="EX75" i="10"/>
  <c r="EY75" i="10"/>
  <c r="EZ75" i="10"/>
  <c r="FA75" i="10"/>
  <c r="FB75" i="10"/>
  <c r="FC75" i="10"/>
  <c r="FD75" i="10"/>
  <c r="FE75" i="10"/>
  <c r="FF75" i="10"/>
  <c r="FG75" i="10"/>
  <c r="FH75" i="10"/>
  <c r="FI75" i="10"/>
  <c r="FJ75" i="10"/>
  <c r="FK75" i="10"/>
  <c r="FL75" i="10"/>
  <c r="FM75" i="10"/>
  <c r="FN75" i="10"/>
  <c r="FO75" i="10"/>
  <c r="FP75" i="10"/>
  <c r="FQ75" i="10"/>
  <c r="FR75" i="10"/>
  <c r="FS75" i="10"/>
  <c r="FT75" i="10"/>
  <c r="FU75" i="10"/>
  <c r="FV75" i="10"/>
  <c r="FW75" i="10"/>
  <c r="FX75" i="10"/>
  <c r="FY75" i="10"/>
  <c r="FZ75" i="10"/>
  <c r="GA75" i="10"/>
  <c r="GB75" i="10"/>
  <c r="GC75" i="10"/>
  <c r="GD75" i="10"/>
  <c r="GE75" i="10"/>
  <c r="GF75" i="10"/>
  <c r="GG75" i="10"/>
  <c r="GH75" i="10"/>
  <c r="GI75" i="10"/>
  <c r="GJ75" i="10"/>
  <c r="GK75" i="10"/>
  <c r="GL75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EE9" i="10"/>
  <c r="ED9" i="10"/>
  <c r="EC9" i="10"/>
  <c r="EB9" i="10"/>
  <c r="EA9" i="10"/>
  <c r="DZ9" i="10"/>
  <c r="DY9" i="10"/>
  <c r="DX9" i="10"/>
  <c r="DW9" i="10"/>
  <c r="DV9" i="10"/>
  <c r="DU9" i="10"/>
  <c r="DT9" i="10"/>
  <c r="DS9" i="10"/>
  <c r="DR9" i="10"/>
  <c r="DQ9" i="10"/>
  <c r="DP9" i="10"/>
  <c r="DO9" i="10"/>
  <c r="DN9" i="10"/>
  <c r="DM9" i="10"/>
  <c r="DL9" i="10"/>
  <c r="DK9" i="10"/>
  <c r="DJ9" i="10"/>
  <c r="DI9" i="10"/>
  <c r="DH9" i="10"/>
  <c r="DG9" i="10"/>
  <c r="DF9" i="10"/>
  <c r="DE9" i="10"/>
  <c r="DD9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9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J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I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9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9" i="10"/>
  <c r="P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152" i="10"/>
  <c r="R153" i="10"/>
  <c r="R154" i="10"/>
  <c r="R155" i="10"/>
  <c r="R156" i="10"/>
  <c r="R157" i="10"/>
  <c r="R158" i="10"/>
  <c r="R159" i="10"/>
  <c r="R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152" i="10"/>
  <c r="P153" i="10"/>
  <c r="P154" i="10"/>
  <c r="P155" i="10"/>
  <c r="P156" i="10"/>
  <c r="P157" i="10"/>
  <c r="P158" i="10"/>
  <c r="P15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9" i="10"/>
  <c r="C22" i="6"/>
  <c r="C23" i="6"/>
  <c r="C24" i="6"/>
  <c r="C25" i="6"/>
  <c r="C26" i="6"/>
  <c r="C27" i="6"/>
  <c r="C28" i="6"/>
  <c r="C21" i="6"/>
  <c r="B4" i="3"/>
  <c r="F28" i="2" s="1"/>
  <c r="B4" i="8"/>
  <c r="F22" i="2" s="1"/>
  <c r="E20" i="8"/>
  <c r="D33" i="8" s="1"/>
  <c r="E19" i="8"/>
  <c r="D32" i="8" s="1"/>
  <c r="E18" i="8"/>
  <c r="D31" i="8" s="1"/>
  <c r="E16" i="8"/>
  <c r="D30" i="8" s="1"/>
  <c r="E15" i="8"/>
  <c r="D29" i="8" s="1"/>
  <c r="E14" i="8"/>
  <c r="D28" i="8" s="1"/>
  <c r="E12" i="8"/>
  <c r="D27" i="8" s="1"/>
  <c r="E11" i="8"/>
  <c r="D26" i="8" s="1"/>
  <c r="E10" i="8"/>
  <c r="D25" i="8" s="1"/>
  <c r="B4" i="6"/>
  <c r="F27" i="2" s="1"/>
  <c r="N10" i="3"/>
  <c r="N11" i="3"/>
  <c r="N12" i="3"/>
  <c r="N13" i="3"/>
  <c r="N14" i="3"/>
  <c r="N15" i="3"/>
  <c r="N16" i="3"/>
  <c r="N17" i="3"/>
  <c r="N18" i="3"/>
  <c r="N9" i="3"/>
  <c r="M10" i="3"/>
  <c r="M11" i="3"/>
  <c r="M12" i="3"/>
  <c r="M13" i="3"/>
  <c r="M14" i="3"/>
  <c r="M15" i="3"/>
  <c r="M16" i="3"/>
  <c r="M17" i="3"/>
  <c r="M18" i="3"/>
  <c r="M9" i="3"/>
  <c r="D34" i="8" l="1"/>
  <c r="B5" i="8" s="1"/>
  <c r="N19" i="3"/>
  <c r="N20" i="3" s="1"/>
  <c r="N21" i="3" s="1"/>
  <c r="C26" i="3" s="1"/>
  <c r="M19" i="3"/>
  <c r="M20" i="3" s="1"/>
  <c r="M21" i="3" s="1"/>
  <c r="C25" i="3" s="1"/>
  <c r="K19" i="3"/>
  <c r="E54" i="11"/>
  <c r="B5" i="11" s="1"/>
  <c r="E31" i="2" s="1"/>
  <c r="G19" i="2"/>
  <c r="C6" i="16"/>
  <c r="E25" i="2"/>
  <c r="C21" i="7"/>
  <c r="B5" i="7" s="1"/>
  <c r="AF160" i="10"/>
  <c r="AF176" i="10" s="1"/>
  <c r="B6" i="13"/>
  <c r="GN73" i="10"/>
  <c r="GP73" i="10" s="1"/>
  <c r="GN61" i="10"/>
  <c r="GP61" i="10" s="1"/>
  <c r="GN49" i="10"/>
  <c r="GP49" i="10" s="1"/>
  <c r="GN37" i="10"/>
  <c r="GP37" i="10" s="1"/>
  <c r="GN25" i="10"/>
  <c r="GP25" i="10" s="1"/>
  <c r="GN13" i="10"/>
  <c r="GP13" i="10" s="1"/>
  <c r="GN12" i="10"/>
  <c r="GP12" i="10" s="1"/>
  <c r="GN10" i="10"/>
  <c r="GP10" i="10" s="1"/>
  <c r="GN18" i="10"/>
  <c r="GP18" i="10" s="1"/>
  <c r="GN72" i="10"/>
  <c r="GP72" i="10" s="1"/>
  <c r="GN60" i="10"/>
  <c r="GP60" i="10" s="1"/>
  <c r="GN48" i="10"/>
  <c r="GP48" i="10" s="1"/>
  <c r="GN36" i="10"/>
  <c r="GP36" i="10" s="1"/>
  <c r="GN24" i="10"/>
  <c r="GP24" i="10" s="1"/>
  <c r="GN9" i="10"/>
  <c r="GP9" i="10" s="1"/>
  <c r="GN71" i="10"/>
  <c r="GP71" i="10" s="1"/>
  <c r="GN59" i="10"/>
  <c r="GP59" i="10" s="1"/>
  <c r="GN47" i="10"/>
  <c r="GP47" i="10" s="1"/>
  <c r="GN35" i="10"/>
  <c r="GP35" i="10" s="1"/>
  <c r="GN23" i="10"/>
  <c r="GP23" i="10" s="1"/>
  <c r="GN11" i="10"/>
  <c r="GP11" i="10" s="1"/>
  <c r="GN58" i="10"/>
  <c r="GP58" i="10" s="1"/>
  <c r="GN34" i="10"/>
  <c r="GP34" i="10" s="1"/>
  <c r="GN89" i="10"/>
  <c r="GP89" i="10" s="1"/>
  <c r="GN87" i="10"/>
  <c r="GP87" i="10" s="1"/>
  <c r="GN85" i="10"/>
  <c r="GP85" i="10" s="1"/>
  <c r="GN83" i="10"/>
  <c r="GP83" i="10" s="1"/>
  <c r="GN81" i="10"/>
  <c r="GP81" i="10" s="1"/>
  <c r="GN70" i="10"/>
  <c r="GP70" i="10" s="1"/>
  <c r="GN46" i="10"/>
  <c r="GP46" i="10" s="1"/>
  <c r="GN22" i="10"/>
  <c r="GP22" i="10" s="1"/>
  <c r="GN68" i="10"/>
  <c r="GP68" i="10" s="1"/>
  <c r="GN56" i="10"/>
  <c r="GP56" i="10" s="1"/>
  <c r="GN44" i="10"/>
  <c r="GP44" i="10" s="1"/>
  <c r="GN32" i="10"/>
  <c r="GP32" i="10" s="1"/>
  <c r="GN20" i="10"/>
  <c r="GP20" i="10" s="1"/>
  <c r="GN67" i="10"/>
  <c r="GP67" i="10" s="1"/>
  <c r="GN55" i="10"/>
  <c r="GP55" i="10" s="1"/>
  <c r="GN43" i="10"/>
  <c r="GP43" i="10" s="1"/>
  <c r="GN31" i="10"/>
  <c r="GP31" i="10" s="1"/>
  <c r="GN19" i="10"/>
  <c r="GP19" i="10" s="1"/>
  <c r="AK160" i="10"/>
  <c r="AK176" i="10" s="1"/>
  <c r="AK177" i="10" s="1"/>
  <c r="D185" i="10" s="1"/>
  <c r="GN54" i="10"/>
  <c r="GP54" i="10" s="1"/>
  <c r="GN30" i="10"/>
  <c r="GP30" i="10" s="1"/>
  <c r="GN66" i="10"/>
  <c r="GP66" i="10" s="1"/>
  <c r="GN42" i="10"/>
  <c r="GP42" i="10" s="1"/>
  <c r="AJ160" i="10"/>
  <c r="AJ176" i="10" s="1"/>
  <c r="AJ177" i="10" s="1"/>
  <c r="D184" i="10" s="1"/>
  <c r="AL160" i="10"/>
  <c r="AL176" i="10" s="1"/>
  <c r="AL177" i="10" s="1"/>
  <c r="D186" i="10" s="1"/>
  <c r="GN64" i="10"/>
  <c r="GP64" i="10" s="1"/>
  <c r="GN52" i="10"/>
  <c r="GP52" i="10" s="1"/>
  <c r="GN40" i="10"/>
  <c r="GP40" i="10" s="1"/>
  <c r="GN28" i="10"/>
  <c r="GP28" i="10" s="1"/>
  <c r="GN16" i="10"/>
  <c r="GP16" i="10" s="1"/>
  <c r="AI160" i="10"/>
  <c r="AI176" i="10" s="1"/>
  <c r="AI177" i="10" s="1"/>
  <c r="D183" i="10" s="1"/>
  <c r="GN75" i="10"/>
  <c r="GP75" i="10" s="1"/>
  <c r="GN63" i="10"/>
  <c r="GP63" i="10" s="1"/>
  <c r="GN51" i="10"/>
  <c r="GP51" i="10" s="1"/>
  <c r="GN39" i="10"/>
  <c r="GP39" i="10" s="1"/>
  <c r="GN27" i="10"/>
  <c r="GP27" i="10" s="1"/>
  <c r="GN15" i="10"/>
  <c r="GP15" i="10" s="1"/>
  <c r="GN69" i="10"/>
  <c r="GP69" i="10" s="1"/>
  <c r="GN57" i="10"/>
  <c r="GP57" i="10" s="1"/>
  <c r="GN45" i="10"/>
  <c r="GP45" i="10" s="1"/>
  <c r="GN33" i="10"/>
  <c r="GP33" i="10" s="1"/>
  <c r="GN21" i="10"/>
  <c r="GP21" i="10" s="1"/>
  <c r="GN65" i="10"/>
  <c r="GP65" i="10" s="1"/>
  <c r="GN53" i="10"/>
  <c r="GP53" i="10" s="1"/>
  <c r="GN41" i="10"/>
  <c r="GP41" i="10" s="1"/>
  <c r="GN29" i="10"/>
  <c r="GP29" i="10" s="1"/>
  <c r="GN17" i="10"/>
  <c r="GP17" i="10" s="1"/>
  <c r="GN88" i="10"/>
  <c r="GP88" i="10" s="1"/>
  <c r="GN86" i="10"/>
  <c r="GP86" i="10" s="1"/>
  <c r="GN84" i="10"/>
  <c r="GP84" i="10" s="1"/>
  <c r="GN82" i="10"/>
  <c r="GP82" i="10" s="1"/>
  <c r="GN80" i="10"/>
  <c r="GP80" i="10" s="1"/>
  <c r="GN79" i="10"/>
  <c r="GP79" i="10" s="1"/>
  <c r="GN74" i="10"/>
  <c r="GP74" i="10" s="1"/>
  <c r="GN62" i="10"/>
  <c r="GP62" i="10" s="1"/>
  <c r="GN50" i="10"/>
  <c r="GP50" i="10" s="1"/>
  <c r="GN38" i="10"/>
  <c r="GP38" i="10" s="1"/>
  <c r="GN26" i="10"/>
  <c r="GP26" i="10" s="1"/>
  <c r="GN14" i="10"/>
  <c r="GP14" i="10" s="1"/>
  <c r="AH160" i="10"/>
  <c r="AH176" i="10" s="1"/>
  <c r="AH177" i="10" s="1"/>
  <c r="D182" i="10" s="1"/>
  <c r="AM160" i="10"/>
  <c r="AM176" i="10" s="1"/>
  <c r="AM177" i="10" s="1"/>
  <c r="D189" i="10" s="1"/>
  <c r="AG160" i="10"/>
  <c r="AG176" i="10" s="1"/>
  <c r="AG177" i="10" s="1"/>
  <c r="D181" i="10" s="1"/>
  <c r="AC160" i="10"/>
  <c r="AC176" i="10" s="1"/>
  <c r="AC177" i="10" s="1"/>
  <c r="D179" i="10" s="1"/>
  <c r="J22" i="9"/>
  <c r="B5" i="9" s="1"/>
  <c r="E20" i="2" s="1"/>
  <c r="C29" i="6"/>
  <c r="B5" i="6" s="1"/>
  <c r="AF177" i="10" l="1"/>
  <c r="D180" i="10" s="1"/>
  <c r="B6" i="11"/>
  <c r="K20" i="3"/>
  <c r="B6" i="6"/>
  <c r="E27" i="2"/>
  <c r="B6" i="8"/>
  <c r="E22" i="2"/>
  <c r="B6" i="7"/>
  <c r="E29" i="2"/>
  <c r="G23" i="2"/>
  <c r="C7" i="16"/>
  <c r="E24" i="2"/>
  <c r="GP90" i="10"/>
  <c r="D187" i="10" s="1"/>
  <c r="GP76" i="10"/>
  <c r="B6" i="9"/>
  <c r="K21" i="3" l="1"/>
  <c r="C23" i="3" s="1"/>
  <c r="D190" i="10"/>
  <c r="B5" i="10" s="1"/>
  <c r="G31" i="2"/>
  <c r="G20" i="2"/>
  <c r="G27" i="2"/>
  <c r="G22" i="2"/>
  <c r="G29" i="2"/>
  <c r="G24" i="2"/>
  <c r="G9" i="3"/>
  <c r="L9" i="3" s="1"/>
  <c r="G10" i="3"/>
  <c r="L10" i="3" s="1"/>
  <c r="G11" i="3"/>
  <c r="L11" i="3" s="1"/>
  <c r="G12" i="3"/>
  <c r="L12" i="3" s="1"/>
  <c r="G13" i="3"/>
  <c r="L13" i="3" s="1"/>
  <c r="G14" i="3"/>
  <c r="L14" i="3" s="1"/>
  <c r="G15" i="3"/>
  <c r="L15" i="3" s="1"/>
  <c r="G16" i="3"/>
  <c r="L16" i="3" s="1"/>
  <c r="G17" i="3"/>
  <c r="L17" i="3" s="1"/>
  <c r="G18" i="3"/>
  <c r="L18" i="3" s="1"/>
  <c r="B18" i="4"/>
  <c r="B24" i="4"/>
  <c r="C53" i="4" s="1"/>
  <c r="B6" i="10" l="1"/>
  <c r="E32" i="2"/>
  <c r="L19" i="3"/>
  <c r="C62" i="4"/>
  <c r="B5" i="4" s="1"/>
  <c r="B6" i="5"/>
  <c r="L20" i="3" l="1"/>
  <c r="L21" i="3" s="1"/>
  <c r="C24" i="3" s="1"/>
  <c r="C27" i="3" s="1"/>
  <c r="B5" i="3" s="1"/>
  <c r="E28" i="2" s="1"/>
  <c r="G32" i="2"/>
  <c r="G30" i="2"/>
  <c r="B6" i="4"/>
  <c r="E33" i="2"/>
  <c r="G33" i="2" l="1"/>
  <c r="B6" i="3"/>
  <c r="G2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<sst xmlns="http://schemas.openxmlformats.org/spreadsheetml/2006/main" count="1349" uniqueCount="635">
  <si>
    <t>Item</t>
  </si>
  <si>
    <t>Score</t>
  </si>
  <si>
    <t>Total Points Possible:</t>
  </si>
  <si>
    <t>Points Earned:</t>
  </si>
  <si>
    <t>Percent:</t>
  </si>
  <si>
    <t>Back to Respondent Information</t>
  </si>
  <si>
    <t>Question</t>
  </si>
  <si>
    <t>Scores:</t>
  </si>
  <si>
    <t>State</t>
  </si>
  <si>
    <t>Points Possible</t>
  </si>
  <si>
    <t>Points Earned</t>
  </si>
  <si>
    <t>Total Points Earned:</t>
  </si>
  <si>
    <t>Line of Business</t>
  </si>
  <si>
    <t>Total Number of Enrollees</t>
  </si>
  <si>
    <t>Grievances</t>
  </si>
  <si>
    <t>Total # of Grievances Received</t>
  </si>
  <si>
    <t>Total # of Grievances Resolved within 90 days</t>
  </si>
  <si>
    <t>Total # of Grievances Not Resolved within 90 days</t>
  </si>
  <si>
    <t>Percentage of Grievance Not Resolved w/in 90 days</t>
  </si>
  <si>
    <t>Percentage of Grievances to Population</t>
  </si>
  <si>
    <t>Total # of Staff Dedicated to Grievance Processing</t>
  </si>
  <si>
    <t>Ratio of Staff Dedicated to Population</t>
  </si>
  <si>
    <t>Standard Appeals</t>
  </si>
  <si>
    <t>Total # of Standard Appeals Received</t>
  </si>
  <si>
    <t>Total # of Standard Appeals Resolved within 30 days</t>
  </si>
  <si>
    <t>Total # of Standard Appeals Not Resolved within 30 days</t>
  </si>
  <si>
    <t>Percentage of Standard Appeals Not Resolved within 30 days</t>
  </si>
  <si>
    <t>Percentage of Standard Appeals to Population</t>
  </si>
  <si>
    <t>Total # of Staff Dedicated to Standard Appeal Processing</t>
  </si>
  <si>
    <t>Medicaid Fair Hearings</t>
  </si>
  <si>
    <t>Total # of Medicaid Fair Hearings Received</t>
  </si>
  <si>
    <t>Total # Hearings Upheld</t>
  </si>
  <si>
    <t>Percentage of Upheld to # of Fair Hearings Received</t>
  </si>
  <si>
    <t>Total # Hearings Overturned</t>
  </si>
  <si>
    <t>Percentage of Overturned to # of Fair Hearings Received</t>
  </si>
  <si>
    <t>Score #1 - Percent of Grievances Not Resolved Within 90 Days</t>
  </si>
  <si>
    <t>0%-5.99%</t>
  </si>
  <si>
    <t>6%-10.99%</t>
  </si>
  <si>
    <t>11%-25.99%</t>
  </si>
  <si>
    <t>26% or higher</t>
  </si>
  <si>
    <t>Score #2 - Percent of Grievances Per Total Population</t>
  </si>
  <si>
    <t>Score #3 - Percent of Appeals Not Resolved Within 30 Days</t>
  </si>
  <si>
    <t>Score #4 - Percent of Appeals Per Total Population</t>
  </si>
  <si>
    <t>Score #5 - Percent of Medicaid Fair Hearings Overturned</t>
  </si>
  <si>
    <t>Criteria</t>
  </si>
  <si>
    <t>Contract Number</t>
  </si>
  <si>
    <t>Statewide</t>
  </si>
  <si>
    <t>Contract Implementation
Date</t>
  </si>
  <si>
    <t>Contract End Date</t>
  </si>
  <si>
    <t>Length of Contract
in Years</t>
  </si>
  <si>
    <t>Total Unduplicated
Population Under Contract</t>
  </si>
  <si>
    <t>Evaluation Criteria</t>
  </si>
  <si>
    <t>Points Available</t>
  </si>
  <si>
    <t>Yes</t>
  </si>
  <si>
    <t>No</t>
  </si>
  <si>
    <t>Medicaid</t>
  </si>
  <si>
    <t>CHIP</t>
  </si>
  <si>
    <t>Length of Contract</t>
  </si>
  <si>
    <t>State Coverage</t>
  </si>
  <si>
    <t>Population</t>
  </si>
  <si>
    <t>Line of Business:</t>
  </si>
  <si>
    <t>Year:</t>
  </si>
  <si>
    <t>Timeliness</t>
  </si>
  <si>
    <t>Electronically Submitted Claims</t>
  </si>
  <si>
    <t>Total Number Paid or Denied within 7 Calendar Days</t>
  </si>
  <si>
    <t>Percent Paid or Denied within 7 Calendar Days</t>
  </si>
  <si>
    <t>Non-Electronically Submitted Claims</t>
  </si>
  <si>
    <t>Percent of Claims Paid/Denied within 10 Calendar Days</t>
  </si>
  <si>
    <t>Percent of Claims Paid/Denied within 15 Calendar Days</t>
  </si>
  <si>
    <t>Percent of Claims Paid/Denied within 20 Calendar Days</t>
  </si>
  <si>
    <t>Accuracy</t>
  </si>
  <si>
    <t>Total Electronically Submitted Claims Accurately Processed</t>
  </si>
  <si>
    <t>Total Non-Electronically Submitted Claims Accurately Processed</t>
  </si>
  <si>
    <t>Claim Appeals/Grievances</t>
  </si>
  <si>
    <t>Number of Appeals/Grievances Filed Regarding Claim Disputes</t>
  </si>
  <si>
    <t>Total Number of Claim Disputes Overturned without the Need for Medical Review</t>
  </si>
  <si>
    <t>Percent Overturned</t>
  </si>
  <si>
    <t>Total Number Paid or Denied within 15 Calendar Days</t>
  </si>
  <si>
    <t>Percent Paid or Denied within 15 Calendar Days</t>
  </si>
  <si>
    <t>Florida</t>
  </si>
  <si>
    <t>Electronic Submissions: Timeliness</t>
  </si>
  <si>
    <t>Total % Paid or Denied within 7 Calendar Days</t>
  </si>
  <si>
    <t>Non-Electronic Submissions: Timeliness</t>
  </si>
  <si>
    <t>Total % Paid/Denied within 10 Days</t>
  </si>
  <si>
    <t>Total % Paid/Denied within 15 days</t>
  </si>
  <si>
    <t>Total % Paid/Denied within 20 days</t>
  </si>
  <si>
    <t>Electronically Submitted Claims: Accuracy</t>
  </si>
  <si>
    <t>Total % Accurate</t>
  </si>
  <si>
    <t>Non-Electronically Submitted Claims: Accuracy</t>
  </si>
  <si>
    <t>Claims Appeals/Grievances</t>
  </si>
  <si>
    <t>Total % Overturned</t>
  </si>
  <si>
    <t>Total % Paid or Denied within 15 Calendar Days</t>
  </si>
  <si>
    <t>Percent of Non-Electronically Submitted Claims Accurately Processed</t>
  </si>
  <si>
    <t>Percent of Electronically Submitted Claims Accurately Processed</t>
  </si>
  <si>
    <t>Health Plan Accreditation</t>
  </si>
  <si>
    <t>Name of Accrediting Body</t>
  </si>
  <si>
    <t>Type of Accreditation</t>
  </si>
  <si>
    <t>Level of Accreditation</t>
  </si>
  <si>
    <t>Accrediting Body</t>
  </si>
  <si>
    <t>Full 3-Year Accreditation</t>
  </si>
  <si>
    <t>Partial/Conditional Accreditation</t>
  </si>
  <si>
    <t>No Accreditation/Denied Accreditation</t>
  </si>
  <si>
    <t>Dental Plan Accreditation</t>
  </si>
  <si>
    <t>National Committee for Quality Assurance (NCQA)</t>
  </si>
  <si>
    <t>Utilization Review Accreditation Commission (URAC)</t>
  </si>
  <si>
    <t>Accreditation Association for Ambulatory Health Care, Inc. (AAAHC)</t>
  </si>
  <si>
    <t>Provisional</t>
  </si>
  <si>
    <t>Conditional</t>
  </si>
  <si>
    <t>6 Months</t>
  </si>
  <si>
    <t>1 Year</t>
  </si>
  <si>
    <t>None</t>
  </si>
  <si>
    <t>Fully Accredited</t>
  </si>
  <si>
    <t>Declined</t>
  </si>
  <si>
    <t>Type of Health Plan Accreditation</t>
  </si>
  <si>
    <t>CY2020</t>
  </si>
  <si>
    <t>CY2021</t>
  </si>
  <si>
    <t>CY2022</t>
  </si>
  <si>
    <t>Percent of in-network dentists who were in at least one LAN2A+ VBP Agreement</t>
  </si>
  <si>
    <t>Percent of dentists in LAN2A+ VBP Aagreements who were paid more than $10,000 in rewards for achieving or surpassing VBP Outcomes</t>
  </si>
  <si>
    <t>Percentage of total claim-based expenditures in LAN3A+ VBP Agreements</t>
  </si>
  <si>
    <t>Three Year Average</t>
  </si>
  <si>
    <t xml:space="preserve">Oral Evaluation, Dental Services – Total  </t>
  </si>
  <si>
    <t xml:space="preserve">Sealant Receipt on Permanent First Molars – At least 1 </t>
  </si>
  <si>
    <t>Child Core Set Measures – FL Medicaid Statewide Weighted Means </t>
  </si>
  <si>
    <t>CY 2020 </t>
  </si>
  <si>
    <t>CY 2021 </t>
  </si>
  <si>
    <t>CY 2022 </t>
  </si>
  <si>
    <t>Oral Evaluation, Dental Services – Total  </t>
  </si>
  <si>
    <t>Sealant Receipt on Permanent First Molars – At least 1 </t>
  </si>
  <si>
    <t>Oral Evaluation</t>
  </si>
  <si>
    <t>Sealant</t>
  </si>
  <si>
    <t>Year 1-Greater than State Average</t>
  </si>
  <si>
    <t>Year 2 - Improvement from Previous Year</t>
  </si>
  <si>
    <t>Year 2- Greater than State Average</t>
  </si>
  <si>
    <t>Year 3 - Improvement from Previous Year</t>
  </si>
  <si>
    <t>Year 3- Greater than State Average</t>
  </si>
  <si>
    <t>Function</t>
  </si>
  <si>
    <t>Presence in Florida</t>
  </si>
  <si>
    <t>Corporate Headquarters</t>
  </si>
  <si>
    <t>Claims Processing</t>
  </si>
  <si>
    <t>Member Services</t>
  </si>
  <si>
    <t>Provider Services</t>
  </si>
  <si>
    <t>Utilization Management</t>
  </si>
  <si>
    <t>Prior Authorization</t>
  </si>
  <si>
    <t>Case Management</t>
  </si>
  <si>
    <t>Quality</t>
  </si>
  <si>
    <t>CBO Name</t>
  </si>
  <si>
    <t>CBO FEIN</t>
  </si>
  <si>
    <t>CBO FDOC Document Number</t>
  </si>
  <si>
    <t>CBO Principal Address</t>
  </si>
  <si>
    <t>CBO Mailing Address</t>
  </si>
  <si>
    <t>Contract Identification Number</t>
  </si>
  <si>
    <t>Contract Execution Date</t>
  </si>
  <si>
    <t>Description of Enrollee Population(s) Being Served</t>
  </si>
  <si>
    <t>Description of Oral Health-Related Services and Supports</t>
  </si>
  <si>
    <t>Directly Improves Access to Dental Services</t>
  </si>
  <si>
    <t>Directly Improves Utilization of Preventive Care</t>
  </si>
  <si>
    <t>Directly Improves Dental Care for Special Populations</t>
  </si>
  <si>
    <t>Directly Improves Oral Health Education and Literacy</t>
  </si>
  <si>
    <t>Regions</t>
  </si>
  <si>
    <t>Number of Regions</t>
  </si>
  <si>
    <t>Counties</t>
  </si>
  <si>
    <t>Number of Counties</t>
  </si>
  <si>
    <t>Closed Loop Referral and Verification</t>
  </si>
  <si>
    <t>Financial Investment</t>
  </si>
  <si>
    <t>In-Kind Investment</t>
  </si>
  <si>
    <t>CBO Representative(s) in Respondent Committee(s) or Advisory Board(s)</t>
  </si>
  <si>
    <t>Number of CBOs</t>
  </si>
  <si>
    <t>Regions Dropdown</t>
  </si>
  <si>
    <t>County Dropdown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</si>
  <si>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</si>
  <si>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</si>
  <si>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</si>
  <si>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</si>
  <si>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</si>
  <si>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</si>
  <si>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</si>
  <si>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</si>
  <si>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</si>
  <si>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</si>
  <si>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</si>
  <si>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</si>
  <si>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</si>
  <si>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</si>
  <si>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</si>
  <si>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</si>
  <si>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</si>
  <si>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</si>
  <si>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</si>
  <si>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</si>
  <si>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</si>
  <si>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</si>
  <si>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</si>
  <si>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</si>
  <si>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</si>
  <si>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</si>
  <si>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</si>
  <si>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</si>
  <si>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</si>
  <si>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</si>
  <si>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</si>
  <si>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</si>
  <si>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</si>
  <si>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</si>
  <si>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</si>
  <si>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</si>
  <si>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</si>
  <si>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</si>
  <si>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</si>
  <si>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</si>
  <si>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</si>
  <si>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</si>
  <si>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</si>
  <si>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</si>
  <si>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</si>
  <si>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</si>
  <si>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</si>
  <si>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</si>
  <si>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</si>
  <si>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</si>
  <si>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</si>
  <si>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</si>
  <si>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</si>
  <si>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</si>
  <si>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</si>
  <si>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</si>
  <si>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</si>
  <si>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</si>
  <si>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</si>
  <si>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</si>
  <si>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</si>
  <si>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</si>
  <si>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</si>
  <si>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</si>
  <si>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</si>
  <si>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</si>
  <si>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</si>
  <si>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Access to Dental Services</t>
  </si>
  <si>
    <t>y/n dropdown</t>
  </si>
  <si>
    <t>Improving Care for Spec Pop</t>
  </si>
  <si>
    <t>Increased Prov pop, Prevent Care, Education</t>
  </si>
  <si>
    <t>Offers Financial Assistance or Incentives to Recent Dental School Graduates</t>
  </si>
  <si>
    <t>Partners with a Florida Dental School</t>
  </si>
  <si>
    <t>Partners with a Dental Hygiene School</t>
  </si>
  <si>
    <t>Provides Assistance with Educational Requirements for People Still in School</t>
  </si>
  <si>
    <t xml:space="preserve">Financial assistance </t>
  </si>
  <si>
    <t>Partners with Dental School</t>
  </si>
  <si>
    <t>Partners with Dental Hygiene School</t>
  </si>
  <si>
    <t>Provides Assistance with Ed Reqs</t>
  </si>
  <si>
    <t>Advisory Board</t>
  </si>
  <si>
    <t>Yes, Support Core Goals</t>
  </si>
  <si>
    <t>Yes, Other</t>
  </si>
  <si>
    <t>Responsiveness to Provider-Initiated Interactions</t>
  </si>
  <si>
    <t>Frequency of Reviews of Provider Complaint Reasons</t>
  </si>
  <si>
    <t>Frequency of Claim Denial Code Reviews to Identify Training Needs</t>
  </si>
  <si>
    <t>Engagement with Provider Associations</t>
  </si>
  <si>
    <t>Regularity of Meetings with Provider Associations</t>
  </si>
  <si>
    <t>Number of Meetings with Provider Associations During Review Period</t>
  </si>
  <si>
    <t>Frequency of Provider Association Meetings</t>
  </si>
  <si>
    <t>Coverage of Provider Training Topics</t>
  </si>
  <si>
    <t>Training Method of Presentation</t>
  </si>
  <si>
    <t>Average Response time to provider-initiated interactions (in hours)</t>
  </si>
  <si>
    <t>Frequency of Reviews of Provider Complaint Reasons to Identify Training Needs</t>
  </si>
  <si>
    <t xml:space="preserve">Coverage of Provider Training Topics </t>
  </si>
  <si>
    <t>Service Coverage Guidelines</t>
  </si>
  <si>
    <t>Service Authorization Requirements</t>
  </si>
  <si>
    <t>Billing Procedures</t>
  </si>
  <si>
    <t>Payment Timeframes</t>
  </si>
  <si>
    <t>Dispute Resolution Process and Timeframes</t>
  </si>
  <si>
    <t>Agency Contract Requirements</t>
  </si>
  <si>
    <t>Other Topic 1: [REPORT TOPIC NAME HERE]</t>
  </si>
  <si>
    <t>Other Topic 2: [REPORT TOPIC NAME HERE]</t>
  </si>
  <si>
    <t>Other Topic 3: [REPORT TOPIC NAME HERE]</t>
  </si>
  <si>
    <t>Other Topic 4: [REPORT TOPIC NAME HERE]</t>
  </si>
  <si>
    <t>Other Topic 5: [REPORT TOPIC NAME HERE]</t>
  </si>
  <si>
    <t>Other Topic 6: [REPORT TOPIC NAME HERE]</t>
  </si>
  <si>
    <t>Other Topic 7: [REPORT TOPIC NAME HERE]</t>
  </si>
  <si>
    <t>Other Topic 8: [REPORT TOPIC NAME HERE]</t>
  </si>
  <si>
    <t>Other Topic 9: [REPORT TOPIC NAME HERE]</t>
  </si>
  <si>
    <t>Other Topic 10: [REPORT TOPIC NAME HERE]</t>
  </si>
  <si>
    <t>Training</t>
  </si>
  <si>
    <t xml:space="preserve">Method of Presentation </t>
  </si>
  <si>
    <t>Frequency of Training (Unscored)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</si>
  <si>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</si>
  <si>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</si>
  <si>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</si>
  <si>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</si>
  <si>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</si>
  <si>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</si>
  <si>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</si>
  <si>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</si>
  <si>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</si>
  <si>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</si>
  <si>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</si>
  <si>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</si>
  <si>
    <t>Row 13</t>
  </si>
  <si>
    <t>Row 14</t>
  </si>
  <si>
    <t>Row 15</t>
  </si>
  <si>
    <t>Row 16</t>
  </si>
  <si>
    <t>Row 17</t>
  </si>
  <si>
    <t>Row 18</t>
  </si>
  <si>
    <t>Row 19</t>
  </si>
  <si>
    <t>Row 20</t>
  </si>
  <si>
    <t>Row 21</t>
  </si>
  <si>
    <t>Row 22</t>
  </si>
  <si>
    <t>Row 23</t>
  </si>
  <si>
    <t>Row 24</t>
  </si>
  <si>
    <t>Row 25</t>
  </si>
  <si>
    <t>Row 26</t>
  </si>
  <si>
    <t>Row 27</t>
  </si>
  <si>
    <t>Row 28</t>
  </si>
  <si>
    <t>Row 29</t>
  </si>
  <si>
    <t>Row 30</t>
  </si>
  <si>
    <t>Row 31</t>
  </si>
  <si>
    <t>Row 32</t>
  </si>
  <si>
    <t>Row 33</t>
  </si>
  <si>
    <t>Row 34</t>
  </si>
  <si>
    <t>Row 35</t>
  </si>
  <si>
    <t>Row 36</t>
  </si>
  <si>
    <t>Row 37</t>
  </si>
  <si>
    <t>Row 38</t>
  </si>
  <si>
    <t>Row 39</t>
  </si>
  <si>
    <t>Row 40</t>
  </si>
  <si>
    <t>Row 41</t>
  </si>
  <si>
    <t>Row 42</t>
  </si>
  <si>
    <t>Row 43</t>
  </si>
  <si>
    <t>Row 44</t>
  </si>
  <si>
    <t>Row 45</t>
  </si>
  <si>
    <t>Row 46</t>
  </si>
  <si>
    <t>Row 47</t>
  </si>
  <si>
    <t>Row 48</t>
  </si>
  <si>
    <t>Row 49</t>
  </si>
  <si>
    <t>Row 50</t>
  </si>
  <si>
    <t>Row 51</t>
  </si>
  <si>
    <t>Row 52</t>
  </si>
  <si>
    <t>Row 53</t>
  </si>
  <si>
    <t>Row 54</t>
  </si>
  <si>
    <t>Row 55</t>
  </si>
  <si>
    <t>Row 56</t>
  </si>
  <si>
    <t>Row 57</t>
  </si>
  <si>
    <t>Row 58</t>
  </si>
  <si>
    <t>Row 59</t>
  </si>
  <si>
    <t>Row 60</t>
  </si>
  <si>
    <t>Row 61</t>
  </si>
  <si>
    <t>Row 62</t>
  </si>
  <si>
    <t>Row 63</t>
  </si>
  <si>
    <t>Row 64</t>
  </si>
  <si>
    <t>Row 65</t>
  </si>
  <si>
    <t>Row 66</t>
  </si>
  <si>
    <t>Row 67</t>
  </si>
  <si>
    <t>Row 68</t>
  </si>
  <si>
    <t>Row 69</t>
  </si>
  <si>
    <t>Row 70</t>
  </si>
  <si>
    <t>Row 71</t>
  </si>
  <si>
    <t>Row 72</t>
  </si>
  <si>
    <t>Row 73</t>
  </si>
  <si>
    <t>Row 74</t>
  </si>
  <si>
    <t>Row 75</t>
  </si>
  <si>
    <t>Row 76</t>
  </si>
  <si>
    <t>Row 77</t>
  </si>
  <si>
    <t>Row 78</t>
  </si>
  <si>
    <t>Row 79</t>
  </si>
  <si>
    <t>Row 80</t>
  </si>
  <si>
    <t>Row 81</t>
  </si>
  <si>
    <t>Row 82</t>
  </si>
  <si>
    <t>Row 83</t>
  </si>
  <si>
    <t>Row 84</t>
  </si>
  <si>
    <t>Row 85</t>
  </si>
  <si>
    <t>Row 86</t>
  </si>
  <si>
    <t>Row 87</t>
  </si>
  <si>
    <t>Row 88</t>
  </si>
  <si>
    <t>Row 89</t>
  </si>
  <si>
    <t>Row 90</t>
  </si>
  <si>
    <t>Row 91</t>
  </si>
  <si>
    <t>Row 92</t>
  </si>
  <si>
    <t>Row 93</t>
  </si>
  <si>
    <t>Row 94</t>
  </si>
  <si>
    <t>Row 95</t>
  </si>
  <si>
    <t>Row 96</t>
  </si>
  <si>
    <t>Row 97</t>
  </si>
  <si>
    <t>Row 98</t>
  </si>
  <si>
    <t>Row 99</t>
  </si>
  <si>
    <t>Row 100</t>
  </si>
  <si>
    <t>Row 101</t>
  </si>
  <si>
    <t>Row 102</t>
  </si>
  <si>
    <t>Row 103</t>
  </si>
  <si>
    <t>Row 104</t>
  </si>
  <si>
    <t>Row 105</t>
  </si>
  <si>
    <t>Row 106</t>
  </si>
  <si>
    <t>Row 107</t>
  </si>
  <si>
    <t>Row 108</t>
  </si>
  <si>
    <t>Row 109</t>
  </si>
  <si>
    <t>Row 110</t>
  </si>
  <si>
    <t>Row 111</t>
  </si>
  <si>
    <t>Row 112</t>
  </si>
  <si>
    <t>Row 113</t>
  </si>
  <si>
    <t>Row 114</t>
  </si>
  <si>
    <t>Row 115</t>
  </si>
  <si>
    <t>Row 116</t>
  </si>
  <si>
    <t>Row 117</t>
  </si>
  <si>
    <t>Row 118</t>
  </si>
  <si>
    <t>Row 119</t>
  </si>
  <si>
    <t>Row 120</t>
  </si>
  <si>
    <t>Row 121</t>
  </si>
  <si>
    <t>Row 122</t>
  </si>
  <si>
    <t>Row 123</t>
  </si>
  <si>
    <t>Row 124</t>
  </si>
  <si>
    <t>Row 125</t>
  </si>
  <si>
    <t>Row 126</t>
  </si>
  <si>
    <t>Row 127</t>
  </si>
  <si>
    <t>Row 128</t>
  </si>
  <si>
    <t>Row 129</t>
  </si>
  <si>
    <t>Row 130</t>
  </si>
  <si>
    <t>Row 131</t>
  </si>
  <si>
    <t>Row 132</t>
  </si>
  <si>
    <t>Row 133</t>
  </si>
  <si>
    <t>Row 134</t>
  </si>
  <si>
    <t>Row 135</t>
  </si>
  <si>
    <t>Row 136</t>
  </si>
  <si>
    <t>Row 137</t>
  </si>
  <si>
    <t>Row 138</t>
  </si>
  <si>
    <t>Row 139</t>
  </si>
  <si>
    <t>Row 140</t>
  </si>
  <si>
    <t>Row 141</t>
  </si>
  <si>
    <t>Row 142</t>
  </si>
  <si>
    <t>Row 143</t>
  </si>
  <si>
    <t>Row 144</t>
  </si>
  <si>
    <t>Row 145</t>
  </si>
  <si>
    <t>Row 146</t>
  </si>
  <si>
    <t>Row 147</t>
  </si>
  <si>
    <t>Row 148</t>
  </si>
  <si>
    <t>Row 149</t>
  </si>
  <si>
    <t>Row 150</t>
  </si>
  <si>
    <t>Sum of Counties</t>
  </si>
  <si>
    <t>Multiplier for Rurality</t>
  </si>
  <si>
    <t>Sum of Regions</t>
  </si>
  <si>
    <t>Region Multiplier</t>
  </si>
  <si>
    <t>Region</t>
  </si>
  <si>
    <t>At Least Daily</t>
  </si>
  <si>
    <t>At Least Weekly</t>
  </si>
  <si>
    <t>At Least Monthly</t>
  </si>
  <si>
    <t>Less than Monthly</t>
  </si>
  <si>
    <t>Regularly</t>
  </si>
  <si>
    <t>Irregularly</t>
  </si>
  <si>
    <t>Not at All</t>
  </si>
  <si>
    <t>Number of meetings</t>
  </si>
  <si>
    <t xml:space="preserve">Met with 5 or more Provider Associations </t>
  </si>
  <si>
    <t>Met with 1-4 Provider Associations</t>
  </si>
  <si>
    <t>Did not Meet with Provider Associations</t>
  </si>
  <si>
    <t>At Least Quarterly</t>
  </si>
  <si>
    <t>Less than Quarterly</t>
  </si>
  <si>
    <t>FINAL SCORE:</t>
  </si>
  <si>
    <t xml:space="preserve">Number of unique, contracted CBOs with a principal address in Florida. </t>
  </si>
  <si>
    <t>Provides Services or Supports</t>
  </si>
  <si>
    <t>Improving Access to Dental Services</t>
  </si>
  <si>
    <t>Improving Care for Special Populations</t>
  </si>
  <si>
    <t>Increased Provider Participation, Utilization of Preventive Care, or Oral Health Education</t>
  </si>
  <si>
    <t xml:space="preserve">Provides Support for General Dentistry/Dental Hygiene Student Training, Certification, and Education. </t>
  </si>
  <si>
    <t>Offering Financial Assistance or Incentives to Recent Dental School Graduates</t>
  </si>
  <si>
    <t>Partnered with a Florida Dental School</t>
  </si>
  <si>
    <t>Partnered with a Dental Hygiene School</t>
  </si>
  <si>
    <t>Providing Assistance with Educational Requirements for People Still in School</t>
  </si>
  <si>
    <t>Provides Services or Supports in AHCA Regions</t>
  </si>
  <si>
    <t>Length of Relationship with Respondent</t>
  </si>
  <si>
    <t>Length (in Years) of Relationship with Respondent</t>
  </si>
  <si>
    <t>CBO has a Representative who Serves on a Respondent Committee or Advisory Board</t>
  </si>
  <si>
    <t>At least 75% Training Provided Live or In-Person</t>
  </si>
  <si>
    <t>50-74.99% of Training Provided Live or In-Person</t>
  </si>
  <si>
    <t>Less than 50% of Training Provided Live or In-Person</t>
  </si>
  <si>
    <t>State 3 Year 3</t>
  </si>
  <si>
    <t>State 3 Year 2</t>
  </si>
  <si>
    <t>State 3 Year 1</t>
  </si>
  <si>
    <t>State 2 Year 3</t>
  </si>
  <si>
    <t>State 2 Year 2</t>
  </si>
  <si>
    <t>State 2 Year 1</t>
  </si>
  <si>
    <t>State 1 Year 3</t>
  </si>
  <si>
    <t>State 1 Year 2</t>
  </si>
  <si>
    <t>State 1 Year 1</t>
  </si>
  <si>
    <t>CAPs</t>
  </si>
  <si>
    <t>Networks</t>
  </si>
  <si>
    <t>Subcontractor Related</t>
  </si>
  <si>
    <t>Claims Payment</t>
  </si>
  <si>
    <t>Inaccurate Reporting</t>
  </si>
  <si>
    <t>Admissions and Discharge Issues</t>
  </si>
  <si>
    <t>Untimely Reporting</t>
  </si>
  <si>
    <t>Care Coordination and/or Case Management</t>
  </si>
  <si>
    <t>IT/Systems Issue</t>
  </si>
  <si>
    <t>Coverage and Authorization of Services</t>
  </si>
  <si>
    <t>Fraud and Abuse</t>
  </si>
  <si>
    <t>Access Issue</t>
  </si>
  <si>
    <t>Administrative Issue</t>
  </si>
  <si>
    <t>Sanctions</t>
  </si>
  <si>
    <t>State Points Earned:</t>
  </si>
  <si>
    <t>CAPS</t>
  </si>
  <si>
    <t>Total Liquidated Damages/ Contract Revenue</t>
  </si>
  <si>
    <t>Points Earned: Year 3</t>
  </si>
  <si>
    <t>Points Earned: Year 2</t>
  </si>
  <si>
    <t>Points Earned: Year 1</t>
  </si>
  <si>
    <t>Points Available Per Year</t>
  </si>
  <si>
    <t>Back to Top</t>
  </si>
  <si>
    <t xml:space="preserve">Scores: </t>
  </si>
  <si>
    <t>Imposed Amount</t>
  </si>
  <si>
    <t>Date Imposed</t>
  </si>
  <si>
    <t>Adminstrative or Covered Service Type</t>
  </si>
  <si>
    <t>Administrative or Access Issue</t>
  </si>
  <si>
    <t>#</t>
  </si>
  <si>
    <t>Percent of Total Revenue:</t>
  </si>
  <si>
    <t>Annual Revenue:</t>
  </si>
  <si>
    <t>Liquidated Damages</t>
  </si>
  <si>
    <t>Points Earned Part 1:</t>
  </si>
  <si>
    <t>Total Points Possible Part 1:</t>
  </si>
  <si>
    <t>Go to Scoring Table</t>
  </si>
  <si>
    <t>I attest that the information entered into this sheet is complete and accurate.</t>
  </si>
  <si>
    <t>Enrollment Reduction Request</t>
  </si>
  <si>
    <t>Withdrawn</t>
  </si>
  <si>
    <t>Full Termination</t>
  </si>
  <si>
    <t>Partial Termination</t>
  </si>
  <si>
    <t>Number of Terminations</t>
  </si>
  <si>
    <t>Parent Organization's Subsidiaries</t>
  </si>
  <si>
    <t>Parent Organization's Affiliates</t>
  </si>
  <si>
    <t>Parent Organization</t>
  </si>
  <si>
    <t>Respondent Subsidiaries</t>
  </si>
  <si>
    <t>Respondent Affiliates</t>
  </si>
  <si>
    <t>Reason for Termination</t>
  </si>
  <si>
    <t>Client/Other Party Phone Number</t>
  </si>
  <si>
    <t>Client/Other Party Address</t>
  </si>
  <si>
    <t>Client/Other Party Name</t>
  </si>
  <si>
    <t>Date of Action</t>
  </si>
  <si>
    <t>Termination Type</t>
  </si>
  <si>
    <t>Contract Type</t>
  </si>
  <si>
    <t>Contract Name</t>
  </si>
  <si>
    <t>Total Compliance Points (Part 1 &amp; Part 2):</t>
  </si>
  <si>
    <t>Points Earned Part 2:</t>
  </si>
  <si>
    <t>Percent of dentists in proposed network…</t>
  </si>
  <si>
    <t>With special needs dentistry training</t>
  </si>
  <si>
    <t>Who fluently speak English and Spanish</t>
  </si>
  <si>
    <t>Practice in a PCMH or PCDH</t>
  </si>
  <si>
    <t>Who practice in an accredited patient-centered medical home (PCMH) or
patient-centered dental home (PCDH)</t>
  </si>
  <si>
    <t>Fluently speak English and Spanish</t>
  </si>
  <si>
    <t>Trained in special needs dentistry</t>
  </si>
  <si>
    <t>Evaluation Criteria for Dentists</t>
  </si>
  <si>
    <t>Length of Rel</t>
  </si>
  <si>
    <t>Total Points Possible Part 2:</t>
  </si>
  <si>
    <t>Project Focus</t>
  </si>
  <si>
    <t>Key Metric</t>
  </si>
  <si>
    <t>Baseline Key Metric Rate</t>
  </si>
  <si>
    <t>Key Metric Rate after Project</t>
  </si>
  <si>
    <t>Change in Key Metric Rate in %</t>
  </si>
  <si>
    <t>% of Enrolleees Targeted</t>
  </si>
  <si>
    <t>Improving follow-up after dental related ED visits</t>
  </si>
  <si>
    <t>Improving dental outcomes</t>
  </si>
  <si>
    <t>Reducing preventable dental-related ED visits</t>
  </si>
  <si>
    <t>Improving delivery of services to target populations</t>
  </si>
  <si>
    <t>Change in Key Metric Rate</t>
  </si>
  <si>
    <t>% of Enrollees Targeted by QI Project</t>
  </si>
  <si>
    <t>Points Weighted by Line of Business:</t>
  </si>
  <si>
    <t>Other Focus</t>
  </si>
  <si>
    <t>Offered</t>
  </si>
  <si>
    <t>Acclimation Visits for Individuals with Intellectual and Developmental Disabilities</t>
  </si>
  <si>
    <t>Anterior Root Canals for Individuals with Intellectual and Developmental Disabilities and Seniors Aged 65+</t>
  </si>
  <si>
    <t>Dental Crowns for Individuals with Intellectual and Developmental Disabilities and Seniors Aged 65+</t>
  </si>
  <si>
    <t>Extra Dental Cleanings for Individuals with Intellectual and Developmental Disabilities and Pregnant Women</t>
  </si>
  <si>
    <t>Fillings for Individuals 21+</t>
  </si>
  <si>
    <t>OTC Benefits</t>
  </si>
  <si>
    <t>Screenings for Individuals 21+</t>
  </si>
  <si>
    <t>Periodontal Services for Individuals 21+</t>
  </si>
  <si>
    <t>X-Rays for Individuals 21+</t>
  </si>
  <si>
    <t>Dental Cleanings for Individuals 21+</t>
  </si>
  <si>
    <t xml:space="preserve">Total Points Earned: </t>
  </si>
  <si>
    <t>Total Number of Electronically Submitted Clean Claims</t>
  </si>
  <si>
    <t>Total Number of Non-Electronically Submitted Clean Claims</t>
  </si>
  <si>
    <t>Total Non-Electronically Submitted Clean Claims Paid/Denied within 10 Calendar Days</t>
  </si>
  <si>
    <t>Total Non-Electronically Submitted Clean Claims Paid/Denied within 15 Calendar Days</t>
  </si>
  <si>
    <t>Total Non-Electronically Submitted Clean Claims Paid/Denied within 20 Calendar Days</t>
  </si>
  <si>
    <t>Number of Electronically-Submitted Clean Claims Processed</t>
  </si>
  <si>
    <t>Number of Non-Electronically-Submitted Clean Claims Processed</t>
  </si>
  <si>
    <t>Directly Improves Provider Participation in Medicaid</t>
  </si>
  <si>
    <t>Medicaid Health Plan Accreditation</t>
  </si>
  <si>
    <t>Date of Certification/Accreditation</t>
  </si>
  <si>
    <t>Desired Metric Change</t>
  </si>
  <si>
    <t>Increase</t>
  </si>
  <si>
    <t>Decrease</t>
  </si>
  <si>
    <t>Respondent Information</t>
  </si>
  <si>
    <t>Plan/Respondent Name:</t>
  </si>
  <si>
    <t xml:space="preserve">Calendar Year 1: </t>
  </si>
  <si>
    <t xml:space="preserve">Calendar Year 2: </t>
  </si>
  <si>
    <t xml:space="preserve">Calendar Year 3: </t>
  </si>
  <si>
    <t xml:space="preserve">Contract 1: </t>
  </si>
  <si>
    <t xml:space="preserve">Number of Enrollees: </t>
  </si>
  <si>
    <t>Total Claim-Based Expenditures:</t>
  </si>
  <si>
    <t xml:space="preserve">Contract 2: </t>
  </si>
  <si>
    <t xml:space="preserve"> Contract 3: </t>
  </si>
  <si>
    <t xml:space="preserve">Medicaid </t>
  </si>
  <si>
    <t>SRC#</t>
  </si>
  <si>
    <t>Total Points Available</t>
  </si>
  <si>
    <t>Percent</t>
  </si>
  <si>
    <t>Managed Care Experience</t>
  </si>
  <si>
    <t>Compliance</t>
  </si>
  <si>
    <t>Compliance-Terminations</t>
  </si>
  <si>
    <t>Dental Quality Measurement Experience</t>
  </si>
  <si>
    <t>Provider Network Enhancements</t>
  </si>
  <si>
    <t>Community Partnerships</t>
  </si>
  <si>
    <t>Expanded Benefits - Defined</t>
  </si>
  <si>
    <t>Claims Processing and Payment</t>
  </si>
  <si>
    <t>Provider Engagement Model</t>
  </si>
  <si>
    <t>Accreditation</t>
  </si>
  <si>
    <t>Value-Based Purchasing</t>
  </si>
  <si>
    <t>State:</t>
  </si>
  <si>
    <t>Year</t>
  </si>
  <si>
    <t>Premium Revenue,
Latest Contract Year*</t>
  </si>
  <si>
    <t>* Unscored</t>
  </si>
  <si>
    <t>Required Florida Presence</t>
  </si>
  <si>
    <t>Scores</t>
  </si>
  <si>
    <t>Organizational Commitment to Quality</t>
  </si>
  <si>
    <t>Commercial</t>
  </si>
  <si>
    <t>Percent of dentists in LAN2A+ VBP Agreements who were paid more than $10,000 in rewards for achieving or surpassing VBP Outcomes</t>
  </si>
  <si>
    <t xml:space="preserve">Who are Black </t>
  </si>
  <si>
    <t xml:space="preserve">Who are Hispanic </t>
  </si>
  <si>
    <t>Black</t>
  </si>
  <si>
    <t xml:space="preserve">Hispanic </t>
  </si>
  <si>
    <t xml:space="preserve">The respondent must indicate “yes” or “no” for each of the following categories of Expanded Benefits it proposes to offer to its enrollees. </t>
  </si>
  <si>
    <t>SRC #19: Organizational Commitment to Quality</t>
  </si>
  <si>
    <t>SRC #20: Dental Quality Measurement Experience</t>
  </si>
  <si>
    <t>SRC #21: Expanded Benefits - Defined</t>
  </si>
  <si>
    <t>SRC #22: Value-Based Purchasing</t>
  </si>
  <si>
    <t>SRC #24: Provider Network Enhancements</t>
  </si>
  <si>
    <t>SRC #27: Compliance History - Part 1</t>
  </si>
  <si>
    <t>SRC #27 (Continued): Compliance History - Part 2 (Terminations)</t>
  </si>
  <si>
    <t>SRC #28: Required Florida Presence</t>
  </si>
  <si>
    <t>SRC #29: Managed Care Experience</t>
  </si>
  <si>
    <t>SRC #30: Accreditation</t>
  </si>
  <si>
    <t>SRC #32:  Claims Processing and Payment</t>
  </si>
  <si>
    <t>SRC #33: Provider Engagement Model</t>
  </si>
  <si>
    <t>SRC #34: Community Partnerships</t>
  </si>
  <si>
    <t>SRC #40: Grievances and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</si>
</sst>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0.0000%"/>
    <numFmt numFmtId="168" formatCode="&quot;$&quot;#,##0"/>
    <numFmt numFmtId="169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0"/>
      <name val="Calibri Light"/>
      <family val="2"/>
      <scheme val="major"/>
    </font>
    <font>
      <sz val="1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Protection="0">
      <alignment horizontal="center"/>
    </xf>
    <xf numFmtId="0" fontId="2" fillId="2" borderId="0" applyBorder="0" applyProtection="0">
      <alignment horizontal="center"/>
    </xf>
    <xf numFmtId="0" fontId="3" fillId="0" borderId="1">
      <alignment horizontal="right"/>
    </xf>
    <xf numFmtId="0" fontId="4" fillId="0" borderId="0" applyNumberFormat="0" applyFill="0" applyBorder="0" applyAlignment="0" applyProtection="0"/>
    <xf numFmtId="0" fontId="5" fillId="0" borderId="0" applyBorder="0">
      <alignment horizontal="center"/>
    </xf>
    <xf numFmtId="0" fontId="7" fillId="0" borderId="1" applyNumberFormat="0" applyFill="0">
      <alignment horizontal="left" wrapText="1" indent="1"/>
    </xf>
    <xf numFmtId="0" fontId="1" fillId="5" borderId="0" applyNumberFormat="0" applyFon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1" applyNumberFormat="0">
      <alignment horizontal="left" wrapText="1"/>
    </xf>
    <xf numFmtId="0" fontId="8" fillId="0" borderId="0" applyNumberFormat="0">
      <alignment horizontal="left"/>
    </xf>
    <xf numFmtId="0" fontId="6" fillId="3" borderId="1" applyNumberFormat="0">
      <alignment horizontal="left" wrapText="1"/>
      <protection locked="0"/>
    </xf>
    <xf numFmtId="0" fontId="1" fillId="0" borderId="1" applyNumberFormat="0">
      <alignment horizontal="left" wrapText="1"/>
    </xf>
    <xf numFmtId="0" fontId="1" fillId="0" borderId="0" applyNumberFormat="0" applyFont="0" applyBorder="0" applyAlignment="0" applyProtection="0"/>
    <xf numFmtId="0" fontId="14" fillId="0" borderId="0" applyNumberFormat="0" applyFill="0" applyAlignment="0" applyProtection="0"/>
    <xf numFmtId="0" fontId="13" fillId="0" borderId="0" applyNumberFormat="0" applyFill="0" applyBorder="0" applyProtection="0">
      <alignment horizontal="left"/>
    </xf>
    <xf numFmtId="3" fontId="15" fillId="0" borderId="9" applyNumberFormat="0" applyFill="0" applyBorder="0">
      <alignment horizontal="center"/>
    </xf>
    <xf numFmtId="0" fontId="9" fillId="7" borderId="55" applyNumberFormat="0" applyAlignment="0" applyProtection="0"/>
  </cellStyleXfs>
  <cellXfs count="635">
    <xf numFmtId="0" fontId="0" fillId="0" borderId="0" xfId="0"/>
    <xf numFmtId="0" fontId="3" fillId="0" borderId="1" xfId="5">
      <alignment horizontal="right"/>
    </xf>
    <xf numFmtId="0" fontId="2" fillId="2" borderId="1" xfId="4" applyBorder="1">
      <alignment horizontal="center"/>
    </xf>
    <xf numFmtId="0" fontId="1" fillId="0" borderId="1" xfId="15">
      <alignment horizontal="left" wrapText="1"/>
    </xf>
    <xf numFmtId="0" fontId="0" fillId="0" borderId="1" xfId="0" applyBorder="1"/>
    <xf numFmtId="0" fontId="2" fillId="2" borderId="1" xfId="3" applyBorder="1">
      <alignment horizontal="center"/>
    </xf>
    <xf numFmtId="9" fontId="3" fillId="0" borderId="1" xfId="1" applyFont="1" applyBorder="1" applyAlignment="1">
      <alignment horizontal="right"/>
    </xf>
    <xf numFmtId="0" fontId="4" fillId="0" borderId="0" xfId="6" applyAlignment="1">
      <alignment horizontal="center" vertical="center"/>
    </xf>
    <xf numFmtId="0" fontId="2" fillId="2" borderId="0" xfId="4">
      <alignment horizontal="center"/>
    </xf>
    <xf numFmtId="0" fontId="0" fillId="0" borderId="5" xfId="0" applyBorder="1"/>
    <xf numFmtId="0" fontId="0" fillId="0" borderId="4" xfId="0" applyBorder="1"/>
    <xf numFmtId="0" fontId="11" fillId="0" borderId="0" xfId="2" applyFont="1"/>
    <xf numFmtId="0" fontId="12" fillId="0" borderId="0" xfId="13" applyFont="1">
      <alignment horizontal="left"/>
    </xf>
    <xf numFmtId="0" fontId="0" fillId="0" borderId="9" xfId="0" applyBorder="1"/>
    <xf numFmtId="0" fontId="10" fillId="0" borderId="10" xfId="12" applyBorder="1">
      <alignment horizontal="left" wrapText="1"/>
    </xf>
    <xf numFmtId="0" fontId="0" fillId="0" borderId="10" xfId="0" applyBorder="1"/>
    <xf numFmtId="0" fontId="0" fillId="0" borderId="11" xfId="0" applyBorder="1"/>
    <xf numFmtId="10" fontId="16" fillId="0" borderId="13" xfId="9" applyNumberFormat="1" applyFont="1" applyFill="1" applyBorder="1"/>
    <xf numFmtId="10" fontId="16" fillId="0" borderId="14" xfId="9" applyNumberFormat="1" applyFont="1" applyFill="1" applyBorder="1"/>
    <xf numFmtId="0" fontId="16" fillId="5" borderId="10" xfId="0" applyFont="1" applyFill="1" applyBorder="1"/>
    <xf numFmtId="0" fontId="0" fillId="5" borderId="1" xfId="0" applyFill="1" applyBorder="1"/>
    <xf numFmtId="0" fontId="16" fillId="5" borderId="21" xfId="0" applyFont="1" applyFill="1" applyBorder="1"/>
    <xf numFmtId="0" fontId="0" fillId="5" borderId="5" xfId="0" applyFill="1" applyBorder="1"/>
    <xf numFmtId="0" fontId="0" fillId="0" borderId="8" xfId="0" applyBorder="1"/>
    <xf numFmtId="0" fontId="10" fillId="0" borderId="1" xfId="12">
      <alignment horizontal="left" wrapText="1"/>
    </xf>
    <xf numFmtId="0" fontId="2" fillId="2" borderId="23" xfId="4" applyBorder="1">
      <alignment horizontal="center"/>
    </xf>
    <xf numFmtId="0" fontId="2" fillId="2" borderId="24" xfId="4" applyBorder="1">
      <alignment horizontal="center"/>
    </xf>
    <xf numFmtId="0" fontId="2" fillId="2" borderId="25" xfId="4" applyBorder="1">
      <alignment horizontal="center"/>
    </xf>
    <xf numFmtId="0" fontId="0" fillId="0" borderId="21" xfId="0" applyBorder="1"/>
    <xf numFmtId="0" fontId="0" fillId="0" borderId="18" xfId="0" applyBorder="1"/>
    <xf numFmtId="0" fontId="0" fillId="0" borderId="29" xfId="0" applyBorder="1"/>
    <xf numFmtId="0" fontId="6" fillId="3" borderId="1" xfId="14">
      <alignment horizontal="left" wrapText="1"/>
      <protection locked="0"/>
    </xf>
    <xf numFmtId="0" fontId="0" fillId="0" borderId="8" xfId="0" applyBorder="1" applyAlignment="1">
      <alignment horizontal="center"/>
    </xf>
    <xf numFmtId="14" fontId="0" fillId="0" borderId="0" xfId="0" applyNumberFormat="1"/>
    <xf numFmtId="14" fontId="6" fillId="3" borderId="1" xfId="14" applyNumberFormat="1">
      <alignment horizontal="left" wrapText="1"/>
      <protection locked="0"/>
    </xf>
    <xf numFmtId="1" fontId="3" fillId="0" borderId="1" xfId="5" applyNumberFormat="1">
      <alignment horizontal="right"/>
    </xf>
    <xf numFmtId="0" fontId="10" fillId="0" borderId="31" xfId="12" applyBorder="1" applyAlignment="1">
      <alignment horizontal="center" wrapText="1"/>
    </xf>
    <xf numFmtId="0" fontId="0" fillId="4" borderId="34" xfId="0" applyFill="1" applyBorder="1"/>
    <xf numFmtId="0" fontId="10" fillId="5" borderId="22" xfId="9" applyFont="1" applyBorder="1" applyAlignment="1">
      <alignment horizontal="center"/>
    </xf>
    <xf numFmtId="0" fontId="10" fillId="0" borderId="10" xfId="0" applyFont="1" applyBorder="1"/>
    <xf numFmtId="0" fontId="7" fillId="0" borderId="10" xfId="0" applyFont="1" applyBorder="1" applyAlignment="1">
      <alignment horizontal="left" wrapText="1" indent="2"/>
    </xf>
    <xf numFmtId="0" fontId="7" fillId="0" borderId="10" xfId="0" applyFont="1" applyBorder="1" applyAlignment="1">
      <alignment horizontal="left" wrapText="1" indent="3"/>
    </xf>
    <xf numFmtId="10" fontId="9" fillId="5" borderId="13" xfId="9" applyNumberFormat="1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7" fillId="0" borderId="21" xfId="0" applyFont="1" applyBorder="1" applyAlignment="1">
      <alignment horizontal="left" wrapText="1" indent="2"/>
    </xf>
    <xf numFmtId="10" fontId="9" fillId="5" borderId="18" xfId="9" applyNumberFormat="1" applyFont="1" applyBorder="1" applyAlignment="1">
      <alignment horizontal="center"/>
    </xf>
    <xf numFmtId="0" fontId="10" fillId="0" borderId="26" xfId="0" applyFont="1" applyBorder="1" applyAlignment="1">
      <alignment wrapText="1"/>
    </xf>
    <xf numFmtId="0" fontId="7" fillId="0" borderId="11" xfId="0" applyFont="1" applyBorder="1" applyAlignment="1">
      <alignment horizontal="left" wrapText="1" indent="2"/>
    </xf>
    <xf numFmtId="10" fontId="9" fillId="5" borderId="14" xfId="9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" fontId="0" fillId="0" borderId="13" xfId="0" applyNumberFormat="1" applyBorder="1"/>
    <xf numFmtId="0" fontId="0" fillId="0" borderId="13" xfId="0" applyBorder="1"/>
    <xf numFmtId="0" fontId="10" fillId="0" borderId="12" xfId="12" applyBorder="1" applyAlignment="1">
      <alignment horizontal="center" wrapText="1"/>
    </xf>
    <xf numFmtId="164" fontId="6" fillId="3" borderId="13" xfId="11" applyNumberFormat="1" applyFont="1" applyFill="1" applyBorder="1" applyAlignment="1" applyProtection="1">
      <alignment horizontal="left" wrapText="1"/>
      <protection locked="0"/>
    </xf>
    <xf numFmtId="0" fontId="6" fillId="3" borderId="11" xfId="14" applyBorder="1">
      <alignment horizontal="left" wrapText="1"/>
      <protection locked="0"/>
    </xf>
    <xf numFmtId="0" fontId="6" fillId="3" borderId="27" xfId="14" applyBorder="1">
      <alignment horizontal="left" wrapText="1"/>
      <protection locked="0"/>
    </xf>
    <xf numFmtId="14" fontId="6" fillId="3" borderId="27" xfId="14" applyNumberFormat="1" applyBorder="1">
      <alignment horizontal="left" wrapText="1"/>
      <protection locked="0"/>
    </xf>
    <xf numFmtId="0" fontId="1" fillId="0" borderId="27" xfId="15" applyBorder="1">
      <alignment horizontal="left" wrapText="1"/>
    </xf>
    <xf numFmtId="164" fontId="6" fillId="3" borderId="14" xfId="11" applyNumberFormat="1" applyFont="1" applyFill="1" applyBorder="1" applyAlignment="1" applyProtection="1">
      <alignment horizontal="left" wrapText="1"/>
      <protection locked="0"/>
    </xf>
    <xf numFmtId="0" fontId="6" fillId="3" borderId="26" xfId="14" applyBorder="1">
      <alignment horizontal="left" wrapText="1"/>
      <protection locked="0"/>
    </xf>
    <xf numFmtId="0" fontId="6" fillId="3" borderId="4" xfId="14" applyBorder="1">
      <alignment horizontal="left" wrapText="1"/>
      <protection locked="0"/>
    </xf>
    <xf numFmtId="14" fontId="6" fillId="3" borderId="4" xfId="14" applyNumberFormat="1" applyBorder="1">
      <alignment horizontal="left" wrapText="1"/>
      <protection locked="0"/>
    </xf>
    <xf numFmtId="0" fontId="1" fillId="0" borderId="4" xfId="15" applyBorder="1">
      <alignment horizontal="left" wrapText="1"/>
    </xf>
    <xf numFmtId="3" fontId="6" fillId="3" borderId="4" xfId="10" applyNumberFormat="1" applyFont="1" applyFill="1" applyBorder="1" applyAlignment="1" applyProtection="1">
      <alignment horizontal="left" wrapText="1"/>
      <protection locked="0"/>
    </xf>
    <xf numFmtId="164" fontId="6" fillId="3" borderId="20" xfId="11" applyNumberFormat="1" applyFont="1" applyFill="1" applyBorder="1" applyAlignment="1" applyProtection="1">
      <alignment horizontal="left" wrapText="1"/>
      <protection locked="0"/>
    </xf>
    <xf numFmtId="0" fontId="10" fillId="0" borderId="6" xfId="12" applyBorder="1" applyAlignment="1">
      <alignment horizontal="center" wrapText="1"/>
    </xf>
    <xf numFmtId="0" fontId="10" fillId="0" borderId="7" xfId="12" applyBorder="1" applyAlignment="1">
      <alignment horizontal="center" wrapText="1"/>
    </xf>
    <xf numFmtId="0" fontId="10" fillId="0" borderId="8" xfId="12" applyBorder="1" applyAlignment="1">
      <alignment horizontal="center" wrapText="1"/>
    </xf>
    <xf numFmtId="3" fontId="6" fillId="3" borderId="13" xfId="14" applyNumberFormat="1" applyBorder="1">
      <alignment horizontal="left" wrapText="1"/>
      <protection locked="0"/>
    </xf>
    <xf numFmtId="0" fontId="10" fillId="0" borderId="10" xfId="12" applyBorder="1" applyAlignment="1">
      <alignment horizontal="center" wrapText="1"/>
    </xf>
    <xf numFmtId="0" fontId="10" fillId="0" borderId="37" xfId="12" applyBorder="1" applyAlignment="1">
      <alignment horizontal="center" wrapText="1"/>
    </xf>
    <xf numFmtId="0" fontId="18" fillId="0" borderId="0" xfId="0" applyFon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5" borderId="1" xfId="9" applyFont="1" applyBorder="1"/>
    <xf numFmtId="0" fontId="0" fillId="0" borderId="4" xfId="0" applyBorder="1" applyAlignment="1">
      <alignment wrapText="1"/>
    </xf>
    <xf numFmtId="0" fontId="0" fillId="0" borderId="36" xfId="0" applyBorder="1" applyAlignment="1">
      <alignment wrapText="1"/>
    </xf>
    <xf numFmtId="0" fontId="0" fillId="5" borderId="12" xfId="9" applyFont="1" applyBorder="1"/>
    <xf numFmtId="0" fontId="0" fillId="5" borderId="13" xfId="9" applyFont="1" applyBorder="1"/>
    <xf numFmtId="0" fontId="0" fillId="0" borderId="27" xfId="0" applyBorder="1" applyAlignment="1">
      <alignment wrapText="1"/>
    </xf>
    <xf numFmtId="0" fontId="0" fillId="5" borderId="14" xfId="9" applyFont="1" applyBorder="1"/>
    <xf numFmtId="0" fontId="18" fillId="0" borderId="0" xfId="0" applyFont="1" applyAlignment="1">
      <alignment horizontal="justify" vertical="center" wrapText="1"/>
    </xf>
    <xf numFmtId="10" fontId="6" fillId="3" borderId="1" xfId="14" applyNumberFormat="1">
      <alignment horizontal="left" wrapText="1"/>
      <protection locked="0"/>
    </xf>
    <xf numFmtId="10" fontId="6" fillId="3" borderId="27" xfId="14" applyNumberFormat="1" applyBorder="1">
      <alignment horizontal="left" wrapText="1"/>
      <protection locked="0"/>
    </xf>
    <xf numFmtId="0" fontId="0" fillId="0" borderId="2" xfId="0" applyBorder="1"/>
    <xf numFmtId="0" fontId="0" fillId="0" borderId="3" xfId="0" applyBorder="1"/>
    <xf numFmtId="0" fontId="19" fillId="6" borderId="44" xfId="0" applyFont="1" applyFill="1" applyBorder="1" applyAlignment="1">
      <alignment horizontal="left" vertical="center" wrapText="1"/>
    </xf>
    <xf numFmtId="0" fontId="19" fillId="6" borderId="45" xfId="0" applyFont="1" applyFill="1" applyBorder="1" applyAlignment="1">
      <alignment horizontal="center" vertical="center" wrapText="1"/>
    </xf>
    <xf numFmtId="0" fontId="19" fillId="6" borderId="46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10" fontId="6" fillId="3" borderId="2" xfId="14" applyNumberFormat="1" applyBorder="1">
      <alignment horizontal="left" wrapText="1"/>
      <protection locked="0"/>
    </xf>
    <xf numFmtId="0" fontId="0" fillId="0" borderId="1" xfId="15" applyFont="1">
      <alignment horizontal="left" wrapText="1"/>
    </xf>
    <xf numFmtId="10" fontId="19" fillId="0" borderId="43" xfId="0" applyNumberFormat="1" applyFont="1" applyBorder="1" applyAlignment="1">
      <alignment horizontal="center" vertical="center" wrapText="1"/>
    </xf>
    <xf numFmtId="10" fontId="19" fillId="0" borderId="5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36" xfId="12" applyBorder="1" applyAlignment="1">
      <alignment horizontal="center" wrapText="1"/>
    </xf>
    <xf numFmtId="0" fontId="0" fillId="0" borderId="12" xfId="0" applyBorder="1"/>
    <xf numFmtId="0" fontId="6" fillId="3" borderId="2" xfId="14" applyBorder="1">
      <alignment horizontal="left" wrapText="1"/>
      <protection locked="0"/>
    </xf>
    <xf numFmtId="0" fontId="6" fillId="3" borderId="3" xfId="14" applyBorder="1">
      <alignment horizontal="left" wrapText="1"/>
      <protection locked="0"/>
    </xf>
    <xf numFmtId="0" fontId="10" fillId="0" borderId="5" xfId="0" applyFont="1" applyBorder="1" applyAlignment="1">
      <alignment horizontal="center" wrapText="1"/>
    </xf>
    <xf numFmtId="0" fontId="6" fillId="3" borderId="16" xfId="14" applyBorder="1">
      <alignment horizontal="left" wrapText="1"/>
      <protection locked="0"/>
    </xf>
    <xf numFmtId="0" fontId="10" fillId="0" borderId="0" xfId="0" applyFont="1"/>
    <xf numFmtId="0" fontId="0" fillId="4" borderId="5" xfId="0" applyFill="1" applyBorder="1"/>
    <xf numFmtId="0" fontId="0" fillId="4" borderId="0" xfId="0" applyFill="1"/>
    <xf numFmtId="0" fontId="0" fillId="0" borderId="38" xfId="0" applyBorder="1"/>
    <xf numFmtId="0" fontId="2" fillId="2" borderId="34" xfId="4" applyBorder="1">
      <alignment horizontal="center"/>
    </xf>
    <xf numFmtId="0" fontId="2" fillId="2" borderId="0" xfId="4" applyBorder="1">
      <alignment horizontal="center"/>
    </xf>
    <xf numFmtId="0" fontId="2" fillId="2" borderId="57" xfId="4" applyBorder="1">
      <alignment horizontal="center"/>
    </xf>
    <xf numFmtId="0" fontId="0" fillId="4" borderId="18" xfId="0" applyFill="1" applyBorder="1"/>
    <xf numFmtId="0" fontId="0" fillId="0" borderId="58" xfId="0" applyBorder="1"/>
    <xf numFmtId="0" fontId="0" fillId="0" borderId="59" xfId="0" applyBorder="1"/>
    <xf numFmtId="0" fontId="7" fillId="0" borderId="10" xfId="8" applyBorder="1">
      <alignment horizontal="left" wrapText="1" indent="1"/>
    </xf>
    <xf numFmtId="0" fontId="10" fillId="0" borderId="11" xfId="12" applyBorder="1">
      <alignment horizontal="left" wrapText="1"/>
    </xf>
    <xf numFmtId="0" fontId="0" fillId="0" borderId="37" xfId="0" applyBorder="1"/>
    <xf numFmtId="0" fontId="10" fillId="0" borderId="15" xfId="12" applyBorder="1">
      <alignment horizontal="left" wrapText="1"/>
    </xf>
    <xf numFmtId="0" fontId="10" fillId="0" borderId="60" xfId="12" applyBorder="1">
      <alignment horizontal="left" wrapText="1"/>
    </xf>
    <xf numFmtId="0" fontId="7" fillId="0" borderId="15" xfId="8" applyBorder="1">
      <alignment horizontal="left" wrapText="1" indent="1"/>
    </xf>
    <xf numFmtId="0" fontId="22" fillId="3" borderId="15" xfId="14" applyFont="1" applyBorder="1" applyAlignment="1">
      <alignment horizontal="left" wrapText="1" indent="1"/>
      <protection locked="0"/>
    </xf>
    <xf numFmtId="0" fontId="7" fillId="0" borderId="61" xfId="8" applyBorder="1">
      <alignment horizontal="left" wrapText="1" indent="1"/>
    </xf>
    <xf numFmtId="0" fontId="0" fillId="4" borderId="57" xfId="0" applyFill="1" applyBorder="1"/>
    <xf numFmtId="0" fontId="0" fillId="0" borderId="1" xfId="0" applyBorder="1" applyAlignment="1">
      <alignment vertical="center" wrapText="1"/>
    </xf>
    <xf numFmtId="0" fontId="6" fillId="3" borderId="10" xfId="14" applyBorder="1" applyAlignment="1">
      <alignment horizontal="center" wrapText="1"/>
      <protection locked="0"/>
    </xf>
    <xf numFmtId="0" fontId="6" fillId="3" borderId="1" xfId="14" applyAlignment="1">
      <alignment horizontal="center" wrapText="1"/>
      <protection locked="0"/>
    </xf>
    <xf numFmtId="0" fontId="6" fillId="3" borderId="13" xfId="14" applyBorder="1" applyAlignment="1">
      <alignment horizontal="center" wrapText="1"/>
      <protection locked="0"/>
    </xf>
    <xf numFmtId="0" fontId="0" fillId="4" borderId="3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7" xfId="0" applyFill="1" applyBorder="1" applyAlignment="1">
      <alignment horizontal="center"/>
    </xf>
    <xf numFmtId="0" fontId="6" fillId="3" borderId="11" xfId="14" applyBorder="1" applyAlignment="1">
      <alignment horizontal="center" wrapText="1"/>
      <protection locked="0"/>
    </xf>
    <xf numFmtId="0" fontId="6" fillId="3" borderId="27" xfId="14" applyBorder="1" applyAlignment="1">
      <alignment horizontal="center" wrapText="1"/>
      <protection locked="0"/>
    </xf>
    <xf numFmtId="0" fontId="6" fillId="3" borderId="14" xfId="14" applyBorder="1" applyAlignment="1">
      <alignment horizontal="center" wrapText="1"/>
      <protection locked="0"/>
    </xf>
    <xf numFmtId="0" fontId="0" fillId="0" borderId="0" xfId="0" applyAlignment="1">
      <alignment vertical="center" wrapText="1"/>
    </xf>
    <xf numFmtId="0" fontId="0" fillId="5" borderId="1" xfId="9" applyFont="1" applyBorder="1" applyAlignment="1">
      <alignment vertical="center" wrapText="1"/>
    </xf>
    <xf numFmtId="0" fontId="0" fillId="0" borderId="1" xfId="9" applyFont="1" applyFill="1" applyBorder="1"/>
    <xf numFmtId="0" fontId="1" fillId="0" borderId="1" xfId="15" applyAlignment="1">
      <alignment horizontal="right" wrapText="1"/>
    </xf>
    <xf numFmtId="0" fontId="1" fillId="0" borderId="13" xfId="15" applyBorder="1" applyAlignment="1">
      <alignment horizontal="right" wrapText="1"/>
    </xf>
    <xf numFmtId="0" fontId="0" fillId="0" borderId="0" xfId="0" applyAlignment="1">
      <alignment horizontal="right"/>
    </xf>
    <xf numFmtId="1" fontId="0" fillId="0" borderId="33" xfId="0" applyNumberFormat="1" applyBorder="1"/>
    <xf numFmtId="165" fontId="0" fillId="0" borderId="2" xfId="0" applyNumberFormat="1" applyBorder="1"/>
    <xf numFmtId="165" fontId="0" fillId="0" borderId="39" xfId="0" applyNumberFormat="1" applyBorder="1" applyAlignment="1">
      <alignment wrapText="1"/>
    </xf>
    <xf numFmtId="0" fontId="0" fillId="0" borderId="13" xfId="16" applyFont="1" applyBorder="1"/>
    <xf numFmtId="165" fontId="0" fillId="0" borderId="2" xfId="16" applyNumberFormat="1" applyFont="1" applyBorder="1"/>
    <xf numFmtId="0" fontId="0" fillId="0" borderId="12" xfId="16" applyFont="1" applyBorder="1"/>
    <xf numFmtId="0" fontId="4" fillId="0" borderId="0" xfId="6" applyAlignment="1">
      <alignment horizontal="center"/>
    </xf>
    <xf numFmtId="0" fontId="14" fillId="0" borderId="0" xfId="17" applyAlignment="1">
      <alignment horizontal="center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55" xfId="16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9" fillId="0" borderId="64" xfId="16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16" applyFont="1" applyBorder="1" applyAlignment="1">
      <alignment horizontal="center" vertical="center"/>
    </xf>
    <xf numFmtId="0" fontId="0" fillId="0" borderId="4" xfId="16" applyFont="1" applyBorder="1" applyAlignment="1">
      <alignment horizontal="center" vertical="center"/>
    </xf>
    <xf numFmtId="0" fontId="0" fillId="0" borderId="41" xfId="16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16" applyFont="1" applyBorder="1" applyAlignment="1">
      <alignment horizontal="center" vertical="center"/>
    </xf>
    <xf numFmtId="0" fontId="0" fillId="0" borderId="26" xfId="16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0" xfId="16" applyFont="1" applyBorder="1"/>
    <xf numFmtId="0" fontId="0" fillId="0" borderId="65" xfId="0" applyBorder="1" applyAlignment="1">
      <alignment horizontal="center"/>
    </xf>
    <xf numFmtId="0" fontId="9" fillId="0" borderId="65" xfId="16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9" fillId="0" borderId="66" xfId="16" applyFont="1" applyBorder="1" applyAlignment="1">
      <alignment horizontal="center"/>
    </xf>
    <xf numFmtId="0" fontId="0" fillId="0" borderId="3" xfId="16" applyFont="1" applyBorder="1" applyAlignment="1">
      <alignment horizontal="center" vertical="center"/>
    </xf>
    <xf numFmtId="10" fontId="0" fillId="0" borderId="67" xfId="1" applyNumberFormat="1" applyFont="1" applyBorder="1" applyAlignment="1">
      <alignment horizontal="center"/>
    </xf>
    <xf numFmtId="10" fontId="9" fillId="0" borderId="65" xfId="1" applyNumberFormat="1" applyFont="1" applyFill="1" applyBorder="1" applyAlignment="1">
      <alignment horizontal="center"/>
    </xf>
    <xf numFmtId="10" fontId="0" fillId="0" borderId="69" xfId="1" applyNumberFormat="1" applyFont="1" applyBorder="1" applyAlignment="1">
      <alignment horizontal="center"/>
    </xf>
    <xf numFmtId="10" fontId="0" fillId="0" borderId="0" xfId="16" applyNumberFormat="1" applyFont="1" applyBorder="1" applyAlignment="1">
      <alignment horizontal="center"/>
    </xf>
    <xf numFmtId="10" fontId="0" fillId="0" borderId="71" xfId="1" applyNumberFormat="1" applyFont="1" applyBorder="1" applyAlignment="1">
      <alignment horizontal="center"/>
    </xf>
    <xf numFmtId="167" fontId="0" fillId="0" borderId="69" xfId="1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16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16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/>
    <xf numFmtId="0" fontId="20" fillId="0" borderId="0" xfId="0" applyFont="1" applyAlignment="1">
      <alignment horizontal="right"/>
    </xf>
    <xf numFmtId="0" fontId="26" fillId="0" borderId="0" xfId="0" applyFont="1"/>
    <xf numFmtId="0" fontId="0" fillId="0" borderId="22" xfId="0" applyBorder="1" applyAlignment="1">
      <alignment horizontal="right" wrapText="1"/>
    </xf>
    <xf numFmtId="0" fontId="0" fillId="0" borderId="0" xfId="0" applyAlignment="1">
      <alignment wrapText="1"/>
    </xf>
    <xf numFmtId="10" fontId="6" fillId="3" borderId="1" xfId="1" applyNumberFormat="1" applyFont="1" applyFill="1" applyBorder="1" applyAlignment="1" applyProtection="1">
      <alignment horizontal="left" wrapText="1"/>
      <protection locked="0"/>
    </xf>
    <xf numFmtId="166" fontId="6" fillId="3" borderId="2" xfId="14" applyNumberFormat="1" applyBorder="1">
      <alignment horizontal="left" wrapText="1"/>
      <protection locked="0"/>
    </xf>
    <xf numFmtId="166" fontId="6" fillId="3" borderId="13" xfId="14" applyNumberFormat="1" applyBorder="1">
      <alignment horizontal="left" wrapText="1"/>
      <protection locked="0"/>
    </xf>
    <xf numFmtId="166" fontId="6" fillId="3" borderId="27" xfId="14" applyNumberFormat="1" applyBorder="1">
      <alignment horizontal="left" wrapText="1"/>
      <protection locked="0"/>
    </xf>
    <xf numFmtId="166" fontId="6" fillId="3" borderId="14" xfId="14" applyNumberFormat="1" applyBorder="1">
      <alignment horizontal="left" wrapText="1"/>
      <protection locked="0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3" xfId="16" applyFont="1" applyBorder="1" applyAlignment="1">
      <alignment horizontal="center" vertical="center"/>
    </xf>
    <xf numFmtId="10" fontId="0" fillId="0" borderId="57" xfId="16" applyNumberFormat="1" applyFont="1" applyBorder="1" applyAlignment="1">
      <alignment horizontal="center"/>
    </xf>
    <xf numFmtId="0" fontId="0" fillId="0" borderId="20" xfId="16" applyFont="1" applyBorder="1" applyAlignment="1">
      <alignment horizontal="center" vertical="center"/>
    </xf>
    <xf numFmtId="0" fontId="2" fillId="2" borderId="62" xfId="4" applyBorder="1">
      <alignment horizontal="center"/>
    </xf>
    <xf numFmtId="0" fontId="2" fillId="2" borderId="62" xfId="4" applyBorder="1" applyAlignment="1">
      <alignment horizontal="center" wrapText="1"/>
    </xf>
    <xf numFmtId="0" fontId="27" fillId="0" borderId="0" xfId="0" applyFont="1"/>
    <xf numFmtId="0" fontId="10" fillId="0" borderId="3" xfId="12" applyBorder="1">
      <alignment horizontal="left" wrapText="1"/>
    </xf>
    <xf numFmtId="0" fontId="0" fillId="0" borderId="3" xfId="15" applyFont="1" applyBorder="1">
      <alignment horizontal="left" wrapText="1"/>
    </xf>
    <xf numFmtId="0" fontId="6" fillId="3" borderId="13" xfId="14" applyBorder="1">
      <alignment horizontal="left" wrapText="1"/>
      <protection locked="0"/>
    </xf>
    <xf numFmtId="0" fontId="0" fillId="0" borderId="10" xfId="15" applyFont="1" applyBorder="1">
      <alignment horizontal="left" wrapText="1"/>
    </xf>
    <xf numFmtId="0" fontId="0" fillId="0" borderId="11" xfId="15" applyFont="1" applyBorder="1">
      <alignment horizontal="left" wrapText="1"/>
    </xf>
    <xf numFmtId="0" fontId="0" fillId="0" borderId="4" xfId="15" applyFont="1" applyBorder="1">
      <alignment horizontal="left" wrapText="1"/>
    </xf>
    <xf numFmtId="0" fontId="0" fillId="0" borderId="36" xfId="15" applyFont="1" applyBorder="1">
      <alignment horizontal="left" wrapText="1"/>
    </xf>
    <xf numFmtId="0" fontId="0" fillId="0" borderId="1" xfId="15" applyFont="1" applyAlignment="1">
      <alignment horizontal="right" wrapText="1"/>
    </xf>
    <xf numFmtId="0" fontId="0" fillId="0" borderId="36" xfId="15" applyFont="1" applyBorder="1" applyAlignment="1">
      <alignment horizontal="right" wrapText="1"/>
    </xf>
    <xf numFmtId="0" fontId="0" fillId="0" borderId="4" xfId="15" applyFont="1" applyBorder="1" applyAlignment="1">
      <alignment horizontal="right" wrapText="1"/>
    </xf>
    <xf numFmtId="10" fontId="6" fillId="3" borderId="2" xfId="1" applyNumberFormat="1" applyFont="1" applyFill="1" applyBorder="1" applyAlignment="1" applyProtection="1">
      <alignment horizontal="left" wrapText="1"/>
      <protection locked="0"/>
    </xf>
    <xf numFmtId="10" fontId="6" fillId="3" borderId="14" xfId="1" applyNumberFormat="1" applyFont="1" applyFill="1" applyBorder="1" applyAlignment="1" applyProtection="1">
      <alignment horizontal="left" wrapText="1"/>
      <protection locked="0"/>
    </xf>
    <xf numFmtId="10" fontId="1" fillId="0" borderId="2" xfId="1" applyNumberFormat="1" applyBorder="1" applyAlignment="1">
      <alignment horizontal="left" wrapText="1"/>
    </xf>
    <xf numFmtId="10" fontId="0" fillId="0" borderId="13" xfId="1" applyNumberFormat="1" applyFont="1" applyBorder="1" applyAlignment="1">
      <alignment horizontal="left" wrapText="1"/>
    </xf>
    <xf numFmtId="10" fontId="0" fillId="0" borderId="1" xfId="1" applyNumberFormat="1" applyFont="1" applyBorder="1" applyAlignment="1">
      <alignment horizontal="left" wrapText="1"/>
    </xf>
    <xf numFmtId="0" fontId="1" fillId="0" borderId="12" xfId="15" applyBorder="1" applyAlignment="1">
      <alignment horizontal="right" wrapText="1"/>
    </xf>
    <xf numFmtId="0" fontId="1" fillId="0" borderId="20" xfId="15" applyBorder="1" applyAlignment="1">
      <alignment horizontal="right" wrapText="1"/>
    </xf>
    <xf numFmtId="1" fontId="0" fillId="0" borderId="8" xfId="0" applyNumberFormat="1" applyBorder="1"/>
    <xf numFmtId="0" fontId="10" fillId="0" borderId="14" xfId="12" applyBorder="1" applyAlignment="1">
      <alignment horizontal="center" wrapText="1"/>
    </xf>
    <xf numFmtId="0" fontId="7" fillId="0" borderId="26" xfId="0" applyFont="1" applyBorder="1" applyAlignment="1">
      <alignment horizontal="left" wrapText="1" indent="2"/>
    </xf>
    <xf numFmtId="0" fontId="2" fillId="0" borderId="0" xfId="4" applyFill="1" applyBorder="1">
      <alignment horizontal="center"/>
    </xf>
    <xf numFmtId="0" fontId="0" fillId="0" borderId="0" xfId="9" applyFont="1" applyFill="1" applyBorder="1"/>
    <xf numFmtId="0" fontId="10" fillId="0" borderId="39" xfId="12" applyBorder="1" applyAlignment="1">
      <alignment wrapText="1"/>
    </xf>
    <xf numFmtId="0" fontId="17" fillId="0" borderId="0" xfId="0" applyFont="1" applyAlignment="1">
      <alignment wrapText="1"/>
    </xf>
    <xf numFmtId="0" fontId="10" fillId="0" borderId="0" xfId="12" applyBorder="1" applyAlignment="1">
      <alignment horizontal="center" wrapText="1"/>
    </xf>
    <xf numFmtId="14" fontId="6" fillId="0" borderId="0" xfId="14" applyNumberFormat="1" applyFill="1" applyBorder="1">
      <alignment horizontal="left" wrapText="1"/>
      <protection locked="0"/>
    </xf>
    <xf numFmtId="0" fontId="6" fillId="3" borderId="77" xfId="14" applyBorder="1" applyAlignment="1">
      <alignment wrapText="1"/>
      <protection locked="0"/>
    </xf>
    <xf numFmtId="3" fontId="6" fillId="3" borderId="13" xfId="14" applyNumberFormat="1" applyBorder="1" applyAlignment="1">
      <protection locked="0"/>
    </xf>
    <xf numFmtId="1" fontId="6" fillId="3" borderId="13" xfId="14" applyNumberFormat="1" applyBorder="1">
      <alignment horizontal="left" wrapText="1"/>
      <protection locked="0"/>
    </xf>
    <xf numFmtId="1" fontId="10" fillId="4" borderId="20" xfId="9" applyNumberFormat="1" applyFont="1" applyFill="1" applyBorder="1" applyAlignment="1">
      <alignment horizontal="center"/>
    </xf>
    <xf numFmtId="3" fontId="25" fillId="5" borderId="13" xfId="9" applyNumberFormat="1" applyFont="1" applyBorder="1" applyAlignment="1">
      <alignment horizontal="center"/>
    </xf>
    <xf numFmtId="0" fontId="10" fillId="0" borderId="9" xfId="0" applyFont="1" applyBorder="1"/>
    <xf numFmtId="3" fontId="15" fillId="0" borderId="12" xfId="19" applyNumberFormat="1" applyFill="1" applyBorder="1">
      <alignment horizontal="center"/>
    </xf>
    <xf numFmtId="3" fontId="0" fillId="0" borderId="13" xfId="19" applyNumberFormat="1" applyFont="1" applyFill="1" applyBorder="1">
      <alignment horizontal="center"/>
    </xf>
    <xf numFmtId="0" fontId="0" fillId="0" borderId="36" xfId="0" applyBorder="1"/>
    <xf numFmtId="0" fontId="0" fillId="0" borderId="27" xfId="0" applyBorder="1"/>
    <xf numFmtId="0" fontId="5" fillId="0" borderId="9" xfId="7" applyBorder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/>
    <xf numFmtId="0" fontId="0" fillId="0" borderId="20" xfId="0" applyBorder="1"/>
    <xf numFmtId="0" fontId="17" fillId="0" borderId="35" xfId="16" applyFont="1" applyBorder="1" applyAlignment="1">
      <alignment horizontal="center"/>
    </xf>
    <xf numFmtId="0" fontId="17" fillId="0" borderId="7" xfId="16" applyFont="1" applyBorder="1" applyAlignment="1">
      <alignment horizontal="center"/>
    </xf>
    <xf numFmtId="0" fontId="17" fillId="0" borderId="81" xfId="16" applyFont="1" applyBorder="1" applyAlignment="1">
      <alignment horizontal="center" wrapText="1"/>
    </xf>
    <xf numFmtId="0" fontId="0" fillId="0" borderId="3" xfId="16" applyFont="1" applyBorder="1" applyAlignment="1">
      <alignment horizontal="right"/>
    </xf>
    <xf numFmtId="0" fontId="0" fillId="0" borderId="52" xfId="16" applyFont="1" applyBorder="1" applyAlignment="1">
      <alignment horizontal="right"/>
    </xf>
    <xf numFmtId="0" fontId="17" fillId="0" borderId="38" xfId="16" applyFont="1" applyBorder="1" applyAlignment="1">
      <alignment horizontal="right"/>
    </xf>
    <xf numFmtId="0" fontId="0" fillId="0" borderId="79" xfId="16" applyFont="1" applyBorder="1" applyAlignment="1">
      <alignment horizontal="right"/>
    </xf>
    <xf numFmtId="0" fontId="14" fillId="8" borderId="23" xfId="17" applyFill="1" applyBorder="1" applyAlignment="1">
      <alignment vertical="center"/>
    </xf>
    <xf numFmtId="0" fontId="14" fillId="8" borderId="24" xfId="17" applyFill="1" applyBorder="1" applyAlignment="1">
      <alignment vertical="center"/>
    </xf>
    <xf numFmtId="0" fontId="14" fillId="9" borderId="83" xfId="17" applyFill="1" applyBorder="1"/>
    <xf numFmtId="0" fontId="0" fillId="0" borderId="10" xfId="16" applyFont="1" applyBorder="1" applyAlignment="1">
      <alignment horizontal="right"/>
    </xf>
    <xf numFmtId="0" fontId="0" fillId="0" borderId="11" xfId="16" applyFont="1" applyBorder="1" applyAlignment="1">
      <alignment horizontal="right"/>
    </xf>
    <xf numFmtId="0" fontId="0" fillId="0" borderId="21" xfId="16" applyFont="1" applyBorder="1" applyAlignment="1">
      <alignment horizontal="right"/>
    </xf>
    <xf numFmtId="0" fontId="17" fillId="0" borderId="9" xfId="16" applyFont="1" applyBorder="1" applyAlignment="1">
      <alignment horizontal="right"/>
    </xf>
    <xf numFmtId="1" fontId="6" fillId="3" borderId="39" xfId="14" applyNumberFormat="1" applyBorder="1" applyAlignment="1">
      <alignment horizontal="right" wrapText="1"/>
      <protection locked="0"/>
    </xf>
    <xf numFmtId="3" fontId="6" fillId="3" borderId="2" xfId="14" applyNumberFormat="1" applyBorder="1" applyAlignment="1">
      <alignment horizontal="right" wrapText="1"/>
      <protection locked="0"/>
    </xf>
    <xf numFmtId="168" fontId="6" fillId="3" borderId="53" xfId="14" applyNumberFormat="1" applyBorder="1" applyAlignment="1">
      <alignment horizontal="right" wrapText="1"/>
      <protection locked="0"/>
    </xf>
    <xf numFmtId="168" fontId="6" fillId="3" borderId="77" xfId="14" applyNumberFormat="1" applyBorder="1" applyAlignment="1">
      <alignment horizontal="right" wrapText="1"/>
      <protection locked="0"/>
    </xf>
    <xf numFmtId="1" fontId="6" fillId="3" borderId="12" xfId="14" applyNumberFormat="1" applyBorder="1" applyAlignment="1">
      <alignment horizontal="right" wrapText="1"/>
      <protection locked="0"/>
    </xf>
    <xf numFmtId="3" fontId="6" fillId="3" borderId="13" xfId="14" applyNumberFormat="1" applyBorder="1" applyAlignment="1">
      <alignment horizontal="right" wrapText="1"/>
      <protection locked="0"/>
    </xf>
    <xf numFmtId="168" fontId="6" fillId="3" borderId="18" xfId="14" applyNumberFormat="1" applyBorder="1" applyAlignment="1">
      <alignment horizontal="right" wrapText="1"/>
      <protection locked="0"/>
    </xf>
    <xf numFmtId="168" fontId="6" fillId="3" borderId="14" xfId="14" applyNumberFormat="1" applyBorder="1" applyAlignment="1">
      <alignment horizontal="right" wrapText="1"/>
      <protection locked="0"/>
    </xf>
    <xf numFmtId="0" fontId="14" fillId="8" borderId="83" xfId="17" applyFill="1" applyBorder="1" applyAlignment="1">
      <alignment vertical="center"/>
    </xf>
    <xf numFmtId="0" fontId="14" fillId="8" borderId="76" xfId="17" applyFill="1" applyBorder="1" applyAlignment="1">
      <alignment horizontal="right" vertical="center"/>
    </xf>
    <xf numFmtId="0" fontId="14" fillId="9" borderId="58" xfId="17" applyFill="1" applyBorder="1" applyAlignment="1">
      <alignment horizontal="center"/>
    </xf>
    <xf numFmtId="0" fontId="14" fillId="9" borderId="24" xfId="17" applyFill="1" applyBorder="1"/>
    <xf numFmtId="0" fontId="14" fillId="8" borderId="82" xfId="17" applyFill="1" applyBorder="1" applyAlignment="1">
      <alignment vertical="center"/>
    </xf>
    <xf numFmtId="0" fontId="0" fillId="10" borderId="29" xfId="0" applyFill="1" applyBorder="1" applyAlignment="1">
      <alignment horizontal="center"/>
    </xf>
    <xf numFmtId="0" fontId="14" fillId="9" borderId="88" xfId="17" applyFill="1" applyBorder="1" applyAlignment="1">
      <alignment horizontal="center"/>
    </xf>
    <xf numFmtId="10" fontId="6" fillId="3" borderId="5" xfId="14" applyNumberFormat="1" applyBorder="1">
      <alignment horizontal="left" wrapText="1"/>
      <protection locked="0"/>
    </xf>
    <xf numFmtId="0" fontId="0" fillId="0" borderId="10" xfId="0" applyBorder="1" applyAlignment="1">
      <alignment wrapText="1"/>
    </xf>
    <xf numFmtId="10" fontId="0" fillId="0" borderId="13" xfId="0" applyNumberFormat="1" applyBorder="1"/>
    <xf numFmtId="0" fontId="0" fillId="0" borderId="21" xfId="0" applyBorder="1" applyAlignment="1">
      <alignment wrapText="1"/>
    </xf>
    <xf numFmtId="10" fontId="0" fillId="0" borderId="18" xfId="0" applyNumberFormat="1" applyBorder="1"/>
    <xf numFmtId="0" fontId="0" fillId="0" borderId="26" xfId="0" applyBorder="1" applyAlignment="1">
      <alignment wrapText="1"/>
    </xf>
    <xf numFmtId="10" fontId="0" fillId="0" borderId="20" xfId="0" applyNumberFormat="1" applyBorder="1"/>
    <xf numFmtId="0" fontId="0" fillId="0" borderId="11" xfId="0" applyBorder="1" applyAlignment="1">
      <alignment wrapText="1"/>
    </xf>
    <xf numFmtId="10" fontId="0" fillId="0" borderId="14" xfId="0" applyNumberFormat="1" applyBorder="1"/>
    <xf numFmtId="3" fontId="5" fillId="0" borderId="9" xfId="7" applyNumberFormat="1" applyBorder="1">
      <alignment horizontal="center"/>
    </xf>
    <xf numFmtId="3" fontId="5" fillId="0" borderId="37" xfId="7" applyNumberFormat="1" applyBorder="1">
      <alignment horizontal="center"/>
    </xf>
    <xf numFmtId="1" fontId="6" fillId="5" borderId="2" xfId="9" applyNumberFormat="1" applyFont="1" applyBorder="1" applyAlignment="1" applyProtection="1">
      <alignment horizontal="left" wrapText="1"/>
      <protection locked="0"/>
    </xf>
    <xf numFmtId="1" fontId="6" fillId="5" borderId="13" xfId="9" applyNumberFormat="1" applyFont="1" applyBorder="1" applyAlignment="1" applyProtection="1">
      <alignment horizontal="left" wrapText="1"/>
      <protection locked="0"/>
    </xf>
    <xf numFmtId="1" fontId="6" fillId="5" borderId="1" xfId="9" applyNumberFormat="1" applyFont="1" applyBorder="1" applyAlignment="1" applyProtection="1">
      <alignment horizontal="left" wrapText="1"/>
      <protection locked="0"/>
    </xf>
    <xf numFmtId="0" fontId="1" fillId="0" borderId="10" xfId="15" applyBorder="1">
      <alignment horizontal="left" wrapText="1"/>
    </xf>
    <xf numFmtId="1" fontId="10" fillId="0" borderId="10" xfId="12" applyNumberFormat="1" applyBorder="1" applyAlignment="1">
      <alignment horizontal="center" wrapText="1"/>
    </xf>
    <xf numFmtId="1" fontId="10" fillId="0" borderId="1" xfId="12" applyNumberFormat="1" applyAlignment="1">
      <alignment horizontal="center" wrapText="1"/>
    </xf>
    <xf numFmtId="1" fontId="10" fillId="0" borderId="13" xfId="12" applyNumberFormat="1" applyBorder="1" applyAlignment="1">
      <alignment horizontal="center" wrapText="1"/>
    </xf>
    <xf numFmtId="1" fontId="10" fillId="0" borderId="38" xfId="12" applyNumberFormat="1" applyBorder="1" applyAlignment="1">
      <alignment horizontal="center" wrapText="1"/>
    </xf>
    <xf numFmtId="1" fontId="10" fillId="0" borderId="75" xfId="12" applyNumberFormat="1" applyBorder="1" applyAlignment="1">
      <alignment horizontal="center" wrapText="1"/>
    </xf>
    <xf numFmtId="0" fontId="5" fillId="0" borderId="62" xfId="7" applyBorder="1">
      <alignment horizontal="center"/>
    </xf>
    <xf numFmtId="3" fontId="10" fillId="5" borderId="21" xfId="9" applyNumberFormat="1" applyFont="1" applyBorder="1" applyAlignment="1">
      <alignment horizontal="left"/>
    </xf>
    <xf numFmtId="0" fontId="10" fillId="0" borderId="26" xfId="0" applyFont="1" applyBorder="1"/>
    <xf numFmtId="3" fontId="6" fillId="3" borderId="20" xfId="14" applyNumberFormat="1" applyBorder="1">
      <alignment horizontal="left" wrapText="1"/>
      <protection locked="0"/>
    </xf>
    <xf numFmtId="0" fontId="0" fillId="4" borderId="76" xfId="0" applyFill="1" applyBorder="1"/>
    <xf numFmtId="0" fontId="10" fillId="5" borderId="23" xfId="9" applyFont="1" applyBorder="1" applyAlignment="1">
      <alignment horizontal="left"/>
    </xf>
    <xf numFmtId="0" fontId="10" fillId="0" borderId="21" xfId="12" applyBorder="1">
      <alignment horizontal="left" wrapText="1"/>
    </xf>
    <xf numFmtId="3" fontId="25" fillId="5" borderId="18" xfId="9" applyNumberFormat="1" applyFont="1" applyBorder="1" applyAlignment="1">
      <alignment horizontal="center"/>
    </xf>
    <xf numFmtId="0" fontId="10" fillId="0" borderId="9" xfId="12" applyBorder="1">
      <alignment horizontal="left" wrapText="1"/>
    </xf>
    <xf numFmtId="1" fontId="10" fillId="4" borderId="12" xfId="9" applyNumberFormat="1" applyFont="1" applyFill="1" applyBorder="1" applyAlignment="1">
      <alignment horizontal="center"/>
    </xf>
    <xf numFmtId="0" fontId="10" fillId="0" borderId="26" xfId="12" applyBorder="1">
      <alignment horizontal="left" wrapText="1"/>
    </xf>
    <xf numFmtId="10" fontId="16" fillId="0" borderId="18" xfId="9" applyNumberFormat="1" applyFont="1" applyFill="1" applyBorder="1"/>
    <xf numFmtId="0" fontId="0" fillId="5" borderId="21" xfId="9" applyFont="1" applyBorder="1"/>
    <xf numFmtId="0" fontId="0" fillId="5" borderId="5" xfId="9" applyFont="1" applyBorder="1"/>
    <xf numFmtId="0" fontId="0" fillId="5" borderId="18" xfId="9" applyFont="1" applyBorder="1"/>
    <xf numFmtId="1" fontId="16" fillId="0" borderId="13" xfId="9" applyNumberFormat="1" applyFont="1" applyFill="1" applyBorder="1"/>
    <xf numFmtId="0" fontId="29" fillId="0" borderId="0" xfId="0" applyFont="1"/>
    <xf numFmtId="169" fontId="0" fillId="0" borderId="13" xfId="0" applyNumberFormat="1" applyBorder="1"/>
    <xf numFmtId="0" fontId="0" fillId="10" borderId="87" xfId="0" applyFill="1" applyBorder="1" applyAlignment="1">
      <alignment horizontal="center"/>
    </xf>
    <xf numFmtId="0" fontId="5" fillId="0" borderId="12" xfId="7" applyBorder="1">
      <alignment horizontal="center"/>
    </xf>
    <xf numFmtId="1" fontId="0" fillId="10" borderId="29" xfId="0" applyNumberFormat="1" applyFill="1" applyBorder="1" applyAlignment="1">
      <alignment horizontal="center"/>
    </xf>
    <xf numFmtId="0" fontId="6" fillId="3" borderId="13" xfId="14" applyBorder="1" applyAlignment="1">
      <alignment horizontal="center" vertical="center" wrapText="1"/>
      <protection locked="0"/>
    </xf>
    <xf numFmtId="0" fontId="6" fillId="3" borderId="14" xfId="14" applyBorder="1" applyAlignment="1">
      <alignment horizontal="center" vertical="center" wrapText="1"/>
      <protection locked="0"/>
    </xf>
    <xf numFmtId="0" fontId="0" fillId="0" borderId="2" xfId="15" applyFont="1" applyBorder="1" applyAlignment="1">
      <alignment horizontal="right" wrapText="1"/>
    </xf>
    <xf numFmtId="0" fontId="1" fillId="0" borderId="17" xfId="15" applyBorder="1" applyAlignment="1">
      <alignment horizontal="right" wrapText="1"/>
    </xf>
    <xf numFmtId="0" fontId="1" fillId="0" borderId="27" xfId="15" applyBorder="1" applyAlignment="1">
      <alignment horizontal="right" wrapText="1"/>
    </xf>
    <xf numFmtId="0" fontId="14" fillId="9" borderId="62" xfId="17" applyFill="1" applyBorder="1"/>
    <xf numFmtId="0" fontId="14" fillId="9" borderId="59" xfId="17" applyFill="1" applyBorder="1" applyAlignment="1">
      <alignment horizontal="center"/>
    </xf>
    <xf numFmtId="9" fontId="0" fillId="10" borderId="57" xfId="1" applyFont="1" applyFill="1" applyBorder="1" applyAlignment="1">
      <alignment horizontal="center"/>
    </xf>
    <xf numFmtId="0" fontId="0" fillId="10" borderId="28" xfId="0" applyFill="1" applyBorder="1"/>
    <xf numFmtId="9" fontId="0" fillId="0" borderId="57" xfId="1" applyFont="1" applyFill="1" applyBorder="1" applyAlignment="1">
      <alignment horizontal="center"/>
    </xf>
    <xf numFmtId="0" fontId="0" fillId="0" borderId="42" xfId="0" applyBorder="1"/>
    <xf numFmtId="1" fontId="0" fillId="0" borderId="89" xfId="0" applyNumberFormat="1" applyBorder="1" applyAlignment="1">
      <alignment horizontal="center"/>
    </xf>
    <xf numFmtId="1" fontId="0" fillId="0" borderId="82" xfId="0" applyNumberFormat="1" applyBorder="1" applyAlignment="1">
      <alignment horizontal="center"/>
    </xf>
    <xf numFmtId="0" fontId="0" fillId="0" borderId="28" xfId="0" applyBorder="1"/>
    <xf numFmtId="1" fontId="0" fillId="0" borderId="29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10" borderId="30" xfId="0" applyFill="1" applyBorder="1"/>
    <xf numFmtId="0" fontId="0" fillId="10" borderId="58" xfId="0" applyFill="1" applyBorder="1" applyAlignment="1">
      <alignment horizontal="center"/>
    </xf>
    <xf numFmtId="0" fontId="0" fillId="10" borderId="88" xfId="0" applyFill="1" applyBorder="1" applyAlignment="1">
      <alignment horizontal="center"/>
    </xf>
    <xf numFmtId="9" fontId="0" fillId="10" borderId="84" xfId="1" applyFont="1" applyFill="1" applyBorder="1" applyAlignment="1">
      <alignment horizontal="center"/>
    </xf>
    <xf numFmtId="1" fontId="0" fillId="0" borderId="84" xfId="0" applyNumberFormat="1" applyBorder="1"/>
    <xf numFmtId="0" fontId="6" fillId="0" borderId="0" xfId="14" applyFill="1" applyBorder="1" applyAlignment="1">
      <alignment horizontal="center" wrapText="1"/>
      <protection locked="0"/>
    </xf>
    <xf numFmtId="0" fontId="6" fillId="3" borderId="30" xfId="14" applyBorder="1">
      <alignment horizontal="left" wrapText="1"/>
      <protection locked="0"/>
    </xf>
    <xf numFmtId="0" fontId="6" fillId="3" borderId="58" xfId="14" applyBorder="1">
      <alignment horizontal="left" wrapText="1"/>
      <protection locked="0"/>
    </xf>
    <xf numFmtId="14" fontId="6" fillId="3" borderId="58" xfId="14" applyNumberFormat="1" applyBorder="1">
      <alignment horizontal="left" wrapText="1"/>
      <protection locked="0"/>
    </xf>
    <xf numFmtId="3" fontId="6" fillId="3" borderId="58" xfId="10" applyNumberFormat="1" applyFont="1" applyFill="1" applyBorder="1" applyAlignment="1" applyProtection="1">
      <alignment horizontal="left" wrapText="1"/>
      <protection locked="0"/>
    </xf>
    <xf numFmtId="10" fontId="6" fillId="3" borderId="3" xfId="14" applyNumberFormat="1" applyBorder="1">
      <alignment horizontal="left" wrapText="1"/>
      <protection locked="0"/>
    </xf>
    <xf numFmtId="10" fontId="6" fillId="3" borderId="10" xfId="14" applyNumberFormat="1" applyBorder="1">
      <alignment horizontal="left" wrapText="1"/>
      <protection locked="0"/>
    </xf>
    <xf numFmtId="10" fontId="6" fillId="3" borderId="13" xfId="14" applyNumberFormat="1" applyBorder="1">
      <alignment horizontal="left" wrapText="1"/>
      <protection locked="0"/>
    </xf>
    <xf numFmtId="10" fontId="6" fillId="3" borderId="11" xfId="14" applyNumberFormat="1" applyBorder="1">
      <alignment horizontal="left" wrapText="1"/>
      <protection locked="0"/>
    </xf>
    <xf numFmtId="10" fontId="6" fillId="3" borderId="14" xfId="14" applyNumberFormat="1" applyBorder="1">
      <alignment horizontal="left" wrapText="1"/>
      <protection locked="0"/>
    </xf>
    <xf numFmtId="0" fontId="1" fillId="0" borderId="13" xfId="15" applyBorder="1" applyAlignment="1">
      <alignment horizontal="center" wrapText="1"/>
    </xf>
    <xf numFmtId="0" fontId="1" fillId="4" borderId="13" xfId="15" applyFill="1" applyBorder="1">
      <alignment horizontal="left" wrapText="1"/>
    </xf>
    <xf numFmtId="0" fontId="21" fillId="0" borderId="0" xfId="0" applyFont="1"/>
    <xf numFmtId="0" fontId="2" fillId="0" borderId="3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" fillId="0" borderId="0" xfId="0" applyFont="1"/>
    <xf numFmtId="0" fontId="6" fillId="3" borderId="8" xfId="14" applyBorder="1">
      <alignment horizontal="left" wrapText="1"/>
      <protection locked="0"/>
    </xf>
    <xf numFmtId="169" fontId="0" fillId="0" borderId="38" xfId="0" applyNumberFormat="1" applyBorder="1"/>
    <xf numFmtId="169" fontId="0" fillId="0" borderId="12" xfId="0" applyNumberFormat="1" applyBorder="1"/>
    <xf numFmtId="169" fontId="0" fillId="0" borderId="3" xfId="0" applyNumberFormat="1" applyBorder="1"/>
    <xf numFmtId="169" fontId="0" fillId="0" borderId="38" xfId="16" applyNumberFormat="1" applyFont="1" applyBorder="1"/>
    <xf numFmtId="169" fontId="0" fillId="0" borderId="3" xfId="16" applyNumberFormat="1" applyFont="1" applyBorder="1"/>
    <xf numFmtId="169" fontId="0" fillId="0" borderId="14" xfId="0" applyNumberFormat="1" applyBorder="1"/>
    <xf numFmtId="169" fontId="0" fillId="0" borderId="18" xfId="0" applyNumberFormat="1" applyBorder="1"/>
    <xf numFmtId="1" fontId="1" fillId="0" borderId="13" xfId="15" applyNumberFormat="1" applyBorder="1" applyAlignment="1">
      <alignment horizontal="right" wrapText="1"/>
    </xf>
    <xf numFmtId="1" fontId="0" fillId="10" borderId="87" xfId="0" applyNumberFormat="1" applyFill="1" applyBorder="1" applyAlignment="1">
      <alignment horizontal="center"/>
    </xf>
    <xf numFmtId="1" fontId="0" fillId="0" borderId="91" xfId="0" applyNumberForma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0" fillId="0" borderId="53" xfId="0" applyBorder="1"/>
    <xf numFmtId="0" fontId="0" fillId="0" borderId="39" xfId="9" applyFont="1" applyFill="1" applyBorder="1"/>
    <xf numFmtId="0" fontId="0" fillId="0" borderId="77" xfId="9" applyFont="1" applyFill="1" applyBorder="1"/>
    <xf numFmtId="0" fontId="0" fillId="0" borderId="40" xfId="0" applyBorder="1"/>
    <xf numFmtId="0" fontId="1" fillId="0" borderId="18" xfId="15" applyBorder="1" applyAlignment="1">
      <alignment horizontal="right" wrapText="1"/>
    </xf>
    <xf numFmtId="0" fontId="1" fillId="0" borderId="14" xfId="15" applyBorder="1" applyAlignment="1">
      <alignment horizontal="right" wrapText="1"/>
    </xf>
    <xf numFmtId="169" fontId="0" fillId="0" borderId="62" xfId="0" applyNumberFormat="1" applyBorder="1"/>
    <xf numFmtId="169" fontId="0" fillId="0" borderId="19" xfId="0" applyNumberFormat="1" applyBorder="1"/>
    <xf numFmtId="10" fontId="19" fillId="0" borderId="48" xfId="0" applyNumberFormat="1" applyFont="1" applyBorder="1" applyAlignment="1">
      <alignment horizontal="center" vertical="center" wrapText="1"/>
    </xf>
    <xf numFmtId="10" fontId="19" fillId="0" borderId="51" xfId="0" applyNumberFormat="1" applyFont="1" applyBorder="1" applyAlignment="1">
      <alignment horizontal="center" vertical="center" wrapText="1"/>
    </xf>
    <xf numFmtId="0" fontId="16" fillId="0" borderId="0" xfId="0" applyFont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1" fontId="25" fillId="5" borderId="18" xfId="9" applyNumberFormat="1" applyFont="1" applyBorder="1" applyAlignment="1">
      <alignment horizontal="center"/>
    </xf>
    <xf numFmtId="2" fontId="1" fillId="0" borderId="18" xfId="15" applyNumberFormat="1" applyBorder="1" applyAlignment="1">
      <alignment horizontal="right" wrapText="1"/>
    </xf>
    <xf numFmtId="2" fontId="0" fillId="0" borderId="14" xfId="15" applyNumberFormat="1" applyFont="1" applyBorder="1" applyAlignment="1">
      <alignment horizontal="right" wrapText="1"/>
    </xf>
    <xf numFmtId="2" fontId="0" fillId="0" borderId="18" xfId="15" applyNumberFormat="1" applyFont="1" applyBorder="1" applyAlignment="1">
      <alignment horizontal="right" wrapText="1"/>
    </xf>
    <xf numFmtId="10" fontId="6" fillId="3" borderId="13" xfId="1" applyNumberFormat="1" applyFont="1" applyFill="1" applyBorder="1" applyAlignment="1" applyProtection="1">
      <alignment horizontal="center" wrapText="1"/>
      <protection locked="0"/>
    </xf>
    <xf numFmtId="10" fontId="6" fillId="3" borderId="14" xfId="1" applyNumberFormat="1" applyFont="1" applyFill="1" applyBorder="1" applyAlignment="1" applyProtection="1">
      <alignment horizontal="center" wrapText="1"/>
      <protection locked="0"/>
    </xf>
    <xf numFmtId="166" fontId="6" fillId="3" borderId="18" xfId="14" applyNumberFormat="1" applyBorder="1">
      <alignment horizontal="left" wrapText="1"/>
      <protection locked="0"/>
    </xf>
    <xf numFmtId="0" fontId="0" fillId="0" borderId="9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15" fillId="0" borderId="9" xfId="19" applyNumberFormat="1" applyBorder="1" applyAlignment="1">
      <alignment horizontal="center" vertical="center"/>
    </xf>
    <xf numFmtId="0" fontId="15" fillId="0" borderId="36" xfId="19" applyNumberFormat="1" applyBorder="1" applyAlignment="1">
      <alignment horizontal="center" vertical="center"/>
    </xf>
    <xf numFmtId="0" fontId="15" fillId="0" borderId="11" xfId="19" applyNumberFormat="1" applyBorder="1" applyAlignment="1">
      <alignment horizontal="center" vertical="center"/>
    </xf>
    <xf numFmtId="0" fontId="15" fillId="0" borderId="27" xfId="19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3" borderId="83" xfId="14" applyBorder="1" applyAlignment="1">
      <alignment horizontal="center" wrapText="1"/>
      <protection locked="0"/>
    </xf>
    <xf numFmtId="0" fontId="6" fillId="3" borderId="24" xfId="14" applyBorder="1" applyAlignment="1">
      <alignment horizontal="center" wrapText="1"/>
      <protection locked="0"/>
    </xf>
    <xf numFmtId="0" fontId="6" fillId="3" borderId="25" xfId="14" applyBorder="1" applyAlignment="1">
      <alignment horizontal="center" wrapText="1"/>
      <protection locked="0"/>
    </xf>
    <xf numFmtId="0" fontId="6" fillId="3" borderId="85" xfId="14" applyBorder="1" applyAlignment="1">
      <alignment horizontal="center" wrapText="1"/>
      <protection locked="0"/>
    </xf>
    <xf numFmtId="0" fontId="6" fillId="3" borderId="86" xfId="14" applyBorder="1" applyAlignment="1">
      <alignment horizontal="center" wrapText="1"/>
      <protection locked="0"/>
    </xf>
    <xf numFmtId="0" fontId="6" fillId="3" borderId="84" xfId="14" applyBorder="1" applyAlignment="1">
      <alignment horizontal="center" wrapText="1"/>
      <protection locked="0"/>
    </xf>
    <xf numFmtId="0" fontId="0" fillId="0" borderId="94" xfId="0" applyBorder="1" applyAlignment="1">
      <alignment horizontal="center" vertical="top"/>
    </xf>
    <xf numFmtId="0" fontId="0" fillId="0" borderId="87" xfId="0" applyBorder="1" applyAlignment="1">
      <alignment horizontal="center" vertical="top"/>
    </xf>
    <xf numFmtId="0" fontId="0" fillId="0" borderId="95" xfId="0" applyBorder="1" applyAlignment="1">
      <alignment horizontal="center" vertical="top"/>
    </xf>
    <xf numFmtId="9" fontId="0" fillId="0" borderId="96" xfId="1" applyFont="1" applyFill="1" applyBorder="1" applyAlignment="1">
      <alignment horizontal="center" vertical="top"/>
    </xf>
    <xf numFmtId="9" fontId="0" fillId="0" borderId="57" xfId="1" applyFont="1" applyFill="1" applyBorder="1" applyAlignment="1">
      <alignment horizontal="center" vertical="top"/>
    </xf>
    <xf numFmtId="9" fontId="0" fillId="0" borderId="97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7" fillId="0" borderId="24" xfId="16" applyFont="1" applyBorder="1" applyAlignment="1">
      <alignment horizontal="right"/>
    </xf>
    <xf numFmtId="0" fontId="17" fillId="0" borderId="56" xfId="16" applyFont="1" applyBorder="1" applyAlignment="1">
      <alignment horizontal="right"/>
    </xf>
    <xf numFmtId="1" fontId="6" fillId="3" borderId="12" xfId="14" applyNumberFormat="1" applyBorder="1" applyAlignment="1">
      <alignment horizontal="right" wrapText="1"/>
      <protection locked="0"/>
    </xf>
    <xf numFmtId="1" fontId="6" fillId="3" borderId="13" xfId="14" applyNumberFormat="1" applyBorder="1" applyAlignment="1">
      <alignment horizontal="right" wrapText="1"/>
      <protection locked="0"/>
    </xf>
    <xf numFmtId="0" fontId="17" fillId="0" borderId="34" xfId="16" applyFont="1" applyBorder="1" applyAlignment="1">
      <alignment horizontal="center"/>
    </xf>
    <xf numFmtId="0" fontId="17" fillId="0" borderId="57" xfId="16" applyFont="1" applyBorder="1" applyAlignment="1">
      <alignment horizontal="center"/>
    </xf>
    <xf numFmtId="3" fontId="6" fillId="11" borderId="9" xfId="14" applyNumberFormat="1" applyFill="1" applyBorder="1" applyAlignment="1">
      <alignment horizontal="center" wrapText="1"/>
      <protection locked="0"/>
    </xf>
    <xf numFmtId="3" fontId="6" fillId="11" borderId="10" xfId="14" applyNumberFormat="1" applyFill="1" applyBorder="1" applyAlignment="1">
      <alignment horizontal="center" wrapText="1"/>
      <protection locked="0"/>
    </xf>
    <xf numFmtId="3" fontId="6" fillId="11" borderId="21" xfId="14" applyNumberFormat="1" applyFill="1" applyBorder="1" applyAlignment="1">
      <alignment horizontal="center" wrapText="1"/>
      <protection locked="0"/>
    </xf>
    <xf numFmtId="0" fontId="6" fillId="3" borderId="36" xfId="14" applyBorder="1" applyAlignment="1">
      <alignment horizontal="center" wrapText="1"/>
      <protection locked="0"/>
    </xf>
    <xf numFmtId="0" fontId="6" fillId="3" borderId="1" xfId="14" applyAlignment="1">
      <alignment horizontal="center" wrapText="1"/>
      <protection locked="0"/>
    </xf>
    <xf numFmtId="0" fontId="6" fillId="3" borderId="5" xfId="14" applyBorder="1" applyAlignment="1">
      <alignment horizontal="center" wrapText="1"/>
      <protection locked="0"/>
    </xf>
    <xf numFmtId="1" fontId="6" fillId="3" borderId="12" xfId="14" applyNumberFormat="1" applyBorder="1" applyAlignment="1">
      <alignment horizontal="center" wrapText="1"/>
      <protection locked="0"/>
    </xf>
    <xf numFmtId="1" fontId="6" fillId="3" borderId="13" xfId="14" applyNumberFormat="1" applyBorder="1" applyAlignment="1">
      <alignment horizontal="center" wrapText="1"/>
      <protection locked="0"/>
    </xf>
    <xf numFmtId="1" fontId="6" fillId="3" borderId="18" xfId="14" applyNumberFormat="1" applyBorder="1" applyAlignment="1">
      <alignment horizontal="center" wrapText="1"/>
      <protection locked="0"/>
    </xf>
    <xf numFmtId="0" fontId="0" fillId="0" borderId="32" xfId="16" applyFont="1" applyBorder="1" applyAlignment="1">
      <alignment horizontal="center"/>
    </xf>
    <xf numFmtId="0" fontId="0" fillId="0" borderId="33" xfId="16" applyFont="1" applyBorder="1" applyAlignment="1">
      <alignment horizontal="center"/>
    </xf>
    <xf numFmtId="0" fontId="17" fillId="0" borderId="23" xfId="16" applyFont="1" applyBorder="1" applyAlignment="1">
      <alignment horizontal="right"/>
    </xf>
    <xf numFmtId="1" fontId="6" fillId="3" borderId="39" xfId="14" applyNumberFormat="1" applyBorder="1" applyAlignment="1">
      <alignment horizontal="right" wrapText="1"/>
      <protection locked="0"/>
    </xf>
    <xf numFmtId="1" fontId="6" fillId="3" borderId="2" xfId="14" applyNumberFormat="1" applyBorder="1" applyAlignment="1">
      <alignment horizontal="right" wrapText="1"/>
      <protection locked="0"/>
    </xf>
    <xf numFmtId="0" fontId="17" fillId="0" borderId="60" xfId="16" applyFont="1" applyBorder="1" applyAlignment="1">
      <alignment horizontal="right"/>
    </xf>
    <xf numFmtId="0" fontId="4" fillId="0" borderId="0" xfId="6" applyFill="1" applyBorder="1"/>
    <xf numFmtId="0" fontId="14" fillId="8" borderId="58" xfId="17" applyFill="1" applyBorder="1" applyAlignment="1">
      <alignment horizontal="center" vertical="center"/>
    </xf>
    <xf numFmtId="0" fontId="14" fillId="8" borderId="85" xfId="17" applyFill="1" applyBorder="1" applyAlignment="1">
      <alignment horizontal="center" vertical="center"/>
    </xf>
    <xf numFmtId="0" fontId="17" fillId="0" borderId="23" xfId="16" applyFont="1" applyBorder="1" applyAlignment="1">
      <alignment horizontal="center"/>
    </xf>
    <xf numFmtId="0" fontId="17" fillId="0" borderId="25" xfId="16" applyFont="1" applyBorder="1" applyAlignment="1">
      <alignment horizontal="center"/>
    </xf>
    <xf numFmtId="0" fontId="17" fillId="0" borderId="76" xfId="16" applyFont="1" applyBorder="1" applyAlignment="1">
      <alignment horizontal="center"/>
    </xf>
    <xf numFmtId="0" fontId="17" fillId="0" borderId="84" xfId="16" applyFont="1" applyBorder="1" applyAlignment="1">
      <alignment horizontal="center"/>
    </xf>
    <xf numFmtId="3" fontId="6" fillId="3" borderId="9" xfId="14" applyNumberFormat="1" applyBorder="1" applyAlignment="1">
      <alignment horizontal="center" wrapText="1"/>
      <protection locked="0"/>
    </xf>
    <xf numFmtId="3" fontId="6" fillId="3" borderId="10" xfId="14" applyNumberFormat="1" applyBorder="1" applyAlignment="1">
      <alignment horizontal="center" wrapText="1"/>
      <protection locked="0"/>
    </xf>
    <xf numFmtId="3" fontId="6" fillId="3" borderId="11" xfId="14" applyNumberFormat="1" applyBorder="1" applyAlignment="1">
      <alignment horizontal="center" wrapText="1"/>
      <protection locked="0"/>
    </xf>
    <xf numFmtId="0" fontId="6" fillId="3" borderId="27" xfId="14" applyBorder="1" applyAlignment="1">
      <alignment horizontal="center" wrapText="1"/>
      <protection locked="0"/>
    </xf>
    <xf numFmtId="1" fontId="6" fillId="3" borderId="14" xfId="14" applyNumberFormat="1" applyBorder="1" applyAlignment="1">
      <alignment horizontal="center" wrapText="1"/>
      <protection locked="0"/>
    </xf>
    <xf numFmtId="3" fontId="6" fillId="3" borderId="21" xfId="14" applyNumberFormat="1" applyBorder="1" applyAlignment="1">
      <alignment horizontal="center" wrapText="1"/>
      <protection locked="0"/>
    </xf>
    <xf numFmtId="0" fontId="14" fillId="0" borderId="0" xfId="17" applyFill="1"/>
    <xf numFmtId="0" fontId="14" fillId="0" borderId="0" xfId="17" applyFill="1" applyAlignment="1">
      <alignment horizontal="center"/>
    </xf>
    <xf numFmtId="0" fontId="0" fillId="0" borderId="90" xfId="0" applyBorder="1"/>
    <xf numFmtId="0" fontId="28" fillId="0" borderId="0" xfId="6" applyFont="1" applyFill="1" applyBorder="1" applyAlignment="1">
      <alignment horizontal="left" indent="1"/>
    </xf>
    <xf numFmtId="0" fontId="28" fillId="0" borderId="92" xfId="6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4" fillId="10" borderId="86" xfId="6" applyFill="1" applyBorder="1"/>
    <xf numFmtId="0" fontId="4" fillId="10" borderId="0" xfId="6" applyFill="1" applyBorder="1"/>
    <xf numFmtId="0" fontId="4" fillId="0" borderId="0" xfId="6" applyFill="1"/>
    <xf numFmtId="1" fontId="0" fillId="0" borderId="0" xfId="0" applyNumberFormat="1" applyAlignment="1">
      <alignment horizontal="center"/>
    </xf>
    <xf numFmtId="1" fontId="14" fillId="0" borderId="0" xfId="17" applyNumberFormat="1" applyFill="1" applyAlignment="1">
      <alignment horizontal="center"/>
    </xf>
    <xf numFmtId="0" fontId="10" fillId="0" borderId="6" xfId="12" applyBorder="1" applyAlignment="1">
      <alignment horizontal="right" wrapText="1"/>
    </xf>
    <xf numFmtId="0" fontId="10" fillId="0" borderId="7" xfId="12" applyBorder="1" applyAlignment="1">
      <alignment horizontal="right" wrapText="1"/>
    </xf>
    <xf numFmtId="3" fontId="5" fillId="0" borderId="2" xfId="7" applyNumberFormat="1" applyBorder="1">
      <alignment horizontal="center"/>
    </xf>
    <xf numFmtId="0" fontId="5" fillId="0" borderId="16" xfId="7" applyBorder="1">
      <alignment horizontal="center"/>
    </xf>
    <xf numFmtId="3" fontId="5" fillId="0" borderId="37" xfId="7" applyNumberFormat="1" applyBorder="1">
      <alignment horizontal="center"/>
    </xf>
    <xf numFmtId="0" fontId="5" fillId="0" borderId="75" xfId="7" applyBorder="1">
      <alignment horizontal="center"/>
    </xf>
    <xf numFmtId="3" fontId="5" fillId="0" borderId="16" xfId="7" applyNumberFormat="1" applyBorder="1">
      <alignment horizontal="center"/>
    </xf>
    <xf numFmtId="0" fontId="5" fillId="0" borderId="3" xfId="7" applyBorder="1">
      <alignment horizontal="center"/>
    </xf>
    <xf numFmtId="0" fontId="5" fillId="0" borderId="21" xfId="7" applyBorder="1">
      <alignment horizontal="center"/>
    </xf>
    <xf numFmtId="0" fontId="5" fillId="0" borderId="28" xfId="7" applyBorder="1">
      <alignment horizontal="center"/>
    </xf>
    <xf numFmtId="0" fontId="5" fillId="0" borderId="23" xfId="7" applyBorder="1">
      <alignment horizontal="center"/>
    </xf>
    <xf numFmtId="0" fontId="5" fillId="0" borderId="34" xfId="7" applyBorder="1">
      <alignment horizontal="center"/>
    </xf>
    <xf numFmtId="0" fontId="5" fillId="0" borderId="76" xfId="7" applyBorder="1">
      <alignment horizontal="center"/>
    </xf>
    <xf numFmtId="0" fontId="1" fillId="0" borderId="1" xfId="15" applyAlignment="1">
      <alignment horizontal="right" wrapText="1"/>
    </xf>
    <xf numFmtId="0" fontId="1" fillId="0" borderId="5" xfId="15" applyBorder="1" applyAlignment="1">
      <alignment horizontal="right" wrapText="1"/>
    </xf>
    <xf numFmtId="0" fontId="0" fillId="0" borderId="1" xfId="15" applyFont="1" applyAlignment="1">
      <alignment horizontal="right" wrapText="1"/>
    </xf>
    <xf numFmtId="0" fontId="0" fillId="0" borderId="27" xfId="15" applyFont="1" applyBorder="1" applyAlignment="1">
      <alignment horizontal="right" wrapText="1"/>
    </xf>
    <xf numFmtId="0" fontId="0" fillId="0" borderId="5" xfId="15" applyFont="1" applyBorder="1" applyAlignment="1">
      <alignment horizontal="right" wrapText="1"/>
    </xf>
    <xf numFmtId="0" fontId="1" fillId="0" borderId="11" xfId="15" applyBorder="1" applyAlignment="1">
      <alignment horizontal="right" wrapText="1"/>
    </xf>
    <xf numFmtId="0" fontId="1" fillId="0" borderId="27" xfId="15" applyBorder="1" applyAlignment="1">
      <alignment horizontal="right" wrapText="1"/>
    </xf>
    <xf numFmtId="0" fontId="1" fillId="0" borderId="52" xfId="15" applyBorder="1" applyAlignment="1">
      <alignment horizontal="right" wrapText="1"/>
    </xf>
    <xf numFmtId="0" fontId="1" fillId="0" borderId="38" xfId="15" applyBorder="1" applyAlignment="1">
      <alignment horizontal="right" wrapText="1"/>
    </xf>
    <xf numFmtId="0" fontId="1" fillId="0" borderId="36" xfId="15" applyBorder="1" applyAlignment="1">
      <alignment horizontal="right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79" xfId="15" applyBorder="1" applyAlignment="1">
      <alignment horizontal="right" wrapText="1"/>
    </xf>
    <xf numFmtId="0" fontId="2" fillId="2" borderId="23" xfId="4" applyBorder="1">
      <alignment horizontal="center"/>
    </xf>
    <xf numFmtId="0" fontId="2" fillId="2" borderId="24" xfId="4" applyBorder="1">
      <alignment horizontal="center"/>
    </xf>
    <xf numFmtId="0" fontId="2" fillId="2" borderId="25" xfId="4" applyBorder="1">
      <alignment horizontal="center"/>
    </xf>
    <xf numFmtId="0" fontId="0" fillId="0" borderId="10" xfId="0" applyBorder="1"/>
    <xf numFmtId="0" fontId="0" fillId="0" borderId="1" xfId="0" applyBorder="1"/>
    <xf numFmtId="0" fontId="1" fillId="0" borderId="21" xfId="15" applyBorder="1" applyAlignment="1">
      <alignment horizontal="right" wrapText="1"/>
    </xf>
    <xf numFmtId="0" fontId="0" fillId="0" borderId="5" xfId="0" applyBorder="1"/>
    <xf numFmtId="0" fontId="0" fillId="0" borderId="18" xfId="0" applyBorder="1"/>
    <xf numFmtId="0" fontId="0" fillId="0" borderId="41" xfId="0" applyBorder="1"/>
    <xf numFmtId="0" fontId="0" fillId="0" borderId="4" xfId="0" applyBorder="1"/>
    <xf numFmtId="0" fontId="0" fillId="0" borderId="13" xfId="0" applyBorder="1"/>
    <xf numFmtId="0" fontId="0" fillId="0" borderId="36" xfId="0" applyBorder="1"/>
    <xf numFmtId="0" fontId="0" fillId="0" borderId="12" xfId="0" applyBorder="1"/>
    <xf numFmtId="0" fontId="0" fillId="0" borderId="27" xfId="0" applyBorder="1"/>
    <xf numFmtId="0" fontId="0" fillId="0" borderId="14" xfId="0" applyBorder="1"/>
    <xf numFmtId="0" fontId="0" fillId="0" borderId="20" xfId="0" applyBorder="1"/>
    <xf numFmtId="0" fontId="1" fillId="0" borderId="26" xfId="15" applyBorder="1" applyAlignment="1">
      <alignment horizontal="right" wrapText="1"/>
    </xf>
    <xf numFmtId="0" fontId="1" fillId="0" borderId="4" xfId="15" applyBorder="1" applyAlignment="1">
      <alignment horizontal="right" wrapText="1"/>
    </xf>
    <xf numFmtId="0" fontId="0" fillId="0" borderId="30" xfId="0" applyBorder="1"/>
    <xf numFmtId="0" fontId="0" fillId="0" borderId="58" xfId="0" applyBorder="1"/>
    <xf numFmtId="0" fontId="0" fillId="0" borderId="3" xfId="0" applyBorder="1"/>
    <xf numFmtId="1" fontId="0" fillId="0" borderId="9" xfId="9" applyNumberFormat="1" applyFont="1" applyFill="1" applyBorder="1" applyAlignment="1">
      <alignment horizontal="center"/>
    </xf>
    <xf numFmtId="1" fontId="0" fillId="0" borderId="11" xfId="9" applyNumberFormat="1" applyFont="1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1" fillId="0" borderId="41" xfId="15" applyBorder="1" applyAlignment="1">
      <alignment horizontal="right" wrapText="1"/>
    </xf>
    <xf numFmtId="0" fontId="1" fillId="0" borderId="9" xfId="15" applyBorder="1" applyAlignment="1">
      <alignment horizontal="right" wrapText="1"/>
    </xf>
    <xf numFmtId="1" fontId="0" fillId="0" borderId="10" xfId="0" applyNumberFormat="1" applyBorder="1" applyAlignment="1">
      <alignment horizontal="center"/>
    </xf>
    <xf numFmtId="0" fontId="10" fillId="0" borderId="60" xfId="12" applyBorder="1" applyAlignment="1">
      <alignment horizontal="center" wrapText="1"/>
    </xf>
    <xf numFmtId="0" fontId="10" fillId="0" borderId="80" xfId="12" applyBorder="1" applyAlignment="1">
      <alignment horizontal="center" wrapText="1"/>
    </xf>
    <xf numFmtId="0" fontId="5" fillId="0" borderId="42" xfId="7" applyBorder="1">
      <alignment horizontal="center"/>
    </xf>
    <xf numFmtId="0" fontId="5" fillId="0" borderId="30" xfId="7" applyBorder="1">
      <alignment horizontal="center"/>
    </xf>
    <xf numFmtId="0" fontId="10" fillId="0" borderId="2" xfId="12" applyBorder="1" applyAlignment="1">
      <alignment horizontal="right" wrapText="1"/>
    </xf>
    <xf numFmtId="0" fontId="10" fillId="0" borderId="3" xfId="12" applyBorder="1" applyAlignment="1">
      <alignment horizontal="right" wrapText="1"/>
    </xf>
    <xf numFmtId="0" fontId="10" fillId="0" borderId="10" xfId="12" applyBorder="1">
      <alignment horizontal="left" wrapText="1"/>
    </xf>
    <xf numFmtId="0" fontId="10" fillId="0" borderId="1" xfId="12">
      <alignment horizontal="left" wrapText="1"/>
    </xf>
    <xf numFmtId="0" fontId="10" fillId="0" borderId="9" xfId="12" applyBorder="1">
      <alignment horizontal="left" wrapText="1"/>
    </xf>
    <xf numFmtId="0" fontId="10" fillId="0" borderId="36" xfId="12" applyBorder="1">
      <alignment horizontal="left" wrapText="1"/>
    </xf>
    <xf numFmtId="0" fontId="1" fillId="0" borderId="10" xfId="15" applyBorder="1">
      <alignment horizontal="left" wrapText="1"/>
    </xf>
    <xf numFmtId="0" fontId="1" fillId="0" borderId="1" xfId="15">
      <alignment horizontal="left" wrapText="1"/>
    </xf>
    <xf numFmtId="0" fontId="1" fillId="0" borderId="11" xfId="15" applyBorder="1">
      <alignment horizontal="left" wrapText="1"/>
    </xf>
    <xf numFmtId="0" fontId="1" fillId="0" borderId="27" xfId="15" applyBorder="1">
      <alignment horizontal="left" wrapText="1"/>
    </xf>
    <xf numFmtId="0" fontId="6" fillId="3" borderId="2" xfId="14" applyBorder="1">
      <alignment horizontal="left" wrapText="1"/>
      <protection locked="0"/>
    </xf>
    <xf numFmtId="0" fontId="6" fillId="3" borderId="3" xfId="14" applyBorder="1">
      <alignment horizontal="left" wrapText="1"/>
      <protection locked="0"/>
    </xf>
    <xf numFmtId="0" fontId="13" fillId="0" borderId="0" xfId="18">
      <alignment horizontal="left"/>
    </xf>
    <xf numFmtId="0" fontId="4" fillId="0" borderId="0" xfId="6" applyAlignment="1">
      <alignment horizontal="center"/>
    </xf>
    <xf numFmtId="0" fontId="2" fillId="2" borderId="0" xfId="4">
      <alignment horizontal="center"/>
    </xf>
    <xf numFmtId="0" fontId="3" fillId="0" borderId="1" xfId="5">
      <alignment horizontal="right"/>
    </xf>
    <xf numFmtId="3" fontId="5" fillId="0" borderId="23" xfId="7" applyNumberFormat="1" applyBorder="1">
      <alignment horizontal="center"/>
    </xf>
    <xf numFmtId="0" fontId="5" fillId="0" borderId="24" xfId="7" applyBorder="1">
      <alignment horizontal="center"/>
    </xf>
    <xf numFmtId="0" fontId="5" fillId="0" borderId="25" xfId="7" applyBorder="1">
      <alignment horizontal="center"/>
    </xf>
    <xf numFmtId="3" fontId="5" fillId="0" borderId="24" xfId="7" applyNumberFormat="1" applyBorder="1">
      <alignment horizontal="center"/>
    </xf>
    <xf numFmtId="3" fontId="10" fillId="0" borderId="70" xfId="12" applyNumberFormat="1" applyBorder="1" applyAlignment="1">
      <alignment horizontal="center" wrapText="1"/>
    </xf>
    <xf numFmtId="3" fontId="10" fillId="0" borderId="68" xfId="12" applyNumberFormat="1" applyBorder="1" applyAlignment="1">
      <alignment horizontal="center" wrapText="1"/>
    </xf>
    <xf numFmtId="1" fontId="10" fillId="0" borderId="70" xfId="12" applyNumberFormat="1" applyBorder="1" applyAlignment="1">
      <alignment horizontal="center" wrapText="1"/>
    </xf>
    <xf numFmtId="0" fontId="10" fillId="0" borderId="68" xfId="12" applyBorder="1" applyAlignment="1">
      <alignment horizontal="center" wrapText="1"/>
    </xf>
    <xf numFmtId="0" fontId="10" fillId="0" borderId="72" xfId="12" applyBorder="1" applyAlignment="1">
      <alignment horizontal="center" wrapText="1"/>
    </xf>
    <xf numFmtId="1" fontId="10" fillId="0" borderId="68" xfId="12" applyNumberFormat="1" applyBorder="1" applyAlignment="1">
      <alignment horizontal="center" vertical="center" wrapText="1"/>
    </xf>
    <xf numFmtId="0" fontId="10" fillId="0" borderId="68" xfId="12" applyBorder="1" applyAlignment="1">
      <alignment horizontal="center" vertical="center" wrapText="1"/>
    </xf>
    <xf numFmtId="0" fontId="10" fillId="0" borderId="72" xfId="12" applyBorder="1" applyAlignment="1">
      <alignment horizontal="center" vertical="center" wrapText="1"/>
    </xf>
    <xf numFmtId="1" fontId="25" fillId="0" borderId="10" xfId="16" applyNumberFormat="1" applyFont="1" applyBorder="1" applyAlignment="1">
      <alignment horizontal="center"/>
    </xf>
    <xf numFmtId="1" fontId="25" fillId="0" borderId="1" xfId="16" applyNumberFormat="1" applyFont="1" applyBorder="1" applyAlignment="1">
      <alignment horizontal="center"/>
    </xf>
    <xf numFmtId="1" fontId="25" fillId="0" borderId="2" xfId="16" applyNumberFormat="1" applyFont="1" applyBorder="1" applyAlignment="1">
      <alignment horizontal="center"/>
    </xf>
    <xf numFmtId="1" fontId="25" fillId="0" borderId="13" xfId="16" applyNumberFormat="1" applyFont="1" applyBorder="1" applyAlignment="1">
      <alignment horizontal="center"/>
    </xf>
    <xf numFmtId="1" fontId="25" fillId="0" borderId="3" xfId="16" applyNumberFormat="1" applyFont="1" applyBorder="1" applyAlignment="1">
      <alignment horizontal="center"/>
    </xf>
    <xf numFmtId="3" fontId="24" fillId="0" borderId="26" xfId="16" applyNumberFormat="1" applyFont="1" applyBorder="1" applyAlignment="1">
      <alignment horizontal="center"/>
    </xf>
    <xf numFmtId="3" fontId="24" fillId="0" borderId="4" xfId="16" applyNumberFormat="1" applyFont="1" applyBorder="1" applyAlignment="1">
      <alignment horizontal="center"/>
    </xf>
    <xf numFmtId="3" fontId="24" fillId="0" borderId="40" xfId="16" applyNumberFormat="1" applyFont="1" applyBorder="1" applyAlignment="1">
      <alignment horizontal="center"/>
    </xf>
    <xf numFmtId="3" fontId="24" fillId="0" borderId="20" xfId="16" applyNumberFormat="1" applyFont="1" applyBorder="1" applyAlignment="1">
      <alignment horizontal="center"/>
    </xf>
    <xf numFmtId="3" fontId="24" fillId="0" borderId="41" xfId="16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16" applyFont="1" applyBorder="1" applyAlignment="1">
      <alignment horizontal="center" vertical="center" wrapText="1"/>
    </xf>
    <xf numFmtId="0" fontId="0" fillId="0" borderId="3" xfId="16" applyFont="1" applyBorder="1" applyAlignment="1">
      <alignment horizontal="center" vertical="center" wrapText="1"/>
    </xf>
    <xf numFmtId="0" fontId="10" fillId="0" borderId="10" xfId="12" applyBorder="1" applyAlignment="1">
      <alignment horizontal="right" wrapText="1"/>
    </xf>
    <xf numFmtId="0" fontId="10" fillId="0" borderId="1" xfId="12" applyAlignment="1">
      <alignment horizontal="right" wrapText="1"/>
    </xf>
    <xf numFmtId="0" fontId="10" fillId="0" borderId="1" xfId="16" applyFont="1" applyBorder="1" applyAlignment="1">
      <alignment horizontal="right" wrapText="1"/>
    </xf>
    <xf numFmtId="0" fontId="10" fillId="0" borderId="10" xfId="16" applyFont="1" applyBorder="1" applyAlignment="1">
      <alignment horizontal="right" wrapText="1"/>
    </xf>
    <xf numFmtId="0" fontId="10" fillId="0" borderId="70" xfId="12" applyBorder="1" applyAlignment="1">
      <alignment horizontal="right" wrapText="1"/>
    </xf>
    <xf numFmtId="0" fontId="10" fillId="0" borderId="68" xfId="12" applyBorder="1" applyAlignment="1">
      <alignment horizontal="right" wrapText="1"/>
    </xf>
    <xf numFmtId="0" fontId="10" fillId="0" borderId="52" xfId="12" applyBorder="1" applyAlignment="1">
      <alignment horizontal="right" wrapText="1"/>
    </xf>
    <xf numFmtId="0" fontId="10" fillId="0" borderId="53" xfId="16" applyFont="1" applyBorder="1" applyAlignment="1">
      <alignment horizontal="right" wrapText="1"/>
    </xf>
    <xf numFmtId="0" fontId="10" fillId="0" borderId="68" xfId="16" applyFont="1" applyBorder="1" applyAlignment="1">
      <alignment horizontal="right" wrapText="1"/>
    </xf>
    <xf numFmtId="0" fontId="10" fillId="0" borderId="52" xfId="16" applyFont="1" applyBorder="1" applyAlignment="1">
      <alignment horizontal="right" wrapText="1"/>
    </xf>
    <xf numFmtId="0" fontId="10" fillId="0" borderId="53" xfId="12" applyBorder="1" applyAlignment="1">
      <alignment horizontal="right" wrapText="1"/>
    </xf>
    <xf numFmtId="0" fontId="10" fillId="0" borderId="70" xfId="16" applyFont="1" applyBorder="1" applyAlignment="1">
      <alignment horizontal="right" wrapText="1"/>
    </xf>
    <xf numFmtId="3" fontId="24" fillId="0" borderId="10" xfId="16" applyNumberFormat="1" applyFont="1" applyBorder="1" applyAlignment="1">
      <alignment horizontal="center"/>
    </xf>
    <xf numFmtId="3" fontId="24" fillId="0" borderId="1" xfId="16" applyNumberFormat="1" applyFont="1" applyBorder="1" applyAlignment="1">
      <alignment horizontal="center"/>
    </xf>
    <xf numFmtId="3" fontId="24" fillId="0" borderId="2" xfId="16" applyNumberFormat="1" applyFont="1" applyBorder="1" applyAlignment="1">
      <alignment horizontal="center"/>
    </xf>
    <xf numFmtId="3" fontId="24" fillId="0" borderId="13" xfId="16" applyNumberFormat="1" applyFont="1" applyBorder="1" applyAlignment="1">
      <alignment horizontal="center"/>
    </xf>
    <xf numFmtId="3" fontId="24" fillId="0" borderId="3" xfId="16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16" applyFont="1" applyBorder="1" applyAlignment="1">
      <alignment horizontal="center" vertical="center" wrapText="1"/>
    </xf>
    <xf numFmtId="0" fontId="0" fillId="0" borderId="1" xfId="16" applyFont="1" applyBorder="1" applyAlignment="1">
      <alignment horizontal="center" vertical="center" wrapText="1"/>
    </xf>
    <xf numFmtId="0" fontId="6" fillId="3" borderId="27" xfId="14" applyBorder="1">
      <alignment horizontal="left" wrapText="1"/>
      <protection locked="0"/>
    </xf>
    <xf numFmtId="0" fontId="14" fillId="0" borderId="0" xfId="17" applyAlignment="1">
      <alignment horizontal="left"/>
    </xf>
    <xf numFmtId="3" fontId="5" fillId="0" borderId="9" xfId="7" applyNumberFormat="1" applyBorder="1">
      <alignment horizontal="center"/>
    </xf>
    <xf numFmtId="0" fontId="5" fillId="0" borderId="36" xfId="7" applyBorder="1">
      <alignment horizontal="center"/>
    </xf>
    <xf numFmtId="0" fontId="5" fillId="0" borderId="10" xfId="7" applyBorder="1">
      <alignment horizontal="center"/>
    </xf>
    <xf numFmtId="0" fontId="5" fillId="0" borderId="1" xfId="7" applyBorder="1">
      <alignment horizontal="center"/>
    </xf>
    <xf numFmtId="0" fontId="5" fillId="0" borderId="11" xfId="7" applyBorder="1">
      <alignment horizontal="center"/>
    </xf>
    <xf numFmtId="0" fontId="5" fillId="0" borderId="27" xfId="7" applyBorder="1">
      <alignment horizontal="center"/>
    </xf>
    <xf numFmtId="169" fontId="0" fillId="0" borderId="36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0" fillId="0" borderId="3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65" fontId="10" fillId="0" borderId="1" xfId="12" applyNumberFormat="1" applyAlignment="1">
      <alignment horizontal="right" wrapText="1"/>
    </xf>
    <xf numFmtId="3" fontId="10" fillId="0" borderId="6" xfId="12" applyNumberFormat="1" applyBorder="1" applyAlignment="1">
      <alignment horizontal="right" wrapText="1"/>
    </xf>
    <xf numFmtId="3" fontId="10" fillId="0" borderId="7" xfId="12" applyNumberFormat="1" applyBorder="1" applyAlignment="1">
      <alignment horizontal="right" wrapText="1"/>
    </xf>
    <xf numFmtId="0" fontId="5" fillId="0" borderId="5" xfId="7" applyBorder="1">
      <alignment horizontal="center"/>
    </xf>
    <xf numFmtId="165" fontId="10" fillId="0" borderId="5" xfId="12" applyNumberFormat="1" applyBorder="1" applyAlignment="1">
      <alignment horizontal="right" wrapText="1"/>
    </xf>
    <xf numFmtId="165" fontId="10" fillId="0" borderId="27" xfId="12" applyNumberFormat="1" applyBorder="1" applyAlignment="1">
      <alignment horizontal="right" wrapText="1"/>
    </xf>
    <xf numFmtId="0" fontId="10" fillId="0" borderId="39" xfId="12" applyBorder="1" applyAlignment="1">
      <alignment horizontal="center" wrapText="1"/>
    </xf>
    <xf numFmtId="0" fontId="10" fillId="0" borderId="75" xfId="12" applyBorder="1" applyAlignment="1">
      <alignment horizontal="center" wrapText="1"/>
    </xf>
    <xf numFmtId="14" fontId="6" fillId="3" borderId="77" xfId="14" applyNumberFormat="1" applyBorder="1">
      <alignment horizontal="left" wrapText="1"/>
      <protection locked="0"/>
    </xf>
    <xf numFmtId="0" fontId="6" fillId="3" borderId="78" xfId="14" applyBorder="1">
      <alignment horizontal="left" wrapText="1"/>
      <protection locked="0"/>
    </xf>
    <xf numFmtId="0" fontId="17" fillId="0" borderId="32" xfId="0" applyFont="1" applyBorder="1" applyAlignment="1">
      <alignment horizontal="center" wrapText="1"/>
    </xf>
    <xf numFmtId="0" fontId="17" fillId="0" borderId="5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14" fontId="6" fillId="3" borderId="27" xfId="14" applyNumberFormat="1" applyBorder="1">
      <alignment horizontal="left" wrapText="1"/>
      <protection locked="0"/>
    </xf>
    <xf numFmtId="0" fontId="6" fillId="3" borderId="14" xfId="14" applyBorder="1">
      <alignment horizontal="left" wrapText="1"/>
      <protection locked="0"/>
    </xf>
    <xf numFmtId="0" fontId="10" fillId="0" borderId="38" xfId="12" applyBorder="1" applyAlignment="1">
      <alignment horizontal="center" wrapText="1"/>
    </xf>
    <xf numFmtId="0" fontId="6" fillId="3" borderId="77" xfId="14" applyBorder="1" applyAlignment="1">
      <alignment horizontal="center" wrapText="1"/>
      <protection locked="0"/>
    </xf>
    <xf numFmtId="0" fontId="6" fillId="3" borderId="79" xfId="14" applyBorder="1" applyAlignment="1">
      <alignment horizontal="center" wrapText="1"/>
      <protection locked="0"/>
    </xf>
    <xf numFmtId="165" fontId="10" fillId="0" borderId="6" xfId="12" applyNumberFormat="1" applyBorder="1" applyAlignment="1">
      <alignment horizontal="right" wrapText="1"/>
    </xf>
    <xf numFmtId="165" fontId="10" fillId="0" borderId="7" xfId="12" applyNumberFormat="1" applyBorder="1" applyAlignment="1">
      <alignment horizontal="right" wrapText="1"/>
    </xf>
    <xf numFmtId="0" fontId="14" fillId="5" borderId="32" xfId="9" applyFont="1" applyBorder="1" applyAlignment="1">
      <alignment horizontal="center"/>
    </xf>
    <xf numFmtId="0" fontId="14" fillId="5" borderId="33" xfId="9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0" xfId="12" applyBorder="1" applyAlignment="1">
      <alignment horizontal="right" wrapText="1"/>
    </xf>
    <xf numFmtId="0" fontId="10" fillId="0" borderId="58" xfId="12" applyBorder="1" applyAlignment="1">
      <alignment horizontal="right" wrapText="1"/>
    </xf>
    <xf numFmtId="0" fontId="10" fillId="0" borderId="59" xfId="12" applyBorder="1" applyAlignment="1">
      <alignment horizontal="right" wrapText="1"/>
    </xf>
    <xf numFmtId="0" fontId="5" fillId="0" borderId="12" xfId="7" applyBorder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5" borderId="1" xfId="9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56" xfId="4" applyBorder="1">
      <alignment horizontal="center"/>
    </xf>
    <xf numFmtId="0" fontId="10" fillId="5" borderId="15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3" borderId="1" xfId="14" applyBorder="1">
      <alignment horizontal="left" wrapText="1"/>
      <protection locked="0"/>
    </xf>
    <xf numFmtId="0" fontId="6" fillId="3" borderId="1" xfId="14" applyBorder="1">
      <alignment horizontal="left" wrapText="1"/>
      <protection locked="0"/>
    </xf>
    <xf numFmtId="14" fontId="6" fillId="3" borderId="1" xfId="14" applyNumberFormat="1" applyBorder="1">
      <alignment horizontal="left" wrapText="1"/>
      <protection locked="0"/>
    </xf>
    <xf numFmtId="166" fontId="6" fillId="3" borderId="1" xfId="14" applyNumberFormat="1" applyBorder="1">
      <alignment horizontal="left" wrapText="1"/>
      <protection locked="0"/>
    </xf>
    <xf numFmtId="0" fontId="0" fillId="0" borderId="0" xfId="0" applyBorder="1" applyAlignment="1">
      <alignment horizontal="center"/>
    </xf>
    <xf numFmtId="0" fontId="10" fillId="0" borderId="1" xfId="12" applyBorder="1" applyAlignment="1">
      <alignment horizontal="right" wrapText="1"/>
    </xf>
    <xf numFmtId="166" fontId="6" fillId="3" borderId="77" xfId="14" applyNumberFormat="1" applyBorder="1">
      <alignment horizontal="left" wrapText="1"/>
      <protection locked="0"/>
    </xf>
  </cellXfs>
  <cellStyles count="21">
    <cellStyle name="Accent1" xfId="3" builtinId="29" customBuiltin="1"/>
    <cellStyle name="Comma" xfId="10" builtinId="3"/>
    <cellStyle name="Contrast Gray" xfId="9" xr:uid="{47836C59-306E-495A-99F9-7ABB05A0BC84}"/>
    <cellStyle name="Contrast Gray 2" xfId="16" xr:uid="{97587F7C-9D98-485F-9FB2-BC8D15AE1274}"/>
    <cellStyle name="Currency" xfId="11" builtinId="4"/>
    <cellStyle name="Form Sub Heading" xfId="17" xr:uid="{5EFBF4BE-0B3B-4087-9F89-289D4E7536D7}"/>
    <cellStyle name="Hyperlink" xfId="6" builtinId="8"/>
    <cellStyle name="Normal" xfId="0" builtinId="0"/>
    <cellStyle name="Percent" xfId="1" builtinId="5"/>
    <cellStyle name="Question" xfId="15" xr:uid="{0829C91D-7DA4-4543-8D5A-A75EB4CC15F2}"/>
    <cellStyle name="Respondent Input" xfId="20" xr:uid="{93820F4B-7275-4F4B-9760-47E7713E906E}"/>
    <cellStyle name="Response" xfId="14" xr:uid="{513177D2-2492-412F-9D56-ABC5013502EE}"/>
    <cellStyle name="Scorebox Red" xfId="5" xr:uid="{A5A0642C-EF12-4AF5-8995-C9A69FB06B36}"/>
    <cellStyle name="Scorebox Titles" xfId="4" xr:uid="{A960354D-4CD7-4E7D-B80B-9ADD2FDDAE63}"/>
    <cellStyle name="SRC Header" xfId="12" xr:uid="{C0E03E2E-D0D1-43F9-9192-285B67D450FC}"/>
    <cellStyle name="State Headers" xfId="19" xr:uid="{99B0F662-DDFA-4CD0-8EBD-D8DA981805B4}"/>
    <cellStyle name="State Names" xfId="7" xr:uid="{FF08D40B-54CE-482F-8E9F-6996ECB21C0F}"/>
    <cellStyle name="Sub Title" xfId="13" xr:uid="{301F5A15-A131-4EBB-831C-D587FC29E463}"/>
    <cellStyle name="Subcategory" xfId="8" xr:uid="{5240AD3E-1DF4-410C-A3DD-DDE32DE53DA8}"/>
    <cellStyle name="Title" xfId="2" builtinId="15" customBuiltin="1"/>
    <cellStyle name="Title 2" xfId="18" xr:uid="{D842E73A-C960-4788-9D2E-B1CA5820E2D4}"/>
  </cellStyles>
  <dxfs count="1">
    <dxf>
      <font>
        <color theme="9" tint="-0.499984740745262"/>
      </font>
      <fill>
        <patternFill patternType="solid">
          <bgColor theme="2"/>
        </patternFill>
      </fill>
    </dxf>
  </dxfs>
  <tableStyles count="0" defaultTableStyle="TableStyleMedium2" defaultPivotStyle="PivotStyleMedium9"/>
  <colors>
    <mruColors>
      <color rgb="FFBDD7EE"/>
      <color rgb="FFADC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13</xdr:col>
      <xdr:colOff>0</xdr:colOff>
      <xdr:row>4</xdr:row>
      <xdr:rowOff>180975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95325"/>
          <a:ext cx="186499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28575</xdr:colOff>
      <xdr:row>6</xdr:row>
      <xdr:rowOff>0</xdr:rowOff>
    </xdr:to>
    <xdr:sp macro="[0]!Sheet10.Rectangle1_Click" textlink="">
      <xdr:nvSpPr>
        <xdr:cNvPr id="2" name="Rectangle 1">
          <a:extLst>
            <a:ext uri="{FF2B5EF4-FFF2-40B4-BE49-F238E27FC236}">
              <a16:creationId xmlns:a16="http://schemas.microsoft.com/office/drawing/2014/main" id="{0B23075F-849A-53E1-4422-4C6D685698D3}"/>
            </a:ext>
          </a:extLst>
        </xdr:cNvPr>
        <xdr:cNvSpPr/>
      </xdr:nvSpPr>
      <xdr:spPr>
        <a:xfrm>
          <a:off x="0" y="19050"/>
          <a:ext cx="5314950" cy="1685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</xdr:colOff>
      <xdr:row>7</xdr:row>
      <xdr:rowOff>9525</xdr:rowOff>
    </xdr:from>
    <xdr:to>
      <xdr:col>208</xdr:col>
      <xdr:colOff>9525</xdr:colOff>
      <xdr:row>8</xdr:row>
      <xdr:rowOff>0</xdr:rowOff>
    </xdr:to>
    <xdr:sp macro="[0]!Sheet10.Rectangle1_Click" textlink="">
      <xdr:nvSpPr>
        <xdr:cNvPr id="3" name="Rectangle 2">
          <a:extLst>
            <a:ext uri="{FF2B5EF4-FFF2-40B4-BE49-F238E27FC236}">
              <a16:creationId xmlns:a16="http://schemas.microsoft.com/office/drawing/2014/main" id="{09AFE7CD-3038-8E93-11D1-38E2B40B733A}"/>
            </a:ext>
          </a:extLst>
        </xdr:cNvPr>
        <xdr:cNvSpPr/>
      </xdr:nvSpPr>
      <xdr:spPr>
        <a:xfrm>
          <a:off x="9525" y="2019300"/>
          <a:ext cx="48367950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19049</xdr:colOff>
      <xdr:row>6</xdr:row>
      <xdr:rowOff>0</xdr:rowOff>
    </xdr:from>
    <xdr:to>
      <xdr:col>15</xdr:col>
      <xdr:colOff>1809750</xdr:colOff>
      <xdr:row>159</xdr:row>
      <xdr:rowOff>0</xdr:rowOff>
    </xdr:to>
    <xdr:sp macro="[0]!Sheet10.Rectangle1_Click" textlink="">
      <xdr:nvSpPr>
        <xdr:cNvPr id="4" name="Rectangle 3">
          <a:extLst>
            <a:ext uri="{FF2B5EF4-FFF2-40B4-BE49-F238E27FC236}">
              <a16:creationId xmlns:a16="http://schemas.microsoft.com/office/drawing/2014/main" id="{93D3D0EF-3F79-B819-153F-60F484C7A3BE}"/>
            </a:ext>
          </a:extLst>
        </xdr:cNvPr>
        <xdr:cNvSpPr/>
      </xdr:nvSpPr>
      <xdr:spPr>
        <a:xfrm>
          <a:off x="30175199" y="1400172"/>
          <a:ext cx="1790701" cy="307086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1000125</xdr:colOff>
      <xdr:row>158</xdr:row>
      <xdr:rowOff>38103</xdr:rowOff>
    </xdr:to>
    <xdr:sp macro="[0]!Sheet10.Rectangle1_Click" textlink="">
      <xdr:nvSpPr>
        <xdr:cNvPr id="5" name="Rectangle 4">
          <a:extLst>
            <a:ext uri="{FF2B5EF4-FFF2-40B4-BE49-F238E27FC236}">
              <a16:creationId xmlns:a16="http://schemas.microsoft.com/office/drawing/2014/main" id="{39252893-73D1-4077-9CC7-97AA437BC77E}"/>
            </a:ext>
          </a:extLst>
        </xdr:cNvPr>
        <xdr:cNvSpPr/>
      </xdr:nvSpPr>
      <xdr:spPr>
        <a:xfrm>
          <a:off x="33347025" y="1409700"/>
          <a:ext cx="1000125" cy="30546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159</xdr:row>
      <xdr:rowOff>200024</xdr:rowOff>
    </xdr:from>
    <xdr:to>
      <xdr:col>4</xdr:col>
      <xdr:colOff>171450</xdr:colOff>
      <xdr:row>190</xdr:row>
      <xdr:rowOff>76199</xdr:rowOff>
    </xdr:to>
    <xdr:sp macro="[0]!Sheet10.Rectangle1_Click" textlink="">
      <xdr:nvSpPr>
        <xdr:cNvPr id="6" name="Rectangle 5">
          <a:extLst>
            <a:ext uri="{FF2B5EF4-FFF2-40B4-BE49-F238E27FC236}">
              <a16:creationId xmlns:a16="http://schemas.microsoft.com/office/drawing/2014/main" id="{51081A9C-981D-5F8E-AFF2-372CFC8EB529}"/>
            </a:ext>
          </a:extLst>
        </xdr:cNvPr>
        <xdr:cNvSpPr/>
      </xdr:nvSpPr>
      <xdr:spPr>
        <a:xfrm>
          <a:off x="28575" y="32308799"/>
          <a:ext cx="10067925" cy="5172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70F1-437D-4700-9D66-C88CE4FD11BE}">
  <sheetPr codeName="Sheet1">
    <tabColor theme="6" tint="-0.249977111117893"/>
    <pageSetUpPr fitToPage="1"/>
  </sheetPr>
  <dimension ref="A1:Q33"/>
  <sheetViews>
    <sheetView tabSelected="1" zoomScaleNormal="100" workbookViewId="0"/>
  </sheetViews>
  <sheetFormatPr defaultRowHeight="15" x14ac:dyDescent="0.25"/>
  <cols>
    <col min="1" max="1" width="37.42578125" bestFit="1" customWidth="1"/>
    <col min="3" max="3" width="13.85546875" customWidth="1"/>
    <col min="4" max="4" width="23.5703125" customWidth="1"/>
    <col min="5" max="5" width="30.140625" customWidth="1"/>
    <col min="6" max="6" width="30.28515625" bestFit="1" customWidth="1"/>
    <col min="7" max="7" width="16.5703125" customWidth="1"/>
    <col min="8" max="8" width="30.28515625" bestFit="1" customWidth="1"/>
    <col min="9" max="9" width="15.85546875" customWidth="1"/>
    <col min="10" max="10" width="30.28515625" bestFit="1" customWidth="1"/>
    <col min="11" max="11" width="13.7109375" customWidth="1"/>
    <col min="12" max="12" width="30.28515625" bestFit="1" customWidth="1"/>
    <col min="13" max="13" width="6.5703125" bestFit="1" customWidth="1"/>
    <col min="16" max="16" width="0" hidden="1" customWidth="1"/>
    <col min="17" max="17" width="9.140625" hidden="1" customWidth="1"/>
    <col min="18" max="18" width="0" hidden="1" customWidth="1"/>
  </cols>
  <sheetData>
    <row r="1" spans="1:17" ht="23.25" x14ac:dyDescent="0.35">
      <c r="A1" s="11" t="s">
        <v>582</v>
      </c>
    </row>
    <row r="2" spans="1:17" ht="15.75" thickBot="1" x14ac:dyDescent="0.3"/>
    <row r="3" spans="1:17" x14ac:dyDescent="0.25">
      <c r="A3" s="389" t="s">
        <v>583</v>
      </c>
      <c r="B3" s="390"/>
      <c r="C3" s="390"/>
      <c r="D3" s="390"/>
      <c r="E3" s="394"/>
      <c r="F3" s="395"/>
      <c r="G3" s="395"/>
      <c r="H3" s="395"/>
      <c r="I3" s="395"/>
      <c r="J3" s="395"/>
      <c r="K3" s="396"/>
    </row>
    <row r="4" spans="1:17" ht="15.75" thickBot="1" x14ac:dyDescent="0.3">
      <c r="A4" s="391"/>
      <c r="B4" s="392"/>
      <c r="C4" s="392"/>
      <c r="D4" s="392"/>
      <c r="E4" s="397"/>
      <c r="F4" s="398"/>
      <c r="G4" s="398"/>
      <c r="H4" s="398"/>
      <c r="I4" s="398"/>
      <c r="J4" s="398"/>
      <c r="K4" s="399"/>
    </row>
    <row r="5" spans="1:17" ht="15.75" thickBot="1" x14ac:dyDescent="0.3">
      <c r="H5" s="393"/>
      <c r="I5" s="393"/>
      <c r="J5" s="393"/>
    </row>
    <row r="6" spans="1:17" ht="16.5" thickBot="1" x14ac:dyDescent="0.3">
      <c r="A6" s="423"/>
      <c r="B6" s="424"/>
      <c r="C6" s="240" t="s">
        <v>8</v>
      </c>
      <c r="D6" s="241" t="s">
        <v>45</v>
      </c>
      <c r="E6" s="242" t="s">
        <v>12</v>
      </c>
      <c r="F6" s="425" t="s">
        <v>584</v>
      </c>
      <c r="G6" s="426"/>
      <c r="H6" s="425" t="s">
        <v>585</v>
      </c>
      <c r="I6" s="410"/>
      <c r="J6" s="408" t="s">
        <v>586</v>
      </c>
      <c r="K6" s="410"/>
    </row>
    <row r="7" spans="1:17" x14ac:dyDescent="0.25">
      <c r="A7" s="412" t="s">
        <v>587</v>
      </c>
      <c r="B7" s="413"/>
      <c r="C7" s="414"/>
      <c r="D7" s="417"/>
      <c r="E7" s="420"/>
      <c r="F7" s="409"/>
      <c r="G7" s="427"/>
      <c r="H7" s="428"/>
      <c r="I7" s="411"/>
      <c r="J7" s="409"/>
      <c r="K7" s="411"/>
      <c r="Q7" t="s">
        <v>592</v>
      </c>
    </row>
    <row r="8" spans="1:17" x14ac:dyDescent="0.25">
      <c r="A8" s="412"/>
      <c r="B8" s="413"/>
      <c r="C8" s="415"/>
      <c r="D8" s="418"/>
      <c r="E8" s="421"/>
      <c r="F8" s="243" t="s">
        <v>588</v>
      </c>
      <c r="G8" s="255"/>
      <c r="H8" s="250" t="s">
        <v>588</v>
      </c>
      <c r="I8" s="259"/>
      <c r="J8" s="243" t="s">
        <v>588</v>
      </c>
      <c r="K8" s="259"/>
      <c r="Q8" t="s">
        <v>56</v>
      </c>
    </row>
    <row r="9" spans="1:17" ht="15.75" thickBot="1" x14ac:dyDescent="0.3">
      <c r="A9" s="412"/>
      <c r="B9" s="413"/>
      <c r="C9" s="416"/>
      <c r="D9" s="419"/>
      <c r="E9" s="422"/>
      <c r="F9" s="244" t="s">
        <v>589</v>
      </c>
      <c r="G9" s="256"/>
      <c r="H9" s="252" t="s">
        <v>589</v>
      </c>
      <c r="I9" s="260"/>
      <c r="J9" s="244" t="s">
        <v>589</v>
      </c>
      <c r="K9" s="260"/>
      <c r="Q9" t="s">
        <v>614</v>
      </c>
    </row>
    <row r="10" spans="1:17" ht="15.75" x14ac:dyDescent="0.25">
      <c r="A10" s="432" t="s">
        <v>590</v>
      </c>
      <c r="B10" s="433"/>
      <c r="C10" s="436"/>
      <c r="D10" s="417"/>
      <c r="E10" s="420"/>
      <c r="F10" s="245" t="s">
        <v>584</v>
      </c>
      <c r="G10" s="254"/>
      <c r="H10" s="253" t="s">
        <v>585</v>
      </c>
      <c r="I10" s="258"/>
      <c r="J10" s="245" t="s">
        <v>586</v>
      </c>
      <c r="K10" s="258"/>
    </row>
    <row r="11" spans="1:17" x14ac:dyDescent="0.25">
      <c r="A11" s="412"/>
      <c r="B11" s="413"/>
      <c r="C11" s="437"/>
      <c r="D11" s="418"/>
      <c r="E11" s="421"/>
      <c r="F11" s="243" t="s">
        <v>588</v>
      </c>
      <c r="G11" s="255"/>
      <c r="H11" s="250" t="s">
        <v>588</v>
      </c>
      <c r="I11" s="259"/>
      <c r="J11" s="243" t="s">
        <v>588</v>
      </c>
      <c r="K11" s="259"/>
    </row>
    <row r="12" spans="1:17" ht="15.75" thickBot="1" x14ac:dyDescent="0.3">
      <c r="A12" s="412"/>
      <c r="B12" s="413"/>
      <c r="C12" s="441"/>
      <c r="D12" s="419"/>
      <c r="E12" s="422"/>
      <c r="F12" s="244" t="s">
        <v>589</v>
      </c>
      <c r="G12" s="256"/>
      <c r="H12" s="252" t="s">
        <v>589</v>
      </c>
      <c r="I12" s="260"/>
      <c r="J12" s="244" t="s">
        <v>589</v>
      </c>
      <c r="K12" s="260"/>
    </row>
    <row r="13" spans="1:17" ht="15.75" x14ac:dyDescent="0.25">
      <c r="A13" s="432" t="s">
        <v>591</v>
      </c>
      <c r="B13" s="433"/>
      <c r="C13" s="436"/>
      <c r="D13" s="417"/>
      <c r="E13" s="420"/>
      <c r="F13" s="245" t="s">
        <v>584</v>
      </c>
      <c r="G13" s="254"/>
      <c r="H13" s="253" t="s">
        <v>585</v>
      </c>
      <c r="I13" s="258"/>
      <c r="J13" s="245" t="s">
        <v>586</v>
      </c>
      <c r="K13" s="258"/>
    </row>
    <row r="14" spans="1:17" x14ac:dyDescent="0.25">
      <c r="A14" s="412"/>
      <c r="B14" s="413"/>
      <c r="C14" s="437"/>
      <c r="D14" s="418"/>
      <c r="E14" s="421"/>
      <c r="F14" s="243" t="s">
        <v>588</v>
      </c>
      <c r="G14" s="255"/>
      <c r="H14" s="250" t="s">
        <v>588</v>
      </c>
      <c r="I14" s="259"/>
      <c r="J14" s="243" t="s">
        <v>588</v>
      </c>
      <c r="K14" s="259"/>
    </row>
    <row r="15" spans="1:17" ht="15.75" thickBot="1" x14ac:dyDescent="0.3">
      <c r="A15" s="434"/>
      <c r="B15" s="435"/>
      <c r="C15" s="438"/>
      <c r="D15" s="439"/>
      <c r="E15" s="440"/>
      <c r="F15" s="246" t="s">
        <v>589</v>
      </c>
      <c r="G15" s="257"/>
      <c r="H15" s="251" t="s">
        <v>589</v>
      </c>
      <c r="I15" s="261"/>
      <c r="J15" s="246" t="s">
        <v>589</v>
      </c>
      <c r="K15" s="261"/>
    </row>
    <row r="16" spans="1:17" ht="15.75" thickBot="1" x14ac:dyDescent="0.3"/>
    <row r="17" spans="1:11" ht="21" x14ac:dyDescent="0.35">
      <c r="A17" s="247"/>
      <c r="B17" s="262"/>
      <c r="C17" s="248"/>
      <c r="D17" s="266"/>
      <c r="E17" s="265"/>
      <c r="F17" s="249"/>
      <c r="G17" s="315"/>
      <c r="H17" s="442"/>
      <c r="I17" s="442"/>
      <c r="J17" s="452"/>
      <c r="K17" s="452"/>
    </row>
    <row r="18" spans="1:11" ht="21.75" thickBot="1" x14ac:dyDescent="0.4">
      <c r="A18" s="263" t="s">
        <v>593</v>
      </c>
      <c r="B18" s="430" t="s">
        <v>612</v>
      </c>
      <c r="C18" s="430"/>
      <c r="D18" s="431"/>
      <c r="E18" s="264" t="s">
        <v>10</v>
      </c>
      <c r="F18" s="268" t="s">
        <v>594</v>
      </c>
      <c r="G18" s="316" t="s">
        <v>595</v>
      </c>
      <c r="H18" s="443"/>
      <c r="I18" s="443"/>
      <c r="J18" s="443"/>
      <c r="K18" s="443"/>
    </row>
    <row r="19" spans="1:11" x14ac:dyDescent="0.25">
      <c r="A19" s="320">
        <v>19</v>
      </c>
      <c r="B19" s="429" t="s">
        <v>613</v>
      </c>
      <c r="C19" s="429"/>
      <c r="D19" s="429"/>
      <c r="E19" s="321">
        <f>'Org Commitment to Quality'!B5</f>
        <v>0</v>
      </c>
      <c r="F19" s="322">
        <f>'Org Commitment to Quality'!B4</f>
        <v>99.99</v>
      </c>
      <c r="G19" s="319">
        <f>'Org Commitment to Quality'!B6</f>
        <v>0</v>
      </c>
      <c r="H19" s="447"/>
      <c r="I19" s="447"/>
      <c r="J19" s="451"/>
      <c r="K19" s="447"/>
    </row>
    <row r="20" spans="1:11" x14ac:dyDescent="0.25">
      <c r="A20" s="323">
        <v>20</v>
      </c>
      <c r="B20" s="429" t="s">
        <v>599</v>
      </c>
      <c r="C20" s="429"/>
      <c r="D20" s="429"/>
      <c r="E20" s="324">
        <f>'Dental Quality Measurement Exp'!B5</f>
        <v>0</v>
      </c>
      <c r="F20" s="325">
        <f>'Dental Quality Measurement Exp'!B4</f>
        <v>99.9</v>
      </c>
      <c r="G20" s="319">
        <f>'Dental Quality Measurement Exp'!B6</f>
        <v>0</v>
      </c>
      <c r="H20" s="447"/>
      <c r="I20" s="447"/>
      <c r="J20" s="451"/>
      <c r="K20" s="447"/>
    </row>
    <row r="21" spans="1:11" x14ac:dyDescent="0.25">
      <c r="A21" s="323">
        <v>21</v>
      </c>
      <c r="B21" s="429" t="s">
        <v>602</v>
      </c>
      <c r="C21" s="429"/>
      <c r="D21" s="429"/>
      <c r="E21" s="326">
        <f>'Expanded Benefits-Defined'!B5</f>
        <v>0</v>
      </c>
      <c r="F21" s="327">
        <f>'Expanded Benefits-Defined'!B4</f>
        <v>100</v>
      </c>
      <c r="G21" s="319">
        <f>'Expanded Benefits-Defined'!B6</f>
        <v>0</v>
      </c>
      <c r="H21" s="447"/>
      <c r="I21" s="447"/>
      <c r="J21" s="451"/>
      <c r="K21" s="447"/>
    </row>
    <row r="22" spans="1:11" x14ac:dyDescent="0.25">
      <c r="A22" s="323">
        <v>22</v>
      </c>
      <c r="B22" s="450" t="s">
        <v>606</v>
      </c>
      <c r="C22" s="450"/>
      <c r="D22" s="450"/>
      <c r="E22" s="324">
        <f>'Value-Based Purchasing'!B5</f>
        <v>0</v>
      </c>
      <c r="F22" s="325">
        <f>'Value-Based Purchasing'!B4</f>
        <v>99.99</v>
      </c>
      <c r="G22" s="319">
        <f>'Value-Based Purchasing'!B6</f>
        <v>0</v>
      </c>
      <c r="H22" s="447"/>
      <c r="I22" s="447"/>
      <c r="J22" s="451"/>
      <c r="K22" s="447"/>
    </row>
    <row r="23" spans="1:11" x14ac:dyDescent="0.25">
      <c r="A23" s="318">
        <v>24</v>
      </c>
      <c r="B23" s="449" t="s">
        <v>600</v>
      </c>
      <c r="C23" s="449"/>
      <c r="D23" s="449"/>
      <c r="E23" s="267">
        <f>'Provider Network Enhancements'!B5</f>
        <v>0</v>
      </c>
      <c r="F23" s="307">
        <f>'Provider Network Enhancements'!B4</f>
        <v>100</v>
      </c>
      <c r="G23" s="317">
        <f>'Provider Network Enhancements'!B6</f>
        <v>0</v>
      </c>
      <c r="H23" s="447"/>
      <c r="I23" s="447"/>
      <c r="J23" s="451"/>
      <c r="K23" s="447"/>
    </row>
    <row r="24" spans="1:11" x14ac:dyDescent="0.25">
      <c r="A24" s="386">
        <v>27</v>
      </c>
      <c r="B24" s="444" t="s">
        <v>597</v>
      </c>
      <c r="C24" s="444"/>
      <c r="D24" s="444"/>
      <c r="E24" s="362">
        <f>'Compliance-Terminations'!C6</f>
        <v>0</v>
      </c>
      <c r="F24" s="400">
        <v>100</v>
      </c>
      <c r="G24" s="403">
        <f>'Compliance-Terminations'!C7</f>
        <v>0</v>
      </c>
      <c r="H24" s="406"/>
      <c r="I24" s="406"/>
      <c r="J24" s="407"/>
      <c r="K24" s="407"/>
    </row>
    <row r="25" spans="1:11" x14ac:dyDescent="0.25">
      <c r="A25" s="387"/>
      <c r="B25" s="445" t="s">
        <v>597</v>
      </c>
      <c r="C25" s="445"/>
      <c r="D25" s="445"/>
      <c r="E25" s="363">
        <f>Compliance!C5</f>
        <v>0</v>
      </c>
      <c r="F25" s="401"/>
      <c r="G25" s="404"/>
      <c r="H25" s="406"/>
      <c r="I25" s="406"/>
      <c r="J25" s="407"/>
      <c r="K25" s="407"/>
    </row>
    <row r="26" spans="1:11" x14ac:dyDescent="0.25">
      <c r="A26" s="388"/>
      <c r="B26" s="446" t="s">
        <v>598</v>
      </c>
      <c r="C26" s="446"/>
      <c r="D26" s="446"/>
      <c r="E26" s="364">
        <f>'Compliance-Terminations'!C5</f>
        <v>0</v>
      </c>
      <c r="F26" s="402"/>
      <c r="G26" s="405"/>
      <c r="H26" s="406"/>
      <c r="I26" s="406"/>
      <c r="J26" s="407"/>
      <c r="K26" s="407"/>
    </row>
    <row r="27" spans="1:11" x14ac:dyDescent="0.25">
      <c r="A27" s="323">
        <v>28</v>
      </c>
      <c r="B27" s="429" t="s">
        <v>611</v>
      </c>
      <c r="C27" s="429"/>
      <c r="D27" s="429"/>
      <c r="E27" s="326">
        <f>'FL Presence'!B5</f>
        <v>0</v>
      </c>
      <c r="F27" s="327">
        <f>'FL Presence'!B4</f>
        <v>100</v>
      </c>
      <c r="G27" s="319">
        <f>'FL Presence'!B6</f>
        <v>0</v>
      </c>
      <c r="H27" s="447"/>
      <c r="I27" s="447"/>
      <c r="J27" s="451"/>
      <c r="K27" s="447"/>
    </row>
    <row r="28" spans="1:11" x14ac:dyDescent="0.25">
      <c r="A28" s="323">
        <v>29</v>
      </c>
      <c r="B28" s="429" t="s">
        <v>596</v>
      </c>
      <c r="C28" s="429"/>
      <c r="D28" s="429"/>
      <c r="E28" s="324">
        <f>'Managed Care Experience'!B5</f>
        <v>0</v>
      </c>
      <c r="F28" s="326">
        <f>'Managed Care Experience'!B4</f>
        <v>100</v>
      </c>
      <c r="G28" s="319">
        <f>'Managed Care Experience'!B6</f>
        <v>0</v>
      </c>
      <c r="H28" s="447"/>
      <c r="I28" s="447"/>
      <c r="J28" s="451"/>
      <c r="K28" s="451"/>
    </row>
    <row r="29" spans="1:11" x14ac:dyDescent="0.25">
      <c r="A29" s="323">
        <v>30</v>
      </c>
      <c r="B29" s="429" t="s">
        <v>605</v>
      </c>
      <c r="C29" s="429"/>
      <c r="D29" s="429"/>
      <c r="E29" s="326">
        <f>Accreditation!B5</f>
        <v>0</v>
      </c>
      <c r="F29" s="327">
        <f>Accreditation!B4</f>
        <v>100</v>
      </c>
      <c r="G29" s="319">
        <f>Accreditation!B6</f>
        <v>0</v>
      </c>
      <c r="H29" s="447"/>
      <c r="I29" s="447"/>
      <c r="J29" s="451"/>
      <c r="K29" s="447"/>
    </row>
    <row r="30" spans="1:11" x14ac:dyDescent="0.25">
      <c r="A30" s="318">
        <v>32</v>
      </c>
      <c r="B30" s="449" t="s">
        <v>603</v>
      </c>
      <c r="C30" s="449"/>
      <c r="D30" s="449"/>
      <c r="E30" s="309">
        <f>'Claims Processing and Payment'!B5</f>
        <v>0</v>
      </c>
      <c r="F30" s="307">
        <f>'Claims Processing and Payment'!B4</f>
        <v>100</v>
      </c>
      <c r="G30" s="317">
        <f>'Claims Processing and Payment'!B6</f>
        <v>0</v>
      </c>
      <c r="H30" s="447"/>
      <c r="I30" s="447"/>
      <c r="J30" s="451"/>
      <c r="K30" s="447"/>
    </row>
    <row r="31" spans="1:11" x14ac:dyDescent="0.25">
      <c r="A31" s="318">
        <v>33</v>
      </c>
      <c r="B31" s="449" t="s">
        <v>604</v>
      </c>
      <c r="C31" s="449"/>
      <c r="D31" s="449"/>
      <c r="E31" s="309">
        <f>'Provider Engagement Model'!B5</f>
        <v>0</v>
      </c>
      <c r="F31" s="361">
        <f>'Provider Engagement Model'!B4</f>
        <v>99.99</v>
      </c>
      <c r="G31" s="317">
        <f>'Provider Engagement Model'!B6</f>
        <v>0</v>
      </c>
      <c r="H31" s="447"/>
      <c r="I31" s="447"/>
      <c r="J31" s="451"/>
      <c r="K31" s="447"/>
    </row>
    <row r="32" spans="1:11" x14ac:dyDescent="0.25">
      <c r="A32" s="323">
        <v>34</v>
      </c>
      <c r="B32" s="429" t="s">
        <v>601</v>
      </c>
      <c r="C32" s="429"/>
      <c r="D32" s="429"/>
      <c r="E32" s="328">
        <f>'Community Partnerships'!B5</f>
        <v>0</v>
      </c>
      <c r="F32" s="327">
        <f>'Community Partnerships'!B4</f>
        <v>100</v>
      </c>
      <c r="G32" s="319">
        <f>'Community Partnerships'!B6</f>
        <v>0</v>
      </c>
      <c r="H32" s="447"/>
      <c r="I32" s="447"/>
      <c r="J32" s="451"/>
      <c r="K32" s="447"/>
    </row>
    <row r="33" spans="1:11" ht="15.75" thickBot="1" x14ac:dyDescent="0.3">
      <c r="A33" s="329">
        <v>40</v>
      </c>
      <c r="B33" s="448" t="s">
        <v>14</v>
      </c>
      <c r="C33" s="448"/>
      <c r="D33" s="448"/>
      <c r="E33" s="330">
        <f>Grievances!B5</f>
        <v>0</v>
      </c>
      <c r="F33" s="331">
        <f>Grievances!B4</f>
        <v>100</v>
      </c>
      <c r="G33" s="332">
        <f>Grievances!B6</f>
        <v>0</v>
      </c>
      <c r="H33" s="447"/>
      <c r="I33" s="447"/>
      <c r="J33" s="451"/>
      <c r="K33" s="447"/>
    </row>
  </sheetData>
  <sheetProtection algorithmName="SHA-512" hashValue="aUtnTpVC/QVTkB6M/RNW0PI1owH+96HkZwyZirWDG1vt/DR/ANbt4cEVCF62anQRETSZfHB9khF85pkWAeuhmQ==" saltValue="kdjiAHjckXdly2WuuhJI+A==" spinCount="100000" sheet="1" objects="1" scenarios="1"/>
  <mergeCells count="71">
    <mergeCell ref="J32:K32"/>
    <mergeCell ref="J17:K17"/>
    <mergeCell ref="J18:K18"/>
    <mergeCell ref="J28:K28"/>
    <mergeCell ref="J33:K33"/>
    <mergeCell ref="J30:K30"/>
    <mergeCell ref="J31:K31"/>
    <mergeCell ref="J19:K19"/>
    <mergeCell ref="J20:K20"/>
    <mergeCell ref="J21:K21"/>
    <mergeCell ref="H28:I28"/>
    <mergeCell ref="H27:I27"/>
    <mergeCell ref="H29:I29"/>
    <mergeCell ref="J29:K29"/>
    <mergeCell ref="J22:K22"/>
    <mergeCell ref="J27:K27"/>
    <mergeCell ref="J23:K23"/>
    <mergeCell ref="H19:I19"/>
    <mergeCell ref="B33:D33"/>
    <mergeCell ref="B30:D30"/>
    <mergeCell ref="B31:D31"/>
    <mergeCell ref="H22:I22"/>
    <mergeCell ref="H20:I20"/>
    <mergeCell ref="H23:I23"/>
    <mergeCell ref="H32:I32"/>
    <mergeCell ref="H21:I21"/>
    <mergeCell ref="H33:I33"/>
    <mergeCell ref="H30:I30"/>
    <mergeCell ref="H31:I31"/>
    <mergeCell ref="B29:D29"/>
    <mergeCell ref="B22:D22"/>
    <mergeCell ref="B23:D23"/>
    <mergeCell ref="B32:D32"/>
    <mergeCell ref="B21:D21"/>
    <mergeCell ref="B28:D28"/>
    <mergeCell ref="B24:D24"/>
    <mergeCell ref="B25:D25"/>
    <mergeCell ref="B26:D26"/>
    <mergeCell ref="B27:D27"/>
    <mergeCell ref="G6:G7"/>
    <mergeCell ref="H6:H7"/>
    <mergeCell ref="I6:I7"/>
    <mergeCell ref="B20:D20"/>
    <mergeCell ref="B18:D18"/>
    <mergeCell ref="D10:D12"/>
    <mergeCell ref="E10:E12"/>
    <mergeCell ref="A13:B15"/>
    <mergeCell ref="C13:C15"/>
    <mergeCell ref="D13:D15"/>
    <mergeCell ref="E13:E15"/>
    <mergeCell ref="A10:B12"/>
    <mergeCell ref="C10:C12"/>
    <mergeCell ref="B19:D19"/>
    <mergeCell ref="H17:I17"/>
    <mergeCell ref="H18:I18"/>
    <mergeCell ref="A24:A26"/>
    <mergeCell ref="A3:D4"/>
    <mergeCell ref="H5:J5"/>
    <mergeCell ref="E3:K4"/>
    <mergeCell ref="F24:F26"/>
    <mergeCell ref="G24:G26"/>
    <mergeCell ref="H24:I26"/>
    <mergeCell ref="J24:K26"/>
    <mergeCell ref="J6:J7"/>
    <mergeCell ref="K6:K7"/>
    <mergeCell ref="A7:B9"/>
    <mergeCell ref="C7:C9"/>
    <mergeCell ref="D7:D9"/>
    <mergeCell ref="E7:E9"/>
    <mergeCell ref="A6:B6"/>
    <mergeCell ref="F6:F7"/>
  </mergeCells>
  <conditionalFormatting sqref="J17">
    <cfRule type="expression" dxfId="0" priority="1">
      <formula>IF(NOT(ISBLANK(J17)), TRUE)</formula>
    </cfRule>
  </conditionalFormatting>
  <dataValidations disablePrompts="1" count="3">
    <dataValidation type="decimal" allowBlank="1" showInputMessage="1" showErrorMessage="1" sqref="G9 G12 G15 I15 I12 I9 K9 K12 K15" xr:uid="{FFCA14BE-1690-4E34-9E58-7B2873B11174}">
      <formula1>0</formula1>
      <formula2>12345678910111200</formula2>
    </dataValidation>
    <dataValidation type="whole" allowBlank="1" showInputMessage="1" showErrorMessage="1" sqref="G6:G8 G10:G11 G13:G14 I6:I8 I10:I11 I13:I14 K6:K8 K10:K11 K13:K14" xr:uid="{13C209F8-6A8C-4AD8-8593-5B2980F9A722}">
      <formula1>0</formula1>
      <formula2>123456789101112</formula2>
    </dataValidation>
    <dataValidation type="list" allowBlank="1" showInputMessage="1" showErrorMessage="1" sqref="E7:E15" xr:uid="{AC6EC560-DA12-4B25-9B53-B45B1C370F69}">
      <formula1>$Q$7:$Q$9</formula1>
    </dataValidation>
  </dataValidations>
  <hyperlinks>
    <hyperlink ref="B28:D28" location="'Managed Care Experience'!A1" display="Managed Care Experience" xr:uid="{6DD72DD3-7A26-4E83-BEE2-93C7ACE58F68}"/>
    <hyperlink ref="B25:D25" location="Compliance!A1" display="Compliance" xr:uid="{4118FD02-F8A0-4CB1-9B02-2092F78A97B9}"/>
    <hyperlink ref="B26:D26" location="'Compliance-Terminations'!A1" display="Compliance-Terminations" xr:uid="{75571270-33F0-4B11-AC8D-8605128B1989}"/>
    <hyperlink ref="B27:D27" location="'FL Presence'!A1" display="Florida Presence" xr:uid="{0444813D-8312-443D-ADF4-AAF44230A05D}"/>
    <hyperlink ref="B20:D20" location="'Dental Quality Measurement Exp'!A1" display="Dental Quality Measurement Experience" xr:uid="{9865876A-27C3-43C6-9073-2F7C6F69AAE1}"/>
    <hyperlink ref="B22:D22" location="'Value-Based Purchasing'!A1" display="Value-Based Purchasing" xr:uid="{01BAF25F-B7F9-4631-9A8D-4215F13F34DC}"/>
    <hyperlink ref="B32:D32" location="'Community Partnerships'!A1" display="Community Partnerships" xr:uid="{87497550-5ED1-4062-8D23-7B7BB659F8A2}"/>
    <hyperlink ref="B29:D29" location="Accreditation!A1" display="Accreditation" xr:uid="{CC11BD8C-E7D0-44DC-9AAC-35ECC3A5807C}"/>
    <hyperlink ref="B19:D19" location="'Org Commitment to Quality'!A1" display="Organizational Commitment to  Quality" xr:uid="{49CC3BF3-04B3-4CBA-AEED-1B5849DBEFE5}"/>
    <hyperlink ref="B21:D21" location="'Expanded Benefits-Defined'!A1" display="Expanded Benefits - Defined" xr:uid="{FCCDDD1F-813B-486A-B988-B645741C98AD}"/>
    <hyperlink ref="B31:D31" location="'Provider Engagement Model'!A1" display="Provider Engagement Model" xr:uid="{9E80B046-F184-4834-8F29-1E96944BCB07}"/>
    <hyperlink ref="B30:D30" location="'Claims Processing and Payment'!A1" display="Claims Processing and Payment" xr:uid="{EAE04C50-02F9-44D4-AA8B-C527F41E8D39}"/>
    <hyperlink ref="B23:D23" location="'Provider Network Enhancements'!A1" display="Provider Network Enhancements" xr:uid="{99DEECE9-F97A-4E6C-801C-1F39195700E9}"/>
    <hyperlink ref="B33:D33" location="Grievances!A1" display="Grievances" xr:uid="{47D18647-F237-44EC-8AB1-49BEDBEE017A}"/>
  </hyperlinks>
  <pageMargins left="0.7" right="0.7" top="0.75" bottom="0.75" header="0.3" footer="0.3"/>
  <pageSetup scale="41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7F2E-9BE9-4170-85F6-EFCB0F5F1F59}">
  <sheetPr codeName="Sheet13">
    <tabColor theme="4" tint="-0.249977111117893"/>
    <pageSetUpPr fitToPage="1"/>
  </sheetPr>
  <dimension ref="A1:H42"/>
  <sheetViews>
    <sheetView zoomScaleNormal="100" workbookViewId="0"/>
  </sheetViews>
  <sheetFormatPr defaultRowHeight="15" x14ac:dyDescent="0.25"/>
  <cols>
    <col min="1" max="1" width="30.85546875" customWidth="1"/>
    <col min="2" max="2" width="46.28515625" customWidth="1"/>
    <col min="3" max="3" width="30.7109375" customWidth="1"/>
    <col min="4" max="4" width="46.28515625" customWidth="1"/>
    <col min="5" max="5" width="30.42578125" customWidth="1"/>
    <col min="6" max="6" width="46.7109375" customWidth="1"/>
    <col min="8" max="8" width="0" hidden="1" customWidth="1"/>
  </cols>
  <sheetData>
    <row r="1" spans="1:8" ht="23.25" x14ac:dyDescent="0.35">
      <c r="A1" s="11" t="s">
        <v>621</v>
      </c>
      <c r="D1" s="7" t="s">
        <v>5</v>
      </c>
    </row>
    <row r="3" spans="1:8" x14ac:dyDescent="0.25">
      <c r="A3" s="5" t="s">
        <v>0</v>
      </c>
      <c r="B3" s="5" t="s">
        <v>1</v>
      </c>
    </row>
    <row r="4" spans="1:8" x14ac:dyDescent="0.25">
      <c r="A4" s="1" t="s">
        <v>2</v>
      </c>
      <c r="B4" s="35">
        <f>SUM(C21:C35)</f>
        <v>99.99</v>
      </c>
    </row>
    <row r="5" spans="1:8" x14ac:dyDescent="0.25">
      <c r="A5" s="1" t="s">
        <v>3</v>
      </c>
      <c r="B5" s="35">
        <f>D36</f>
        <v>0</v>
      </c>
    </row>
    <row r="6" spans="1:8" x14ac:dyDescent="0.25">
      <c r="A6" s="1" t="s">
        <v>4</v>
      </c>
      <c r="B6" s="6">
        <f>(IFERROR(B5/B4,0))</f>
        <v>0</v>
      </c>
    </row>
    <row r="7" spans="1:8" ht="15.75" thickBot="1" x14ac:dyDescent="0.3"/>
    <row r="8" spans="1:8" ht="21" x14ac:dyDescent="0.35">
      <c r="A8" s="455">
        <f>'Respondent Information'!C7</f>
        <v>0</v>
      </c>
      <c r="B8" s="456"/>
      <c r="C8" s="457">
        <f>'Respondent Information'!C10</f>
        <v>0</v>
      </c>
      <c r="D8" s="458"/>
      <c r="E8" s="459">
        <f>'Respondent Information'!C13</f>
        <v>0</v>
      </c>
      <c r="F8" s="460"/>
    </row>
    <row r="9" spans="1:8" x14ac:dyDescent="0.25">
      <c r="A9" s="24" t="s">
        <v>12</v>
      </c>
      <c r="B9" s="280">
        <f>'Respondent Information'!E7</f>
        <v>0</v>
      </c>
      <c r="C9" s="14" t="s">
        <v>12</v>
      </c>
      <c r="D9" s="281">
        <f>'Respondent Information'!E10</f>
        <v>0</v>
      </c>
      <c r="E9" s="200" t="s">
        <v>12</v>
      </c>
      <c r="F9" s="282">
        <f>'Respondent Information'!E13</f>
        <v>0</v>
      </c>
    </row>
    <row r="10" spans="1:8" ht="15.75" customHeight="1" x14ac:dyDescent="0.25">
      <c r="A10" s="3" t="s">
        <v>543</v>
      </c>
      <c r="B10" s="99"/>
      <c r="C10" s="203" t="s">
        <v>543</v>
      </c>
      <c r="D10" s="202"/>
      <c r="E10" s="201" t="s">
        <v>543</v>
      </c>
      <c r="F10" s="31"/>
    </row>
    <row r="11" spans="1:8" x14ac:dyDescent="0.25">
      <c r="A11" s="3" t="s">
        <v>544</v>
      </c>
      <c r="B11" s="99"/>
      <c r="C11" s="203" t="s">
        <v>544</v>
      </c>
      <c r="D11" s="202"/>
      <c r="E11" s="201" t="s">
        <v>544</v>
      </c>
      <c r="F11" s="31"/>
    </row>
    <row r="12" spans="1:8" x14ac:dyDescent="0.25">
      <c r="A12" s="3" t="s">
        <v>579</v>
      </c>
      <c r="B12" s="99"/>
      <c r="C12" s="283" t="s">
        <v>579</v>
      </c>
      <c r="D12" s="202"/>
      <c r="E12" s="3" t="s">
        <v>579</v>
      </c>
      <c r="F12" s="31"/>
    </row>
    <row r="13" spans="1:8" x14ac:dyDescent="0.25">
      <c r="A13" s="3" t="s">
        <v>545</v>
      </c>
      <c r="B13" s="99"/>
      <c r="C13" s="203" t="s">
        <v>545</v>
      </c>
      <c r="D13" s="202"/>
      <c r="E13" s="201" t="s">
        <v>545</v>
      </c>
      <c r="F13" s="31"/>
      <c r="H13" t="s">
        <v>580</v>
      </c>
    </row>
    <row r="14" spans="1:8" x14ac:dyDescent="0.25">
      <c r="A14" s="3" t="s">
        <v>546</v>
      </c>
      <c r="B14" s="99"/>
      <c r="C14" s="203" t="s">
        <v>546</v>
      </c>
      <c r="D14" s="202"/>
      <c r="E14" s="201" t="s">
        <v>546</v>
      </c>
      <c r="F14" s="31"/>
      <c r="H14" t="s">
        <v>581</v>
      </c>
    </row>
    <row r="15" spans="1:8" x14ac:dyDescent="0.25">
      <c r="A15" s="3" t="s">
        <v>547</v>
      </c>
      <c r="B15" s="212">
        <f>IF(ISERROR(((B14-B13)/B13)),0,((B14-B13)/B13))</f>
        <v>0</v>
      </c>
      <c r="C15" s="203" t="s">
        <v>547</v>
      </c>
      <c r="D15" s="213">
        <f>IF(ISERROR(((D14-D13)/D13)),0,((D14-D13)/D13))</f>
        <v>0</v>
      </c>
      <c r="E15" s="201" t="s">
        <v>547</v>
      </c>
      <c r="F15" s="214">
        <f>IF(ISERROR(((F14-F13)/F13)),0,((F14-F13)/F13))</f>
        <v>0</v>
      </c>
    </row>
    <row r="16" spans="1:8" ht="15.75" thickBot="1" x14ac:dyDescent="0.3">
      <c r="A16" s="3" t="s">
        <v>548</v>
      </c>
      <c r="B16" s="210"/>
      <c r="C16" s="204" t="s">
        <v>548</v>
      </c>
      <c r="D16" s="211"/>
      <c r="E16" s="201" t="s">
        <v>548</v>
      </c>
      <c r="F16" s="187"/>
    </row>
    <row r="18" spans="1:4" ht="21" x14ac:dyDescent="0.35">
      <c r="A18" s="12" t="s">
        <v>7</v>
      </c>
    </row>
    <row r="19" spans="1:4" ht="15.75" thickBot="1" x14ac:dyDescent="0.3"/>
    <row r="20" spans="1:4" x14ac:dyDescent="0.25">
      <c r="A20" s="25" t="s">
        <v>8</v>
      </c>
      <c r="B20" s="26" t="s">
        <v>51</v>
      </c>
      <c r="C20" s="26" t="s">
        <v>9</v>
      </c>
      <c r="D20" s="27" t="s">
        <v>10</v>
      </c>
    </row>
    <row r="21" spans="1:4" x14ac:dyDescent="0.25">
      <c r="A21" s="461">
        <f>A8</f>
        <v>0</v>
      </c>
      <c r="B21" s="3" t="s">
        <v>553</v>
      </c>
      <c r="C21" s="135">
        <v>15</v>
      </c>
      <c r="D21" s="360">
        <f>IF(B12="Decrease", IF(B15&lt;=-0.2, C21, IF(B15&lt;=-0.16, C21*0.8, IF(B15&lt;=-0.11, C21*0.6, IF(B15&lt;=-0.06, C21*0.4, IF(B15&lt;=-0.01, C21*0.2, 0))))), IF(B15&gt;=0.2, C21, IF(B15&gt;=0.16, C21*0.8, IF(B15&gt;=0.11, C21*0.6, IF(B15&gt;=0.06, C21*0.4, IF(B15&gt;=0.01, C21*0.2, 0))))))</f>
        <v>0</v>
      </c>
    </row>
    <row r="22" spans="1:4" x14ac:dyDescent="0.25">
      <c r="A22" s="462"/>
      <c r="B22" s="3" t="s">
        <v>554</v>
      </c>
      <c r="C22" s="135">
        <v>15</v>
      </c>
      <c r="D22" s="136">
        <f>IF(B16&gt;=0.2, C22, IF(B16&gt;=0.16, C22*0.8, IF(B16&gt;=0.11, C22*0.6, IF(B16&gt;=0.06, C22*0.4, IF(B16&gt;=0.01, C22*0.2, 0)))))</f>
        <v>0</v>
      </c>
    </row>
    <row r="23" spans="1:4" x14ac:dyDescent="0.25">
      <c r="A23" s="462"/>
      <c r="B23" s="3" t="s">
        <v>543</v>
      </c>
      <c r="C23" s="135">
        <v>3.33</v>
      </c>
      <c r="D23" s="136">
        <f>IF(ISBLANK(B10), 0, IF(B10&lt;&gt;"Other Focus", C23, 0))</f>
        <v>0</v>
      </c>
    </row>
    <row r="24" spans="1:4" x14ac:dyDescent="0.25">
      <c r="A24" s="462"/>
      <c r="B24" s="466" t="s">
        <v>492</v>
      </c>
      <c r="C24" s="466"/>
      <c r="D24" s="136">
        <f>SUM(D21:D23)</f>
        <v>0</v>
      </c>
    </row>
    <row r="25" spans="1:4" ht="15.75" thickBot="1" x14ac:dyDescent="0.3">
      <c r="A25" s="462"/>
      <c r="B25" s="467" t="s">
        <v>555</v>
      </c>
      <c r="C25" s="467"/>
      <c r="D25" s="380">
        <f>IF(B9="Medicaid ", D24*1, IF(B9="CHIP", D24*0.9, IF(B9="Commercial", D24*0.8, 0)))</f>
        <v>0</v>
      </c>
    </row>
    <row r="26" spans="1:4" x14ac:dyDescent="0.25">
      <c r="A26" s="463">
        <f>C8</f>
        <v>0</v>
      </c>
      <c r="B26" s="206" t="s">
        <v>553</v>
      </c>
      <c r="C26" s="208">
        <v>15</v>
      </c>
      <c r="D26" s="215">
        <f>IF(D12="Decrease", IF(D15&lt;=-0.2, C26, IF(D15&lt;=-0.16, C26*0.8, IF(D15&lt;=-0.11, C26*0.6, IF(D15&lt;=-0.06, C26*0.4, IF(D15&lt;=-0.01, C26*0.2, 0))))), IF(D15&gt;=0.2, C26, IF(D15&gt;=0.16, C26*0.8, IF(D15&gt;=0.11, C26*0.6, IF(D15&gt;=0.06, C26*0.4, IF(D15&gt;=0.01, C26*0.2, 0))))))</f>
        <v>0</v>
      </c>
    </row>
    <row r="27" spans="1:4" x14ac:dyDescent="0.25">
      <c r="A27" s="464"/>
      <c r="B27" s="93" t="s">
        <v>554</v>
      </c>
      <c r="C27" s="207">
        <v>15</v>
      </c>
      <c r="D27" s="136">
        <f>IF(D16&gt;=0.2, C27, IF(D16&gt;=0.16, C27*0.8, IF(D16&gt;=0.11, C27*0.6, IF(D16&gt;=0.06, C27*0.4, IF(D16&gt;=0.01, C27*0.2, 0)))))</f>
        <v>0</v>
      </c>
    </row>
    <row r="28" spans="1:4" x14ac:dyDescent="0.25">
      <c r="A28" s="464"/>
      <c r="B28" s="93" t="s">
        <v>543</v>
      </c>
      <c r="C28" s="207">
        <v>3.33</v>
      </c>
      <c r="D28" s="136">
        <f>IF(ISBLANK(D10), 0, IF(D10&lt;&gt;"Other Focus", C28, 0))</f>
        <v>0</v>
      </c>
    </row>
    <row r="29" spans="1:4" x14ac:dyDescent="0.25">
      <c r="A29" s="464"/>
      <c r="B29" s="468" t="s">
        <v>492</v>
      </c>
      <c r="C29" s="468"/>
      <c r="D29" s="136">
        <f>SUM(D26:D28)</f>
        <v>0</v>
      </c>
    </row>
    <row r="30" spans="1:4" ht="15.75" thickBot="1" x14ac:dyDescent="0.3">
      <c r="A30" s="465"/>
      <c r="B30" s="469" t="s">
        <v>555</v>
      </c>
      <c r="C30" s="469"/>
      <c r="D30" s="381">
        <f>IF(D9="Medicaid ", D29*1, IF(D9="CHIP", D29*0.9, IF(D9="Commercial", D29*0.8, 0)))</f>
        <v>0</v>
      </c>
    </row>
    <row r="31" spans="1:4" x14ac:dyDescent="0.25">
      <c r="A31" s="464">
        <f>E8</f>
        <v>0</v>
      </c>
      <c r="B31" s="205" t="s">
        <v>553</v>
      </c>
      <c r="C31" s="209">
        <v>15</v>
      </c>
      <c r="D31" s="216">
        <f>IF(F12="Decrease", IF(F15&lt;=-0.2, C31, IF(F15&lt;=-0.16, C31*0.8, IF(F15&lt;=-0.11, C31*0.6, IF(F15&lt;=-0.06, C31*0.4, IF(F15&lt;=-0.01, C31*0.2, 0))))), IF(F15&gt;=0.2, C31, IF(F15&gt;=0.16, C31*0.8, IF(F15&gt;=0.11, C31*0.6, IF(F15&gt;=0.06, C31*0.4, IF(F15&gt;=0.01, C31*0.2, 0))))))</f>
        <v>0</v>
      </c>
    </row>
    <row r="32" spans="1:4" x14ac:dyDescent="0.25">
      <c r="A32" s="464"/>
      <c r="B32" s="93" t="s">
        <v>554</v>
      </c>
      <c r="C32" s="207">
        <v>15</v>
      </c>
      <c r="D32" s="136">
        <f>IF(F16&gt;=0.2, C32, IF(F16&gt;=0.16, C32*0.8, IF(F16&gt;=0.11, C32*0.6, IF(F16&gt;=0.06, C32*0.4, IF(F16&gt;=0.01, C32*0.2, 0)))))</f>
        <v>0</v>
      </c>
    </row>
    <row r="33" spans="1:4" x14ac:dyDescent="0.25">
      <c r="A33" s="464"/>
      <c r="B33" s="93" t="s">
        <v>543</v>
      </c>
      <c r="C33" s="207">
        <v>3.33</v>
      </c>
      <c r="D33" s="136">
        <f>IF(ISBLANK(F10), 0, IF(F10&lt;&gt;"Other Focus", C33, 0))</f>
        <v>0</v>
      </c>
    </row>
    <row r="34" spans="1:4" x14ac:dyDescent="0.25">
      <c r="A34" s="464"/>
      <c r="B34" s="468" t="s">
        <v>492</v>
      </c>
      <c r="C34" s="468"/>
      <c r="D34" s="136">
        <f>SUM(D31:D33)</f>
        <v>0</v>
      </c>
    </row>
    <row r="35" spans="1:4" ht="15.75" thickBot="1" x14ac:dyDescent="0.3">
      <c r="A35" s="464"/>
      <c r="B35" s="470" t="s">
        <v>555</v>
      </c>
      <c r="C35" s="470"/>
      <c r="D35" s="382">
        <f>IF(F9="Medicaid ", D34*1, IF(F9="CHIP", D34*0.9, IF(F9="Commercial", D34*0.8, 0)))</f>
        <v>0</v>
      </c>
    </row>
    <row r="36" spans="1:4" ht="15.75" thickBot="1" x14ac:dyDescent="0.3">
      <c r="A36" s="453" t="s">
        <v>11</v>
      </c>
      <c r="B36" s="454"/>
      <c r="C36" s="454"/>
      <c r="D36" s="217">
        <f>SUM(D25,D30,D35)</f>
        <v>0</v>
      </c>
    </row>
    <row r="38" spans="1:4" hidden="1" x14ac:dyDescent="0.25">
      <c r="B38" t="s">
        <v>55</v>
      </c>
      <c r="C38" s="199" t="s">
        <v>551</v>
      </c>
    </row>
    <row r="39" spans="1:4" hidden="1" x14ac:dyDescent="0.25">
      <c r="B39" t="s">
        <v>56</v>
      </c>
      <c r="C39" t="s">
        <v>549</v>
      </c>
    </row>
    <row r="40" spans="1:4" hidden="1" x14ac:dyDescent="0.25">
      <c r="C40" t="s">
        <v>550</v>
      </c>
    </row>
    <row r="41" spans="1:4" hidden="1" x14ac:dyDescent="0.25">
      <c r="C41" t="s">
        <v>552</v>
      </c>
    </row>
    <row r="42" spans="1:4" hidden="1" x14ac:dyDescent="0.25">
      <c r="C42" t="s">
        <v>556</v>
      </c>
    </row>
  </sheetData>
  <sheetProtection algorithmName="SHA-512" hashValue="GhNI6FZSHWi9Y1hTBEaQFmhtBPrXSRszNEfxn0ol5ppHKjNdYzjHtF06/ixYF5po61K3ewvDyMC7qYZERulcgA==" saltValue="HlgWCZ0MUsyvFh3HxudwMA==" spinCount="100000" sheet="1" objects="1" scenarios="1"/>
  <mergeCells count="13">
    <mergeCell ref="A36:C36"/>
    <mergeCell ref="A8:B8"/>
    <mergeCell ref="C8:D8"/>
    <mergeCell ref="E8:F8"/>
    <mergeCell ref="A21:A25"/>
    <mergeCell ref="A26:A30"/>
    <mergeCell ref="A31:A35"/>
    <mergeCell ref="B24:C24"/>
    <mergeCell ref="B25:C25"/>
    <mergeCell ref="B29:C29"/>
    <mergeCell ref="B30:C30"/>
    <mergeCell ref="B34:C34"/>
    <mergeCell ref="B35:C35"/>
  </mergeCells>
  <dataValidations disablePrompts="1" count="3">
    <dataValidation type="list" allowBlank="1" showInputMessage="1" showErrorMessage="1" sqref="B10 D10 F10" xr:uid="{BD2A0A8F-CBB2-40A0-897D-2993EBF91B8D}">
      <formula1>$C$38:$C$42</formula1>
    </dataValidation>
    <dataValidation type="list" allowBlank="1" showInputMessage="1" showErrorMessage="1" sqref="B12 F12 D12" xr:uid="{50DFAB61-4AD7-4CF2-B5A9-70E69A359E6F}">
      <formula1>$H$13:$H$14</formula1>
    </dataValidation>
    <dataValidation type="decimal" allowBlank="1" showInputMessage="1" showErrorMessage="1" sqref="B16 D16 F16" xr:uid="{FBCF0492-744C-4633-B8D9-51F11BEDBB97}">
      <formula1>0</formula1>
      <formula2>1</formula2>
    </dataValidation>
  </dataValidations>
  <hyperlinks>
    <hyperlink ref="D1" location="'Respondent Information'!A1" display="Back to Respondent Information" xr:uid="{566032E1-3A03-4629-A330-58EAEFA00558}"/>
  </hyperlinks>
  <pageMargins left="0.7" right="0.7" top="0.75" bottom="0.75" header="0.3" footer="0.3"/>
  <pageSetup scale="52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9C20-6BC4-4FDF-B3B8-2A7CBE5EF507}">
  <sheetPr codeName="Sheet9">
    <tabColor theme="4" tint="0.39997558519241921"/>
    <pageSetUpPr fitToPage="1"/>
  </sheetPr>
  <dimension ref="A1:R22"/>
  <sheetViews>
    <sheetView zoomScaleNormal="100" workbookViewId="0"/>
  </sheetViews>
  <sheetFormatPr defaultRowHeight="15" x14ac:dyDescent="0.25"/>
  <cols>
    <col min="1" max="1" width="50.140625" bestFit="1" customWidth="1"/>
    <col min="2" max="2" width="15.140625" customWidth="1"/>
    <col min="3" max="3" width="31.85546875" bestFit="1" customWidth="1"/>
    <col min="4" max="4" width="18.7109375" customWidth="1"/>
    <col min="5" max="5" width="20.28515625" customWidth="1"/>
    <col min="6" max="6" width="32.28515625" customWidth="1"/>
    <col min="7" max="7" width="22.42578125" customWidth="1"/>
    <col min="8" max="8" width="16.5703125" customWidth="1"/>
    <col min="9" max="9" width="18.42578125" customWidth="1"/>
    <col min="10" max="10" width="17" customWidth="1"/>
    <col min="14" max="14" width="0" hidden="1" customWidth="1"/>
    <col min="15" max="15" width="45.140625" hidden="1" customWidth="1"/>
    <col min="16" max="18" width="9.140625" hidden="1" customWidth="1"/>
    <col min="19" max="19" width="0" hidden="1" customWidth="1"/>
  </cols>
  <sheetData>
    <row r="1" spans="1:18" ht="23.25" x14ac:dyDescent="0.35">
      <c r="A1" s="11" t="s">
        <v>622</v>
      </c>
      <c r="F1" s="7" t="s">
        <v>5</v>
      </c>
    </row>
    <row r="3" spans="1:18" x14ac:dyDescent="0.25">
      <c r="A3" s="5" t="s">
        <v>0</v>
      </c>
      <c r="B3" s="5" t="s">
        <v>1</v>
      </c>
    </row>
    <row r="4" spans="1:18" x14ac:dyDescent="0.25">
      <c r="A4" s="1" t="s">
        <v>2</v>
      </c>
      <c r="B4" s="35">
        <v>99.9</v>
      </c>
    </row>
    <row r="5" spans="1:18" x14ac:dyDescent="0.25">
      <c r="A5" s="1" t="s">
        <v>3</v>
      </c>
      <c r="B5" s="35">
        <f>J22</f>
        <v>0</v>
      </c>
    </row>
    <row r="6" spans="1:18" x14ac:dyDescent="0.25">
      <c r="A6" s="1" t="s">
        <v>4</v>
      </c>
      <c r="B6" s="6">
        <f>(IFERROR(B5/B4,0))</f>
        <v>0</v>
      </c>
    </row>
    <row r="7" spans="1:18" ht="15.75" thickBot="1" x14ac:dyDescent="0.3"/>
    <row r="8" spans="1:18" x14ac:dyDescent="0.25">
      <c r="A8" s="24" t="s">
        <v>45</v>
      </c>
      <c r="B8" s="476">
        <f>'Respondent Information'!D7</f>
        <v>0</v>
      </c>
      <c r="C8" s="476"/>
      <c r="D8" s="477"/>
      <c r="E8" s="478">
        <f>'Respondent Information'!D10</f>
        <v>0</v>
      </c>
      <c r="F8" s="479"/>
      <c r="G8" s="480"/>
      <c r="H8" s="481">
        <f>'Respondent Information'!D13</f>
        <v>0</v>
      </c>
      <c r="I8" s="476"/>
      <c r="J8" s="476"/>
    </row>
    <row r="9" spans="1:18" ht="30.75" thickBot="1" x14ac:dyDescent="0.3">
      <c r="A9" s="4"/>
      <c r="B9" s="4">
        <v>2020</v>
      </c>
      <c r="C9" s="4">
        <v>2021</v>
      </c>
      <c r="D9" s="85">
        <v>2022</v>
      </c>
      <c r="E9" s="15">
        <v>2020</v>
      </c>
      <c r="F9" s="4">
        <v>2021</v>
      </c>
      <c r="G9" s="52">
        <v>2022</v>
      </c>
      <c r="H9" s="86">
        <v>2020</v>
      </c>
      <c r="I9" s="4">
        <v>2021</v>
      </c>
      <c r="J9" s="4">
        <v>2022</v>
      </c>
      <c r="O9" s="87" t="s">
        <v>123</v>
      </c>
      <c r="P9" s="88" t="s">
        <v>124</v>
      </c>
      <c r="Q9" s="88" t="s">
        <v>125</v>
      </c>
      <c r="R9" s="89" t="s">
        <v>126</v>
      </c>
    </row>
    <row r="10" spans="1:18" ht="15.75" thickBot="1" x14ac:dyDescent="0.3">
      <c r="A10" s="4" t="s">
        <v>121</v>
      </c>
      <c r="B10" s="83"/>
      <c r="C10" s="83"/>
      <c r="D10" s="92"/>
      <c r="E10" s="340"/>
      <c r="F10" s="83"/>
      <c r="G10" s="341"/>
      <c r="H10" s="339"/>
      <c r="I10" s="83"/>
      <c r="J10" s="83"/>
      <c r="O10" s="90" t="s">
        <v>127</v>
      </c>
      <c r="P10" s="94">
        <v>0.3226</v>
      </c>
      <c r="Q10" s="94">
        <v>0.3574</v>
      </c>
      <c r="R10" s="373">
        <v>0.3407</v>
      </c>
    </row>
    <row r="11" spans="1:18" ht="15" customHeight="1" thickBot="1" x14ac:dyDescent="0.3">
      <c r="A11" s="4" t="s">
        <v>122</v>
      </c>
      <c r="B11" s="83"/>
      <c r="C11" s="83"/>
      <c r="D11" s="92"/>
      <c r="E11" s="342"/>
      <c r="F11" s="84"/>
      <c r="G11" s="343"/>
      <c r="H11" s="339"/>
      <c r="I11" s="83"/>
      <c r="J11" s="83"/>
      <c r="O11" s="91" t="s">
        <v>128</v>
      </c>
      <c r="P11" s="95">
        <v>0.24690000000000001</v>
      </c>
      <c r="Q11" s="95">
        <v>0.37840000000000001</v>
      </c>
      <c r="R11" s="374">
        <v>0.48080000000000001</v>
      </c>
    </row>
    <row r="13" spans="1:18" ht="21" x14ac:dyDescent="0.35">
      <c r="A13" s="12" t="s">
        <v>7</v>
      </c>
    </row>
    <row r="14" spans="1:18" ht="15.75" thickBot="1" x14ac:dyDescent="0.3"/>
    <row r="15" spans="1:18" x14ac:dyDescent="0.25">
      <c r="A15" s="25" t="s">
        <v>8</v>
      </c>
      <c r="B15" s="26" t="s">
        <v>6</v>
      </c>
      <c r="C15" s="26" t="s">
        <v>131</v>
      </c>
      <c r="D15" s="483" t="s">
        <v>132</v>
      </c>
      <c r="E15" s="484"/>
      <c r="F15" s="27" t="s">
        <v>133</v>
      </c>
      <c r="G15" s="484" t="s">
        <v>134</v>
      </c>
      <c r="H15" s="484"/>
      <c r="I15" s="484" t="s">
        <v>135</v>
      </c>
      <c r="J15" s="485"/>
    </row>
    <row r="16" spans="1:18" x14ac:dyDescent="0.25">
      <c r="A16" s="510">
        <f>B8</f>
        <v>0</v>
      </c>
      <c r="B16" s="4" t="s">
        <v>129</v>
      </c>
      <c r="C16" s="85">
        <f>IF(B10&gt;$P$10, 3.33, 0)</f>
        <v>0</v>
      </c>
      <c r="D16" s="486">
        <f>IF(ISBLANK(B10),0,IF(C10&gt;B10,3.33,0))</f>
        <v>0</v>
      </c>
      <c r="E16" s="487"/>
      <c r="F16" s="52">
        <f>IF(ISBLANK(C10), 0, IF(C10&gt;Q10, 3.33, 0))</f>
        <v>0</v>
      </c>
      <c r="G16" s="503">
        <f>IF(ISBLANK(C10), IF(ISBLANK(B10), 0, IF(D10&gt;B10, 3.33, 0)), IF(D10&gt;C10, 3.33, 0))</f>
        <v>0</v>
      </c>
      <c r="H16" s="487"/>
      <c r="I16" s="487">
        <f>IF(ISBLANK(D10), 0, IF(D10&gt;R10, 3.33, 0))</f>
        <v>0</v>
      </c>
      <c r="J16" s="493"/>
    </row>
    <row r="17" spans="1:10" ht="15.75" thickBot="1" x14ac:dyDescent="0.3">
      <c r="A17" s="507"/>
      <c r="B17" s="9" t="s">
        <v>130</v>
      </c>
      <c r="C17" s="365">
        <f>IF(B11&gt;P11, 3.33, 0)</f>
        <v>0</v>
      </c>
      <c r="D17" s="488">
        <f>IF(ISBLANK(B11),0,IF(C11&gt;B11,3.33,0))</f>
        <v>0</v>
      </c>
      <c r="E17" s="467"/>
      <c r="F17" s="369">
        <f>IF(ISBLANK(C11), 0, IF(C11&gt;Q11, 3.33, 0))</f>
        <v>0</v>
      </c>
      <c r="G17" s="473">
        <f>IF(ISBLANK(C11), IF(ISBLANK(B11), 0, IF(D11&gt;B11, 3.33, 0)), IF(D11&gt;C11, 3.33, 0))</f>
        <v>0</v>
      </c>
      <c r="H17" s="467"/>
      <c r="I17" s="489">
        <f>IF(ISBLANK(D11), 0, IF(D11&gt;R11, 3.33, 0))</f>
        <v>0</v>
      </c>
      <c r="J17" s="490"/>
    </row>
    <row r="18" spans="1:10" x14ac:dyDescent="0.25">
      <c r="A18" s="504">
        <f>E8</f>
        <v>0</v>
      </c>
      <c r="B18" s="234" t="s">
        <v>129</v>
      </c>
      <c r="C18" s="366">
        <f>IF(E10&gt;P10, 3.33, 0)</f>
        <v>0</v>
      </c>
      <c r="D18" s="509">
        <f>IF(ISBLANK(E10), 0, IF(F10&gt;E10, 3.33, 0))</f>
        <v>0</v>
      </c>
      <c r="E18" s="475"/>
      <c r="F18" s="215">
        <f>IF(ISBLANK(F10), 0, IF(F10&gt;Q10, 3.33, 0))</f>
        <v>0</v>
      </c>
      <c r="G18" s="474">
        <f>IF(ISBLANK(F10), IF(ISBLANK(E10), 0, IF(G10&gt;E10, 3.33, 0)), IF(G10&gt;F10, 3.33, 0))</f>
        <v>0</v>
      </c>
      <c r="H18" s="475"/>
      <c r="I18" s="494">
        <f>IF(ISBLANK(G10), 0, IF(G10&gt;R10, 3.33, 0))</f>
        <v>0</v>
      </c>
      <c r="J18" s="495"/>
    </row>
    <row r="19" spans="1:10" ht="15.75" thickBot="1" x14ac:dyDescent="0.3">
      <c r="A19" s="505"/>
      <c r="B19" s="235" t="s">
        <v>130</v>
      </c>
      <c r="C19" s="367">
        <f>IF(E11&gt;P11, 3.33, 0)</f>
        <v>0</v>
      </c>
      <c r="D19" s="471">
        <f>IF(ISBLANK(E11), 0, IF(F11&gt;E11, 3.33, 0))</f>
        <v>0</v>
      </c>
      <c r="E19" s="472"/>
      <c r="F19" s="370">
        <f>IF(ISBLANK(F11), 0, IF(F11&gt;Q11, 3.33, 0))</f>
        <v>0</v>
      </c>
      <c r="G19" s="482">
        <f>IF(ISBLANK(F11), IF(ISBLANK(E11), 0, IF(G11&gt;E11, 3.33, 0)), IF(G11&gt;F11, 3.33, 0))</f>
        <v>0</v>
      </c>
      <c r="H19" s="472"/>
      <c r="I19" s="496">
        <f>IF(ISBLANK(G11), 0, IF(G11&gt;R11, 3.33, 0))</f>
        <v>0</v>
      </c>
      <c r="J19" s="497"/>
    </row>
    <row r="20" spans="1:10" x14ac:dyDescent="0.25">
      <c r="A20" s="506">
        <f>H8</f>
        <v>0</v>
      </c>
      <c r="B20" s="10" t="s">
        <v>129</v>
      </c>
      <c r="C20" s="368">
        <f>IF(H10&gt;P10, 3.33, 0)</f>
        <v>0</v>
      </c>
      <c r="D20" s="499">
        <f>IF(ISBLANK(H10), 0, IF(I10&gt;H10, 3.33, 0))</f>
        <v>0</v>
      </c>
      <c r="E20" s="500"/>
      <c r="F20" s="216">
        <f>IF(ISBLANK(I10), 0, IF(I10&gt;Q10, 3.33, 0))</f>
        <v>0</v>
      </c>
      <c r="G20" s="508">
        <f>IF(ISBLANK(I10), IF(ISBLANK(H10), 0, IF(J10&gt;H10, 3.33, 0)), IF(J10&gt;I10, 3.33, 0))</f>
        <v>0</v>
      </c>
      <c r="H20" s="500"/>
      <c r="I20" s="492">
        <f>IF(ISBLANK(J10), 0, IF(J10&gt;R10,3.33, 0))</f>
        <v>0</v>
      </c>
      <c r="J20" s="498"/>
    </row>
    <row r="21" spans="1:10" ht="15.75" thickBot="1" x14ac:dyDescent="0.3">
      <c r="A21" s="507"/>
      <c r="B21" s="9" t="s">
        <v>130</v>
      </c>
      <c r="C21" s="365">
        <f>IF(H11&gt;P11, 3.33, 0)</f>
        <v>0</v>
      </c>
      <c r="D21" s="501">
        <f>IF(ISBLANK(H11), 0, IF(I11&gt;H11, 3.33, 0))</f>
        <v>0</v>
      </c>
      <c r="E21" s="502"/>
      <c r="F21" s="238">
        <f>IF(ISBLANK(I11), 0, IF(I11&gt;Q11, 3.33, 0))</f>
        <v>0</v>
      </c>
      <c r="G21" s="491">
        <f>IF(ISBLANK(I11), IF(ISBLANK(H11), 0, IF(J11&gt;H11, 3.33, 0)), IF(J11&gt;I11, 3.33, 0))</f>
        <v>0</v>
      </c>
      <c r="H21" s="492"/>
      <c r="I21" s="489">
        <f>IF(ISBLANK(J11), 0, IF(J11&gt;R11,3.33, 0))</f>
        <v>0</v>
      </c>
      <c r="J21" s="490"/>
    </row>
    <row r="22" spans="1:10" ht="15.75" thickBot="1" x14ac:dyDescent="0.3">
      <c r="A22" s="453" t="s">
        <v>11</v>
      </c>
      <c r="B22" s="454"/>
      <c r="C22" s="454"/>
      <c r="D22" s="454"/>
      <c r="E22" s="454"/>
      <c r="F22" s="454"/>
      <c r="G22" s="454"/>
      <c r="H22" s="454"/>
      <c r="I22" s="454"/>
      <c r="J22" s="138">
        <f>SUM(C16:J21)</f>
        <v>0</v>
      </c>
    </row>
  </sheetData>
  <sheetProtection algorithmName="SHA-512" hashValue="2bF47Gkj7KmOwAB3peuzrRx3XA+mIOqb9VXSDrOWBsafVjcFEvrQykO4w6KhkOPG2mK8lCuErEn09ABcq2pk1A==" saltValue="EBBNLIe6Cfeb/t9DpUdwUQ==" spinCount="100000" sheet="1" objects="1" scenarios="1"/>
  <mergeCells count="28">
    <mergeCell ref="I21:J21"/>
    <mergeCell ref="A22:I22"/>
    <mergeCell ref="G21:H21"/>
    <mergeCell ref="I16:J16"/>
    <mergeCell ref="I17:J17"/>
    <mergeCell ref="I18:J18"/>
    <mergeCell ref="I19:J19"/>
    <mergeCell ref="I20:J20"/>
    <mergeCell ref="D20:E20"/>
    <mergeCell ref="D21:E21"/>
    <mergeCell ref="G16:H16"/>
    <mergeCell ref="A18:A19"/>
    <mergeCell ref="A20:A21"/>
    <mergeCell ref="G20:H20"/>
    <mergeCell ref="D18:E18"/>
    <mergeCell ref="A16:A17"/>
    <mergeCell ref="D19:E19"/>
    <mergeCell ref="G17:H17"/>
    <mergeCell ref="G18:H18"/>
    <mergeCell ref="B8:D8"/>
    <mergeCell ref="E8:G8"/>
    <mergeCell ref="H8:J8"/>
    <mergeCell ref="G19:H19"/>
    <mergeCell ref="D15:E15"/>
    <mergeCell ref="G15:H15"/>
    <mergeCell ref="I15:J15"/>
    <mergeCell ref="D16:E16"/>
    <mergeCell ref="D17:E17"/>
  </mergeCells>
  <dataValidations disablePrompts="1" count="1">
    <dataValidation type="decimal" allowBlank="1" showInputMessage="1" showErrorMessage="1" sqref="B10:J11" xr:uid="{9A5D38AE-D34D-49D9-B956-42CE339433E8}">
      <formula1>0</formula1>
      <formula2>1</formula2>
    </dataValidation>
  </dataValidations>
  <hyperlinks>
    <hyperlink ref="F1" location="'Respondent Information'!A1" display="Back to Respondent Information" xr:uid="{51E27021-E87E-439F-A5E1-B532F865BA58}"/>
  </hyperlinks>
  <pageMargins left="0.7" right="0.7" top="0.75" bottom="0.75" header="0.3" footer="0.3"/>
  <pageSetup scale="50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498A-F7A6-4467-9896-405DDCDFA06E}">
  <sheetPr codeName="Sheet14">
    <tabColor theme="4" tint="0.59999389629810485"/>
    <pageSetUpPr fitToPage="1"/>
  </sheetPr>
  <dimension ref="A1:P36"/>
  <sheetViews>
    <sheetView zoomScaleNormal="100" workbookViewId="0"/>
  </sheetViews>
  <sheetFormatPr defaultRowHeight="15" x14ac:dyDescent="0.25"/>
  <cols>
    <col min="1" max="1" width="43.5703125" customWidth="1"/>
    <col min="2" max="2" width="35.7109375" customWidth="1"/>
    <col min="3" max="3" width="34.85546875" customWidth="1"/>
    <col min="4" max="4" width="34.7109375" customWidth="1"/>
    <col min="15" max="15" width="0" hidden="1" customWidth="1"/>
    <col min="16" max="16" width="9.140625" hidden="1" customWidth="1"/>
    <col min="17" max="17" width="0" hidden="1" customWidth="1"/>
  </cols>
  <sheetData>
    <row r="1" spans="1:16" ht="23.25" x14ac:dyDescent="0.35">
      <c r="A1" s="11" t="s">
        <v>623</v>
      </c>
      <c r="F1" s="7" t="s">
        <v>5</v>
      </c>
    </row>
    <row r="3" spans="1:16" x14ac:dyDescent="0.25">
      <c r="A3" s="5" t="s">
        <v>0</v>
      </c>
      <c r="B3" s="5" t="s">
        <v>1</v>
      </c>
    </row>
    <row r="4" spans="1:16" x14ac:dyDescent="0.25">
      <c r="A4" s="1" t="s">
        <v>2</v>
      </c>
      <c r="B4" s="1">
        <f>SUM(B26:B35)</f>
        <v>100</v>
      </c>
    </row>
    <row r="5" spans="1:16" x14ac:dyDescent="0.25">
      <c r="A5" s="1" t="s">
        <v>3</v>
      </c>
      <c r="B5" s="1">
        <f>C36</f>
        <v>0</v>
      </c>
    </row>
    <row r="6" spans="1:16" x14ac:dyDescent="0.25">
      <c r="A6" s="1" t="s">
        <v>4</v>
      </c>
      <c r="B6" s="6">
        <f>(IFERROR(B5/B4,0))</f>
        <v>0</v>
      </c>
    </row>
    <row r="7" spans="1:16" ht="15.75" thickBot="1" x14ac:dyDescent="0.3"/>
    <row r="8" spans="1:16" ht="23.25" x14ac:dyDescent="0.35">
      <c r="A8" s="231"/>
      <c r="B8" s="232" t="s">
        <v>79</v>
      </c>
      <c r="P8" t="s">
        <v>53</v>
      </c>
    </row>
    <row r="9" spans="1:16" x14ac:dyDescent="0.25">
      <c r="A9" s="39" t="s">
        <v>60</v>
      </c>
      <c r="B9" s="233" t="s">
        <v>55</v>
      </c>
      <c r="P9" t="s">
        <v>54</v>
      </c>
    </row>
    <row r="10" spans="1:16" ht="31.5" customHeight="1" x14ac:dyDescent="0.25">
      <c r="A10" s="511" t="s">
        <v>620</v>
      </c>
      <c r="B10" s="512"/>
    </row>
    <row r="11" spans="1:16" ht="15.75" thickBot="1" x14ac:dyDescent="0.3">
      <c r="A11" s="114"/>
      <c r="B11" s="218" t="s">
        <v>557</v>
      </c>
    </row>
    <row r="12" spans="1:16" ht="30" x14ac:dyDescent="0.25">
      <c r="A12" s="219" t="s">
        <v>558</v>
      </c>
      <c r="B12" s="310"/>
    </row>
    <row r="13" spans="1:16" ht="45" x14ac:dyDescent="0.25">
      <c r="A13" s="40" t="s">
        <v>559</v>
      </c>
      <c r="B13" s="310"/>
    </row>
    <row r="14" spans="1:16" x14ac:dyDescent="0.25">
      <c r="A14" s="40" t="s">
        <v>567</v>
      </c>
      <c r="B14" s="310"/>
    </row>
    <row r="15" spans="1:16" ht="45" x14ac:dyDescent="0.25">
      <c r="A15" s="40" t="s">
        <v>560</v>
      </c>
      <c r="B15" s="310"/>
    </row>
    <row r="16" spans="1:16" ht="45" x14ac:dyDescent="0.25">
      <c r="A16" s="40" t="s">
        <v>561</v>
      </c>
      <c r="B16" s="310"/>
    </row>
    <row r="17" spans="1:4" x14ac:dyDescent="0.25">
      <c r="A17" s="40" t="s">
        <v>562</v>
      </c>
      <c r="B17" s="310"/>
    </row>
    <row r="18" spans="1:4" x14ac:dyDescent="0.25">
      <c r="A18" s="40" t="s">
        <v>563</v>
      </c>
      <c r="B18" s="310"/>
    </row>
    <row r="19" spans="1:4" x14ac:dyDescent="0.25">
      <c r="A19" s="40" t="s">
        <v>565</v>
      </c>
      <c r="B19" s="310"/>
    </row>
    <row r="20" spans="1:4" x14ac:dyDescent="0.25">
      <c r="A20" s="40" t="s">
        <v>564</v>
      </c>
      <c r="B20" s="310"/>
    </row>
    <row r="21" spans="1:4" ht="15.75" thickBot="1" x14ac:dyDescent="0.3">
      <c r="A21" s="47" t="s">
        <v>566</v>
      </c>
      <c r="B21" s="311"/>
    </row>
    <row r="23" spans="1:4" ht="21" x14ac:dyDescent="0.35">
      <c r="A23" s="12" t="s">
        <v>7</v>
      </c>
    </row>
    <row r="24" spans="1:4" ht="15.75" thickBot="1" x14ac:dyDescent="0.3"/>
    <row r="25" spans="1:4" x14ac:dyDescent="0.25">
      <c r="A25" s="25" t="s">
        <v>44</v>
      </c>
      <c r="B25" s="26" t="s">
        <v>9</v>
      </c>
      <c r="C25" s="27" t="s">
        <v>10</v>
      </c>
      <c r="D25" s="220"/>
    </row>
    <row r="26" spans="1:4" ht="30" x14ac:dyDescent="0.25">
      <c r="A26" s="219" t="s">
        <v>558</v>
      </c>
      <c r="B26" s="4">
        <v>4</v>
      </c>
      <c r="C26" s="52">
        <f t="shared" ref="C26:C35" si="0">IF(B12="Yes", B26, 0)</f>
        <v>0</v>
      </c>
    </row>
    <row r="27" spans="1:4" ht="45" x14ac:dyDescent="0.25">
      <c r="A27" s="40" t="s">
        <v>559</v>
      </c>
      <c r="B27" s="75">
        <v>8</v>
      </c>
      <c r="C27" s="52">
        <f t="shared" si="0"/>
        <v>0</v>
      </c>
      <c r="D27" s="221"/>
    </row>
    <row r="28" spans="1:4" x14ac:dyDescent="0.25">
      <c r="A28" s="40" t="s">
        <v>567</v>
      </c>
      <c r="B28" s="4">
        <v>17</v>
      </c>
      <c r="C28" s="52">
        <f t="shared" si="0"/>
        <v>0</v>
      </c>
    </row>
    <row r="29" spans="1:4" ht="45" x14ac:dyDescent="0.25">
      <c r="A29" s="40" t="s">
        <v>560</v>
      </c>
      <c r="B29" s="4">
        <v>8</v>
      </c>
      <c r="C29" s="52">
        <f t="shared" si="0"/>
        <v>0</v>
      </c>
    </row>
    <row r="30" spans="1:4" ht="45" x14ac:dyDescent="0.25">
      <c r="A30" s="40" t="s">
        <v>561</v>
      </c>
      <c r="B30" s="4">
        <v>8</v>
      </c>
      <c r="C30" s="52">
        <f t="shared" si="0"/>
        <v>0</v>
      </c>
    </row>
    <row r="31" spans="1:4" x14ac:dyDescent="0.25">
      <c r="A31" s="40" t="s">
        <v>562</v>
      </c>
      <c r="B31" s="4">
        <v>10</v>
      </c>
      <c r="C31" s="52">
        <f t="shared" si="0"/>
        <v>0</v>
      </c>
    </row>
    <row r="32" spans="1:4" x14ac:dyDescent="0.25">
      <c r="A32" s="40" t="s">
        <v>563</v>
      </c>
      <c r="B32" s="4">
        <v>12</v>
      </c>
      <c r="C32" s="52">
        <f t="shared" si="0"/>
        <v>0</v>
      </c>
    </row>
    <row r="33" spans="1:3" x14ac:dyDescent="0.25">
      <c r="A33" s="40" t="s">
        <v>565</v>
      </c>
      <c r="B33" s="4">
        <v>6</v>
      </c>
      <c r="C33" s="52">
        <f t="shared" si="0"/>
        <v>0</v>
      </c>
    </row>
    <row r="34" spans="1:3" x14ac:dyDescent="0.25">
      <c r="A34" s="40" t="s">
        <v>564</v>
      </c>
      <c r="B34" s="4">
        <v>17</v>
      </c>
      <c r="C34" s="52">
        <f t="shared" si="0"/>
        <v>0</v>
      </c>
    </row>
    <row r="35" spans="1:3" ht="15.75" thickBot="1" x14ac:dyDescent="0.3">
      <c r="A35" s="44" t="s">
        <v>566</v>
      </c>
      <c r="B35" s="9">
        <v>10</v>
      </c>
      <c r="C35" s="52">
        <f t="shared" si="0"/>
        <v>0</v>
      </c>
    </row>
    <row r="36" spans="1:3" ht="15.75" thickBot="1" x14ac:dyDescent="0.3">
      <c r="A36" s="453" t="s">
        <v>568</v>
      </c>
      <c r="B36" s="454"/>
      <c r="C36" s="23">
        <f>SUM(C26:C35)</f>
        <v>0</v>
      </c>
    </row>
  </sheetData>
  <sheetProtection algorithmName="SHA-512" hashValue="ptGR4Uwpd17OpIvMZs0RAF9U78qwfnk2pYg3RZwGQgw/qyH198vd0ypwpljRTEb4WKcLez3yq7dR7JM++XfshA==" saltValue="F7JvgDcZKvpFGhk/zRKN3Q==" spinCount="100000" sheet="1" objects="1" scenarios="1"/>
  <protectedRanges>
    <protectedRange sqref="B20 B16:B18 B12:B15" name="Range1"/>
  </protectedRanges>
  <mergeCells count="2">
    <mergeCell ref="A10:B10"/>
    <mergeCell ref="A36:B36"/>
  </mergeCells>
  <dataValidations disablePrompts="1" count="1">
    <dataValidation type="list" allowBlank="1" showInputMessage="1" showErrorMessage="1" sqref="B16:B21 B12:B15" xr:uid="{929E99E6-2596-4425-842A-4E308AB19417}">
      <formula1>$P$8:$P$9</formula1>
    </dataValidation>
  </dataValidations>
  <hyperlinks>
    <hyperlink ref="F1" location="'Respondent Information'!A1" display="Back to Respondent Information" xr:uid="{705040EB-4A50-4BCE-A12D-1542FA891654}"/>
  </hyperlinks>
  <pageMargins left="0.7" right="0.7" top="0.75" bottom="0.75" header="0.3" footer="0.3"/>
  <pageSetup scale="51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990C-D4E7-4A29-8A37-85E2C7D9DC5F}">
  <sheetPr codeName="Sheet8">
    <tabColor theme="4" tint="0.79998168889431442"/>
    <pageSetUpPr fitToPage="1"/>
  </sheetPr>
  <dimension ref="A1:I34"/>
  <sheetViews>
    <sheetView zoomScale="110" zoomScaleNormal="110" workbookViewId="0"/>
  </sheetViews>
  <sheetFormatPr defaultRowHeight="15" x14ac:dyDescent="0.25"/>
  <cols>
    <col min="1" max="1" width="43.5703125" customWidth="1"/>
    <col min="2" max="2" width="35.7109375" customWidth="1"/>
    <col min="3" max="3" width="34.85546875" customWidth="1"/>
    <col min="4" max="4" width="34.7109375" customWidth="1"/>
    <col min="5" max="5" width="34.85546875" customWidth="1"/>
  </cols>
  <sheetData>
    <row r="1" spans="1:5" ht="23.25" x14ac:dyDescent="0.35">
      <c r="A1" s="11" t="s">
        <v>624</v>
      </c>
      <c r="E1" s="7" t="s">
        <v>5</v>
      </c>
    </row>
    <row r="3" spans="1:5" x14ac:dyDescent="0.25">
      <c r="A3" s="5" t="s">
        <v>0</v>
      </c>
      <c r="B3" s="5" t="s">
        <v>1</v>
      </c>
    </row>
    <row r="4" spans="1:5" x14ac:dyDescent="0.25">
      <c r="A4" s="1" t="s">
        <v>2</v>
      </c>
      <c r="B4" s="35">
        <f>SUM(C25:C33)</f>
        <v>99.99</v>
      </c>
    </row>
    <row r="5" spans="1:5" x14ac:dyDescent="0.25">
      <c r="A5" s="1" t="s">
        <v>3</v>
      </c>
      <c r="B5" s="35">
        <f>D34</f>
        <v>0</v>
      </c>
    </row>
    <row r="6" spans="1:5" x14ac:dyDescent="0.25">
      <c r="A6" s="1" t="s">
        <v>4</v>
      </c>
      <c r="B6" s="6">
        <f>(IFERROR(B5/B4,0))</f>
        <v>0</v>
      </c>
    </row>
    <row r="8" spans="1:5" ht="15.75" thickBot="1" x14ac:dyDescent="0.3"/>
    <row r="9" spans="1:5" ht="21" x14ac:dyDescent="0.35">
      <c r="A9" s="236">
        <f>'Respondent Information'!C7</f>
        <v>0</v>
      </c>
      <c r="B9" s="97" t="s">
        <v>114</v>
      </c>
      <c r="C9" s="97" t="s">
        <v>115</v>
      </c>
      <c r="D9" s="97" t="s">
        <v>116</v>
      </c>
      <c r="E9" s="53" t="s">
        <v>120</v>
      </c>
    </row>
    <row r="10" spans="1:5" ht="30" x14ac:dyDescent="0.25">
      <c r="A10" s="270" t="s">
        <v>117</v>
      </c>
      <c r="B10" s="83"/>
      <c r="C10" s="83"/>
      <c r="D10" s="83"/>
      <c r="E10" s="271">
        <f>IFERROR(AVERAGE(B10:D10), 0)</f>
        <v>0</v>
      </c>
    </row>
    <row r="11" spans="1:5" ht="46.5" customHeight="1" x14ac:dyDescent="0.25">
      <c r="A11" s="270" t="s">
        <v>615</v>
      </c>
      <c r="B11" s="83"/>
      <c r="C11" s="83"/>
      <c r="D11" s="83"/>
      <c r="E11" s="271">
        <f>IFERROR(AVERAGE(B11:D11), 0)</f>
        <v>0</v>
      </c>
    </row>
    <row r="12" spans="1:5" ht="30.75" thickBot="1" x14ac:dyDescent="0.3">
      <c r="A12" s="272" t="s">
        <v>119</v>
      </c>
      <c r="B12" s="269"/>
      <c r="C12" s="269"/>
      <c r="D12" s="269"/>
      <c r="E12" s="273">
        <f>IFERROR(AVERAGE(B12:D12), 0)</f>
        <v>0</v>
      </c>
    </row>
    <row r="13" spans="1:5" ht="21" x14ac:dyDescent="0.35">
      <c r="A13" s="278">
        <f>'Respondent Information'!C10</f>
        <v>0</v>
      </c>
      <c r="B13" s="97" t="s">
        <v>114</v>
      </c>
      <c r="C13" s="97" t="s">
        <v>115</v>
      </c>
      <c r="D13" s="97" t="s">
        <v>116</v>
      </c>
      <c r="E13" s="53" t="s">
        <v>120</v>
      </c>
    </row>
    <row r="14" spans="1:5" ht="30" x14ac:dyDescent="0.25">
      <c r="A14" s="270" t="s">
        <v>117</v>
      </c>
      <c r="B14" s="83"/>
      <c r="C14" s="83"/>
      <c r="D14" s="83"/>
      <c r="E14" s="271">
        <f>IFERROR(AVERAGE(B14:D14), 0)</f>
        <v>0</v>
      </c>
    </row>
    <row r="15" spans="1:5" ht="46.5" customHeight="1" x14ac:dyDescent="0.25">
      <c r="A15" s="270" t="s">
        <v>615</v>
      </c>
      <c r="B15" s="83"/>
      <c r="C15" s="83"/>
      <c r="D15" s="83"/>
      <c r="E15" s="271">
        <f>IFERROR(AVERAGE(B15:D15), 0)</f>
        <v>0</v>
      </c>
    </row>
    <row r="16" spans="1:5" ht="30.75" thickBot="1" x14ac:dyDescent="0.3">
      <c r="A16" s="276" t="s">
        <v>119</v>
      </c>
      <c r="B16" s="269"/>
      <c r="C16" s="269"/>
      <c r="D16" s="269"/>
      <c r="E16" s="277">
        <f>IFERROR(AVERAGE(B16:D16), 0)</f>
        <v>0</v>
      </c>
    </row>
    <row r="17" spans="1:9" ht="21" x14ac:dyDescent="0.35">
      <c r="A17" s="278">
        <f>'Respondent Information'!C13</f>
        <v>0</v>
      </c>
      <c r="B17" s="97" t="s">
        <v>114</v>
      </c>
      <c r="C17" s="97" t="s">
        <v>115</v>
      </c>
      <c r="D17" s="97" t="s">
        <v>116</v>
      </c>
      <c r="E17" s="53" t="s">
        <v>120</v>
      </c>
    </row>
    <row r="18" spans="1:9" ht="30" x14ac:dyDescent="0.25">
      <c r="A18" s="274" t="s">
        <v>117</v>
      </c>
      <c r="B18" s="83"/>
      <c r="C18" s="83"/>
      <c r="D18" s="83"/>
      <c r="E18" s="275">
        <f>IFERROR(AVERAGE(B18:D18), 0)</f>
        <v>0</v>
      </c>
    </row>
    <row r="19" spans="1:9" ht="45.75" customHeight="1" x14ac:dyDescent="0.25">
      <c r="A19" s="270" t="s">
        <v>615</v>
      </c>
      <c r="B19" s="83"/>
      <c r="C19" s="83"/>
      <c r="D19" s="83"/>
      <c r="E19" s="271">
        <f>IFERROR(AVERAGE(B19:D19), 0)</f>
        <v>0</v>
      </c>
    </row>
    <row r="20" spans="1:9" ht="30.75" thickBot="1" x14ac:dyDescent="0.3">
      <c r="A20" s="276" t="s">
        <v>119</v>
      </c>
      <c r="B20" s="84"/>
      <c r="C20" s="84"/>
      <c r="D20" s="84"/>
      <c r="E20" s="277">
        <f>IFERROR(AVERAGE(B20:D20), 0)</f>
        <v>0</v>
      </c>
    </row>
    <row r="22" spans="1:9" ht="21" x14ac:dyDescent="0.35">
      <c r="A22" s="12" t="s">
        <v>7</v>
      </c>
    </row>
    <row r="23" spans="1:9" ht="15.75" thickBot="1" x14ac:dyDescent="0.3"/>
    <row r="24" spans="1:9" x14ac:dyDescent="0.25">
      <c r="A24" s="25" t="s">
        <v>8</v>
      </c>
      <c r="B24" s="26" t="s">
        <v>6</v>
      </c>
      <c r="C24" s="26" t="s">
        <v>9</v>
      </c>
      <c r="D24" s="27" t="s">
        <v>10</v>
      </c>
    </row>
    <row r="25" spans="1:9" ht="45" x14ac:dyDescent="0.25">
      <c r="A25" s="461">
        <f>'Respondent Information'!C7</f>
        <v>0</v>
      </c>
      <c r="B25" s="73" t="s">
        <v>117</v>
      </c>
      <c r="C25" s="4">
        <v>11.11</v>
      </c>
      <c r="D25" s="52">
        <f>IF(ISBLANK(E10), 0, IF(E10&gt;=0.2, 11.11, IF(E10&gt;=0.1, 5, IF(E10&gt;=0.01, 1, 0))))</f>
        <v>0</v>
      </c>
    </row>
    <row r="26" spans="1:9" ht="60" x14ac:dyDescent="0.25">
      <c r="A26" s="462"/>
      <c r="B26" s="73" t="s">
        <v>118</v>
      </c>
      <c r="C26" s="4">
        <v>11.11</v>
      </c>
      <c r="D26" s="52">
        <f>IF(ISBLANK(E11), 0, IF(E11&gt;=0.2, 11.11, IF(E11&gt;=0.1, 5, IF(E11&gt;=0.01, 1, 0))))</f>
        <v>0</v>
      </c>
    </row>
    <row r="27" spans="1:9" ht="45.75" thickBot="1" x14ac:dyDescent="0.3">
      <c r="A27" s="462"/>
      <c r="B27" s="74" t="s">
        <v>119</v>
      </c>
      <c r="C27" s="9">
        <v>11.11</v>
      </c>
      <c r="D27" s="29">
        <f>IF(ISBLANK(E12), 0, IF(E12&gt;=0.2, 11.11, IF(E12&gt;=0.1, 5, IF(E12&gt;=0.01, 1, 0))))</f>
        <v>0</v>
      </c>
    </row>
    <row r="28" spans="1:9" ht="45" x14ac:dyDescent="0.25">
      <c r="A28" s="513">
        <f>'Respondent Information'!C10</f>
        <v>0</v>
      </c>
      <c r="B28" s="77" t="s">
        <v>117</v>
      </c>
      <c r="C28" s="234">
        <v>11.11</v>
      </c>
      <c r="D28" s="78">
        <f>IF(ISBLANK(E14), 0, IF(E14&gt;=0.2, 11.11, IF(E14&gt;=0.1, 5, IF(E14&gt;=0.01, 1, 0))))</f>
        <v>0</v>
      </c>
    </row>
    <row r="29" spans="1:9" ht="60" x14ac:dyDescent="0.25">
      <c r="A29" s="462"/>
      <c r="B29" s="73" t="s">
        <v>118</v>
      </c>
      <c r="C29" s="4">
        <v>11.11</v>
      </c>
      <c r="D29" s="79">
        <f>IF(ISBLANK(E15), 0, IF(E15&gt;=0.2, 11.11, IF(E15&gt;=0.1, 5, IF(E15&gt;=0.01, 1, 0))))</f>
        <v>0</v>
      </c>
      <c r="I29" s="82"/>
    </row>
    <row r="30" spans="1:9" ht="45.75" thickBot="1" x14ac:dyDescent="0.3">
      <c r="A30" s="514"/>
      <c r="B30" s="80" t="s">
        <v>119</v>
      </c>
      <c r="C30" s="235">
        <v>11.11</v>
      </c>
      <c r="D30" s="81">
        <f>IF(ISBLANK(E16), 0, IF(E16&gt;=0.2, 11.11, IF(E16&gt;=0.1, 5, IF(E16&gt;=0.01, 1, 0))))</f>
        <v>0</v>
      </c>
      <c r="I30" s="82"/>
    </row>
    <row r="31" spans="1:9" ht="45" x14ac:dyDescent="0.25">
      <c r="A31" s="462">
        <f>'Respondent Information'!C13</f>
        <v>0</v>
      </c>
      <c r="B31" s="76" t="s">
        <v>117</v>
      </c>
      <c r="C31" s="10">
        <v>11.11</v>
      </c>
      <c r="D31" s="239">
        <f>IF(ISBLANK(E18), 0, IF(E18&gt;=0.2, 11.11, IF(E18&gt;=0.1, 5, IF(E18&gt;=0.01, 1, 0))))</f>
        <v>0</v>
      </c>
      <c r="I31" s="82"/>
    </row>
    <row r="32" spans="1:9" ht="60" x14ac:dyDescent="0.25">
      <c r="A32" s="462"/>
      <c r="B32" s="73" t="s">
        <v>118</v>
      </c>
      <c r="C32" s="4">
        <v>11.11</v>
      </c>
      <c r="D32" s="239">
        <f>IF(ISBLANK(E19), 0, IF(E19&gt;=0.2, 11.11, IF(E19&gt;=0.1, 5, IF(E19&gt;=0.01, 1, 0))))</f>
        <v>0</v>
      </c>
      <c r="I32" s="82"/>
    </row>
    <row r="33" spans="1:4" ht="45.75" thickBot="1" x14ac:dyDescent="0.3">
      <c r="A33" s="514"/>
      <c r="B33" s="80" t="s">
        <v>119</v>
      </c>
      <c r="C33" s="9">
        <v>11.11</v>
      </c>
      <c r="D33" s="112">
        <f>IF(ISBLANK(E20), 0, IF(E20&gt;=0.2, 11.11, IF(E20&gt;=0.1, 5, IF(E20&gt;=0.01, 1, 0))))</f>
        <v>0</v>
      </c>
    </row>
    <row r="34" spans="1:4" ht="15.75" thickBot="1" x14ac:dyDescent="0.3">
      <c r="A34" s="453" t="s">
        <v>11</v>
      </c>
      <c r="B34" s="454"/>
      <c r="C34" s="454"/>
      <c r="D34" s="217">
        <f>SUM(D25:D33)</f>
        <v>0</v>
      </c>
    </row>
  </sheetData>
  <sheetProtection algorithmName="SHA-512" hashValue="y6w4bazj37JbpruEuKmnmWkiLdr9fJ5rJ0T5O6luemlg/fM2X6kdXqAr3VZqXsWK+/3rxasbSreP9W8+Z1JUAw==" saltValue="D6Ib8D0JNGOgPBBKSKMsHg==" spinCount="100000" sheet="1" objects="1" scenarios="1"/>
  <mergeCells count="4">
    <mergeCell ref="A34:C34"/>
    <mergeCell ref="A25:A27"/>
    <mergeCell ref="A28:A30"/>
    <mergeCell ref="A31:A33"/>
  </mergeCells>
  <dataValidations disablePrompts="1" count="1">
    <dataValidation type="decimal" allowBlank="1" showInputMessage="1" showErrorMessage="1" sqref="B14:D16 B10:D12 B18:D20" xr:uid="{2E231081-09B3-4CF8-AAE3-AC82824E7C3D}">
      <formula1>0</formula1>
      <formula2>1</formula2>
    </dataValidation>
  </dataValidations>
  <hyperlinks>
    <hyperlink ref="E1" location="'Respondent Information'!A1" display="Back to Respondent Information" xr:uid="{262991D8-0687-41F3-88F6-49CE842E1ABA}"/>
  </hyperlinks>
  <pageMargins left="0.7" right="0.7" top="0.75" bottom="0.75" header="0.3" footer="0.3"/>
  <pageSetup scale="49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AC9D-88F2-4F2A-B84A-0D32B2B8F324}">
  <sheetPr codeName="Sheet12">
    <tabColor theme="5"/>
    <pageSetUpPr fitToPage="1"/>
  </sheetPr>
  <dimension ref="A1:F25"/>
  <sheetViews>
    <sheetView zoomScaleNormal="100" workbookViewId="0"/>
  </sheetViews>
  <sheetFormatPr defaultRowHeight="15" x14ac:dyDescent="0.25"/>
  <cols>
    <col min="1" max="1" width="43.5703125" customWidth="1"/>
    <col min="2" max="2" width="35.7109375" customWidth="1"/>
    <col min="3" max="3" width="32.7109375" customWidth="1"/>
    <col min="4" max="4" width="34.7109375" customWidth="1"/>
  </cols>
  <sheetData>
    <row r="1" spans="1:6" ht="23.25" x14ac:dyDescent="0.35">
      <c r="A1" s="11" t="s">
        <v>625</v>
      </c>
      <c r="F1" s="7" t="s">
        <v>5</v>
      </c>
    </row>
    <row r="3" spans="1:6" x14ac:dyDescent="0.25">
      <c r="A3" s="5" t="s">
        <v>0</v>
      </c>
      <c r="B3" s="5" t="s">
        <v>1</v>
      </c>
    </row>
    <row r="4" spans="1:6" x14ac:dyDescent="0.25">
      <c r="A4" s="1" t="s">
        <v>2</v>
      </c>
      <c r="B4" s="1">
        <f>SUM(B20:B24)</f>
        <v>100</v>
      </c>
    </row>
    <row r="5" spans="1:6" x14ac:dyDescent="0.25">
      <c r="A5" s="1" t="s">
        <v>3</v>
      </c>
      <c r="B5" s="1">
        <f>C25</f>
        <v>0</v>
      </c>
    </row>
    <row r="6" spans="1:6" x14ac:dyDescent="0.25">
      <c r="A6" s="1" t="s">
        <v>4</v>
      </c>
      <c r="B6" s="6">
        <f>(IFERROR(B5/B4,0))</f>
        <v>0</v>
      </c>
    </row>
    <row r="7" spans="1:6" ht="15.75" thickBot="1" x14ac:dyDescent="0.3"/>
    <row r="8" spans="1:6" ht="21" x14ac:dyDescent="0.35">
      <c r="A8" s="519" t="s">
        <v>8</v>
      </c>
      <c r="B8" s="520"/>
      <c r="C8" s="308" t="s">
        <v>79</v>
      </c>
    </row>
    <row r="9" spans="1:6" x14ac:dyDescent="0.25">
      <c r="A9" s="517" t="s">
        <v>12</v>
      </c>
      <c r="B9" s="518"/>
      <c r="C9" s="344" t="s">
        <v>55</v>
      </c>
    </row>
    <row r="10" spans="1:6" x14ac:dyDescent="0.25">
      <c r="A10" s="517" t="s">
        <v>533</v>
      </c>
      <c r="B10" s="518"/>
      <c r="C10" s="345"/>
    </row>
    <row r="11" spans="1:6" x14ac:dyDescent="0.25">
      <c r="A11" s="521" t="s">
        <v>534</v>
      </c>
      <c r="B11" s="522"/>
      <c r="C11" s="383"/>
    </row>
    <row r="12" spans="1:6" x14ac:dyDescent="0.25">
      <c r="A12" s="521" t="s">
        <v>616</v>
      </c>
      <c r="B12" s="522"/>
      <c r="C12" s="383"/>
    </row>
    <row r="13" spans="1:6" x14ac:dyDescent="0.25">
      <c r="A13" s="521" t="s">
        <v>617</v>
      </c>
      <c r="B13" s="522"/>
      <c r="C13" s="383"/>
    </row>
    <row r="14" spans="1:6" x14ac:dyDescent="0.25">
      <c r="A14" s="521" t="s">
        <v>535</v>
      </c>
      <c r="B14" s="522"/>
      <c r="C14" s="383"/>
    </row>
    <row r="15" spans="1:6" ht="30.75" customHeight="1" thickBot="1" x14ac:dyDescent="0.3">
      <c r="A15" s="523" t="s">
        <v>537</v>
      </c>
      <c r="B15" s="524"/>
      <c r="C15" s="384"/>
    </row>
    <row r="17" spans="1:3" ht="21" x14ac:dyDescent="0.35">
      <c r="A17" s="12" t="s">
        <v>7</v>
      </c>
    </row>
    <row r="19" spans="1:3" x14ac:dyDescent="0.25">
      <c r="A19" s="8" t="s">
        <v>540</v>
      </c>
      <c r="B19" s="8" t="s">
        <v>9</v>
      </c>
      <c r="C19" s="8" t="s">
        <v>10</v>
      </c>
    </row>
    <row r="20" spans="1:3" x14ac:dyDescent="0.25">
      <c r="A20" s="4" t="s">
        <v>539</v>
      </c>
      <c r="B20" s="4">
        <v>29</v>
      </c>
      <c r="C20" s="4">
        <f>IF(C11&gt;=0.75,B20,IF(C11&gt;=0.5,B20*0.75,IF(C11&gt;=0.1,B20*0.5,IF(C11&gt;=0.01,B20*0.25,0))))</f>
        <v>0</v>
      </c>
    </row>
    <row r="21" spans="1:3" x14ac:dyDescent="0.25">
      <c r="A21" s="4" t="s">
        <v>618</v>
      </c>
      <c r="B21" s="4">
        <v>14</v>
      </c>
      <c r="C21" s="4">
        <f>IF(C12&gt;=0.04, B21, 0)</f>
        <v>0</v>
      </c>
    </row>
    <row r="22" spans="1:3" x14ac:dyDescent="0.25">
      <c r="A22" s="4" t="s">
        <v>619</v>
      </c>
      <c r="B22" s="4">
        <v>14</v>
      </c>
      <c r="C22" s="4">
        <f>IF(C13&gt;=0.25,14,IF(C13&gt;=0.1,8,IF(C13&gt;=0.05,5,IF(C13&gt;=0.01,3,0))))</f>
        <v>0</v>
      </c>
    </row>
    <row r="23" spans="1:3" x14ac:dyDescent="0.25">
      <c r="A23" s="4" t="s">
        <v>538</v>
      </c>
      <c r="B23" s="4">
        <v>14</v>
      </c>
      <c r="C23" s="4">
        <f>IF(C14&gt;=0.2,14,IF(C14&gt;=0.1,9,IF(C14&gt;=0.05,6,IF(C14&gt;=0.01,3,0))))</f>
        <v>0</v>
      </c>
    </row>
    <row r="24" spans="1:3" x14ac:dyDescent="0.25">
      <c r="A24" s="4" t="s">
        <v>536</v>
      </c>
      <c r="B24" s="4">
        <v>29</v>
      </c>
      <c r="C24" s="4">
        <f>IF(C15&gt;=0.5,29,IF(C15&gt;=0.25,18,IF(C15&gt;=0.01,4.5,0)))</f>
        <v>0</v>
      </c>
    </row>
    <row r="25" spans="1:3" x14ac:dyDescent="0.25">
      <c r="A25" s="515" t="s">
        <v>11</v>
      </c>
      <c r="B25" s="516"/>
      <c r="C25" s="4">
        <f>SUM(C20:C24)</f>
        <v>0</v>
      </c>
    </row>
  </sheetData>
  <sheetProtection algorithmName="SHA-512" hashValue="kUxqxVho5XW84GaeZUIrnLHE33xqd4H5gEGMIoDNcv/bwUNayg/J513L4O2wjmz/p1fYS0w8ZFx6FAWX7JdeNA==" saltValue="x6m7zmvk6mHGBfU1X1bXBQ==" spinCount="100000" sheet="1" objects="1" scenarios="1"/>
  <mergeCells count="9">
    <mergeCell ref="A25:B25"/>
    <mergeCell ref="A9:B9"/>
    <mergeCell ref="A10:B10"/>
    <mergeCell ref="A8:B8"/>
    <mergeCell ref="A11:B11"/>
    <mergeCell ref="A12:B12"/>
    <mergeCell ref="A13:B13"/>
    <mergeCell ref="A14:B14"/>
    <mergeCell ref="A15:B15"/>
  </mergeCells>
  <dataValidations disablePrompts="1" count="1">
    <dataValidation type="decimal" allowBlank="1" showInputMessage="1" showErrorMessage="1" sqref="C11:C15" xr:uid="{39207213-355C-40A1-AF96-FE1985912FD7}">
      <formula1>0</formula1>
      <formula2>1</formula2>
    </dataValidation>
  </dataValidations>
  <hyperlinks>
    <hyperlink ref="F1" location="'Respondent Information'!A1" display="Back to Respondent Information" xr:uid="{E0DD51D8-525C-4631-893B-6B5A50902829}"/>
  </hyperlinks>
  <pageMargins left="0.7" right="0.7" top="0.75" bottom="0.75" header="0.3" footer="0.3"/>
  <pageSetup scale="70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0AFC-6ED0-4920-BB6F-A63632C66495}">
  <sheetPr codeName="Sheet56">
    <tabColor theme="8" tint="-0.249977111117893"/>
    <pageSetUpPr fitToPage="1"/>
  </sheetPr>
  <dimension ref="A1:BJ155"/>
  <sheetViews>
    <sheetView zoomScaleNormal="100" workbookViewId="0">
      <selection activeCell="E1" sqref="E1:F1"/>
    </sheetView>
  </sheetViews>
  <sheetFormatPr defaultRowHeight="15" x14ac:dyDescent="0.25"/>
  <cols>
    <col min="1" max="1" width="3" bestFit="1" customWidth="1"/>
    <col min="2" max="2" width="31.5703125" customWidth="1"/>
    <col min="3" max="3" width="25.85546875" customWidth="1"/>
    <col min="4" max="4" width="15.140625" customWidth="1"/>
    <col min="5" max="5" width="19.85546875" bestFit="1" customWidth="1"/>
    <col min="6" max="6" width="21.7109375" customWidth="1"/>
    <col min="7" max="7" width="3" bestFit="1" customWidth="1"/>
    <col min="8" max="8" width="28.28515625" bestFit="1" customWidth="1"/>
    <col min="9" max="9" width="27" customWidth="1"/>
    <col min="10" max="10" width="15.140625" customWidth="1"/>
    <col min="11" max="11" width="13.42578125" bestFit="1" customWidth="1"/>
    <col min="12" max="12" width="19.85546875" bestFit="1" customWidth="1"/>
    <col min="13" max="13" width="3" bestFit="1" customWidth="1"/>
    <col min="14" max="14" width="28.28515625" bestFit="1" customWidth="1"/>
    <col min="15" max="15" width="20.7109375" customWidth="1"/>
    <col min="16" max="16" width="20.42578125" customWidth="1"/>
    <col min="17" max="17" width="13.42578125" bestFit="1" customWidth="1"/>
    <col min="18" max="18" width="26.42578125" bestFit="1" customWidth="1"/>
    <col min="19" max="19" width="3" bestFit="1" customWidth="1"/>
    <col min="20" max="20" width="28.28515625" bestFit="1" customWidth="1"/>
    <col min="21" max="21" width="20.5703125" customWidth="1"/>
    <col min="22" max="22" width="20.140625" customWidth="1"/>
    <col min="23" max="23" width="13.42578125" bestFit="1" customWidth="1"/>
    <col min="24" max="24" width="21.42578125" bestFit="1" customWidth="1"/>
    <col min="25" max="25" width="3" bestFit="1" customWidth="1"/>
    <col min="26" max="26" width="28.28515625" bestFit="1" customWidth="1"/>
    <col min="27" max="27" width="28" customWidth="1"/>
    <col min="28" max="28" width="12.7109375" customWidth="1"/>
    <col min="29" max="29" width="13.42578125" bestFit="1" customWidth="1"/>
    <col min="30" max="30" width="21.42578125" bestFit="1" customWidth="1"/>
    <col min="31" max="31" width="3" bestFit="1" customWidth="1"/>
    <col min="32" max="32" width="28.28515625" bestFit="1" customWidth="1"/>
    <col min="33" max="33" width="22.85546875" customWidth="1"/>
    <col min="34" max="34" width="18" customWidth="1"/>
    <col min="35" max="35" width="13.42578125" bestFit="1" customWidth="1"/>
    <col min="36" max="36" width="16.42578125" bestFit="1" customWidth="1"/>
    <col min="37" max="37" width="3" bestFit="1" customWidth="1"/>
    <col min="38" max="38" width="28.28515625" bestFit="1" customWidth="1"/>
    <col min="39" max="39" width="28" customWidth="1"/>
    <col min="40" max="40" width="12.7109375" customWidth="1"/>
    <col min="41" max="41" width="13.42578125" bestFit="1" customWidth="1"/>
    <col min="42" max="42" width="23.7109375" bestFit="1" customWidth="1"/>
    <col min="43" max="43" width="3" bestFit="1" customWidth="1"/>
    <col min="44" max="44" width="28.28515625" bestFit="1" customWidth="1"/>
    <col min="45" max="45" width="21.140625" customWidth="1"/>
    <col min="46" max="46" width="19.5703125" customWidth="1"/>
    <col min="47" max="47" width="13.42578125" bestFit="1" customWidth="1"/>
    <col min="48" max="48" width="16.42578125" bestFit="1" customWidth="1"/>
    <col min="49" max="49" width="3" bestFit="1" customWidth="1"/>
    <col min="50" max="50" width="28.28515625" bestFit="1" customWidth="1"/>
    <col min="51" max="51" width="20" customWidth="1"/>
    <col min="52" max="52" width="20.5703125" customWidth="1"/>
    <col min="53" max="53" width="13.42578125" bestFit="1" customWidth="1"/>
    <col min="54" max="54" width="21.42578125" bestFit="1" customWidth="1"/>
    <col min="62" max="62" width="0" hidden="1" customWidth="1"/>
  </cols>
  <sheetData>
    <row r="1" spans="1:62" ht="23.25" x14ac:dyDescent="0.35">
      <c r="A1" s="527" t="s">
        <v>626</v>
      </c>
      <c r="B1" s="527"/>
      <c r="C1" s="527"/>
      <c r="E1" s="528" t="s">
        <v>5</v>
      </c>
      <c r="F1" s="528"/>
    </row>
    <row r="2" spans="1:62" ht="28.5" x14ac:dyDescent="0.45">
      <c r="B2" s="184"/>
    </row>
    <row r="3" spans="1:62" x14ac:dyDescent="0.25">
      <c r="A3" s="529" t="s">
        <v>0</v>
      </c>
      <c r="B3" s="529"/>
      <c r="C3" s="8" t="s">
        <v>1</v>
      </c>
      <c r="E3" s="528" t="s">
        <v>511</v>
      </c>
      <c r="F3" s="528"/>
    </row>
    <row r="4" spans="1:62" ht="15.75" thickBot="1" x14ac:dyDescent="0.3">
      <c r="A4" s="530" t="s">
        <v>510</v>
      </c>
      <c r="B4" s="530"/>
      <c r="C4" s="1">
        <v>75</v>
      </c>
      <c r="E4" s="137"/>
    </row>
    <row r="5" spans="1:62" ht="75.75" thickBot="1" x14ac:dyDescent="0.3">
      <c r="A5" s="530" t="s">
        <v>509</v>
      </c>
      <c r="B5" s="530"/>
      <c r="C5" s="35">
        <f>H121</f>
        <v>0</v>
      </c>
      <c r="D5" s="181"/>
      <c r="E5" s="185" t="s">
        <v>512</v>
      </c>
      <c r="F5" s="352"/>
      <c r="G5" s="181"/>
      <c r="BJ5" t="s">
        <v>53</v>
      </c>
    </row>
    <row r="6" spans="1:62" ht="15.75" thickBot="1" x14ac:dyDescent="0.3">
      <c r="A6" s="183"/>
      <c r="B6" s="182"/>
      <c r="C6" s="181"/>
      <c r="D6" s="181"/>
      <c r="E6" s="181"/>
      <c r="F6" s="180"/>
      <c r="G6" s="181"/>
      <c r="H6" s="180"/>
      <c r="I6" s="180"/>
      <c r="BJ6" t="s">
        <v>54</v>
      </c>
    </row>
    <row r="7" spans="1:62" s="179" customFormat="1" ht="21" x14ac:dyDescent="0.35">
      <c r="A7" s="531">
        <f>'Respondent Information'!C7</f>
        <v>0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1">
        <f>'Respondent Information'!C10</f>
        <v>0</v>
      </c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3"/>
      <c r="AK7" s="534">
        <f>'Respondent Information'!C13</f>
        <v>0</v>
      </c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3"/>
    </row>
    <row r="8" spans="1:62" s="179" customFormat="1" x14ac:dyDescent="0.25">
      <c r="A8" s="535">
        <f>'Respondent Information'!E7</f>
        <v>0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7">
        <f>'Respondent Information'!E10</f>
        <v>0</v>
      </c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9"/>
      <c r="AK8" s="540">
        <f>'Respondent Information'!E13</f>
        <v>0</v>
      </c>
      <c r="AL8" s="541"/>
      <c r="AM8" s="541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2"/>
    </row>
    <row r="9" spans="1:62" s="179" customFormat="1" ht="18.75" x14ac:dyDescent="0.3">
      <c r="A9" s="543">
        <f>'Respondent Information'!G6</f>
        <v>0</v>
      </c>
      <c r="B9" s="544"/>
      <c r="C9" s="544"/>
      <c r="D9" s="544"/>
      <c r="E9" s="544"/>
      <c r="F9" s="544"/>
      <c r="G9" s="544">
        <f>'Respondent Information'!I6</f>
        <v>0</v>
      </c>
      <c r="H9" s="544"/>
      <c r="I9" s="544"/>
      <c r="J9" s="544"/>
      <c r="K9" s="544"/>
      <c r="L9" s="544"/>
      <c r="M9" s="544">
        <f>'Respondent Information'!K6</f>
        <v>0</v>
      </c>
      <c r="N9" s="544"/>
      <c r="O9" s="544"/>
      <c r="P9" s="544"/>
      <c r="Q9" s="544"/>
      <c r="R9" s="545"/>
      <c r="S9" s="543">
        <f>'Respondent Information'!G10</f>
        <v>0</v>
      </c>
      <c r="T9" s="544"/>
      <c r="U9" s="544"/>
      <c r="V9" s="544"/>
      <c r="W9" s="544"/>
      <c r="X9" s="544"/>
      <c r="Y9" s="544">
        <f>'Respondent Information'!I10</f>
        <v>0</v>
      </c>
      <c r="Z9" s="544"/>
      <c r="AA9" s="544"/>
      <c r="AB9" s="544"/>
      <c r="AC9" s="544"/>
      <c r="AD9" s="544"/>
      <c r="AE9" s="544">
        <f>'Respondent Information'!K10</f>
        <v>0</v>
      </c>
      <c r="AF9" s="544"/>
      <c r="AG9" s="544"/>
      <c r="AH9" s="544"/>
      <c r="AI9" s="544"/>
      <c r="AJ9" s="546"/>
      <c r="AK9" s="547">
        <f>'Respondent Information'!G13</f>
        <v>0</v>
      </c>
      <c r="AL9" s="544"/>
      <c r="AM9" s="544"/>
      <c r="AN9" s="544"/>
      <c r="AO9" s="544"/>
      <c r="AP9" s="544"/>
      <c r="AQ9" s="544">
        <f>'Respondent Information'!I13</f>
        <v>0</v>
      </c>
      <c r="AR9" s="544"/>
      <c r="AS9" s="544"/>
      <c r="AT9" s="544"/>
      <c r="AU9" s="544"/>
      <c r="AV9" s="545"/>
      <c r="AW9" s="544">
        <f>'Respondent Information'!K13</f>
        <v>0</v>
      </c>
      <c r="AX9" s="544"/>
      <c r="AY9" s="544"/>
      <c r="AZ9" s="544"/>
      <c r="BA9" s="544"/>
      <c r="BB9" s="546"/>
    </row>
    <row r="10" spans="1:62" s="103" customFormat="1" ht="18.75" x14ac:dyDescent="0.3">
      <c r="A10" s="548" t="s">
        <v>508</v>
      </c>
      <c r="B10" s="549"/>
      <c r="C10" s="549"/>
      <c r="D10" s="549"/>
      <c r="E10" s="549"/>
      <c r="F10" s="549"/>
      <c r="G10" s="549" t="s">
        <v>508</v>
      </c>
      <c r="H10" s="549"/>
      <c r="I10" s="549"/>
      <c r="J10" s="549"/>
      <c r="K10" s="549"/>
      <c r="L10" s="549"/>
      <c r="M10" s="549" t="s">
        <v>508</v>
      </c>
      <c r="N10" s="549"/>
      <c r="O10" s="549"/>
      <c r="P10" s="549"/>
      <c r="Q10" s="549"/>
      <c r="R10" s="550"/>
      <c r="S10" s="548" t="s">
        <v>508</v>
      </c>
      <c r="T10" s="549"/>
      <c r="U10" s="549"/>
      <c r="V10" s="549"/>
      <c r="W10" s="549"/>
      <c r="X10" s="549"/>
      <c r="Y10" s="549" t="s">
        <v>508</v>
      </c>
      <c r="Z10" s="549"/>
      <c r="AA10" s="549"/>
      <c r="AB10" s="549"/>
      <c r="AC10" s="549"/>
      <c r="AD10" s="549"/>
      <c r="AE10" s="549" t="s">
        <v>508</v>
      </c>
      <c r="AF10" s="549"/>
      <c r="AG10" s="549"/>
      <c r="AH10" s="549"/>
      <c r="AI10" s="549"/>
      <c r="AJ10" s="551"/>
      <c r="AK10" s="552" t="s">
        <v>508</v>
      </c>
      <c r="AL10" s="549"/>
      <c r="AM10" s="549"/>
      <c r="AN10" s="549"/>
      <c r="AO10" s="549"/>
      <c r="AP10" s="549"/>
      <c r="AQ10" s="549" t="s">
        <v>508</v>
      </c>
      <c r="AR10" s="549"/>
      <c r="AS10" s="549"/>
      <c r="AT10" s="549"/>
      <c r="AU10" s="549"/>
      <c r="AV10" s="549"/>
      <c r="AW10" s="549" t="s">
        <v>508</v>
      </c>
      <c r="AX10" s="549"/>
      <c r="AY10" s="549"/>
      <c r="AZ10" s="549"/>
      <c r="BA10" s="549"/>
      <c r="BB10" s="551"/>
    </row>
    <row r="11" spans="1:62" x14ac:dyDescent="0.25">
      <c r="A11" s="176" t="s">
        <v>505</v>
      </c>
      <c r="B11" s="157" t="s">
        <v>504</v>
      </c>
      <c r="C11" s="553" t="s">
        <v>503</v>
      </c>
      <c r="D11" s="554"/>
      <c r="E11" s="157" t="s">
        <v>502</v>
      </c>
      <c r="F11" s="157" t="s">
        <v>501</v>
      </c>
      <c r="G11" s="154" t="s">
        <v>505</v>
      </c>
      <c r="H11" s="154" t="s">
        <v>504</v>
      </c>
      <c r="I11" s="555" t="s">
        <v>503</v>
      </c>
      <c r="J11" s="556"/>
      <c r="K11" s="154" t="s">
        <v>502</v>
      </c>
      <c r="L11" s="154" t="s">
        <v>501</v>
      </c>
      <c r="M11" s="157" t="s">
        <v>505</v>
      </c>
      <c r="N11" s="157" t="s">
        <v>504</v>
      </c>
      <c r="O11" s="553" t="s">
        <v>503</v>
      </c>
      <c r="P11" s="554"/>
      <c r="Q11" s="157" t="s">
        <v>502</v>
      </c>
      <c r="R11" s="178" t="s">
        <v>501</v>
      </c>
      <c r="S11" s="177" t="s">
        <v>505</v>
      </c>
      <c r="T11" s="154" t="s">
        <v>504</v>
      </c>
      <c r="U11" s="555" t="s">
        <v>503</v>
      </c>
      <c r="V11" s="556"/>
      <c r="W11" s="154" t="s">
        <v>502</v>
      </c>
      <c r="X11" s="154" t="s">
        <v>501</v>
      </c>
      <c r="Y11" s="167" t="s">
        <v>505</v>
      </c>
      <c r="Z11" s="154" t="s">
        <v>504</v>
      </c>
      <c r="AA11" s="555" t="s">
        <v>503</v>
      </c>
      <c r="AB11" s="556"/>
      <c r="AC11" s="154" t="s">
        <v>502</v>
      </c>
      <c r="AD11" s="154" t="s">
        <v>501</v>
      </c>
      <c r="AE11" s="167" t="s">
        <v>505</v>
      </c>
      <c r="AF11" s="154" t="s">
        <v>504</v>
      </c>
      <c r="AG11" s="555" t="s">
        <v>503</v>
      </c>
      <c r="AH11" s="556"/>
      <c r="AI11" s="154" t="s">
        <v>502</v>
      </c>
      <c r="AJ11" s="194" t="s">
        <v>501</v>
      </c>
      <c r="AK11" s="175" t="s">
        <v>505</v>
      </c>
      <c r="AL11" s="157" t="s">
        <v>504</v>
      </c>
      <c r="AM11" s="553" t="s">
        <v>503</v>
      </c>
      <c r="AN11" s="554"/>
      <c r="AO11" s="157" t="s">
        <v>502</v>
      </c>
      <c r="AP11" s="157" t="s">
        <v>501</v>
      </c>
      <c r="AQ11" s="154" t="s">
        <v>505</v>
      </c>
      <c r="AR11" s="154" t="s">
        <v>504</v>
      </c>
      <c r="AS11" s="555" t="s">
        <v>503</v>
      </c>
      <c r="AT11" s="556"/>
      <c r="AU11" s="154" t="s">
        <v>502</v>
      </c>
      <c r="AV11" s="154" t="s">
        <v>501</v>
      </c>
      <c r="AW11" s="175" t="s">
        <v>505</v>
      </c>
      <c r="AX11" s="157" t="s">
        <v>504</v>
      </c>
      <c r="AY11" s="553" t="s">
        <v>503</v>
      </c>
      <c r="AZ11" s="554"/>
      <c r="BA11" s="157" t="s">
        <v>502</v>
      </c>
      <c r="BB11" s="174" t="s">
        <v>501</v>
      </c>
    </row>
    <row r="12" spans="1:62" ht="15" customHeight="1" x14ac:dyDescent="0.25">
      <c r="A12" s="149">
        <v>1</v>
      </c>
      <c r="B12" s="628"/>
      <c r="C12" s="629"/>
      <c r="D12" s="629"/>
      <c r="E12" s="630"/>
      <c r="F12" s="631"/>
      <c r="G12" s="148">
        <v>1</v>
      </c>
      <c r="H12" s="628"/>
      <c r="I12" s="629"/>
      <c r="J12" s="629"/>
      <c r="K12" s="630"/>
      <c r="L12" s="631"/>
      <c r="M12" s="632">
        <v>1</v>
      </c>
      <c r="N12" s="628"/>
      <c r="O12" s="629"/>
      <c r="P12" s="629"/>
      <c r="Q12" s="630"/>
      <c r="R12" s="188"/>
      <c r="S12" s="150">
        <v>1</v>
      </c>
      <c r="T12" s="628"/>
      <c r="U12" s="629"/>
      <c r="V12" s="629"/>
      <c r="W12" s="630"/>
      <c r="X12" s="631"/>
      <c r="Y12" s="148">
        <v>1</v>
      </c>
      <c r="Z12" s="628"/>
      <c r="AA12" s="629"/>
      <c r="AB12" s="629"/>
      <c r="AC12" s="630"/>
      <c r="AD12" s="631"/>
      <c r="AE12" s="148">
        <v>1</v>
      </c>
      <c r="AF12" s="628"/>
      <c r="AG12" s="629"/>
      <c r="AH12" s="629"/>
      <c r="AI12" s="630"/>
      <c r="AJ12" s="189"/>
      <c r="AK12" s="192">
        <v>1</v>
      </c>
      <c r="AL12" s="628"/>
      <c r="AM12" s="629"/>
      <c r="AN12" s="629"/>
      <c r="AO12" s="630"/>
      <c r="AP12" s="631"/>
      <c r="AQ12" s="148">
        <v>1</v>
      </c>
      <c r="AR12" s="628"/>
      <c r="AS12" s="629"/>
      <c r="AT12" s="629"/>
      <c r="AU12" s="630"/>
      <c r="AV12" s="631"/>
      <c r="AW12" s="632">
        <v>1</v>
      </c>
      <c r="AX12" s="628"/>
      <c r="AY12" s="629"/>
      <c r="AZ12" s="629"/>
      <c r="BA12" s="630"/>
      <c r="BB12" s="189"/>
    </row>
    <row r="13" spans="1:62" ht="15" customHeight="1" x14ac:dyDescent="0.25">
      <c r="A13" s="149">
        <v>2</v>
      </c>
      <c r="B13" s="628"/>
      <c r="C13" s="629"/>
      <c r="D13" s="629"/>
      <c r="E13" s="630"/>
      <c r="F13" s="631"/>
      <c r="G13" s="148">
        <v>2</v>
      </c>
      <c r="H13" s="628"/>
      <c r="I13" s="629"/>
      <c r="J13" s="629"/>
      <c r="K13" s="630"/>
      <c r="L13" s="631"/>
      <c r="M13" s="632">
        <v>2</v>
      </c>
      <c r="N13" s="628"/>
      <c r="O13" s="629"/>
      <c r="P13" s="629"/>
      <c r="Q13" s="630"/>
      <c r="R13" s="188"/>
      <c r="S13" s="150">
        <v>2</v>
      </c>
      <c r="T13" s="628"/>
      <c r="U13" s="629"/>
      <c r="V13" s="629"/>
      <c r="W13" s="630"/>
      <c r="X13" s="631"/>
      <c r="Y13" s="148">
        <v>2</v>
      </c>
      <c r="Z13" s="628"/>
      <c r="AA13" s="629"/>
      <c r="AB13" s="629"/>
      <c r="AC13" s="630"/>
      <c r="AD13" s="631"/>
      <c r="AE13" s="148">
        <v>2</v>
      </c>
      <c r="AF13" s="628"/>
      <c r="AG13" s="629"/>
      <c r="AH13" s="629"/>
      <c r="AI13" s="630"/>
      <c r="AJ13" s="189"/>
      <c r="AK13" s="192">
        <v>2</v>
      </c>
      <c r="AL13" s="628"/>
      <c r="AM13" s="629"/>
      <c r="AN13" s="629"/>
      <c r="AO13" s="630"/>
      <c r="AP13" s="631"/>
      <c r="AQ13" s="148">
        <v>2</v>
      </c>
      <c r="AR13" s="628"/>
      <c r="AS13" s="629"/>
      <c r="AT13" s="629"/>
      <c r="AU13" s="630"/>
      <c r="AV13" s="631"/>
      <c r="AW13" s="632">
        <v>2</v>
      </c>
      <c r="AX13" s="628"/>
      <c r="AY13" s="629"/>
      <c r="AZ13" s="629"/>
      <c r="BA13" s="630"/>
      <c r="BB13" s="189"/>
    </row>
    <row r="14" spans="1:62" ht="15" customHeight="1" x14ac:dyDescent="0.25">
      <c r="A14" s="149">
        <v>3</v>
      </c>
      <c r="B14" s="628"/>
      <c r="C14" s="629"/>
      <c r="D14" s="629"/>
      <c r="E14" s="630"/>
      <c r="F14" s="631"/>
      <c r="G14" s="148">
        <v>3</v>
      </c>
      <c r="H14" s="628"/>
      <c r="I14" s="629"/>
      <c r="J14" s="629"/>
      <c r="K14" s="630"/>
      <c r="L14" s="631"/>
      <c r="M14" s="632">
        <v>3</v>
      </c>
      <c r="N14" s="628"/>
      <c r="O14" s="629"/>
      <c r="P14" s="629"/>
      <c r="Q14" s="630"/>
      <c r="R14" s="188"/>
      <c r="S14" s="150">
        <v>3</v>
      </c>
      <c r="T14" s="628"/>
      <c r="U14" s="629"/>
      <c r="V14" s="629"/>
      <c r="W14" s="630"/>
      <c r="X14" s="631"/>
      <c r="Y14" s="148">
        <v>3</v>
      </c>
      <c r="Z14" s="628"/>
      <c r="AA14" s="629"/>
      <c r="AB14" s="629"/>
      <c r="AC14" s="630"/>
      <c r="AD14" s="631"/>
      <c r="AE14" s="148">
        <v>3</v>
      </c>
      <c r="AF14" s="628"/>
      <c r="AG14" s="629"/>
      <c r="AH14" s="629"/>
      <c r="AI14" s="630"/>
      <c r="AJ14" s="189"/>
      <c r="AK14" s="192">
        <v>3</v>
      </c>
      <c r="AL14" s="628"/>
      <c r="AM14" s="629"/>
      <c r="AN14" s="629"/>
      <c r="AO14" s="630"/>
      <c r="AP14" s="631"/>
      <c r="AQ14" s="148">
        <v>3</v>
      </c>
      <c r="AR14" s="628"/>
      <c r="AS14" s="629"/>
      <c r="AT14" s="629"/>
      <c r="AU14" s="630"/>
      <c r="AV14" s="631"/>
      <c r="AW14" s="632">
        <v>3</v>
      </c>
      <c r="AX14" s="628"/>
      <c r="AY14" s="629"/>
      <c r="AZ14" s="629"/>
      <c r="BA14" s="630"/>
      <c r="BB14" s="189"/>
    </row>
    <row r="15" spans="1:62" x14ac:dyDescent="0.25">
      <c r="A15" s="149">
        <v>4</v>
      </c>
      <c r="B15" s="628"/>
      <c r="C15" s="629"/>
      <c r="D15" s="629"/>
      <c r="E15" s="630"/>
      <c r="F15" s="631"/>
      <c r="G15" s="148">
        <v>4</v>
      </c>
      <c r="H15" s="628"/>
      <c r="I15" s="629"/>
      <c r="J15" s="629"/>
      <c r="K15" s="630"/>
      <c r="L15" s="631"/>
      <c r="M15" s="632">
        <v>4</v>
      </c>
      <c r="N15" s="628"/>
      <c r="O15" s="629"/>
      <c r="P15" s="629"/>
      <c r="Q15" s="630"/>
      <c r="R15" s="188"/>
      <c r="S15" s="150">
        <v>4</v>
      </c>
      <c r="T15" s="628"/>
      <c r="U15" s="629"/>
      <c r="V15" s="629"/>
      <c r="W15" s="630"/>
      <c r="X15" s="631"/>
      <c r="Y15" s="148">
        <v>4</v>
      </c>
      <c r="Z15" s="628"/>
      <c r="AA15" s="629"/>
      <c r="AB15" s="629"/>
      <c r="AC15" s="630"/>
      <c r="AD15" s="631"/>
      <c r="AE15" s="148">
        <v>4</v>
      </c>
      <c r="AF15" s="628"/>
      <c r="AG15" s="629"/>
      <c r="AH15" s="629"/>
      <c r="AI15" s="630"/>
      <c r="AJ15" s="189"/>
      <c r="AK15" s="192">
        <v>4</v>
      </c>
      <c r="AL15" s="628"/>
      <c r="AM15" s="629"/>
      <c r="AN15" s="629"/>
      <c r="AO15" s="630"/>
      <c r="AP15" s="631"/>
      <c r="AQ15" s="148">
        <v>4</v>
      </c>
      <c r="AR15" s="628"/>
      <c r="AS15" s="629"/>
      <c r="AT15" s="629"/>
      <c r="AU15" s="630"/>
      <c r="AV15" s="631"/>
      <c r="AW15" s="632">
        <v>4</v>
      </c>
      <c r="AX15" s="628"/>
      <c r="AY15" s="629"/>
      <c r="AZ15" s="629"/>
      <c r="BA15" s="630"/>
      <c r="BB15" s="189"/>
    </row>
    <row r="16" spans="1:62" x14ac:dyDescent="0.25">
      <c r="A16" s="149">
        <v>5</v>
      </c>
      <c r="B16" s="628"/>
      <c r="C16" s="629"/>
      <c r="D16" s="629"/>
      <c r="E16" s="630"/>
      <c r="F16" s="631"/>
      <c r="G16" s="148">
        <v>5</v>
      </c>
      <c r="H16" s="628"/>
      <c r="I16" s="629"/>
      <c r="J16" s="629"/>
      <c r="K16" s="630"/>
      <c r="L16" s="631"/>
      <c r="M16" s="632">
        <v>5</v>
      </c>
      <c r="N16" s="628"/>
      <c r="O16" s="629"/>
      <c r="P16" s="629"/>
      <c r="Q16" s="630"/>
      <c r="R16" s="188"/>
      <c r="S16" s="150">
        <v>5</v>
      </c>
      <c r="T16" s="628"/>
      <c r="U16" s="629"/>
      <c r="V16" s="629"/>
      <c r="W16" s="630"/>
      <c r="X16" s="631"/>
      <c r="Y16" s="148">
        <v>5</v>
      </c>
      <c r="Z16" s="628"/>
      <c r="AA16" s="629"/>
      <c r="AB16" s="629"/>
      <c r="AC16" s="630"/>
      <c r="AD16" s="631"/>
      <c r="AE16" s="148">
        <v>5</v>
      </c>
      <c r="AF16" s="628"/>
      <c r="AG16" s="629"/>
      <c r="AH16" s="629"/>
      <c r="AI16" s="630"/>
      <c r="AJ16" s="189"/>
      <c r="AK16" s="192">
        <v>5</v>
      </c>
      <c r="AL16" s="628"/>
      <c r="AM16" s="629"/>
      <c r="AN16" s="629"/>
      <c r="AO16" s="630"/>
      <c r="AP16" s="631"/>
      <c r="AQ16" s="148">
        <v>5</v>
      </c>
      <c r="AR16" s="628"/>
      <c r="AS16" s="629"/>
      <c r="AT16" s="629"/>
      <c r="AU16" s="630"/>
      <c r="AV16" s="631"/>
      <c r="AW16" s="632">
        <v>5</v>
      </c>
      <c r="AX16" s="628"/>
      <c r="AY16" s="629"/>
      <c r="AZ16" s="629"/>
      <c r="BA16" s="630"/>
      <c r="BB16" s="189"/>
    </row>
    <row r="17" spans="1:54" ht="15" customHeight="1" x14ac:dyDescent="0.25">
      <c r="A17" s="149">
        <v>6</v>
      </c>
      <c r="B17" s="628"/>
      <c r="C17" s="629"/>
      <c r="D17" s="629"/>
      <c r="E17" s="630"/>
      <c r="F17" s="631"/>
      <c r="G17" s="148">
        <v>6</v>
      </c>
      <c r="H17" s="628"/>
      <c r="I17" s="629"/>
      <c r="J17" s="629"/>
      <c r="K17" s="630"/>
      <c r="L17" s="631"/>
      <c r="M17" s="632">
        <v>6</v>
      </c>
      <c r="N17" s="628"/>
      <c r="O17" s="629"/>
      <c r="P17" s="629"/>
      <c r="Q17" s="630"/>
      <c r="R17" s="188"/>
      <c r="S17" s="150">
        <v>6</v>
      </c>
      <c r="T17" s="628"/>
      <c r="U17" s="629"/>
      <c r="V17" s="629"/>
      <c r="W17" s="630"/>
      <c r="X17" s="631"/>
      <c r="Y17" s="148">
        <v>6</v>
      </c>
      <c r="Z17" s="628"/>
      <c r="AA17" s="629"/>
      <c r="AB17" s="629"/>
      <c r="AC17" s="630"/>
      <c r="AD17" s="631"/>
      <c r="AE17" s="148">
        <v>6</v>
      </c>
      <c r="AF17" s="628"/>
      <c r="AG17" s="629"/>
      <c r="AH17" s="629"/>
      <c r="AI17" s="630"/>
      <c r="AJ17" s="189"/>
      <c r="AK17" s="192">
        <v>6</v>
      </c>
      <c r="AL17" s="628"/>
      <c r="AM17" s="629"/>
      <c r="AN17" s="629"/>
      <c r="AO17" s="630"/>
      <c r="AP17" s="631"/>
      <c r="AQ17" s="148">
        <v>6</v>
      </c>
      <c r="AR17" s="628"/>
      <c r="AS17" s="629"/>
      <c r="AT17" s="629"/>
      <c r="AU17" s="630"/>
      <c r="AV17" s="631"/>
      <c r="AW17" s="632">
        <v>6</v>
      </c>
      <c r="AX17" s="628"/>
      <c r="AY17" s="629"/>
      <c r="AZ17" s="629"/>
      <c r="BA17" s="630"/>
      <c r="BB17" s="189"/>
    </row>
    <row r="18" spans="1:54" ht="15" customHeight="1" x14ac:dyDescent="0.25">
      <c r="A18" s="149">
        <v>7</v>
      </c>
      <c r="B18" s="628"/>
      <c r="C18" s="629"/>
      <c r="D18" s="629"/>
      <c r="E18" s="630"/>
      <c r="F18" s="631"/>
      <c r="G18" s="148">
        <v>7</v>
      </c>
      <c r="H18" s="628"/>
      <c r="I18" s="629"/>
      <c r="J18" s="629"/>
      <c r="K18" s="630"/>
      <c r="L18" s="631"/>
      <c r="M18" s="632">
        <v>7</v>
      </c>
      <c r="N18" s="628"/>
      <c r="O18" s="629"/>
      <c r="P18" s="629"/>
      <c r="Q18" s="630"/>
      <c r="R18" s="188"/>
      <c r="S18" s="150">
        <v>7</v>
      </c>
      <c r="T18" s="628"/>
      <c r="U18" s="629"/>
      <c r="V18" s="629"/>
      <c r="W18" s="630"/>
      <c r="X18" s="631"/>
      <c r="Y18" s="148">
        <v>7</v>
      </c>
      <c r="Z18" s="628"/>
      <c r="AA18" s="629"/>
      <c r="AB18" s="629"/>
      <c r="AC18" s="630"/>
      <c r="AD18" s="631"/>
      <c r="AE18" s="148">
        <v>7</v>
      </c>
      <c r="AF18" s="628"/>
      <c r="AG18" s="629"/>
      <c r="AH18" s="629"/>
      <c r="AI18" s="630"/>
      <c r="AJ18" s="189"/>
      <c r="AK18" s="192">
        <v>7</v>
      </c>
      <c r="AL18" s="628"/>
      <c r="AM18" s="629"/>
      <c r="AN18" s="629"/>
      <c r="AO18" s="630"/>
      <c r="AP18" s="631"/>
      <c r="AQ18" s="148">
        <v>7</v>
      </c>
      <c r="AR18" s="628"/>
      <c r="AS18" s="629"/>
      <c r="AT18" s="629"/>
      <c r="AU18" s="630"/>
      <c r="AV18" s="631"/>
      <c r="AW18" s="632">
        <v>7</v>
      </c>
      <c r="AX18" s="628"/>
      <c r="AY18" s="629"/>
      <c r="AZ18" s="629"/>
      <c r="BA18" s="630"/>
      <c r="BB18" s="189"/>
    </row>
    <row r="19" spans="1:54" ht="15" customHeight="1" x14ac:dyDescent="0.25">
      <c r="A19" s="149">
        <v>8</v>
      </c>
      <c r="B19" s="628"/>
      <c r="C19" s="629"/>
      <c r="D19" s="629"/>
      <c r="E19" s="630"/>
      <c r="F19" s="631"/>
      <c r="G19" s="148">
        <v>8</v>
      </c>
      <c r="H19" s="628"/>
      <c r="I19" s="629"/>
      <c r="J19" s="629"/>
      <c r="K19" s="630"/>
      <c r="L19" s="631"/>
      <c r="M19" s="632">
        <v>8</v>
      </c>
      <c r="N19" s="628"/>
      <c r="O19" s="629"/>
      <c r="P19" s="629"/>
      <c r="Q19" s="630"/>
      <c r="R19" s="188"/>
      <c r="S19" s="150">
        <v>8</v>
      </c>
      <c r="T19" s="628"/>
      <c r="U19" s="629"/>
      <c r="V19" s="629"/>
      <c r="W19" s="630"/>
      <c r="X19" s="631"/>
      <c r="Y19" s="148">
        <v>8</v>
      </c>
      <c r="Z19" s="628"/>
      <c r="AA19" s="629"/>
      <c r="AB19" s="629"/>
      <c r="AC19" s="630"/>
      <c r="AD19" s="631"/>
      <c r="AE19" s="148">
        <v>8</v>
      </c>
      <c r="AF19" s="628"/>
      <c r="AG19" s="629"/>
      <c r="AH19" s="629"/>
      <c r="AI19" s="630"/>
      <c r="AJ19" s="189"/>
      <c r="AK19" s="192">
        <v>8</v>
      </c>
      <c r="AL19" s="628"/>
      <c r="AM19" s="629"/>
      <c r="AN19" s="629"/>
      <c r="AO19" s="630"/>
      <c r="AP19" s="631"/>
      <c r="AQ19" s="148">
        <v>8</v>
      </c>
      <c r="AR19" s="628"/>
      <c r="AS19" s="629"/>
      <c r="AT19" s="629"/>
      <c r="AU19" s="630"/>
      <c r="AV19" s="631"/>
      <c r="AW19" s="632">
        <v>8</v>
      </c>
      <c r="AX19" s="628"/>
      <c r="AY19" s="629"/>
      <c r="AZ19" s="629"/>
      <c r="BA19" s="630"/>
      <c r="BB19" s="189"/>
    </row>
    <row r="20" spans="1:54" x14ac:dyDescent="0.25">
      <c r="A20" s="149">
        <v>9</v>
      </c>
      <c r="B20" s="628"/>
      <c r="C20" s="629"/>
      <c r="D20" s="629"/>
      <c r="E20" s="630"/>
      <c r="F20" s="631"/>
      <c r="G20" s="148">
        <v>9</v>
      </c>
      <c r="H20" s="628"/>
      <c r="I20" s="629"/>
      <c r="J20" s="629"/>
      <c r="K20" s="630"/>
      <c r="L20" s="631"/>
      <c r="M20" s="632">
        <v>9</v>
      </c>
      <c r="N20" s="628"/>
      <c r="O20" s="629"/>
      <c r="P20" s="629"/>
      <c r="Q20" s="630"/>
      <c r="R20" s="188"/>
      <c r="S20" s="150">
        <v>9</v>
      </c>
      <c r="T20" s="628"/>
      <c r="U20" s="629"/>
      <c r="V20" s="629"/>
      <c r="W20" s="630"/>
      <c r="X20" s="631"/>
      <c r="Y20" s="148">
        <v>9</v>
      </c>
      <c r="Z20" s="628"/>
      <c r="AA20" s="629"/>
      <c r="AB20" s="629"/>
      <c r="AC20" s="630"/>
      <c r="AD20" s="631"/>
      <c r="AE20" s="148">
        <v>9</v>
      </c>
      <c r="AF20" s="628"/>
      <c r="AG20" s="629"/>
      <c r="AH20" s="629"/>
      <c r="AI20" s="630"/>
      <c r="AJ20" s="189"/>
      <c r="AK20" s="192">
        <v>9</v>
      </c>
      <c r="AL20" s="628"/>
      <c r="AM20" s="629"/>
      <c r="AN20" s="629"/>
      <c r="AO20" s="630"/>
      <c r="AP20" s="631"/>
      <c r="AQ20" s="148">
        <v>9</v>
      </c>
      <c r="AR20" s="628"/>
      <c r="AS20" s="629"/>
      <c r="AT20" s="629"/>
      <c r="AU20" s="630"/>
      <c r="AV20" s="631"/>
      <c r="AW20" s="632">
        <v>9</v>
      </c>
      <c r="AX20" s="628"/>
      <c r="AY20" s="629"/>
      <c r="AZ20" s="629"/>
      <c r="BA20" s="630"/>
      <c r="BB20" s="189"/>
    </row>
    <row r="21" spans="1:54" x14ac:dyDescent="0.25">
      <c r="A21" s="149">
        <v>10</v>
      </c>
      <c r="B21" s="628"/>
      <c r="C21" s="629"/>
      <c r="D21" s="629"/>
      <c r="E21" s="630"/>
      <c r="F21" s="631"/>
      <c r="G21" s="148">
        <v>10</v>
      </c>
      <c r="H21" s="628"/>
      <c r="I21" s="629"/>
      <c r="J21" s="629"/>
      <c r="K21" s="630"/>
      <c r="L21" s="631"/>
      <c r="M21" s="632">
        <v>10</v>
      </c>
      <c r="N21" s="628"/>
      <c r="O21" s="629"/>
      <c r="P21" s="629"/>
      <c r="Q21" s="630"/>
      <c r="R21" s="188"/>
      <c r="S21" s="150">
        <v>10</v>
      </c>
      <c r="T21" s="628"/>
      <c r="U21" s="629"/>
      <c r="V21" s="629"/>
      <c r="W21" s="630"/>
      <c r="X21" s="631"/>
      <c r="Y21" s="148">
        <v>10</v>
      </c>
      <c r="Z21" s="628"/>
      <c r="AA21" s="629"/>
      <c r="AB21" s="629"/>
      <c r="AC21" s="630"/>
      <c r="AD21" s="631"/>
      <c r="AE21" s="148">
        <v>10</v>
      </c>
      <c r="AF21" s="628"/>
      <c r="AG21" s="629"/>
      <c r="AH21" s="629"/>
      <c r="AI21" s="630"/>
      <c r="AJ21" s="189"/>
      <c r="AK21" s="192">
        <v>10</v>
      </c>
      <c r="AL21" s="628"/>
      <c r="AM21" s="629"/>
      <c r="AN21" s="629"/>
      <c r="AO21" s="630"/>
      <c r="AP21" s="631"/>
      <c r="AQ21" s="148">
        <v>10</v>
      </c>
      <c r="AR21" s="628"/>
      <c r="AS21" s="629"/>
      <c r="AT21" s="629"/>
      <c r="AU21" s="630"/>
      <c r="AV21" s="631"/>
      <c r="AW21" s="632">
        <v>10</v>
      </c>
      <c r="AX21" s="628"/>
      <c r="AY21" s="629"/>
      <c r="AZ21" s="629"/>
      <c r="BA21" s="630"/>
      <c r="BB21" s="189"/>
    </row>
    <row r="22" spans="1:54" x14ac:dyDescent="0.25">
      <c r="A22" s="149">
        <v>11</v>
      </c>
      <c r="B22" s="628"/>
      <c r="C22" s="629"/>
      <c r="D22" s="629"/>
      <c r="E22" s="630"/>
      <c r="F22" s="631"/>
      <c r="G22" s="148">
        <v>11</v>
      </c>
      <c r="H22" s="628"/>
      <c r="I22" s="629"/>
      <c r="J22" s="629"/>
      <c r="K22" s="630"/>
      <c r="L22" s="631"/>
      <c r="M22" s="632">
        <v>11</v>
      </c>
      <c r="N22" s="628"/>
      <c r="O22" s="629"/>
      <c r="P22" s="629"/>
      <c r="Q22" s="630"/>
      <c r="R22" s="188"/>
      <c r="S22" s="150">
        <v>11</v>
      </c>
      <c r="T22" s="628"/>
      <c r="U22" s="629"/>
      <c r="V22" s="629"/>
      <c r="W22" s="630"/>
      <c r="X22" s="631"/>
      <c r="Y22" s="148">
        <v>11</v>
      </c>
      <c r="Z22" s="628"/>
      <c r="AA22" s="629"/>
      <c r="AB22" s="629"/>
      <c r="AC22" s="630"/>
      <c r="AD22" s="631"/>
      <c r="AE22" s="148">
        <v>11</v>
      </c>
      <c r="AF22" s="628"/>
      <c r="AG22" s="629"/>
      <c r="AH22" s="629"/>
      <c r="AI22" s="630"/>
      <c r="AJ22" s="189"/>
      <c r="AK22" s="192">
        <v>11</v>
      </c>
      <c r="AL22" s="628"/>
      <c r="AM22" s="629"/>
      <c r="AN22" s="629"/>
      <c r="AO22" s="630"/>
      <c r="AP22" s="631"/>
      <c r="AQ22" s="148">
        <v>11</v>
      </c>
      <c r="AR22" s="628"/>
      <c r="AS22" s="629"/>
      <c r="AT22" s="629"/>
      <c r="AU22" s="630"/>
      <c r="AV22" s="631"/>
      <c r="AW22" s="632">
        <v>11</v>
      </c>
      <c r="AX22" s="628"/>
      <c r="AY22" s="629"/>
      <c r="AZ22" s="629"/>
      <c r="BA22" s="630"/>
      <c r="BB22" s="189"/>
    </row>
    <row r="23" spans="1:54" x14ac:dyDescent="0.25">
      <c r="A23" s="149">
        <v>12</v>
      </c>
      <c r="B23" s="628"/>
      <c r="C23" s="629"/>
      <c r="D23" s="629"/>
      <c r="E23" s="630"/>
      <c r="F23" s="631"/>
      <c r="G23" s="148">
        <v>12</v>
      </c>
      <c r="H23" s="628"/>
      <c r="I23" s="629"/>
      <c r="J23" s="629"/>
      <c r="K23" s="630"/>
      <c r="L23" s="631"/>
      <c r="M23" s="632">
        <v>12</v>
      </c>
      <c r="N23" s="628"/>
      <c r="O23" s="629"/>
      <c r="P23" s="629"/>
      <c r="Q23" s="630"/>
      <c r="R23" s="188"/>
      <c r="S23" s="150">
        <v>12</v>
      </c>
      <c r="T23" s="628"/>
      <c r="U23" s="629"/>
      <c r="V23" s="629"/>
      <c r="W23" s="630"/>
      <c r="X23" s="631"/>
      <c r="Y23" s="148">
        <v>12</v>
      </c>
      <c r="Z23" s="628"/>
      <c r="AA23" s="629"/>
      <c r="AB23" s="629"/>
      <c r="AC23" s="630"/>
      <c r="AD23" s="631"/>
      <c r="AE23" s="148">
        <v>12</v>
      </c>
      <c r="AF23" s="628"/>
      <c r="AG23" s="629"/>
      <c r="AH23" s="629"/>
      <c r="AI23" s="630"/>
      <c r="AJ23" s="189"/>
      <c r="AK23" s="192">
        <v>12</v>
      </c>
      <c r="AL23" s="628"/>
      <c r="AM23" s="629"/>
      <c r="AN23" s="629"/>
      <c r="AO23" s="630"/>
      <c r="AP23" s="631"/>
      <c r="AQ23" s="148">
        <v>12</v>
      </c>
      <c r="AR23" s="628"/>
      <c r="AS23" s="629"/>
      <c r="AT23" s="629"/>
      <c r="AU23" s="630"/>
      <c r="AV23" s="631"/>
      <c r="AW23" s="632">
        <v>12</v>
      </c>
      <c r="AX23" s="628"/>
      <c r="AY23" s="629"/>
      <c r="AZ23" s="629"/>
      <c r="BA23" s="630"/>
      <c r="BB23" s="189"/>
    </row>
    <row r="24" spans="1:54" x14ac:dyDescent="0.25">
      <c r="A24" s="149">
        <v>13</v>
      </c>
      <c r="B24" s="628"/>
      <c r="C24" s="629"/>
      <c r="D24" s="629"/>
      <c r="E24" s="630"/>
      <c r="F24" s="631"/>
      <c r="G24" s="148">
        <v>13</v>
      </c>
      <c r="H24" s="628"/>
      <c r="I24" s="629"/>
      <c r="J24" s="629"/>
      <c r="K24" s="630"/>
      <c r="L24" s="631"/>
      <c r="M24" s="632">
        <v>13</v>
      </c>
      <c r="N24" s="628"/>
      <c r="O24" s="629"/>
      <c r="P24" s="629"/>
      <c r="Q24" s="630"/>
      <c r="R24" s="188"/>
      <c r="S24" s="150">
        <v>13</v>
      </c>
      <c r="T24" s="628"/>
      <c r="U24" s="629"/>
      <c r="V24" s="629"/>
      <c r="W24" s="630"/>
      <c r="X24" s="631"/>
      <c r="Y24" s="148">
        <v>13</v>
      </c>
      <c r="Z24" s="628"/>
      <c r="AA24" s="629"/>
      <c r="AB24" s="629"/>
      <c r="AC24" s="630"/>
      <c r="AD24" s="631"/>
      <c r="AE24" s="148">
        <v>13</v>
      </c>
      <c r="AF24" s="628"/>
      <c r="AG24" s="629"/>
      <c r="AH24" s="629"/>
      <c r="AI24" s="630"/>
      <c r="AJ24" s="189"/>
      <c r="AK24" s="192">
        <v>13</v>
      </c>
      <c r="AL24" s="628"/>
      <c r="AM24" s="629"/>
      <c r="AN24" s="629"/>
      <c r="AO24" s="630"/>
      <c r="AP24" s="631"/>
      <c r="AQ24" s="148">
        <v>13</v>
      </c>
      <c r="AR24" s="628"/>
      <c r="AS24" s="629"/>
      <c r="AT24" s="629"/>
      <c r="AU24" s="630"/>
      <c r="AV24" s="631"/>
      <c r="AW24" s="632">
        <v>13</v>
      </c>
      <c r="AX24" s="628"/>
      <c r="AY24" s="629"/>
      <c r="AZ24" s="629"/>
      <c r="BA24" s="630"/>
      <c r="BB24" s="189"/>
    </row>
    <row r="25" spans="1:54" x14ac:dyDescent="0.25">
      <c r="A25" s="149">
        <v>14</v>
      </c>
      <c r="B25" s="628"/>
      <c r="C25" s="629"/>
      <c r="D25" s="629"/>
      <c r="E25" s="630"/>
      <c r="F25" s="631"/>
      <c r="G25" s="148">
        <v>14</v>
      </c>
      <c r="H25" s="628"/>
      <c r="I25" s="629"/>
      <c r="J25" s="629"/>
      <c r="K25" s="630"/>
      <c r="L25" s="631"/>
      <c r="M25" s="632">
        <v>14</v>
      </c>
      <c r="N25" s="628"/>
      <c r="O25" s="629"/>
      <c r="P25" s="629"/>
      <c r="Q25" s="630"/>
      <c r="R25" s="188"/>
      <c r="S25" s="150">
        <v>14</v>
      </c>
      <c r="T25" s="628"/>
      <c r="U25" s="629"/>
      <c r="V25" s="629"/>
      <c r="W25" s="630"/>
      <c r="X25" s="631"/>
      <c r="Y25" s="148">
        <v>14</v>
      </c>
      <c r="Z25" s="628"/>
      <c r="AA25" s="629"/>
      <c r="AB25" s="629"/>
      <c r="AC25" s="630"/>
      <c r="AD25" s="631"/>
      <c r="AE25" s="148">
        <v>14</v>
      </c>
      <c r="AF25" s="628"/>
      <c r="AG25" s="629"/>
      <c r="AH25" s="629"/>
      <c r="AI25" s="630"/>
      <c r="AJ25" s="189"/>
      <c r="AK25" s="192">
        <v>14</v>
      </c>
      <c r="AL25" s="628"/>
      <c r="AM25" s="629"/>
      <c r="AN25" s="629"/>
      <c r="AO25" s="630"/>
      <c r="AP25" s="631"/>
      <c r="AQ25" s="148">
        <v>14</v>
      </c>
      <c r="AR25" s="628"/>
      <c r="AS25" s="629"/>
      <c r="AT25" s="629"/>
      <c r="AU25" s="630"/>
      <c r="AV25" s="631"/>
      <c r="AW25" s="632">
        <v>14</v>
      </c>
      <c r="AX25" s="628"/>
      <c r="AY25" s="629"/>
      <c r="AZ25" s="629"/>
      <c r="BA25" s="630"/>
      <c r="BB25" s="189"/>
    </row>
    <row r="26" spans="1:54" x14ac:dyDescent="0.25">
      <c r="A26" s="149">
        <v>15</v>
      </c>
      <c r="B26" s="628"/>
      <c r="C26" s="629"/>
      <c r="D26" s="629"/>
      <c r="E26" s="630"/>
      <c r="F26" s="631"/>
      <c r="G26" s="148">
        <v>15</v>
      </c>
      <c r="H26" s="628"/>
      <c r="I26" s="629"/>
      <c r="J26" s="629"/>
      <c r="K26" s="630"/>
      <c r="L26" s="631"/>
      <c r="M26" s="632">
        <v>15</v>
      </c>
      <c r="N26" s="628"/>
      <c r="O26" s="629"/>
      <c r="P26" s="629"/>
      <c r="Q26" s="630"/>
      <c r="R26" s="188"/>
      <c r="S26" s="150">
        <v>15</v>
      </c>
      <c r="T26" s="628"/>
      <c r="U26" s="629"/>
      <c r="V26" s="629"/>
      <c r="W26" s="630"/>
      <c r="X26" s="631"/>
      <c r="Y26" s="148">
        <v>15</v>
      </c>
      <c r="Z26" s="628"/>
      <c r="AA26" s="629"/>
      <c r="AB26" s="629"/>
      <c r="AC26" s="630"/>
      <c r="AD26" s="631"/>
      <c r="AE26" s="148">
        <v>15</v>
      </c>
      <c r="AF26" s="628"/>
      <c r="AG26" s="629"/>
      <c r="AH26" s="629"/>
      <c r="AI26" s="630"/>
      <c r="AJ26" s="189"/>
      <c r="AK26" s="192">
        <v>15</v>
      </c>
      <c r="AL26" s="628"/>
      <c r="AM26" s="629"/>
      <c r="AN26" s="629"/>
      <c r="AO26" s="630"/>
      <c r="AP26" s="631"/>
      <c r="AQ26" s="148">
        <v>15</v>
      </c>
      <c r="AR26" s="628"/>
      <c r="AS26" s="629"/>
      <c r="AT26" s="629"/>
      <c r="AU26" s="630"/>
      <c r="AV26" s="631"/>
      <c r="AW26" s="632">
        <v>15</v>
      </c>
      <c r="AX26" s="628"/>
      <c r="AY26" s="629"/>
      <c r="AZ26" s="629"/>
      <c r="BA26" s="630"/>
      <c r="BB26" s="189"/>
    </row>
    <row r="27" spans="1:54" x14ac:dyDescent="0.25">
      <c r="A27" s="149">
        <v>16</v>
      </c>
      <c r="B27" s="628"/>
      <c r="C27" s="629"/>
      <c r="D27" s="629"/>
      <c r="E27" s="630"/>
      <c r="F27" s="631"/>
      <c r="G27" s="148">
        <v>16</v>
      </c>
      <c r="H27" s="628"/>
      <c r="I27" s="629"/>
      <c r="J27" s="629"/>
      <c r="K27" s="630"/>
      <c r="L27" s="631"/>
      <c r="M27" s="632">
        <v>16</v>
      </c>
      <c r="N27" s="628"/>
      <c r="O27" s="629"/>
      <c r="P27" s="629"/>
      <c r="Q27" s="630"/>
      <c r="R27" s="188"/>
      <c r="S27" s="150">
        <v>16</v>
      </c>
      <c r="T27" s="628"/>
      <c r="U27" s="629"/>
      <c r="V27" s="629"/>
      <c r="W27" s="630"/>
      <c r="X27" s="631"/>
      <c r="Y27" s="148">
        <v>16</v>
      </c>
      <c r="Z27" s="628"/>
      <c r="AA27" s="629"/>
      <c r="AB27" s="629"/>
      <c r="AC27" s="630"/>
      <c r="AD27" s="631"/>
      <c r="AE27" s="148">
        <v>16</v>
      </c>
      <c r="AF27" s="628"/>
      <c r="AG27" s="629"/>
      <c r="AH27" s="629"/>
      <c r="AI27" s="630"/>
      <c r="AJ27" s="189"/>
      <c r="AK27" s="192">
        <v>16</v>
      </c>
      <c r="AL27" s="628"/>
      <c r="AM27" s="629"/>
      <c r="AN27" s="629"/>
      <c r="AO27" s="630"/>
      <c r="AP27" s="631"/>
      <c r="AQ27" s="148">
        <v>16</v>
      </c>
      <c r="AR27" s="628"/>
      <c r="AS27" s="629"/>
      <c r="AT27" s="629"/>
      <c r="AU27" s="630"/>
      <c r="AV27" s="631"/>
      <c r="AW27" s="632">
        <v>16</v>
      </c>
      <c r="AX27" s="628"/>
      <c r="AY27" s="629"/>
      <c r="AZ27" s="629"/>
      <c r="BA27" s="630"/>
      <c r="BB27" s="189"/>
    </row>
    <row r="28" spans="1:54" x14ac:dyDescent="0.25">
      <c r="A28" s="149">
        <v>17</v>
      </c>
      <c r="B28" s="628"/>
      <c r="C28" s="629"/>
      <c r="D28" s="629"/>
      <c r="E28" s="630"/>
      <c r="F28" s="631"/>
      <c r="G28" s="148">
        <v>17</v>
      </c>
      <c r="H28" s="628"/>
      <c r="I28" s="629"/>
      <c r="J28" s="629"/>
      <c r="K28" s="630"/>
      <c r="L28" s="631"/>
      <c r="M28" s="632">
        <v>17</v>
      </c>
      <c r="N28" s="628"/>
      <c r="O28" s="629"/>
      <c r="P28" s="629"/>
      <c r="Q28" s="630"/>
      <c r="R28" s="188"/>
      <c r="S28" s="150">
        <v>17</v>
      </c>
      <c r="T28" s="628"/>
      <c r="U28" s="629"/>
      <c r="V28" s="629"/>
      <c r="W28" s="630"/>
      <c r="X28" s="631"/>
      <c r="Y28" s="148">
        <v>17</v>
      </c>
      <c r="Z28" s="628"/>
      <c r="AA28" s="629"/>
      <c r="AB28" s="629"/>
      <c r="AC28" s="630"/>
      <c r="AD28" s="631"/>
      <c r="AE28" s="148">
        <v>17</v>
      </c>
      <c r="AF28" s="628"/>
      <c r="AG28" s="629"/>
      <c r="AH28" s="629"/>
      <c r="AI28" s="630"/>
      <c r="AJ28" s="189"/>
      <c r="AK28" s="192">
        <v>17</v>
      </c>
      <c r="AL28" s="628"/>
      <c r="AM28" s="629"/>
      <c r="AN28" s="629"/>
      <c r="AO28" s="630"/>
      <c r="AP28" s="631"/>
      <c r="AQ28" s="148">
        <v>17</v>
      </c>
      <c r="AR28" s="628"/>
      <c r="AS28" s="629"/>
      <c r="AT28" s="629"/>
      <c r="AU28" s="630"/>
      <c r="AV28" s="631"/>
      <c r="AW28" s="632">
        <v>17</v>
      </c>
      <c r="AX28" s="628"/>
      <c r="AY28" s="629"/>
      <c r="AZ28" s="629"/>
      <c r="BA28" s="630"/>
      <c r="BB28" s="189"/>
    </row>
    <row r="29" spans="1:54" x14ac:dyDescent="0.25">
      <c r="A29" s="149">
        <v>18</v>
      </c>
      <c r="B29" s="628"/>
      <c r="C29" s="629"/>
      <c r="D29" s="629"/>
      <c r="E29" s="630"/>
      <c r="F29" s="631"/>
      <c r="G29" s="148">
        <v>18</v>
      </c>
      <c r="H29" s="628"/>
      <c r="I29" s="629"/>
      <c r="J29" s="629"/>
      <c r="K29" s="630"/>
      <c r="L29" s="631"/>
      <c r="M29" s="632">
        <v>18</v>
      </c>
      <c r="N29" s="628"/>
      <c r="O29" s="629"/>
      <c r="P29" s="629"/>
      <c r="Q29" s="630"/>
      <c r="R29" s="188"/>
      <c r="S29" s="150">
        <v>18</v>
      </c>
      <c r="T29" s="628"/>
      <c r="U29" s="629"/>
      <c r="V29" s="629"/>
      <c r="W29" s="630"/>
      <c r="X29" s="631"/>
      <c r="Y29" s="148">
        <v>18</v>
      </c>
      <c r="Z29" s="628"/>
      <c r="AA29" s="629"/>
      <c r="AB29" s="629"/>
      <c r="AC29" s="630"/>
      <c r="AD29" s="631"/>
      <c r="AE29" s="148">
        <v>18</v>
      </c>
      <c r="AF29" s="628"/>
      <c r="AG29" s="629"/>
      <c r="AH29" s="629"/>
      <c r="AI29" s="630"/>
      <c r="AJ29" s="189"/>
      <c r="AK29" s="192">
        <v>18</v>
      </c>
      <c r="AL29" s="628"/>
      <c r="AM29" s="629"/>
      <c r="AN29" s="629"/>
      <c r="AO29" s="630"/>
      <c r="AP29" s="631"/>
      <c r="AQ29" s="148">
        <v>18</v>
      </c>
      <c r="AR29" s="628"/>
      <c r="AS29" s="629"/>
      <c r="AT29" s="629"/>
      <c r="AU29" s="630"/>
      <c r="AV29" s="631"/>
      <c r="AW29" s="632">
        <v>18</v>
      </c>
      <c r="AX29" s="628"/>
      <c r="AY29" s="629"/>
      <c r="AZ29" s="629"/>
      <c r="BA29" s="630"/>
      <c r="BB29" s="189"/>
    </row>
    <row r="30" spans="1:54" x14ac:dyDescent="0.25">
      <c r="A30" s="149">
        <v>19</v>
      </c>
      <c r="B30" s="628"/>
      <c r="C30" s="629"/>
      <c r="D30" s="629"/>
      <c r="E30" s="630"/>
      <c r="F30" s="631"/>
      <c r="G30" s="148">
        <v>19</v>
      </c>
      <c r="H30" s="628"/>
      <c r="I30" s="629"/>
      <c r="J30" s="629"/>
      <c r="K30" s="630"/>
      <c r="L30" s="631"/>
      <c r="M30" s="632">
        <v>19</v>
      </c>
      <c r="N30" s="628"/>
      <c r="O30" s="629"/>
      <c r="P30" s="629"/>
      <c r="Q30" s="630"/>
      <c r="R30" s="188"/>
      <c r="S30" s="150">
        <v>19</v>
      </c>
      <c r="T30" s="628"/>
      <c r="U30" s="629"/>
      <c r="V30" s="629"/>
      <c r="W30" s="630"/>
      <c r="X30" s="631"/>
      <c r="Y30" s="148">
        <v>19</v>
      </c>
      <c r="Z30" s="628"/>
      <c r="AA30" s="629"/>
      <c r="AB30" s="629"/>
      <c r="AC30" s="630"/>
      <c r="AD30" s="631"/>
      <c r="AE30" s="148">
        <v>19</v>
      </c>
      <c r="AF30" s="628"/>
      <c r="AG30" s="629"/>
      <c r="AH30" s="629"/>
      <c r="AI30" s="630"/>
      <c r="AJ30" s="189"/>
      <c r="AK30" s="192">
        <v>19</v>
      </c>
      <c r="AL30" s="628"/>
      <c r="AM30" s="629"/>
      <c r="AN30" s="629"/>
      <c r="AO30" s="630"/>
      <c r="AP30" s="631"/>
      <c r="AQ30" s="148">
        <v>19</v>
      </c>
      <c r="AR30" s="628"/>
      <c r="AS30" s="629"/>
      <c r="AT30" s="629"/>
      <c r="AU30" s="630"/>
      <c r="AV30" s="631"/>
      <c r="AW30" s="632">
        <v>19</v>
      </c>
      <c r="AX30" s="628"/>
      <c r="AY30" s="629"/>
      <c r="AZ30" s="629"/>
      <c r="BA30" s="630"/>
      <c r="BB30" s="189"/>
    </row>
    <row r="31" spans="1:54" x14ac:dyDescent="0.25">
      <c r="A31" s="149">
        <v>20</v>
      </c>
      <c r="B31" s="628"/>
      <c r="C31" s="629"/>
      <c r="D31" s="629"/>
      <c r="E31" s="630"/>
      <c r="F31" s="631"/>
      <c r="G31" s="148">
        <v>20</v>
      </c>
      <c r="H31" s="628"/>
      <c r="I31" s="629"/>
      <c r="J31" s="629"/>
      <c r="K31" s="630"/>
      <c r="L31" s="631"/>
      <c r="M31" s="632">
        <v>20</v>
      </c>
      <c r="N31" s="628"/>
      <c r="O31" s="629"/>
      <c r="P31" s="629"/>
      <c r="Q31" s="630"/>
      <c r="R31" s="188"/>
      <c r="S31" s="150">
        <v>20</v>
      </c>
      <c r="T31" s="628"/>
      <c r="U31" s="629"/>
      <c r="V31" s="629"/>
      <c r="W31" s="630"/>
      <c r="X31" s="631"/>
      <c r="Y31" s="148">
        <v>20</v>
      </c>
      <c r="Z31" s="628"/>
      <c r="AA31" s="629"/>
      <c r="AB31" s="629"/>
      <c r="AC31" s="630"/>
      <c r="AD31" s="631"/>
      <c r="AE31" s="148">
        <v>20</v>
      </c>
      <c r="AF31" s="628"/>
      <c r="AG31" s="629"/>
      <c r="AH31" s="629"/>
      <c r="AI31" s="630"/>
      <c r="AJ31" s="189"/>
      <c r="AK31" s="192">
        <v>20</v>
      </c>
      <c r="AL31" s="628"/>
      <c r="AM31" s="629"/>
      <c r="AN31" s="629"/>
      <c r="AO31" s="630"/>
      <c r="AP31" s="631"/>
      <c r="AQ31" s="148">
        <v>20</v>
      </c>
      <c r="AR31" s="628"/>
      <c r="AS31" s="629"/>
      <c r="AT31" s="629"/>
      <c r="AU31" s="630"/>
      <c r="AV31" s="631"/>
      <c r="AW31" s="632">
        <v>20</v>
      </c>
      <c r="AX31" s="628"/>
      <c r="AY31" s="629"/>
      <c r="AZ31" s="629"/>
      <c r="BA31" s="630"/>
      <c r="BB31" s="189"/>
    </row>
    <row r="32" spans="1:54" s="147" customFormat="1" x14ac:dyDescent="0.25">
      <c r="A32" s="149">
        <v>21</v>
      </c>
      <c r="B32" s="628"/>
      <c r="C32" s="629"/>
      <c r="D32" s="629"/>
      <c r="E32" s="630"/>
      <c r="F32" s="631"/>
      <c r="G32" s="148">
        <v>21</v>
      </c>
      <c r="H32" s="628"/>
      <c r="I32" s="629"/>
      <c r="J32" s="629"/>
      <c r="K32" s="630"/>
      <c r="L32" s="631"/>
      <c r="M32" s="632">
        <v>21</v>
      </c>
      <c r="N32" s="628"/>
      <c r="O32" s="629"/>
      <c r="P32" s="629"/>
      <c r="Q32" s="630"/>
      <c r="R32" s="188"/>
      <c r="S32" s="150">
        <v>21</v>
      </c>
      <c r="T32" s="628"/>
      <c r="U32" s="629"/>
      <c r="V32" s="629"/>
      <c r="W32" s="630"/>
      <c r="X32" s="631"/>
      <c r="Y32" s="148">
        <v>21</v>
      </c>
      <c r="Z32" s="628"/>
      <c r="AA32" s="629"/>
      <c r="AB32" s="629"/>
      <c r="AC32" s="630"/>
      <c r="AD32" s="631"/>
      <c r="AE32" s="148">
        <v>21</v>
      </c>
      <c r="AF32" s="628"/>
      <c r="AG32" s="629"/>
      <c r="AH32" s="629"/>
      <c r="AI32" s="630"/>
      <c r="AJ32" s="189"/>
      <c r="AK32" s="192">
        <v>21</v>
      </c>
      <c r="AL32" s="628"/>
      <c r="AM32" s="629"/>
      <c r="AN32" s="629"/>
      <c r="AO32" s="630"/>
      <c r="AP32" s="631"/>
      <c r="AQ32" s="148">
        <v>21</v>
      </c>
      <c r="AR32" s="628"/>
      <c r="AS32" s="629"/>
      <c r="AT32" s="629"/>
      <c r="AU32" s="630"/>
      <c r="AV32" s="631"/>
      <c r="AW32" s="632">
        <v>21</v>
      </c>
      <c r="AX32" s="628"/>
      <c r="AY32" s="629"/>
      <c r="AZ32" s="629"/>
      <c r="BA32" s="630"/>
      <c r="BB32" s="189"/>
    </row>
    <row r="33" spans="1:54" s="147" customFormat="1" x14ac:dyDescent="0.25">
      <c r="A33" s="149">
        <v>22</v>
      </c>
      <c r="B33" s="628"/>
      <c r="C33" s="629"/>
      <c r="D33" s="629"/>
      <c r="E33" s="630"/>
      <c r="F33" s="631"/>
      <c r="G33" s="148">
        <v>22</v>
      </c>
      <c r="H33" s="628"/>
      <c r="I33" s="629"/>
      <c r="J33" s="629"/>
      <c r="K33" s="630"/>
      <c r="L33" s="631"/>
      <c r="M33" s="632">
        <v>22</v>
      </c>
      <c r="N33" s="628"/>
      <c r="O33" s="629"/>
      <c r="P33" s="629"/>
      <c r="Q33" s="630"/>
      <c r="R33" s="188"/>
      <c r="S33" s="150">
        <v>22</v>
      </c>
      <c r="T33" s="628"/>
      <c r="U33" s="629"/>
      <c r="V33" s="629"/>
      <c r="W33" s="630"/>
      <c r="X33" s="631"/>
      <c r="Y33" s="148">
        <v>22</v>
      </c>
      <c r="Z33" s="628"/>
      <c r="AA33" s="629"/>
      <c r="AB33" s="629"/>
      <c r="AC33" s="630"/>
      <c r="AD33" s="631"/>
      <c r="AE33" s="148">
        <v>22</v>
      </c>
      <c r="AF33" s="628"/>
      <c r="AG33" s="629"/>
      <c r="AH33" s="629"/>
      <c r="AI33" s="630"/>
      <c r="AJ33" s="189"/>
      <c r="AK33" s="192">
        <v>22</v>
      </c>
      <c r="AL33" s="628"/>
      <c r="AM33" s="629"/>
      <c r="AN33" s="629"/>
      <c r="AO33" s="630"/>
      <c r="AP33" s="631"/>
      <c r="AQ33" s="148">
        <v>22</v>
      </c>
      <c r="AR33" s="628"/>
      <c r="AS33" s="629"/>
      <c r="AT33" s="629"/>
      <c r="AU33" s="630"/>
      <c r="AV33" s="631"/>
      <c r="AW33" s="632">
        <v>22</v>
      </c>
      <c r="AX33" s="628"/>
      <c r="AY33" s="629"/>
      <c r="AZ33" s="629"/>
      <c r="BA33" s="630"/>
      <c r="BB33" s="189"/>
    </row>
    <row r="34" spans="1:54" s="147" customFormat="1" x14ac:dyDescent="0.25">
      <c r="A34" s="149">
        <v>23</v>
      </c>
      <c r="B34" s="628"/>
      <c r="C34" s="629"/>
      <c r="D34" s="629"/>
      <c r="E34" s="630"/>
      <c r="F34" s="631"/>
      <c r="G34" s="148">
        <v>23</v>
      </c>
      <c r="H34" s="628"/>
      <c r="I34" s="629"/>
      <c r="J34" s="629"/>
      <c r="K34" s="630"/>
      <c r="L34" s="631"/>
      <c r="M34" s="632">
        <v>23</v>
      </c>
      <c r="N34" s="628"/>
      <c r="O34" s="629"/>
      <c r="P34" s="629"/>
      <c r="Q34" s="630"/>
      <c r="R34" s="188"/>
      <c r="S34" s="150">
        <v>23</v>
      </c>
      <c r="T34" s="628"/>
      <c r="U34" s="629"/>
      <c r="V34" s="629"/>
      <c r="W34" s="630"/>
      <c r="X34" s="631"/>
      <c r="Y34" s="148">
        <v>23</v>
      </c>
      <c r="Z34" s="628"/>
      <c r="AA34" s="629"/>
      <c r="AB34" s="629"/>
      <c r="AC34" s="630"/>
      <c r="AD34" s="631"/>
      <c r="AE34" s="148">
        <v>23</v>
      </c>
      <c r="AF34" s="628"/>
      <c r="AG34" s="629"/>
      <c r="AH34" s="629"/>
      <c r="AI34" s="630"/>
      <c r="AJ34" s="189"/>
      <c r="AK34" s="192">
        <v>23</v>
      </c>
      <c r="AL34" s="628"/>
      <c r="AM34" s="629"/>
      <c r="AN34" s="629"/>
      <c r="AO34" s="630"/>
      <c r="AP34" s="631"/>
      <c r="AQ34" s="148">
        <v>23</v>
      </c>
      <c r="AR34" s="628"/>
      <c r="AS34" s="629"/>
      <c r="AT34" s="629"/>
      <c r="AU34" s="630"/>
      <c r="AV34" s="631"/>
      <c r="AW34" s="632">
        <v>23</v>
      </c>
      <c r="AX34" s="628"/>
      <c r="AY34" s="629"/>
      <c r="AZ34" s="629"/>
      <c r="BA34" s="630"/>
      <c r="BB34" s="189"/>
    </row>
    <row r="35" spans="1:54" s="147" customFormat="1" x14ac:dyDescent="0.25">
      <c r="A35" s="149">
        <v>24</v>
      </c>
      <c r="B35" s="628"/>
      <c r="C35" s="629"/>
      <c r="D35" s="629"/>
      <c r="E35" s="630"/>
      <c r="F35" s="631"/>
      <c r="G35" s="148">
        <v>24</v>
      </c>
      <c r="H35" s="628"/>
      <c r="I35" s="629"/>
      <c r="J35" s="629"/>
      <c r="K35" s="630"/>
      <c r="L35" s="631"/>
      <c r="M35" s="632">
        <v>24</v>
      </c>
      <c r="N35" s="628"/>
      <c r="O35" s="629"/>
      <c r="P35" s="629"/>
      <c r="Q35" s="630"/>
      <c r="R35" s="188"/>
      <c r="S35" s="150">
        <v>24</v>
      </c>
      <c r="T35" s="628"/>
      <c r="U35" s="629"/>
      <c r="V35" s="629"/>
      <c r="W35" s="630"/>
      <c r="X35" s="631"/>
      <c r="Y35" s="148">
        <v>24</v>
      </c>
      <c r="Z35" s="628"/>
      <c r="AA35" s="629"/>
      <c r="AB35" s="629"/>
      <c r="AC35" s="630"/>
      <c r="AD35" s="631"/>
      <c r="AE35" s="148">
        <v>24</v>
      </c>
      <c r="AF35" s="628"/>
      <c r="AG35" s="629"/>
      <c r="AH35" s="629"/>
      <c r="AI35" s="630"/>
      <c r="AJ35" s="189"/>
      <c r="AK35" s="192">
        <v>24</v>
      </c>
      <c r="AL35" s="628"/>
      <c r="AM35" s="629"/>
      <c r="AN35" s="629"/>
      <c r="AO35" s="630"/>
      <c r="AP35" s="631"/>
      <c r="AQ35" s="148">
        <v>24</v>
      </c>
      <c r="AR35" s="628"/>
      <c r="AS35" s="629"/>
      <c r="AT35" s="629"/>
      <c r="AU35" s="630"/>
      <c r="AV35" s="631"/>
      <c r="AW35" s="632">
        <v>24</v>
      </c>
      <c r="AX35" s="628"/>
      <c r="AY35" s="629"/>
      <c r="AZ35" s="629"/>
      <c r="BA35" s="630"/>
      <c r="BB35" s="189"/>
    </row>
    <row r="36" spans="1:54" s="147" customFormat="1" x14ac:dyDescent="0.25">
      <c r="A36" s="149">
        <v>25</v>
      </c>
      <c r="B36" s="628"/>
      <c r="C36" s="629"/>
      <c r="D36" s="629"/>
      <c r="E36" s="630"/>
      <c r="F36" s="631"/>
      <c r="G36" s="148">
        <v>25</v>
      </c>
      <c r="H36" s="628"/>
      <c r="I36" s="629"/>
      <c r="J36" s="629"/>
      <c r="K36" s="630"/>
      <c r="L36" s="631"/>
      <c r="M36" s="632">
        <v>25</v>
      </c>
      <c r="N36" s="628"/>
      <c r="O36" s="629"/>
      <c r="P36" s="629"/>
      <c r="Q36" s="630"/>
      <c r="R36" s="188"/>
      <c r="S36" s="150">
        <v>25</v>
      </c>
      <c r="T36" s="628"/>
      <c r="U36" s="629"/>
      <c r="V36" s="629"/>
      <c r="W36" s="630"/>
      <c r="X36" s="631"/>
      <c r="Y36" s="148">
        <v>25</v>
      </c>
      <c r="Z36" s="628"/>
      <c r="AA36" s="629"/>
      <c r="AB36" s="629"/>
      <c r="AC36" s="630"/>
      <c r="AD36" s="631"/>
      <c r="AE36" s="148">
        <v>25</v>
      </c>
      <c r="AF36" s="628"/>
      <c r="AG36" s="629"/>
      <c r="AH36" s="629"/>
      <c r="AI36" s="630"/>
      <c r="AJ36" s="189"/>
      <c r="AK36" s="192">
        <v>25</v>
      </c>
      <c r="AL36" s="628"/>
      <c r="AM36" s="629"/>
      <c r="AN36" s="629"/>
      <c r="AO36" s="630"/>
      <c r="AP36" s="631"/>
      <c r="AQ36" s="148">
        <v>25</v>
      </c>
      <c r="AR36" s="628"/>
      <c r="AS36" s="629"/>
      <c r="AT36" s="629"/>
      <c r="AU36" s="630"/>
      <c r="AV36" s="631"/>
      <c r="AW36" s="632">
        <v>25</v>
      </c>
      <c r="AX36" s="628"/>
      <c r="AY36" s="629"/>
      <c r="AZ36" s="629"/>
      <c r="BA36" s="630"/>
      <c r="BB36" s="189"/>
    </row>
    <row r="37" spans="1:54" s="147" customFormat="1" x14ac:dyDescent="0.25">
      <c r="A37" s="149">
        <v>26</v>
      </c>
      <c r="B37" s="628"/>
      <c r="C37" s="629"/>
      <c r="D37" s="629"/>
      <c r="E37" s="630"/>
      <c r="F37" s="631"/>
      <c r="G37" s="148">
        <v>26</v>
      </c>
      <c r="H37" s="628"/>
      <c r="I37" s="629"/>
      <c r="J37" s="629"/>
      <c r="K37" s="630"/>
      <c r="L37" s="631"/>
      <c r="M37" s="632">
        <v>26</v>
      </c>
      <c r="N37" s="628"/>
      <c r="O37" s="629"/>
      <c r="P37" s="629"/>
      <c r="Q37" s="630"/>
      <c r="R37" s="188"/>
      <c r="S37" s="150">
        <v>26</v>
      </c>
      <c r="T37" s="628"/>
      <c r="U37" s="629"/>
      <c r="V37" s="629"/>
      <c r="W37" s="630"/>
      <c r="X37" s="631"/>
      <c r="Y37" s="148">
        <v>26</v>
      </c>
      <c r="Z37" s="628"/>
      <c r="AA37" s="629"/>
      <c r="AB37" s="629"/>
      <c r="AC37" s="630"/>
      <c r="AD37" s="631"/>
      <c r="AE37" s="148">
        <v>26</v>
      </c>
      <c r="AF37" s="628"/>
      <c r="AG37" s="629"/>
      <c r="AH37" s="629"/>
      <c r="AI37" s="630"/>
      <c r="AJ37" s="189"/>
      <c r="AK37" s="192">
        <v>26</v>
      </c>
      <c r="AL37" s="628"/>
      <c r="AM37" s="629"/>
      <c r="AN37" s="629"/>
      <c r="AO37" s="630"/>
      <c r="AP37" s="631"/>
      <c r="AQ37" s="148">
        <v>26</v>
      </c>
      <c r="AR37" s="628"/>
      <c r="AS37" s="629"/>
      <c r="AT37" s="629"/>
      <c r="AU37" s="630"/>
      <c r="AV37" s="631"/>
      <c r="AW37" s="632">
        <v>26</v>
      </c>
      <c r="AX37" s="628"/>
      <c r="AY37" s="629"/>
      <c r="AZ37" s="629"/>
      <c r="BA37" s="630"/>
      <c r="BB37" s="189"/>
    </row>
    <row r="38" spans="1:54" s="147" customFormat="1" x14ac:dyDescent="0.25">
      <c r="A38" s="149">
        <v>27</v>
      </c>
      <c r="B38" s="628"/>
      <c r="C38" s="629"/>
      <c r="D38" s="629"/>
      <c r="E38" s="630"/>
      <c r="F38" s="631"/>
      <c r="G38" s="148">
        <v>27</v>
      </c>
      <c r="H38" s="628"/>
      <c r="I38" s="629"/>
      <c r="J38" s="629"/>
      <c r="K38" s="630"/>
      <c r="L38" s="631"/>
      <c r="M38" s="632">
        <v>27</v>
      </c>
      <c r="N38" s="628"/>
      <c r="O38" s="629"/>
      <c r="P38" s="629"/>
      <c r="Q38" s="630"/>
      <c r="R38" s="188"/>
      <c r="S38" s="150">
        <v>27</v>
      </c>
      <c r="T38" s="628"/>
      <c r="U38" s="629"/>
      <c r="V38" s="629"/>
      <c r="W38" s="630"/>
      <c r="X38" s="631"/>
      <c r="Y38" s="148">
        <v>27</v>
      </c>
      <c r="Z38" s="628"/>
      <c r="AA38" s="629"/>
      <c r="AB38" s="629"/>
      <c r="AC38" s="630"/>
      <c r="AD38" s="631"/>
      <c r="AE38" s="148">
        <v>27</v>
      </c>
      <c r="AF38" s="628"/>
      <c r="AG38" s="629"/>
      <c r="AH38" s="629"/>
      <c r="AI38" s="630"/>
      <c r="AJ38" s="189"/>
      <c r="AK38" s="192">
        <v>27</v>
      </c>
      <c r="AL38" s="628"/>
      <c r="AM38" s="629"/>
      <c r="AN38" s="629"/>
      <c r="AO38" s="630"/>
      <c r="AP38" s="631"/>
      <c r="AQ38" s="148">
        <v>27</v>
      </c>
      <c r="AR38" s="628"/>
      <c r="AS38" s="629"/>
      <c r="AT38" s="629"/>
      <c r="AU38" s="630"/>
      <c r="AV38" s="631"/>
      <c r="AW38" s="632">
        <v>27</v>
      </c>
      <c r="AX38" s="628"/>
      <c r="AY38" s="629"/>
      <c r="AZ38" s="629"/>
      <c r="BA38" s="630"/>
      <c r="BB38" s="189"/>
    </row>
    <row r="39" spans="1:54" s="147" customFormat="1" x14ac:dyDescent="0.25">
      <c r="A39" s="149">
        <v>28</v>
      </c>
      <c r="B39" s="628"/>
      <c r="C39" s="629"/>
      <c r="D39" s="629"/>
      <c r="E39" s="630"/>
      <c r="F39" s="631"/>
      <c r="G39" s="148">
        <v>28</v>
      </c>
      <c r="H39" s="628"/>
      <c r="I39" s="629"/>
      <c r="J39" s="629"/>
      <c r="K39" s="630"/>
      <c r="L39" s="631"/>
      <c r="M39" s="632">
        <v>28</v>
      </c>
      <c r="N39" s="628"/>
      <c r="O39" s="629"/>
      <c r="P39" s="629"/>
      <c r="Q39" s="630"/>
      <c r="R39" s="188"/>
      <c r="S39" s="150">
        <v>28</v>
      </c>
      <c r="T39" s="628"/>
      <c r="U39" s="629"/>
      <c r="V39" s="629"/>
      <c r="W39" s="630"/>
      <c r="X39" s="631"/>
      <c r="Y39" s="148">
        <v>28</v>
      </c>
      <c r="Z39" s="628"/>
      <c r="AA39" s="629"/>
      <c r="AB39" s="629"/>
      <c r="AC39" s="630"/>
      <c r="AD39" s="631"/>
      <c r="AE39" s="148">
        <v>28</v>
      </c>
      <c r="AF39" s="628"/>
      <c r="AG39" s="629"/>
      <c r="AH39" s="629"/>
      <c r="AI39" s="630"/>
      <c r="AJ39" s="189"/>
      <c r="AK39" s="192">
        <v>28</v>
      </c>
      <c r="AL39" s="628"/>
      <c r="AM39" s="629"/>
      <c r="AN39" s="629"/>
      <c r="AO39" s="630"/>
      <c r="AP39" s="631"/>
      <c r="AQ39" s="148">
        <v>28</v>
      </c>
      <c r="AR39" s="628"/>
      <c r="AS39" s="629"/>
      <c r="AT39" s="629"/>
      <c r="AU39" s="630"/>
      <c r="AV39" s="631"/>
      <c r="AW39" s="632">
        <v>28</v>
      </c>
      <c r="AX39" s="628"/>
      <c r="AY39" s="629"/>
      <c r="AZ39" s="629"/>
      <c r="BA39" s="630"/>
      <c r="BB39" s="189"/>
    </row>
    <row r="40" spans="1:54" s="147" customFormat="1" x14ac:dyDescent="0.25">
      <c r="A40" s="149">
        <v>29</v>
      </c>
      <c r="B40" s="628"/>
      <c r="C40" s="629"/>
      <c r="D40" s="629"/>
      <c r="E40" s="630"/>
      <c r="F40" s="631"/>
      <c r="G40" s="148">
        <v>29</v>
      </c>
      <c r="H40" s="628"/>
      <c r="I40" s="629"/>
      <c r="J40" s="629"/>
      <c r="K40" s="630"/>
      <c r="L40" s="631"/>
      <c r="M40" s="632">
        <v>29</v>
      </c>
      <c r="N40" s="628"/>
      <c r="O40" s="629"/>
      <c r="P40" s="629"/>
      <c r="Q40" s="630"/>
      <c r="R40" s="188"/>
      <c r="S40" s="150">
        <v>29</v>
      </c>
      <c r="T40" s="628"/>
      <c r="U40" s="629"/>
      <c r="V40" s="629"/>
      <c r="W40" s="630"/>
      <c r="X40" s="631"/>
      <c r="Y40" s="148">
        <v>29</v>
      </c>
      <c r="Z40" s="628"/>
      <c r="AA40" s="629"/>
      <c r="AB40" s="629"/>
      <c r="AC40" s="630"/>
      <c r="AD40" s="631"/>
      <c r="AE40" s="148">
        <v>29</v>
      </c>
      <c r="AF40" s="628"/>
      <c r="AG40" s="629"/>
      <c r="AH40" s="629"/>
      <c r="AI40" s="630"/>
      <c r="AJ40" s="189"/>
      <c r="AK40" s="192">
        <v>29</v>
      </c>
      <c r="AL40" s="628"/>
      <c r="AM40" s="629"/>
      <c r="AN40" s="629"/>
      <c r="AO40" s="630"/>
      <c r="AP40" s="631"/>
      <c r="AQ40" s="148">
        <v>29</v>
      </c>
      <c r="AR40" s="628"/>
      <c r="AS40" s="629"/>
      <c r="AT40" s="629"/>
      <c r="AU40" s="630"/>
      <c r="AV40" s="631"/>
      <c r="AW40" s="632">
        <v>29</v>
      </c>
      <c r="AX40" s="628"/>
      <c r="AY40" s="629"/>
      <c r="AZ40" s="629"/>
      <c r="BA40" s="630"/>
      <c r="BB40" s="189"/>
    </row>
    <row r="41" spans="1:54" s="147" customFormat="1" x14ac:dyDescent="0.25">
      <c r="A41" s="149">
        <v>30</v>
      </c>
      <c r="B41" s="628"/>
      <c r="C41" s="629"/>
      <c r="D41" s="629"/>
      <c r="E41" s="630"/>
      <c r="F41" s="631"/>
      <c r="G41" s="148">
        <v>30</v>
      </c>
      <c r="H41" s="628"/>
      <c r="I41" s="629"/>
      <c r="J41" s="629"/>
      <c r="K41" s="630"/>
      <c r="L41" s="631"/>
      <c r="M41" s="632">
        <v>30</v>
      </c>
      <c r="N41" s="628"/>
      <c r="O41" s="629"/>
      <c r="P41" s="629"/>
      <c r="Q41" s="630"/>
      <c r="R41" s="188"/>
      <c r="S41" s="150">
        <v>30</v>
      </c>
      <c r="T41" s="628"/>
      <c r="U41" s="629"/>
      <c r="V41" s="629"/>
      <c r="W41" s="630"/>
      <c r="X41" s="631"/>
      <c r="Y41" s="148">
        <v>30</v>
      </c>
      <c r="Z41" s="628"/>
      <c r="AA41" s="629"/>
      <c r="AB41" s="629"/>
      <c r="AC41" s="630"/>
      <c r="AD41" s="631"/>
      <c r="AE41" s="148">
        <v>30</v>
      </c>
      <c r="AF41" s="628"/>
      <c r="AG41" s="629"/>
      <c r="AH41" s="629"/>
      <c r="AI41" s="630"/>
      <c r="AJ41" s="189"/>
      <c r="AK41" s="192">
        <v>30</v>
      </c>
      <c r="AL41" s="628"/>
      <c r="AM41" s="629"/>
      <c r="AN41" s="629"/>
      <c r="AO41" s="630"/>
      <c r="AP41" s="631"/>
      <c r="AQ41" s="148">
        <v>30</v>
      </c>
      <c r="AR41" s="628"/>
      <c r="AS41" s="629"/>
      <c r="AT41" s="629"/>
      <c r="AU41" s="630"/>
      <c r="AV41" s="631"/>
      <c r="AW41" s="632">
        <v>30</v>
      </c>
      <c r="AX41" s="628"/>
      <c r="AY41" s="629"/>
      <c r="AZ41" s="629"/>
      <c r="BA41" s="630"/>
      <c r="BB41" s="189"/>
    </row>
    <row r="42" spans="1:54" x14ac:dyDescent="0.25">
      <c r="A42" s="149">
        <v>31</v>
      </c>
      <c r="B42" s="628"/>
      <c r="C42" s="629"/>
      <c r="D42" s="629"/>
      <c r="E42" s="630"/>
      <c r="F42" s="631"/>
      <c r="G42" s="148">
        <v>31</v>
      </c>
      <c r="H42" s="628"/>
      <c r="I42" s="629"/>
      <c r="J42" s="629"/>
      <c r="K42" s="630"/>
      <c r="L42" s="631"/>
      <c r="M42" s="632">
        <v>31</v>
      </c>
      <c r="N42" s="628"/>
      <c r="O42" s="629"/>
      <c r="P42" s="629"/>
      <c r="Q42" s="630"/>
      <c r="R42" s="188"/>
      <c r="S42" s="150">
        <v>31</v>
      </c>
      <c r="T42" s="628"/>
      <c r="U42" s="629"/>
      <c r="V42" s="629"/>
      <c r="W42" s="630"/>
      <c r="X42" s="631"/>
      <c r="Y42" s="148">
        <v>31</v>
      </c>
      <c r="Z42" s="628"/>
      <c r="AA42" s="629"/>
      <c r="AB42" s="629"/>
      <c r="AC42" s="630"/>
      <c r="AD42" s="631"/>
      <c r="AE42" s="148">
        <v>31</v>
      </c>
      <c r="AF42" s="628"/>
      <c r="AG42" s="629"/>
      <c r="AH42" s="629"/>
      <c r="AI42" s="630"/>
      <c r="AJ42" s="189"/>
      <c r="AK42" s="192">
        <v>31</v>
      </c>
      <c r="AL42" s="628"/>
      <c r="AM42" s="629"/>
      <c r="AN42" s="629"/>
      <c r="AO42" s="630"/>
      <c r="AP42" s="631"/>
      <c r="AQ42" s="148">
        <v>31</v>
      </c>
      <c r="AR42" s="628"/>
      <c r="AS42" s="629"/>
      <c r="AT42" s="629"/>
      <c r="AU42" s="630"/>
      <c r="AV42" s="631"/>
      <c r="AW42" s="632">
        <v>31</v>
      </c>
      <c r="AX42" s="628"/>
      <c r="AY42" s="629"/>
      <c r="AZ42" s="629"/>
      <c r="BA42" s="630"/>
      <c r="BB42" s="189"/>
    </row>
    <row r="43" spans="1:54" x14ac:dyDescent="0.25">
      <c r="A43" s="149">
        <v>32</v>
      </c>
      <c r="B43" s="628"/>
      <c r="C43" s="629"/>
      <c r="D43" s="629"/>
      <c r="E43" s="630"/>
      <c r="F43" s="631"/>
      <c r="G43" s="148">
        <v>32</v>
      </c>
      <c r="H43" s="628"/>
      <c r="I43" s="629"/>
      <c r="J43" s="629"/>
      <c r="K43" s="630"/>
      <c r="L43" s="631"/>
      <c r="M43" s="632">
        <v>32</v>
      </c>
      <c r="N43" s="628"/>
      <c r="O43" s="629"/>
      <c r="P43" s="629"/>
      <c r="Q43" s="630"/>
      <c r="R43" s="188"/>
      <c r="S43" s="150">
        <v>32</v>
      </c>
      <c r="T43" s="628"/>
      <c r="U43" s="629"/>
      <c r="V43" s="629"/>
      <c r="W43" s="630"/>
      <c r="X43" s="631"/>
      <c r="Y43" s="148">
        <v>32</v>
      </c>
      <c r="Z43" s="628"/>
      <c r="AA43" s="629"/>
      <c r="AB43" s="629"/>
      <c r="AC43" s="630"/>
      <c r="AD43" s="631"/>
      <c r="AE43" s="148">
        <v>32</v>
      </c>
      <c r="AF43" s="628"/>
      <c r="AG43" s="629"/>
      <c r="AH43" s="629"/>
      <c r="AI43" s="630"/>
      <c r="AJ43" s="189"/>
      <c r="AK43" s="192">
        <v>32</v>
      </c>
      <c r="AL43" s="628"/>
      <c r="AM43" s="629"/>
      <c r="AN43" s="629"/>
      <c r="AO43" s="630"/>
      <c r="AP43" s="631"/>
      <c r="AQ43" s="148">
        <v>32</v>
      </c>
      <c r="AR43" s="628"/>
      <c r="AS43" s="629"/>
      <c r="AT43" s="629"/>
      <c r="AU43" s="630"/>
      <c r="AV43" s="631"/>
      <c r="AW43" s="632">
        <v>32</v>
      </c>
      <c r="AX43" s="628"/>
      <c r="AY43" s="629"/>
      <c r="AZ43" s="629"/>
      <c r="BA43" s="630"/>
      <c r="BB43" s="189"/>
    </row>
    <row r="44" spans="1:54" x14ac:dyDescent="0.25">
      <c r="A44" s="149">
        <v>33</v>
      </c>
      <c r="B44" s="628"/>
      <c r="C44" s="629"/>
      <c r="D44" s="629"/>
      <c r="E44" s="630"/>
      <c r="F44" s="631"/>
      <c r="G44" s="148">
        <v>33</v>
      </c>
      <c r="H44" s="628"/>
      <c r="I44" s="629"/>
      <c r="J44" s="629"/>
      <c r="K44" s="630"/>
      <c r="L44" s="631"/>
      <c r="M44" s="632">
        <v>33</v>
      </c>
      <c r="N44" s="628"/>
      <c r="O44" s="629"/>
      <c r="P44" s="629"/>
      <c r="Q44" s="630"/>
      <c r="R44" s="188"/>
      <c r="S44" s="150">
        <v>33</v>
      </c>
      <c r="T44" s="628"/>
      <c r="U44" s="629"/>
      <c r="V44" s="629"/>
      <c r="W44" s="630"/>
      <c r="X44" s="631"/>
      <c r="Y44" s="148">
        <v>33</v>
      </c>
      <c r="Z44" s="628"/>
      <c r="AA44" s="629"/>
      <c r="AB44" s="629"/>
      <c r="AC44" s="630"/>
      <c r="AD44" s="631"/>
      <c r="AE44" s="148">
        <v>33</v>
      </c>
      <c r="AF44" s="628"/>
      <c r="AG44" s="629"/>
      <c r="AH44" s="629"/>
      <c r="AI44" s="630"/>
      <c r="AJ44" s="189"/>
      <c r="AK44" s="192">
        <v>33</v>
      </c>
      <c r="AL44" s="628"/>
      <c r="AM44" s="629"/>
      <c r="AN44" s="629"/>
      <c r="AO44" s="630"/>
      <c r="AP44" s="631"/>
      <c r="AQ44" s="148">
        <v>33</v>
      </c>
      <c r="AR44" s="628"/>
      <c r="AS44" s="629"/>
      <c r="AT44" s="629"/>
      <c r="AU44" s="630"/>
      <c r="AV44" s="631"/>
      <c r="AW44" s="632">
        <v>33</v>
      </c>
      <c r="AX44" s="628"/>
      <c r="AY44" s="629"/>
      <c r="AZ44" s="629"/>
      <c r="BA44" s="630"/>
      <c r="BB44" s="189"/>
    </row>
    <row r="45" spans="1:54" x14ac:dyDescent="0.25">
      <c r="A45" s="149">
        <v>34</v>
      </c>
      <c r="B45" s="628"/>
      <c r="C45" s="629"/>
      <c r="D45" s="629"/>
      <c r="E45" s="630"/>
      <c r="F45" s="631"/>
      <c r="G45" s="148">
        <v>34</v>
      </c>
      <c r="H45" s="628"/>
      <c r="I45" s="629"/>
      <c r="J45" s="629"/>
      <c r="K45" s="630"/>
      <c r="L45" s="631"/>
      <c r="M45" s="632">
        <v>34</v>
      </c>
      <c r="N45" s="628"/>
      <c r="O45" s="629"/>
      <c r="P45" s="629"/>
      <c r="Q45" s="630"/>
      <c r="R45" s="188"/>
      <c r="S45" s="150">
        <v>34</v>
      </c>
      <c r="T45" s="628"/>
      <c r="U45" s="629"/>
      <c r="V45" s="629"/>
      <c r="W45" s="630"/>
      <c r="X45" s="631"/>
      <c r="Y45" s="148">
        <v>34</v>
      </c>
      <c r="Z45" s="628"/>
      <c r="AA45" s="629"/>
      <c r="AB45" s="629"/>
      <c r="AC45" s="630"/>
      <c r="AD45" s="631"/>
      <c r="AE45" s="148">
        <v>34</v>
      </c>
      <c r="AF45" s="628"/>
      <c r="AG45" s="629"/>
      <c r="AH45" s="629"/>
      <c r="AI45" s="630"/>
      <c r="AJ45" s="189"/>
      <c r="AK45" s="192">
        <v>34</v>
      </c>
      <c r="AL45" s="628"/>
      <c r="AM45" s="629"/>
      <c r="AN45" s="629"/>
      <c r="AO45" s="630"/>
      <c r="AP45" s="631"/>
      <c r="AQ45" s="148">
        <v>34</v>
      </c>
      <c r="AR45" s="628"/>
      <c r="AS45" s="629"/>
      <c r="AT45" s="629"/>
      <c r="AU45" s="630"/>
      <c r="AV45" s="631"/>
      <c r="AW45" s="632">
        <v>34</v>
      </c>
      <c r="AX45" s="628"/>
      <c r="AY45" s="629"/>
      <c r="AZ45" s="629"/>
      <c r="BA45" s="630"/>
      <c r="BB45" s="189"/>
    </row>
    <row r="46" spans="1:54" x14ac:dyDescent="0.25">
      <c r="A46" s="149">
        <v>35</v>
      </c>
      <c r="B46" s="628"/>
      <c r="C46" s="629"/>
      <c r="D46" s="629"/>
      <c r="E46" s="630"/>
      <c r="F46" s="631"/>
      <c r="G46" s="148">
        <v>35</v>
      </c>
      <c r="H46" s="628"/>
      <c r="I46" s="629"/>
      <c r="J46" s="629"/>
      <c r="K46" s="630"/>
      <c r="L46" s="631"/>
      <c r="M46" s="632">
        <v>35</v>
      </c>
      <c r="N46" s="628"/>
      <c r="O46" s="629"/>
      <c r="P46" s="629"/>
      <c r="Q46" s="630"/>
      <c r="R46" s="188"/>
      <c r="S46" s="150">
        <v>35</v>
      </c>
      <c r="T46" s="628"/>
      <c r="U46" s="629"/>
      <c r="V46" s="629"/>
      <c r="W46" s="630"/>
      <c r="X46" s="631"/>
      <c r="Y46" s="148">
        <v>35</v>
      </c>
      <c r="Z46" s="628"/>
      <c r="AA46" s="629"/>
      <c r="AB46" s="629"/>
      <c r="AC46" s="630"/>
      <c r="AD46" s="631"/>
      <c r="AE46" s="148">
        <v>35</v>
      </c>
      <c r="AF46" s="628"/>
      <c r="AG46" s="629"/>
      <c r="AH46" s="629"/>
      <c r="AI46" s="630"/>
      <c r="AJ46" s="189"/>
      <c r="AK46" s="192">
        <v>35</v>
      </c>
      <c r="AL46" s="628"/>
      <c r="AM46" s="629"/>
      <c r="AN46" s="629"/>
      <c r="AO46" s="630"/>
      <c r="AP46" s="631"/>
      <c r="AQ46" s="148">
        <v>35</v>
      </c>
      <c r="AR46" s="628"/>
      <c r="AS46" s="629"/>
      <c r="AT46" s="629"/>
      <c r="AU46" s="630"/>
      <c r="AV46" s="631"/>
      <c r="AW46" s="632">
        <v>35</v>
      </c>
      <c r="AX46" s="628"/>
      <c r="AY46" s="629"/>
      <c r="AZ46" s="629"/>
      <c r="BA46" s="630"/>
      <c r="BB46" s="189"/>
    </row>
    <row r="47" spans="1:54" x14ac:dyDescent="0.25">
      <c r="A47" s="149">
        <v>36</v>
      </c>
      <c r="B47" s="628"/>
      <c r="C47" s="629"/>
      <c r="D47" s="629"/>
      <c r="E47" s="630"/>
      <c r="F47" s="631"/>
      <c r="G47" s="148">
        <v>36</v>
      </c>
      <c r="H47" s="628"/>
      <c r="I47" s="629"/>
      <c r="J47" s="629"/>
      <c r="K47" s="630"/>
      <c r="L47" s="631"/>
      <c r="M47" s="632">
        <v>36</v>
      </c>
      <c r="N47" s="628"/>
      <c r="O47" s="629"/>
      <c r="P47" s="629"/>
      <c r="Q47" s="630"/>
      <c r="R47" s="188"/>
      <c r="S47" s="150">
        <v>36</v>
      </c>
      <c r="T47" s="628"/>
      <c r="U47" s="629"/>
      <c r="V47" s="629"/>
      <c r="W47" s="630"/>
      <c r="X47" s="631"/>
      <c r="Y47" s="148">
        <v>36</v>
      </c>
      <c r="Z47" s="628"/>
      <c r="AA47" s="629"/>
      <c r="AB47" s="629"/>
      <c r="AC47" s="630"/>
      <c r="AD47" s="631"/>
      <c r="AE47" s="148">
        <v>36</v>
      </c>
      <c r="AF47" s="628"/>
      <c r="AG47" s="629"/>
      <c r="AH47" s="629"/>
      <c r="AI47" s="630"/>
      <c r="AJ47" s="189"/>
      <c r="AK47" s="192">
        <v>36</v>
      </c>
      <c r="AL47" s="628"/>
      <c r="AM47" s="629"/>
      <c r="AN47" s="629"/>
      <c r="AO47" s="630"/>
      <c r="AP47" s="631"/>
      <c r="AQ47" s="148">
        <v>36</v>
      </c>
      <c r="AR47" s="628"/>
      <c r="AS47" s="629"/>
      <c r="AT47" s="629"/>
      <c r="AU47" s="630"/>
      <c r="AV47" s="631"/>
      <c r="AW47" s="632">
        <v>36</v>
      </c>
      <c r="AX47" s="628"/>
      <c r="AY47" s="629"/>
      <c r="AZ47" s="629"/>
      <c r="BA47" s="630"/>
      <c r="BB47" s="189"/>
    </row>
    <row r="48" spans="1:54" x14ac:dyDescent="0.25">
      <c r="A48" s="149">
        <v>37</v>
      </c>
      <c r="B48" s="628"/>
      <c r="C48" s="629"/>
      <c r="D48" s="629"/>
      <c r="E48" s="630"/>
      <c r="F48" s="631"/>
      <c r="G48" s="148">
        <v>37</v>
      </c>
      <c r="H48" s="628"/>
      <c r="I48" s="629"/>
      <c r="J48" s="629"/>
      <c r="K48" s="630"/>
      <c r="L48" s="631"/>
      <c r="M48" s="632">
        <v>37</v>
      </c>
      <c r="N48" s="628"/>
      <c r="O48" s="629"/>
      <c r="P48" s="629"/>
      <c r="Q48" s="630"/>
      <c r="R48" s="188"/>
      <c r="S48" s="150">
        <v>37</v>
      </c>
      <c r="T48" s="628"/>
      <c r="U48" s="629"/>
      <c r="V48" s="629"/>
      <c r="W48" s="630"/>
      <c r="X48" s="631"/>
      <c r="Y48" s="148">
        <v>37</v>
      </c>
      <c r="Z48" s="628"/>
      <c r="AA48" s="629"/>
      <c r="AB48" s="629"/>
      <c r="AC48" s="630"/>
      <c r="AD48" s="631"/>
      <c r="AE48" s="148">
        <v>37</v>
      </c>
      <c r="AF48" s="628"/>
      <c r="AG48" s="629"/>
      <c r="AH48" s="629"/>
      <c r="AI48" s="630"/>
      <c r="AJ48" s="189"/>
      <c r="AK48" s="192">
        <v>37</v>
      </c>
      <c r="AL48" s="628"/>
      <c r="AM48" s="629"/>
      <c r="AN48" s="629"/>
      <c r="AO48" s="630"/>
      <c r="AP48" s="631"/>
      <c r="AQ48" s="148">
        <v>37</v>
      </c>
      <c r="AR48" s="628"/>
      <c r="AS48" s="629"/>
      <c r="AT48" s="629"/>
      <c r="AU48" s="630"/>
      <c r="AV48" s="631"/>
      <c r="AW48" s="632">
        <v>37</v>
      </c>
      <c r="AX48" s="628"/>
      <c r="AY48" s="629"/>
      <c r="AZ48" s="629"/>
      <c r="BA48" s="630"/>
      <c r="BB48" s="189"/>
    </row>
    <row r="49" spans="1:54" x14ac:dyDescent="0.25">
      <c r="A49" s="149">
        <v>38</v>
      </c>
      <c r="B49" s="628"/>
      <c r="C49" s="629"/>
      <c r="D49" s="629"/>
      <c r="E49" s="630"/>
      <c r="F49" s="631"/>
      <c r="G49" s="148">
        <v>38</v>
      </c>
      <c r="H49" s="628"/>
      <c r="I49" s="629"/>
      <c r="J49" s="629"/>
      <c r="K49" s="630"/>
      <c r="L49" s="631"/>
      <c r="M49" s="632">
        <v>38</v>
      </c>
      <c r="N49" s="628"/>
      <c r="O49" s="629"/>
      <c r="P49" s="629"/>
      <c r="Q49" s="630"/>
      <c r="R49" s="188"/>
      <c r="S49" s="150">
        <v>38</v>
      </c>
      <c r="T49" s="628"/>
      <c r="U49" s="629"/>
      <c r="V49" s="629"/>
      <c r="W49" s="630"/>
      <c r="X49" s="631"/>
      <c r="Y49" s="148">
        <v>38</v>
      </c>
      <c r="Z49" s="628"/>
      <c r="AA49" s="629"/>
      <c r="AB49" s="629"/>
      <c r="AC49" s="630"/>
      <c r="AD49" s="631"/>
      <c r="AE49" s="148">
        <v>38</v>
      </c>
      <c r="AF49" s="628"/>
      <c r="AG49" s="629"/>
      <c r="AH49" s="629"/>
      <c r="AI49" s="630"/>
      <c r="AJ49" s="189"/>
      <c r="AK49" s="192">
        <v>38</v>
      </c>
      <c r="AL49" s="628"/>
      <c r="AM49" s="629"/>
      <c r="AN49" s="629"/>
      <c r="AO49" s="630"/>
      <c r="AP49" s="631"/>
      <c r="AQ49" s="148">
        <v>38</v>
      </c>
      <c r="AR49" s="628"/>
      <c r="AS49" s="629"/>
      <c r="AT49" s="629"/>
      <c r="AU49" s="630"/>
      <c r="AV49" s="631"/>
      <c r="AW49" s="632">
        <v>38</v>
      </c>
      <c r="AX49" s="628"/>
      <c r="AY49" s="629"/>
      <c r="AZ49" s="629"/>
      <c r="BA49" s="630"/>
      <c r="BB49" s="189"/>
    </row>
    <row r="50" spans="1:54" x14ac:dyDescent="0.25">
      <c r="A50" s="149">
        <v>39</v>
      </c>
      <c r="B50" s="628"/>
      <c r="C50" s="629"/>
      <c r="D50" s="629"/>
      <c r="E50" s="630"/>
      <c r="F50" s="631"/>
      <c r="G50" s="148">
        <v>39</v>
      </c>
      <c r="H50" s="628"/>
      <c r="I50" s="629"/>
      <c r="J50" s="629"/>
      <c r="K50" s="630"/>
      <c r="L50" s="631"/>
      <c r="M50" s="632">
        <v>39</v>
      </c>
      <c r="N50" s="628"/>
      <c r="O50" s="629"/>
      <c r="P50" s="629"/>
      <c r="Q50" s="630"/>
      <c r="R50" s="188"/>
      <c r="S50" s="150">
        <v>39</v>
      </c>
      <c r="T50" s="628"/>
      <c r="U50" s="629"/>
      <c r="V50" s="629"/>
      <c r="W50" s="630"/>
      <c r="X50" s="631"/>
      <c r="Y50" s="148">
        <v>39</v>
      </c>
      <c r="Z50" s="628"/>
      <c r="AA50" s="629"/>
      <c r="AB50" s="629"/>
      <c r="AC50" s="630"/>
      <c r="AD50" s="631"/>
      <c r="AE50" s="148">
        <v>39</v>
      </c>
      <c r="AF50" s="628"/>
      <c r="AG50" s="629"/>
      <c r="AH50" s="629"/>
      <c r="AI50" s="630"/>
      <c r="AJ50" s="189"/>
      <c r="AK50" s="192">
        <v>39</v>
      </c>
      <c r="AL50" s="628"/>
      <c r="AM50" s="629"/>
      <c r="AN50" s="629"/>
      <c r="AO50" s="630"/>
      <c r="AP50" s="631"/>
      <c r="AQ50" s="148">
        <v>39</v>
      </c>
      <c r="AR50" s="628"/>
      <c r="AS50" s="629"/>
      <c r="AT50" s="629"/>
      <c r="AU50" s="630"/>
      <c r="AV50" s="631"/>
      <c r="AW50" s="632">
        <v>39</v>
      </c>
      <c r="AX50" s="628"/>
      <c r="AY50" s="629"/>
      <c r="AZ50" s="629"/>
      <c r="BA50" s="630"/>
      <c r="BB50" s="189"/>
    </row>
    <row r="51" spans="1:54" x14ac:dyDescent="0.25">
      <c r="A51" s="149">
        <v>40</v>
      </c>
      <c r="B51" s="628"/>
      <c r="C51" s="629"/>
      <c r="D51" s="629"/>
      <c r="E51" s="630"/>
      <c r="F51" s="631"/>
      <c r="G51" s="148">
        <v>40</v>
      </c>
      <c r="H51" s="628"/>
      <c r="I51" s="629"/>
      <c r="J51" s="629"/>
      <c r="K51" s="630"/>
      <c r="L51" s="631"/>
      <c r="M51" s="632">
        <v>40</v>
      </c>
      <c r="N51" s="628"/>
      <c r="O51" s="629"/>
      <c r="P51" s="629"/>
      <c r="Q51" s="630"/>
      <c r="R51" s="188"/>
      <c r="S51" s="150">
        <v>40</v>
      </c>
      <c r="T51" s="628"/>
      <c r="U51" s="629"/>
      <c r="V51" s="629"/>
      <c r="W51" s="630"/>
      <c r="X51" s="631"/>
      <c r="Y51" s="148">
        <v>40</v>
      </c>
      <c r="Z51" s="628"/>
      <c r="AA51" s="629"/>
      <c r="AB51" s="629"/>
      <c r="AC51" s="630"/>
      <c r="AD51" s="631"/>
      <c r="AE51" s="148">
        <v>40</v>
      </c>
      <c r="AF51" s="628"/>
      <c r="AG51" s="629"/>
      <c r="AH51" s="629"/>
      <c r="AI51" s="630"/>
      <c r="AJ51" s="189"/>
      <c r="AK51" s="192">
        <v>40</v>
      </c>
      <c r="AL51" s="628"/>
      <c r="AM51" s="629"/>
      <c r="AN51" s="629"/>
      <c r="AO51" s="630"/>
      <c r="AP51" s="631"/>
      <c r="AQ51" s="148">
        <v>40</v>
      </c>
      <c r="AR51" s="628"/>
      <c r="AS51" s="629"/>
      <c r="AT51" s="629"/>
      <c r="AU51" s="630"/>
      <c r="AV51" s="631"/>
      <c r="AW51" s="632">
        <v>40</v>
      </c>
      <c r="AX51" s="628"/>
      <c r="AY51" s="629"/>
      <c r="AZ51" s="629"/>
      <c r="BA51" s="630"/>
      <c r="BB51" s="189"/>
    </row>
    <row r="52" spans="1:54" x14ac:dyDescent="0.25">
      <c r="A52" s="149">
        <v>41</v>
      </c>
      <c r="B52" s="628"/>
      <c r="C52" s="629"/>
      <c r="D52" s="629"/>
      <c r="E52" s="630"/>
      <c r="F52" s="631"/>
      <c r="G52" s="148">
        <v>41</v>
      </c>
      <c r="H52" s="628"/>
      <c r="I52" s="629"/>
      <c r="J52" s="629"/>
      <c r="K52" s="630"/>
      <c r="L52" s="631"/>
      <c r="M52" s="632">
        <v>41</v>
      </c>
      <c r="N52" s="628"/>
      <c r="O52" s="629"/>
      <c r="P52" s="629"/>
      <c r="Q52" s="630"/>
      <c r="R52" s="188"/>
      <c r="S52" s="150">
        <v>41</v>
      </c>
      <c r="T52" s="628"/>
      <c r="U52" s="629"/>
      <c r="V52" s="629"/>
      <c r="W52" s="630"/>
      <c r="X52" s="631"/>
      <c r="Y52" s="148">
        <v>41</v>
      </c>
      <c r="Z52" s="628"/>
      <c r="AA52" s="629"/>
      <c r="AB52" s="629"/>
      <c r="AC52" s="630"/>
      <c r="AD52" s="631"/>
      <c r="AE52" s="148">
        <v>41</v>
      </c>
      <c r="AF52" s="628"/>
      <c r="AG52" s="629"/>
      <c r="AH52" s="629"/>
      <c r="AI52" s="630"/>
      <c r="AJ52" s="189"/>
      <c r="AK52" s="192">
        <v>41</v>
      </c>
      <c r="AL52" s="628"/>
      <c r="AM52" s="629"/>
      <c r="AN52" s="629"/>
      <c r="AO52" s="630"/>
      <c r="AP52" s="631"/>
      <c r="AQ52" s="148">
        <v>41</v>
      </c>
      <c r="AR52" s="628"/>
      <c r="AS52" s="629"/>
      <c r="AT52" s="629"/>
      <c r="AU52" s="630"/>
      <c r="AV52" s="631"/>
      <c r="AW52" s="632">
        <v>41</v>
      </c>
      <c r="AX52" s="628"/>
      <c r="AY52" s="629"/>
      <c r="AZ52" s="629"/>
      <c r="BA52" s="630"/>
      <c r="BB52" s="189"/>
    </row>
    <row r="53" spans="1:54" x14ac:dyDescent="0.25">
      <c r="A53" s="149">
        <v>42</v>
      </c>
      <c r="B53" s="628"/>
      <c r="C53" s="629"/>
      <c r="D53" s="629"/>
      <c r="E53" s="630"/>
      <c r="F53" s="631"/>
      <c r="G53" s="148">
        <v>42</v>
      </c>
      <c r="H53" s="628"/>
      <c r="I53" s="629"/>
      <c r="J53" s="629"/>
      <c r="K53" s="630"/>
      <c r="L53" s="631"/>
      <c r="M53" s="632">
        <v>42</v>
      </c>
      <c r="N53" s="628"/>
      <c r="O53" s="629"/>
      <c r="P53" s="629"/>
      <c r="Q53" s="630"/>
      <c r="R53" s="188"/>
      <c r="S53" s="150">
        <v>42</v>
      </c>
      <c r="T53" s="628"/>
      <c r="U53" s="629"/>
      <c r="V53" s="629"/>
      <c r="W53" s="630"/>
      <c r="X53" s="631"/>
      <c r="Y53" s="148">
        <v>42</v>
      </c>
      <c r="Z53" s="628"/>
      <c r="AA53" s="629"/>
      <c r="AB53" s="629"/>
      <c r="AC53" s="630"/>
      <c r="AD53" s="631"/>
      <c r="AE53" s="148">
        <v>42</v>
      </c>
      <c r="AF53" s="628"/>
      <c r="AG53" s="629"/>
      <c r="AH53" s="629"/>
      <c r="AI53" s="630"/>
      <c r="AJ53" s="189"/>
      <c r="AK53" s="192">
        <v>42</v>
      </c>
      <c r="AL53" s="628"/>
      <c r="AM53" s="629"/>
      <c r="AN53" s="629"/>
      <c r="AO53" s="630"/>
      <c r="AP53" s="631"/>
      <c r="AQ53" s="148">
        <v>42</v>
      </c>
      <c r="AR53" s="628"/>
      <c r="AS53" s="629"/>
      <c r="AT53" s="629"/>
      <c r="AU53" s="630"/>
      <c r="AV53" s="631"/>
      <c r="AW53" s="632">
        <v>42</v>
      </c>
      <c r="AX53" s="628"/>
      <c r="AY53" s="629"/>
      <c r="AZ53" s="629"/>
      <c r="BA53" s="630"/>
      <c r="BB53" s="189"/>
    </row>
    <row r="54" spans="1:54" x14ac:dyDescent="0.25">
      <c r="A54" s="149">
        <v>43</v>
      </c>
      <c r="B54" s="628"/>
      <c r="C54" s="629"/>
      <c r="D54" s="629"/>
      <c r="E54" s="630"/>
      <c r="F54" s="631"/>
      <c r="G54" s="148">
        <v>43</v>
      </c>
      <c r="H54" s="628"/>
      <c r="I54" s="629"/>
      <c r="J54" s="629"/>
      <c r="K54" s="630"/>
      <c r="L54" s="631"/>
      <c r="M54" s="632">
        <v>43</v>
      </c>
      <c r="N54" s="628"/>
      <c r="O54" s="629"/>
      <c r="P54" s="629"/>
      <c r="Q54" s="630"/>
      <c r="R54" s="188"/>
      <c r="S54" s="150">
        <v>43</v>
      </c>
      <c r="T54" s="628"/>
      <c r="U54" s="629"/>
      <c r="V54" s="629"/>
      <c r="W54" s="630"/>
      <c r="X54" s="631"/>
      <c r="Y54" s="148">
        <v>43</v>
      </c>
      <c r="Z54" s="628"/>
      <c r="AA54" s="629"/>
      <c r="AB54" s="629"/>
      <c r="AC54" s="630"/>
      <c r="AD54" s="631"/>
      <c r="AE54" s="148">
        <v>43</v>
      </c>
      <c r="AF54" s="628"/>
      <c r="AG54" s="629"/>
      <c r="AH54" s="629"/>
      <c r="AI54" s="630"/>
      <c r="AJ54" s="189"/>
      <c r="AK54" s="192">
        <v>43</v>
      </c>
      <c r="AL54" s="628"/>
      <c r="AM54" s="629"/>
      <c r="AN54" s="629"/>
      <c r="AO54" s="630"/>
      <c r="AP54" s="631"/>
      <c r="AQ54" s="148">
        <v>43</v>
      </c>
      <c r="AR54" s="628"/>
      <c r="AS54" s="629"/>
      <c r="AT54" s="629"/>
      <c r="AU54" s="630"/>
      <c r="AV54" s="631"/>
      <c r="AW54" s="632">
        <v>43</v>
      </c>
      <c r="AX54" s="628"/>
      <c r="AY54" s="629"/>
      <c r="AZ54" s="629"/>
      <c r="BA54" s="630"/>
      <c r="BB54" s="189"/>
    </row>
    <row r="55" spans="1:54" x14ac:dyDescent="0.25">
      <c r="A55" s="149">
        <v>44</v>
      </c>
      <c r="B55" s="628"/>
      <c r="C55" s="629"/>
      <c r="D55" s="629"/>
      <c r="E55" s="630"/>
      <c r="F55" s="631"/>
      <c r="G55" s="148">
        <v>44</v>
      </c>
      <c r="H55" s="628"/>
      <c r="I55" s="629"/>
      <c r="J55" s="629"/>
      <c r="K55" s="630"/>
      <c r="L55" s="631"/>
      <c r="M55" s="632">
        <v>44</v>
      </c>
      <c r="N55" s="628"/>
      <c r="O55" s="629"/>
      <c r="P55" s="629"/>
      <c r="Q55" s="630"/>
      <c r="R55" s="188"/>
      <c r="S55" s="150">
        <v>44</v>
      </c>
      <c r="T55" s="628"/>
      <c r="U55" s="629"/>
      <c r="V55" s="629"/>
      <c r="W55" s="630"/>
      <c r="X55" s="631"/>
      <c r="Y55" s="148">
        <v>44</v>
      </c>
      <c r="Z55" s="628"/>
      <c r="AA55" s="629"/>
      <c r="AB55" s="629"/>
      <c r="AC55" s="630"/>
      <c r="AD55" s="631"/>
      <c r="AE55" s="148">
        <v>44</v>
      </c>
      <c r="AF55" s="628"/>
      <c r="AG55" s="629"/>
      <c r="AH55" s="629"/>
      <c r="AI55" s="630"/>
      <c r="AJ55" s="189"/>
      <c r="AK55" s="192">
        <v>44</v>
      </c>
      <c r="AL55" s="628"/>
      <c r="AM55" s="629"/>
      <c r="AN55" s="629"/>
      <c r="AO55" s="630"/>
      <c r="AP55" s="631"/>
      <c r="AQ55" s="148">
        <v>44</v>
      </c>
      <c r="AR55" s="628"/>
      <c r="AS55" s="629"/>
      <c r="AT55" s="629"/>
      <c r="AU55" s="630"/>
      <c r="AV55" s="631"/>
      <c r="AW55" s="632">
        <v>44</v>
      </c>
      <c r="AX55" s="628"/>
      <c r="AY55" s="629"/>
      <c r="AZ55" s="629"/>
      <c r="BA55" s="630"/>
      <c r="BB55" s="189"/>
    </row>
    <row r="56" spans="1:54" x14ac:dyDescent="0.25">
      <c r="A56" s="149">
        <v>45</v>
      </c>
      <c r="B56" s="628"/>
      <c r="C56" s="629"/>
      <c r="D56" s="629"/>
      <c r="E56" s="630"/>
      <c r="F56" s="631"/>
      <c r="G56" s="148">
        <v>45</v>
      </c>
      <c r="H56" s="628"/>
      <c r="I56" s="629"/>
      <c r="J56" s="629"/>
      <c r="K56" s="630"/>
      <c r="L56" s="631"/>
      <c r="M56" s="632">
        <v>45</v>
      </c>
      <c r="N56" s="628"/>
      <c r="O56" s="629"/>
      <c r="P56" s="629"/>
      <c r="Q56" s="630"/>
      <c r="R56" s="188"/>
      <c r="S56" s="150">
        <v>45</v>
      </c>
      <c r="T56" s="628"/>
      <c r="U56" s="629"/>
      <c r="V56" s="629"/>
      <c r="W56" s="630"/>
      <c r="X56" s="631"/>
      <c r="Y56" s="148">
        <v>45</v>
      </c>
      <c r="Z56" s="628"/>
      <c r="AA56" s="629"/>
      <c r="AB56" s="629"/>
      <c r="AC56" s="630"/>
      <c r="AD56" s="631"/>
      <c r="AE56" s="148">
        <v>45</v>
      </c>
      <c r="AF56" s="628"/>
      <c r="AG56" s="629"/>
      <c r="AH56" s="629"/>
      <c r="AI56" s="630"/>
      <c r="AJ56" s="189"/>
      <c r="AK56" s="192">
        <v>45</v>
      </c>
      <c r="AL56" s="628"/>
      <c r="AM56" s="629"/>
      <c r="AN56" s="629"/>
      <c r="AO56" s="630"/>
      <c r="AP56" s="631"/>
      <c r="AQ56" s="148">
        <v>45</v>
      </c>
      <c r="AR56" s="628"/>
      <c r="AS56" s="629"/>
      <c r="AT56" s="629"/>
      <c r="AU56" s="630"/>
      <c r="AV56" s="631"/>
      <c r="AW56" s="632">
        <v>45</v>
      </c>
      <c r="AX56" s="628"/>
      <c r="AY56" s="629"/>
      <c r="AZ56" s="629"/>
      <c r="BA56" s="630"/>
      <c r="BB56" s="189"/>
    </row>
    <row r="57" spans="1:54" x14ac:dyDescent="0.25">
      <c r="A57" s="149">
        <v>46</v>
      </c>
      <c r="B57" s="628"/>
      <c r="C57" s="629"/>
      <c r="D57" s="629"/>
      <c r="E57" s="630"/>
      <c r="F57" s="631"/>
      <c r="G57" s="148">
        <v>46</v>
      </c>
      <c r="H57" s="628"/>
      <c r="I57" s="629"/>
      <c r="J57" s="629"/>
      <c r="K57" s="630"/>
      <c r="L57" s="631"/>
      <c r="M57" s="632">
        <v>46</v>
      </c>
      <c r="N57" s="628"/>
      <c r="O57" s="629"/>
      <c r="P57" s="629"/>
      <c r="Q57" s="630"/>
      <c r="R57" s="188"/>
      <c r="S57" s="150">
        <v>46</v>
      </c>
      <c r="T57" s="628"/>
      <c r="U57" s="629"/>
      <c r="V57" s="629"/>
      <c r="W57" s="630"/>
      <c r="X57" s="631"/>
      <c r="Y57" s="148">
        <v>46</v>
      </c>
      <c r="Z57" s="628"/>
      <c r="AA57" s="629"/>
      <c r="AB57" s="629"/>
      <c r="AC57" s="630"/>
      <c r="AD57" s="631"/>
      <c r="AE57" s="148">
        <v>46</v>
      </c>
      <c r="AF57" s="628"/>
      <c r="AG57" s="629"/>
      <c r="AH57" s="629"/>
      <c r="AI57" s="630"/>
      <c r="AJ57" s="189"/>
      <c r="AK57" s="192">
        <v>46</v>
      </c>
      <c r="AL57" s="628"/>
      <c r="AM57" s="629"/>
      <c r="AN57" s="629"/>
      <c r="AO57" s="630"/>
      <c r="AP57" s="631"/>
      <c r="AQ57" s="148">
        <v>46</v>
      </c>
      <c r="AR57" s="628"/>
      <c r="AS57" s="629"/>
      <c r="AT57" s="629"/>
      <c r="AU57" s="630"/>
      <c r="AV57" s="631"/>
      <c r="AW57" s="632">
        <v>46</v>
      </c>
      <c r="AX57" s="628"/>
      <c r="AY57" s="629"/>
      <c r="AZ57" s="629"/>
      <c r="BA57" s="630"/>
      <c r="BB57" s="189"/>
    </row>
    <row r="58" spans="1:54" x14ac:dyDescent="0.25">
      <c r="A58" s="149">
        <v>47</v>
      </c>
      <c r="B58" s="628"/>
      <c r="C58" s="629"/>
      <c r="D58" s="629"/>
      <c r="E58" s="630"/>
      <c r="F58" s="631"/>
      <c r="G58" s="148">
        <v>47</v>
      </c>
      <c r="H58" s="628"/>
      <c r="I58" s="629"/>
      <c r="J58" s="629"/>
      <c r="K58" s="630"/>
      <c r="L58" s="631"/>
      <c r="M58" s="632">
        <v>47</v>
      </c>
      <c r="N58" s="628"/>
      <c r="O58" s="629"/>
      <c r="P58" s="629"/>
      <c r="Q58" s="630"/>
      <c r="R58" s="188"/>
      <c r="S58" s="150">
        <v>47</v>
      </c>
      <c r="T58" s="628"/>
      <c r="U58" s="629"/>
      <c r="V58" s="629"/>
      <c r="W58" s="630"/>
      <c r="X58" s="631"/>
      <c r="Y58" s="148">
        <v>47</v>
      </c>
      <c r="Z58" s="628"/>
      <c r="AA58" s="629"/>
      <c r="AB58" s="629"/>
      <c r="AC58" s="630"/>
      <c r="AD58" s="631"/>
      <c r="AE58" s="148">
        <v>47</v>
      </c>
      <c r="AF58" s="628"/>
      <c r="AG58" s="629"/>
      <c r="AH58" s="629"/>
      <c r="AI58" s="630"/>
      <c r="AJ58" s="189"/>
      <c r="AK58" s="192">
        <v>47</v>
      </c>
      <c r="AL58" s="628"/>
      <c r="AM58" s="629"/>
      <c r="AN58" s="629"/>
      <c r="AO58" s="630"/>
      <c r="AP58" s="631"/>
      <c r="AQ58" s="148">
        <v>47</v>
      </c>
      <c r="AR58" s="628"/>
      <c r="AS58" s="629"/>
      <c r="AT58" s="629"/>
      <c r="AU58" s="630"/>
      <c r="AV58" s="631"/>
      <c r="AW58" s="632">
        <v>47</v>
      </c>
      <c r="AX58" s="628"/>
      <c r="AY58" s="629"/>
      <c r="AZ58" s="629"/>
      <c r="BA58" s="630"/>
      <c r="BB58" s="189"/>
    </row>
    <row r="59" spans="1:54" x14ac:dyDescent="0.25">
      <c r="A59" s="149">
        <v>48</v>
      </c>
      <c r="B59" s="628"/>
      <c r="C59" s="629"/>
      <c r="D59" s="629"/>
      <c r="E59" s="630"/>
      <c r="F59" s="631"/>
      <c r="G59" s="148">
        <v>48</v>
      </c>
      <c r="H59" s="628"/>
      <c r="I59" s="629"/>
      <c r="J59" s="629"/>
      <c r="K59" s="630"/>
      <c r="L59" s="631"/>
      <c r="M59" s="632">
        <v>48</v>
      </c>
      <c r="N59" s="628"/>
      <c r="O59" s="629"/>
      <c r="P59" s="629"/>
      <c r="Q59" s="630"/>
      <c r="R59" s="188"/>
      <c r="S59" s="150">
        <v>48</v>
      </c>
      <c r="T59" s="628"/>
      <c r="U59" s="629"/>
      <c r="V59" s="629"/>
      <c r="W59" s="630"/>
      <c r="X59" s="631"/>
      <c r="Y59" s="148">
        <v>48</v>
      </c>
      <c r="Z59" s="628"/>
      <c r="AA59" s="629"/>
      <c r="AB59" s="629"/>
      <c r="AC59" s="630"/>
      <c r="AD59" s="631"/>
      <c r="AE59" s="148">
        <v>48</v>
      </c>
      <c r="AF59" s="628"/>
      <c r="AG59" s="629"/>
      <c r="AH59" s="629"/>
      <c r="AI59" s="630"/>
      <c r="AJ59" s="189"/>
      <c r="AK59" s="192">
        <v>48</v>
      </c>
      <c r="AL59" s="628"/>
      <c r="AM59" s="629"/>
      <c r="AN59" s="629"/>
      <c r="AO59" s="630"/>
      <c r="AP59" s="631"/>
      <c r="AQ59" s="148">
        <v>48</v>
      </c>
      <c r="AR59" s="628"/>
      <c r="AS59" s="629"/>
      <c r="AT59" s="629"/>
      <c r="AU59" s="630"/>
      <c r="AV59" s="631"/>
      <c r="AW59" s="632">
        <v>48</v>
      </c>
      <c r="AX59" s="628"/>
      <c r="AY59" s="629"/>
      <c r="AZ59" s="629"/>
      <c r="BA59" s="630"/>
      <c r="BB59" s="189"/>
    </row>
    <row r="60" spans="1:54" x14ac:dyDescent="0.25">
      <c r="A60" s="149">
        <v>49</v>
      </c>
      <c r="B60" s="628"/>
      <c r="C60" s="629"/>
      <c r="D60" s="629"/>
      <c r="E60" s="630"/>
      <c r="F60" s="631"/>
      <c r="G60" s="148">
        <v>49</v>
      </c>
      <c r="H60" s="628"/>
      <c r="I60" s="629"/>
      <c r="J60" s="629"/>
      <c r="K60" s="630"/>
      <c r="L60" s="631"/>
      <c r="M60" s="632">
        <v>49</v>
      </c>
      <c r="N60" s="628"/>
      <c r="O60" s="629"/>
      <c r="P60" s="629"/>
      <c r="Q60" s="630"/>
      <c r="R60" s="188"/>
      <c r="S60" s="150">
        <v>49</v>
      </c>
      <c r="T60" s="628"/>
      <c r="U60" s="629"/>
      <c r="V60" s="629"/>
      <c r="W60" s="630"/>
      <c r="X60" s="631"/>
      <c r="Y60" s="148">
        <v>49</v>
      </c>
      <c r="Z60" s="628"/>
      <c r="AA60" s="629"/>
      <c r="AB60" s="629"/>
      <c r="AC60" s="630"/>
      <c r="AD60" s="631"/>
      <c r="AE60" s="148">
        <v>49</v>
      </c>
      <c r="AF60" s="628"/>
      <c r="AG60" s="629"/>
      <c r="AH60" s="629"/>
      <c r="AI60" s="630"/>
      <c r="AJ60" s="189"/>
      <c r="AK60" s="192">
        <v>49</v>
      </c>
      <c r="AL60" s="628"/>
      <c r="AM60" s="629"/>
      <c r="AN60" s="629"/>
      <c r="AO60" s="630"/>
      <c r="AP60" s="631"/>
      <c r="AQ60" s="148">
        <v>49</v>
      </c>
      <c r="AR60" s="628"/>
      <c r="AS60" s="629"/>
      <c r="AT60" s="629"/>
      <c r="AU60" s="630"/>
      <c r="AV60" s="631"/>
      <c r="AW60" s="632">
        <v>49</v>
      </c>
      <c r="AX60" s="628"/>
      <c r="AY60" s="629"/>
      <c r="AZ60" s="629"/>
      <c r="BA60" s="630"/>
      <c r="BB60" s="189"/>
    </row>
    <row r="61" spans="1:54" x14ac:dyDescent="0.25">
      <c r="A61" s="149">
        <v>50</v>
      </c>
      <c r="B61" s="628"/>
      <c r="C61" s="629"/>
      <c r="D61" s="629"/>
      <c r="E61" s="630"/>
      <c r="F61" s="631"/>
      <c r="G61" s="148">
        <v>50</v>
      </c>
      <c r="H61" s="628"/>
      <c r="I61" s="629"/>
      <c r="J61" s="629"/>
      <c r="K61" s="630"/>
      <c r="L61" s="631"/>
      <c r="M61" s="632">
        <v>50</v>
      </c>
      <c r="N61" s="628"/>
      <c r="O61" s="629"/>
      <c r="P61" s="629"/>
      <c r="Q61" s="630"/>
      <c r="R61" s="188"/>
      <c r="S61" s="150">
        <v>50</v>
      </c>
      <c r="T61" s="628"/>
      <c r="U61" s="629"/>
      <c r="V61" s="629"/>
      <c r="W61" s="630"/>
      <c r="X61" s="631"/>
      <c r="Y61" s="148">
        <v>50</v>
      </c>
      <c r="Z61" s="628"/>
      <c r="AA61" s="629"/>
      <c r="AB61" s="629"/>
      <c r="AC61" s="630"/>
      <c r="AD61" s="631"/>
      <c r="AE61" s="148">
        <v>50</v>
      </c>
      <c r="AF61" s="628"/>
      <c r="AG61" s="629"/>
      <c r="AH61" s="629"/>
      <c r="AI61" s="630"/>
      <c r="AJ61" s="189"/>
      <c r="AK61" s="192">
        <v>50</v>
      </c>
      <c r="AL61" s="628"/>
      <c r="AM61" s="629"/>
      <c r="AN61" s="629"/>
      <c r="AO61" s="630"/>
      <c r="AP61" s="631"/>
      <c r="AQ61" s="148">
        <v>50</v>
      </c>
      <c r="AR61" s="628"/>
      <c r="AS61" s="629"/>
      <c r="AT61" s="629"/>
      <c r="AU61" s="630"/>
      <c r="AV61" s="631"/>
      <c r="AW61" s="632">
        <v>50</v>
      </c>
      <c r="AX61" s="628"/>
      <c r="AY61" s="629"/>
      <c r="AZ61" s="629"/>
      <c r="BA61" s="630"/>
      <c r="BB61" s="189"/>
    </row>
    <row r="62" spans="1:54" s="147" customFormat="1" x14ac:dyDescent="0.25">
      <c r="A62" s="149">
        <v>51</v>
      </c>
      <c r="B62" s="628"/>
      <c r="C62" s="629"/>
      <c r="D62" s="629"/>
      <c r="E62" s="630"/>
      <c r="F62" s="631"/>
      <c r="G62" s="148">
        <v>51</v>
      </c>
      <c r="H62" s="628"/>
      <c r="I62" s="629"/>
      <c r="J62" s="629"/>
      <c r="K62" s="630"/>
      <c r="L62" s="631"/>
      <c r="M62" s="632">
        <v>51</v>
      </c>
      <c r="N62" s="628"/>
      <c r="O62" s="629"/>
      <c r="P62" s="629"/>
      <c r="Q62" s="630"/>
      <c r="R62" s="188"/>
      <c r="S62" s="150">
        <v>51</v>
      </c>
      <c r="T62" s="628"/>
      <c r="U62" s="629"/>
      <c r="V62" s="629"/>
      <c r="W62" s="630"/>
      <c r="X62" s="631"/>
      <c r="Y62" s="148">
        <v>51</v>
      </c>
      <c r="Z62" s="628"/>
      <c r="AA62" s="629"/>
      <c r="AB62" s="629"/>
      <c r="AC62" s="630"/>
      <c r="AD62" s="631"/>
      <c r="AE62" s="148">
        <v>51</v>
      </c>
      <c r="AF62" s="628"/>
      <c r="AG62" s="629"/>
      <c r="AH62" s="629"/>
      <c r="AI62" s="630"/>
      <c r="AJ62" s="189"/>
      <c r="AK62" s="192">
        <v>51</v>
      </c>
      <c r="AL62" s="628"/>
      <c r="AM62" s="629"/>
      <c r="AN62" s="629"/>
      <c r="AO62" s="630"/>
      <c r="AP62" s="631"/>
      <c r="AQ62" s="148">
        <v>51</v>
      </c>
      <c r="AR62" s="628"/>
      <c r="AS62" s="629"/>
      <c r="AT62" s="629"/>
      <c r="AU62" s="630"/>
      <c r="AV62" s="631"/>
      <c r="AW62" s="632">
        <v>51</v>
      </c>
      <c r="AX62" s="628"/>
      <c r="AY62" s="629"/>
      <c r="AZ62" s="629"/>
      <c r="BA62" s="630"/>
      <c r="BB62" s="189"/>
    </row>
    <row r="63" spans="1:54" s="147" customFormat="1" x14ac:dyDescent="0.25">
      <c r="A63" s="149">
        <v>52</v>
      </c>
      <c r="B63" s="628"/>
      <c r="C63" s="629"/>
      <c r="D63" s="629"/>
      <c r="E63" s="630"/>
      <c r="F63" s="631"/>
      <c r="G63" s="148">
        <v>52</v>
      </c>
      <c r="H63" s="628"/>
      <c r="I63" s="629"/>
      <c r="J63" s="629"/>
      <c r="K63" s="630"/>
      <c r="L63" s="631"/>
      <c r="M63" s="632">
        <v>52</v>
      </c>
      <c r="N63" s="628"/>
      <c r="O63" s="629"/>
      <c r="P63" s="629"/>
      <c r="Q63" s="630"/>
      <c r="R63" s="188"/>
      <c r="S63" s="150">
        <v>52</v>
      </c>
      <c r="T63" s="628"/>
      <c r="U63" s="629"/>
      <c r="V63" s="629"/>
      <c r="W63" s="630"/>
      <c r="X63" s="631"/>
      <c r="Y63" s="148">
        <v>52</v>
      </c>
      <c r="Z63" s="628"/>
      <c r="AA63" s="629"/>
      <c r="AB63" s="629"/>
      <c r="AC63" s="630"/>
      <c r="AD63" s="631"/>
      <c r="AE63" s="148">
        <v>52</v>
      </c>
      <c r="AF63" s="628"/>
      <c r="AG63" s="629"/>
      <c r="AH63" s="629"/>
      <c r="AI63" s="630"/>
      <c r="AJ63" s="189"/>
      <c r="AK63" s="192">
        <v>52</v>
      </c>
      <c r="AL63" s="628"/>
      <c r="AM63" s="629"/>
      <c r="AN63" s="629"/>
      <c r="AO63" s="630"/>
      <c r="AP63" s="631"/>
      <c r="AQ63" s="148">
        <v>52</v>
      </c>
      <c r="AR63" s="628"/>
      <c r="AS63" s="629"/>
      <c r="AT63" s="629"/>
      <c r="AU63" s="630"/>
      <c r="AV63" s="631"/>
      <c r="AW63" s="632">
        <v>52</v>
      </c>
      <c r="AX63" s="628"/>
      <c r="AY63" s="629"/>
      <c r="AZ63" s="629"/>
      <c r="BA63" s="630"/>
      <c r="BB63" s="189"/>
    </row>
    <row r="64" spans="1:54" s="147" customFormat="1" x14ac:dyDescent="0.25">
      <c r="A64" s="149">
        <v>53</v>
      </c>
      <c r="B64" s="628"/>
      <c r="C64" s="629"/>
      <c r="D64" s="629"/>
      <c r="E64" s="630"/>
      <c r="F64" s="631"/>
      <c r="G64" s="148">
        <v>53</v>
      </c>
      <c r="H64" s="628"/>
      <c r="I64" s="629"/>
      <c r="J64" s="629"/>
      <c r="K64" s="630"/>
      <c r="L64" s="631"/>
      <c r="M64" s="632">
        <v>53</v>
      </c>
      <c r="N64" s="628"/>
      <c r="O64" s="629"/>
      <c r="P64" s="629"/>
      <c r="Q64" s="630"/>
      <c r="R64" s="188"/>
      <c r="S64" s="150">
        <v>53</v>
      </c>
      <c r="T64" s="628"/>
      <c r="U64" s="629"/>
      <c r="V64" s="629"/>
      <c r="W64" s="630"/>
      <c r="X64" s="631"/>
      <c r="Y64" s="148">
        <v>53</v>
      </c>
      <c r="Z64" s="628"/>
      <c r="AA64" s="629"/>
      <c r="AB64" s="629"/>
      <c r="AC64" s="630"/>
      <c r="AD64" s="631"/>
      <c r="AE64" s="148">
        <v>53</v>
      </c>
      <c r="AF64" s="628"/>
      <c r="AG64" s="629"/>
      <c r="AH64" s="629"/>
      <c r="AI64" s="630"/>
      <c r="AJ64" s="189"/>
      <c r="AK64" s="192">
        <v>53</v>
      </c>
      <c r="AL64" s="628"/>
      <c r="AM64" s="629"/>
      <c r="AN64" s="629"/>
      <c r="AO64" s="630"/>
      <c r="AP64" s="631"/>
      <c r="AQ64" s="148">
        <v>53</v>
      </c>
      <c r="AR64" s="628"/>
      <c r="AS64" s="629"/>
      <c r="AT64" s="629"/>
      <c r="AU64" s="630"/>
      <c r="AV64" s="631"/>
      <c r="AW64" s="632">
        <v>53</v>
      </c>
      <c r="AX64" s="628"/>
      <c r="AY64" s="629"/>
      <c r="AZ64" s="629"/>
      <c r="BA64" s="630"/>
      <c r="BB64" s="189"/>
    </row>
    <row r="65" spans="1:54" s="147" customFormat="1" x14ac:dyDescent="0.25">
      <c r="A65" s="149">
        <v>54</v>
      </c>
      <c r="B65" s="628"/>
      <c r="C65" s="629"/>
      <c r="D65" s="629"/>
      <c r="E65" s="630"/>
      <c r="F65" s="631"/>
      <c r="G65" s="148">
        <v>54</v>
      </c>
      <c r="H65" s="628"/>
      <c r="I65" s="629"/>
      <c r="J65" s="629"/>
      <c r="K65" s="630"/>
      <c r="L65" s="631"/>
      <c r="M65" s="632">
        <v>54</v>
      </c>
      <c r="N65" s="628"/>
      <c r="O65" s="629"/>
      <c r="P65" s="629"/>
      <c r="Q65" s="630"/>
      <c r="R65" s="188"/>
      <c r="S65" s="150">
        <v>54</v>
      </c>
      <c r="T65" s="628"/>
      <c r="U65" s="629"/>
      <c r="V65" s="629"/>
      <c r="W65" s="630"/>
      <c r="X65" s="631"/>
      <c r="Y65" s="148">
        <v>54</v>
      </c>
      <c r="Z65" s="628"/>
      <c r="AA65" s="629"/>
      <c r="AB65" s="629"/>
      <c r="AC65" s="630"/>
      <c r="AD65" s="631"/>
      <c r="AE65" s="148">
        <v>54</v>
      </c>
      <c r="AF65" s="628"/>
      <c r="AG65" s="629"/>
      <c r="AH65" s="629"/>
      <c r="AI65" s="630"/>
      <c r="AJ65" s="189"/>
      <c r="AK65" s="192">
        <v>54</v>
      </c>
      <c r="AL65" s="628"/>
      <c r="AM65" s="629"/>
      <c r="AN65" s="629"/>
      <c r="AO65" s="630"/>
      <c r="AP65" s="631"/>
      <c r="AQ65" s="148">
        <v>54</v>
      </c>
      <c r="AR65" s="628"/>
      <c r="AS65" s="629"/>
      <c r="AT65" s="629"/>
      <c r="AU65" s="630"/>
      <c r="AV65" s="631"/>
      <c r="AW65" s="632">
        <v>54</v>
      </c>
      <c r="AX65" s="628"/>
      <c r="AY65" s="629"/>
      <c r="AZ65" s="629"/>
      <c r="BA65" s="630"/>
      <c r="BB65" s="189"/>
    </row>
    <row r="66" spans="1:54" s="147" customFormat="1" x14ac:dyDescent="0.25">
      <c r="A66" s="149">
        <v>55</v>
      </c>
      <c r="B66" s="628"/>
      <c r="C66" s="629"/>
      <c r="D66" s="629"/>
      <c r="E66" s="630"/>
      <c r="F66" s="631"/>
      <c r="G66" s="148">
        <v>55</v>
      </c>
      <c r="H66" s="628"/>
      <c r="I66" s="629"/>
      <c r="J66" s="629"/>
      <c r="K66" s="630"/>
      <c r="L66" s="631"/>
      <c r="M66" s="632">
        <v>55</v>
      </c>
      <c r="N66" s="628"/>
      <c r="O66" s="629"/>
      <c r="P66" s="629"/>
      <c r="Q66" s="630"/>
      <c r="R66" s="188"/>
      <c r="S66" s="150">
        <v>55</v>
      </c>
      <c r="T66" s="628"/>
      <c r="U66" s="629"/>
      <c r="V66" s="629"/>
      <c r="W66" s="630"/>
      <c r="X66" s="631"/>
      <c r="Y66" s="148">
        <v>55</v>
      </c>
      <c r="Z66" s="628"/>
      <c r="AA66" s="629"/>
      <c r="AB66" s="629"/>
      <c r="AC66" s="630"/>
      <c r="AD66" s="631"/>
      <c r="AE66" s="148">
        <v>55</v>
      </c>
      <c r="AF66" s="628"/>
      <c r="AG66" s="629"/>
      <c r="AH66" s="629"/>
      <c r="AI66" s="630"/>
      <c r="AJ66" s="189"/>
      <c r="AK66" s="192">
        <v>55</v>
      </c>
      <c r="AL66" s="628"/>
      <c r="AM66" s="629"/>
      <c r="AN66" s="629"/>
      <c r="AO66" s="630"/>
      <c r="AP66" s="631"/>
      <c r="AQ66" s="148">
        <v>55</v>
      </c>
      <c r="AR66" s="628"/>
      <c r="AS66" s="629"/>
      <c r="AT66" s="629"/>
      <c r="AU66" s="630"/>
      <c r="AV66" s="631"/>
      <c r="AW66" s="632">
        <v>55</v>
      </c>
      <c r="AX66" s="628"/>
      <c r="AY66" s="629"/>
      <c r="AZ66" s="629"/>
      <c r="BA66" s="630"/>
      <c r="BB66" s="189"/>
    </row>
    <row r="67" spans="1:54" s="147" customFormat="1" x14ac:dyDescent="0.25">
      <c r="A67" s="149">
        <v>56</v>
      </c>
      <c r="B67" s="628"/>
      <c r="C67" s="629"/>
      <c r="D67" s="629"/>
      <c r="E67" s="630"/>
      <c r="F67" s="631"/>
      <c r="G67" s="148">
        <v>56</v>
      </c>
      <c r="H67" s="628"/>
      <c r="I67" s="629"/>
      <c r="J67" s="629"/>
      <c r="K67" s="630"/>
      <c r="L67" s="631"/>
      <c r="M67" s="632">
        <v>56</v>
      </c>
      <c r="N67" s="628"/>
      <c r="O67" s="629"/>
      <c r="P67" s="629"/>
      <c r="Q67" s="630"/>
      <c r="R67" s="188"/>
      <c r="S67" s="150">
        <v>56</v>
      </c>
      <c r="T67" s="628"/>
      <c r="U67" s="629"/>
      <c r="V67" s="629"/>
      <c r="W67" s="630"/>
      <c r="X67" s="631"/>
      <c r="Y67" s="148">
        <v>56</v>
      </c>
      <c r="Z67" s="628"/>
      <c r="AA67" s="629"/>
      <c r="AB67" s="629"/>
      <c r="AC67" s="630"/>
      <c r="AD67" s="631"/>
      <c r="AE67" s="148">
        <v>56</v>
      </c>
      <c r="AF67" s="628"/>
      <c r="AG67" s="629"/>
      <c r="AH67" s="629"/>
      <c r="AI67" s="630"/>
      <c r="AJ67" s="189"/>
      <c r="AK67" s="192">
        <v>56</v>
      </c>
      <c r="AL67" s="628"/>
      <c r="AM67" s="629"/>
      <c r="AN67" s="629"/>
      <c r="AO67" s="630"/>
      <c r="AP67" s="631"/>
      <c r="AQ67" s="148">
        <v>56</v>
      </c>
      <c r="AR67" s="628"/>
      <c r="AS67" s="629"/>
      <c r="AT67" s="629"/>
      <c r="AU67" s="630"/>
      <c r="AV67" s="631"/>
      <c r="AW67" s="632">
        <v>56</v>
      </c>
      <c r="AX67" s="628"/>
      <c r="AY67" s="629"/>
      <c r="AZ67" s="629"/>
      <c r="BA67" s="630"/>
      <c r="BB67" s="189"/>
    </row>
    <row r="68" spans="1:54" s="147" customFormat="1" x14ac:dyDescent="0.25">
      <c r="A68" s="149">
        <v>57</v>
      </c>
      <c r="B68" s="628"/>
      <c r="C68" s="629"/>
      <c r="D68" s="629"/>
      <c r="E68" s="630"/>
      <c r="F68" s="631"/>
      <c r="G68" s="148">
        <v>57</v>
      </c>
      <c r="H68" s="628"/>
      <c r="I68" s="629"/>
      <c r="J68" s="629"/>
      <c r="K68" s="630"/>
      <c r="L68" s="631"/>
      <c r="M68" s="632">
        <v>57</v>
      </c>
      <c r="N68" s="628"/>
      <c r="O68" s="629"/>
      <c r="P68" s="629"/>
      <c r="Q68" s="630"/>
      <c r="R68" s="188"/>
      <c r="S68" s="150">
        <v>57</v>
      </c>
      <c r="T68" s="628"/>
      <c r="U68" s="629"/>
      <c r="V68" s="629"/>
      <c r="W68" s="630"/>
      <c r="X68" s="631"/>
      <c r="Y68" s="148">
        <v>57</v>
      </c>
      <c r="Z68" s="628"/>
      <c r="AA68" s="629"/>
      <c r="AB68" s="629"/>
      <c r="AC68" s="630"/>
      <c r="AD68" s="631"/>
      <c r="AE68" s="148">
        <v>57</v>
      </c>
      <c r="AF68" s="628"/>
      <c r="AG68" s="629"/>
      <c r="AH68" s="629"/>
      <c r="AI68" s="630"/>
      <c r="AJ68" s="189"/>
      <c r="AK68" s="192">
        <v>57</v>
      </c>
      <c r="AL68" s="628"/>
      <c r="AM68" s="629"/>
      <c r="AN68" s="629"/>
      <c r="AO68" s="630"/>
      <c r="AP68" s="631"/>
      <c r="AQ68" s="148">
        <v>57</v>
      </c>
      <c r="AR68" s="628"/>
      <c r="AS68" s="629"/>
      <c r="AT68" s="629"/>
      <c r="AU68" s="630"/>
      <c r="AV68" s="631"/>
      <c r="AW68" s="632">
        <v>57</v>
      </c>
      <c r="AX68" s="628"/>
      <c r="AY68" s="629"/>
      <c r="AZ68" s="629"/>
      <c r="BA68" s="630"/>
      <c r="BB68" s="189"/>
    </row>
    <row r="69" spans="1:54" s="147" customFormat="1" x14ac:dyDescent="0.25">
      <c r="A69" s="149">
        <v>58</v>
      </c>
      <c r="B69" s="628"/>
      <c r="C69" s="629"/>
      <c r="D69" s="629"/>
      <c r="E69" s="630"/>
      <c r="F69" s="631"/>
      <c r="G69" s="148">
        <v>58</v>
      </c>
      <c r="H69" s="628"/>
      <c r="I69" s="629"/>
      <c r="J69" s="629"/>
      <c r="K69" s="630"/>
      <c r="L69" s="631"/>
      <c r="M69" s="632">
        <v>58</v>
      </c>
      <c r="N69" s="628"/>
      <c r="O69" s="629"/>
      <c r="P69" s="629"/>
      <c r="Q69" s="630"/>
      <c r="R69" s="188"/>
      <c r="S69" s="150">
        <v>58</v>
      </c>
      <c r="T69" s="628"/>
      <c r="U69" s="629"/>
      <c r="V69" s="629"/>
      <c r="W69" s="630"/>
      <c r="X69" s="631"/>
      <c r="Y69" s="148">
        <v>58</v>
      </c>
      <c r="Z69" s="628"/>
      <c r="AA69" s="629"/>
      <c r="AB69" s="629"/>
      <c r="AC69" s="630"/>
      <c r="AD69" s="631"/>
      <c r="AE69" s="148">
        <v>58</v>
      </c>
      <c r="AF69" s="628"/>
      <c r="AG69" s="629"/>
      <c r="AH69" s="629"/>
      <c r="AI69" s="630"/>
      <c r="AJ69" s="189"/>
      <c r="AK69" s="192">
        <v>58</v>
      </c>
      <c r="AL69" s="628"/>
      <c r="AM69" s="629"/>
      <c r="AN69" s="629"/>
      <c r="AO69" s="630"/>
      <c r="AP69" s="631"/>
      <c r="AQ69" s="148">
        <v>58</v>
      </c>
      <c r="AR69" s="628"/>
      <c r="AS69" s="629"/>
      <c r="AT69" s="629"/>
      <c r="AU69" s="630"/>
      <c r="AV69" s="631"/>
      <c r="AW69" s="632">
        <v>58</v>
      </c>
      <c r="AX69" s="628"/>
      <c r="AY69" s="629"/>
      <c r="AZ69" s="629"/>
      <c r="BA69" s="630"/>
      <c r="BB69" s="189"/>
    </row>
    <row r="70" spans="1:54" s="147" customFormat="1" x14ac:dyDescent="0.25">
      <c r="A70" s="149">
        <v>59</v>
      </c>
      <c r="B70" s="628"/>
      <c r="C70" s="629"/>
      <c r="D70" s="629"/>
      <c r="E70" s="630"/>
      <c r="F70" s="631"/>
      <c r="G70" s="148">
        <v>59</v>
      </c>
      <c r="H70" s="628"/>
      <c r="I70" s="629"/>
      <c r="J70" s="629"/>
      <c r="K70" s="630"/>
      <c r="L70" s="631"/>
      <c r="M70" s="632">
        <v>59</v>
      </c>
      <c r="N70" s="628"/>
      <c r="O70" s="629"/>
      <c r="P70" s="629"/>
      <c r="Q70" s="630"/>
      <c r="R70" s="188"/>
      <c r="S70" s="150">
        <v>59</v>
      </c>
      <c r="T70" s="628"/>
      <c r="U70" s="629"/>
      <c r="V70" s="629"/>
      <c r="W70" s="630"/>
      <c r="X70" s="631"/>
      <c r="Y70" s="148">
        <v>59</v>
      </c>
      <c r="Z70" s="628"/>
      <c r="AA70" s="629"/>
      <c r="AB70" s="629"/>
      <c r="AC70" s="630"/>
      <c r="AD70" s="631"/>
      <c r="AE70" s="148">
        <v>59</v>
      </c>
      <c r="AF70" s="628"/>
      <c r="AG70" s="629"/>
      <c r="AH70" s="629"/>
      <c r="AI70" s="630"/>
      <c r="AJ70" s="189"/>
      <c r="AK70" s="192">
        <v>59</v>
      </c>
      <c r="AL70" s="628"/>
      <c r="AM70" s="629"/>
      <c r="AN70" s="629"/>
      <c r="AO70" s="630"/>
      <c r="AP70" s="631"/>
      <c r="AQ70" s="148">
        <v>59</v>
      </c>
      <c r="AR70" s="628"/>
      <c r="AS70" s="629"/>
      <c r="AT70" s="629"/>
      <c r="AU70" s="630"/>
      <c r="AV70" s="631"/>
      <c r="AW70" s="632">
        <v>59</v>
      </c>
      <c r="AX70" s="628"/>
      <c r="AY70" s="629"/>
      <c r="AZ70" s="629"/>
      <c r="BA70" s="630"/>
      <c r="BB70" s="189"/>
    </row>
    <row r="71" spans="1:54" s="147" customFormat="1" x14ac:dyDescent="0.25">
      <c r="A71" s="149">
        <v>60</v>
      </c>
      <c r="B71" s="628"/>
      <c r="C71" s="629"/>
      <c r="D71" s="629"/>
      <c r="E71" s="630"/>
      <c r="F71" s="631"/>
      <c r="G71" s="148">
        <v>60</v>
      </c>
      <c r="H71" s="628"/>
      <c r="I71" s="629"/>
      <c r="J71" s="629"/>
      <c r="K71" s="630"/>
      <c r="L71" s="631"/>
      <c r="M71" s="632">
        <v>60</v>
      </c>
      <c r="N71" s="628"/>
      <c r="O71" s="629"/>
      <c r="P71" s="629"/>
      <c r="Q71" s="630"/>
      <c r="R71" s="188"/>
      <c r="S71" s="150">
        <v>60</v>
      </c>
      <c r="T71" s="628"/>
      <c r="U71" s="629"/>
      <c r="V71" s="629"/>
      <c r="W71" s="630"/>
      <c r="X71" s="631"/>
      <c r="Y71" s="148">
        <v>60</v>
      </c>
      <c r="Z71" s="628"/>
      <c r="AA71" s="629"/>
      <c r="AB71" s="629"/>
      <c r="AC71" s="630"/>
      <c r="AD71" s="631"/>
      <c r="AE71" s="148">
        <v>60</v>
      </c>
      <c r="AF71" s="628"/>
      <c r="AG71" s="629"/>
      <c r="AH71" s="629"/>
      <c r="AI71" s="630"/>
      <c r="AJ71" s="189"/>
      <c r="AK71" s="192">
        <v>60</v>
      </c>
      <c r="AL71" s="628"/>
      <c r="AM71" s="629"/>
      <c r="AN71" s="629"/>
      <c r="AO71" s="630"/>
      <c r="AP71" s="631"/>
      <c r="AQ71" s="148">
        <v>60</v>
      </c>
      <c r="AR71" s="628"/>
      <c r="AS71" s="629"/>
      <c r="AT71" s="629"/>
      <c r="AU71" s="630"/>
      <c r="AV71" s="631"/>
      <c r="AW71" s="632">
        <v>60</v>
      </c>
      <c r="AX71" s="628"/>
      <c r="AY71" s="629"/>
      <c r="AZ71" s="629"/>
      <c r="BA71" s="630"/>
      <c r="BB71" s="189"/>
    </row>
    <row r="72" spans="1:54" s="147" customFormat="1" x14ac:dyDescent="0.25">
      <c r="A72" s="557" t="s">
        <v>507</v>
      </c>
      <c r="B72" s="633"/>
      <c r="C72" s="633"/>
      <c r="D72" s="633"/>
      <c r="E72" s="633"/>
      <c r="F72" s="631"/>
      <c r="G72" s="559" t="s">
        <v>507</v>
      </c>
      <c r="H72" s="559"/>
      <c r="I72" s="559"/>
      <c r="J72" s="559"/>
      <c r="K72" s="559"/>
      <c r="L72" s="631"/>
      <c r="M72" s="633" t="s">
        <v>507</v>
      </c>
      <c r="N72" s="633"/>
      <c r="O72" s="633"/>
      <c r="P72" s="633"/>
      <c r="Q72" s="633"/>
      <c r="R72" s="188"/>
      <c r="S72" s="560" t="s">
        <v>507</v>
      </c>
      <c r="T72" s="559"/>
      <c r="U72" s="559"/>
      <c r="V72" s="559"/>
      <c r="W72" s="559"/>
      <c r="X72" s="631"/>
      <c r="Y72" s="559" t="s">
        <v>507</v>
      </c>
      <c r="Z72" s="559"/>
      <c r="AA72" s="559"/>
      <c r="AB72" s="559"/>
      <c r="AC72" s="559"/>
      <c r="AD72" s="631"/>
      <c r="AE72" s="559" t="s">
        <v>507</v>
      </c>
      <c r="AF72" s="559"/>
      <c r="AG72" s="559"/>
      <c r="AH72" s="559"/>
      <c r="AI72" s="559"/>
      <c r="AJ72" s="189"/>
      <c r="AK72" s="516" t="s">
        <v>507</v>
      </c>
      <c r="AL72" s="633"/>
      <c r="AM72" s="633"/>
      <c r="AN72" s="633"/>
      <c r="AO72" s="633"/>
      <c r="AP72" s="631"/>
      <c r="AQ72" s="559" t="s">
        <v>507</v>
      </c>
      <c r="AR72" s="559"/>
      <c r="AS72" s="559"/>
      <c r="AT72" s="559"/>
      <c r="AU72" s="559"/>
      <c r="AV72" s="631"/>
      <c r="AW72" s="633" t="s">
        <v>507</v>
      </c>
      <c r="AX72" s="633"/>
      <c r="AY72" s="633"/>
      <c r="AZ72" s="633"/>
      <c r="BA72" s="633"/>
      <c r="BB72" s="189"/>
    </row>
    <row r="73" spans="1:54" s="147" customFormat="1" x14ac:dyDescent="0.25">
      <c r="A73" s="561" t="s">
        <v>506</v>
      </c>
      <c r="B73" s="562"/>
      <c r="C73" s="562"/>
      <c r="D73" s="562"/>
      <c r="E73" s="563"/>
      <c r="F73" s="173" t="str">
        <f>IFERROR(SUM(F12:F71)/F72,"--")</f>
        <v>--</v>
      </c>
      <c r="G73" s="564" t="s">
        <v>506</v>
      </c>
      <c r="H73" s="565"/>
      <c r="I73" s="565"/>
      <c r="J73" s="565"/>
      <c r="K73" s="566"/>
      <c r="L73" s="173" t="str">
        <f>IFERROR(SUM(L12:L71)/L72,"--")</f>
        <v>--</v>
      </c>
      <c r="M73" s="567" t="s">
        <v>506</v>
      </c>
      <c r="N73" s="562"/>
      <c r="O73" s="562"/>
      <c r="P73" s="562"/>
      <c r="Q73" s="563"/>
      <c r="R73" s="172" t="str">
        <f>IFERROR(SUM(R12:R71)/R72,"--")</f>
        <v>--</v>
      </c>
      <c r="S73" s="568" t="s">
        <v>506</v>
      </c>
      <c r="T73" s="565"/>
      <c r="U73" s="565"/>
      <c r="V73" s="565"/>
      <c r="W73" s="566"/>
      <c r="X73" s="171" t="str">
        <f>IFERROR(SUM(X12:X71)/X72,"--")</f>
        <v>--</v>
      </c>
      <c r="Y73" s="564" t="s">
        <v>506</v>
      </c>
      <c r="Z73" s="565"/>
      <c r="AA73" s="565"/>
      <c r="AB73" s="565"/>
      <c r="AC73" s="566"/>
      <c r="AD73" s="171" t="str">
        <f>IFERROR(SUM(AD12:AD71)/AD72,"--")</f>
        <v>--</v>
      </c>
      <c r="AE73" s="564" t="s">
        <v>506</v>
      </c>
      <c r="AF73" s="565"/>
      <c r="AG73" s="565"/>
      <c r="AH73" s="565"/>
      <c r="AI73" s="566"/>
      <c r="AJ73" s="195" t="str">
        <f>IFERROR(SUM(AJ12:AJ71)/AJ72,"--")</f>
        <v>--</v>
      </c>
      <c r="AK73" s="562" t="s">
        <v>506</v>
      </c>
      <c r="AL73" s="562"/>
      <c r="AM73" s="562"/>
      <c r="AN73" s="562"/>
      <c r="AO73" s="563"/>
      <c r="AP73" s="170" t="str">
        <f>IFERROR(SUM(AP12:AP71)/AP72,"--")</f>
        <v>--</v>
      </c>
      <c r="AQ73" s="564" t="s">
        <v>506</v>
      </c>
      <c r="AR73" s="565"/>
      <c r="AS73" s="565"/>
      <c r="AT73" s="565"/>
      <c r="AU73" s="566"/>
      <c r="AV73" s="169" t="str">
        <f>IFERROR(SUM(AV12:AV71)/AV72,"--")</f>
        <v>--</v>
      </c>
      <c r="AW73" s="567" t="s">
        <v>506</v>
      </c>
      <c r="AX73" s="562"/>
      <c r="AY73" s="562"/>
      <c r="AZ73" s="562"/>
      <c r="BA73" s="563"/>
      <c r="BB73" s="168" t="str">
        <f>IFERROR(SUM(BB12:BB71)/BB72,"--")</f>
        <v>--</v>
      </c>
    </row>
    <row r="74" spans="1:54" s="162" customFormat="1" ht="18.75" x14ac:dyDescent="0.3">
      <c r="A74" s="569" t="s">
        <v>491</v>
      </c>
      <c r="B74" s="570"/>
      <c r="C74" s="570"/>
      <c r="D74" s="570"/>
      <c r="E74" s="570"/>
      <c r="F74" s="570"/>
      <c r="G74" s="570" t="s">
        <v>491</v>
      </c>
      <c r="H74" s="570"/>
      <c r="I74" s="570"/>
      <c r="J74" s="570"/>
      <c r="K74" s="570"/>
      <c r="L74" s="570"/>
      <c r="M74" s="570" t="s">
        <v>491</v>
      </c>
      <c r="N74" s="570"/>
      <c r="O74" s="570"/>
      <c r="P74" s="570"/>
      <c r="Q74" s="570"/>
      <c r="R74" s="571"/>
      <c r="S74" s="569" t="s">
        <v>491</v>
      </c>
      <c r="T74" s="570"/>
      <c r="U74" s="570"/>
      <c r="V74" s="570"/>
      <c r="W74" s="570"/>
      <c r="X74" s="570"/>
      <c r="Y74" s="570" t="s">
        <v>491</v>
      </c>
      <c r="Z74" s="570"/>
      <c r="AA74" s="570"/>
      <c r="AB74" s="570"/>
      <c r="AC74" s="570"/>
      <c r="AD74" s="570"/>
      <c r="AE74" s="570" t="s">
        <v>491</v>
      </c>
      <c r="AF74" s="570"/>
      <c r="AG74" s="570"/>
      <c r="AH74" s="570"/>
      <c r="AI74" s="570"/>
      <c r="AJ74" s="572"/>
      <c r="AK74" s="573" t="s">
        <v>491</v>
      </c>
      <c r="AL74" s="570"/>
      <c r="AM74" s="570"/>
      <c r="AN74" s="570"/>
      <c r="AO74" s="570"/>
      <c r="AP74" s="570"/>
      <c r="AQ74" s="570" t="s">
        <v>491</v>
      </c>
      <c r="AR74" s="570"/>
      <c r="AS74" s="570"/>
      <c r="AT74" s="570"/>
      <c r="AU74" s="570"/>
      <c r="AV74" s="570"/>
      <c r="AW74" s="570" t="s">
        <v>491</v>
      </c>
      <c r="AX74" s="570"/>
      <c r="AY74" s="570"/>
      <c r="AZ74" s="570"/>
      <c r="BA74" s="570"/>
      <c r="BB74" s="572"/>
    </row>
    <row r="75" spans="1:54" ht="45" customHeight="1" x14ac:dyDescent="0.25">
      <c r="A75" s="158" t="s">
        <v>505</v>
      </c>
      <c r="B75" s="152" t="s">
        <v>504</v>
      </c>
      <c r="C75" s="574" t="s">
        <v>503</v>
      </c>
      <c r="D75" s="574"/>
      <c r="E75" s="152" t="s">
        <v>502</v>
      </c>
      <c r="F75" s="161" t="s">
        <v>501</v>
      </c>
      <c r="G75" s="155" t="s">
        <v>505</v>
      </c>
      <c r="H75" s="155" t="s">
        <v>504</v>
      </c>
      <c r="I75" s="575" t="s">
        <v>503</v>
      </c>
      <c r="J75" s="575"/>
      <c r="K75" s="155" t="s">
        <v>502</v>
      </c>
      <c r="L75" s="159" t="s">
        <v>501</v>
      </c>
      <c r="M75" s="152" t="s">
        <v>505</v>
      </c>
      <c r="N75" s="152" t="s">
        <v>504</v>
      </c>
      <c r="O75" s="574" t="s">
        <v>503</v>
      </c>
      <c r="P75" s="574"/>
      <c r="Q75" s="152" t="s">
        <v>502</v>
      </c>
      <c r="R75" s="161" t="s">
        <v>501</v>
      </c>
      <c r="S75" s="160" t="s">
        <v>505</v>
      </c>
      <c r="T75" s="155" t="s">
        <v>504</v>
      </c>
      <c r="U75" s="575" t="s">
        <v>503</v>
      </c>
      <c r="V75" s="575"/>
      <c r="W75" s="155" t="s">
        <v>502</v>
      </c>
      <c r="X75" s="154" t="s">
        <v>501</v>
      </c>
      <c r="Y75" s="156" t="s">
        <v>505</v>
      </c>
      <c r="Z75" s="155" t="s">
        <v>504</v>
      </c>
      <c r="AA75" s="575" t="s">
        <v>503</v>
      </c>
      <c r="AB75" s="575"/>
      <c r="AC75" s="155" t="s">
        <v>502</v>
      </c>
      <c r="AD75" s="154" t="s">
        <v>501</v>
      </c>
      <c r="AE75" s="156" t="s">
        <v>505</v>
      </c>
      <c r="AF75" s="155" t="s">
        <v>504</v>
      </c>
      <c r="AG75" s="575" t="s">
        <v>503</v>
      </c>
      <c r="AH75" s="575"/>
      <c r="AI75" s="155" t="s">
        <v>502</v>
      </c>
      <c r="AJ75" s="196" t="s">
        <v>501</v>
      </c>
      <c r="AK75" s="153" t="s">
        <v>505</v>
      </c>
      <c r="AL75" s="152" t="s">
        <v>504</v>
      </c>
      <c r="AM75" s="574" t="s">
        <v>503</v>
      </c>
      <c r="AN75" s="574"/>
      <c r="AO75" s="152" t="s">
        <v>502</v>
      </c>
      <c r="AP75" s="157" t="s">
        <v>501</v>
      </c>
      <c r="AQ75" s="167" t="s">
        <v>505</v>
      </c>
      <c r="AR75" s="154" t="s">
        <v>504</v>
      </c>
      <c r="AS75" s="576" t="s">
        <v>503</v>
      </c>
      <c r="AT75" s="576"/>
      <c r="AU75" s="154" t="s">
        <v>502</v>
      </c>
      <c r="AV75" s="154" t="s">
        <v>501</v>
      </c>
      <c r="AW75" s="153" t="s">
        <v>505</v>
      </c>
      <c r="AX75" s="152" t="s">
        <v>504</v>
      </c>
      <c r="AY75" s="574" t="s">
        <v>503</v>
      </c>
      <c r="AZ75" s="574"/>
      <c r="BA75" s="152" t="s">
        <v>502</v>
      </c>
      <c r="BB75" s="151" t="s">
        <v>501</v>
      </c>
    </row>
    <row r="76" spans="1:54" x14ac:dyDescent="0.25">
      <c r="A76" s="149">
        <v>1</v>
      </c>
      <c r="B76" s="628"/>
      <c r="C76" s="629"/>
      <c r="D76" s="629"/>
      <c r="E76" s="630"/>
      <c r="F76" s="631"/>
      <c r="G76" s="148">
        <v>1</v>
      </c>
      <c r="H76" s="628"/>
      <c r="I76" s="629"/>
      <c r="J76" s="629"/>
      <c r="K76" s="630"/>
      <c r="L76" s="631"/>
      <c r="M76" s="632">
        <v>1</v>
      </c>
      <c r="N76" s="628"/>
      <c r="O76" s="629"/>
      <c r="P76" s="629"/>
      <c r="Q76" s="630"/>
      <c r="R76" s="188"/>
      <c r="S76" s="150">
        <v>1</v>
      </c>
      <c r="T76" s="628"/>
      <c r="U76" s="629"/>
      <c r="V76" s="629"/>
      <c r="W76" s="630"/>
      <c r="X76" s="631"/>
      <c r="Y76" s="148">
        <v>1</v>
      </c>
      <c r="Z76" s="628"/>
      <c r="AA76" s="629"/>
      <c r="AB76" s="629"/>
      <c r="AC76" s="630"/>
      <c r="AD76" s="631"/>
      <c r="AE76" s="148">
        <v>1</v>
      </c>
      <c r="AF76" s="628"/>
      <c r="AG76" s="629"/>
      <c r="AH76" s="629"/>
      <c r="AI76" s="630"/>
      <c r="AJ76" s="189"/>
      <c r="AK76" s="192">
        <v>1</v>
      </c>
      <c r="AL76" s="628"/>
      <c r="AM76" s="629"/>
      <c r="AN76" s="629"/>
      <c r="AO76" s="630"/>
      <c r="AP76" s="631"/>
      <c r="AQ76" s="148">
        <v>1</v>
      </c>
      <c r="AR76" s="628"/>
      <c r="AS76" s="629"/>
      <c r="AT76" s="629"/>
      <c r="AU76" s="630"/>
      <c r="AV76" s="631"/>
      <c r="AW76" s="632">
        <v>1</v>
      </c>
      <c r="AX76" s="628"/>
      <c r="AY76" s="629"/>
      <c r="AZ76" s="629"/>
      <c r="BA76" s="630"/>
      <c r="BB76" s="189"/>
    </row>
    <row r="77" spans="1:54" x14ac:dyDescent="0.25">
      <c r="A77" s="149">
        <v>2</v>
      </c>
      <c r="B77" s="628"/>
      <c r="C77" s="629"/>
      <c r="D77" s="629"/>
      <c r="E77" s="630"/>
      <c r="F77" s="631"/>
      <c r="G77" s="148">
        <v>2</v>
      </c>
      <c r="H77" s="628"/>
      <c r="I77" s="629"/>
      <c r="J77" s="629"/>
      <c r="K77" s="630"/>
      <c r="L77" s="631"/>
      <c r="M77" s="632">
        <v>2</v>
      </c>
      <c r="N77" s="628"/>
      <c r="O77" s="629"/>
      <c r="P77" s="629"/>
      <c r="Q77" s="630"/>
      <c r="R77" s="188"/>
      <c r="S77" s="150">
        <v>2</v>
      </c>
      <c r="T77" s="628"/>
      <c r="U77" s="629"/>
      <c r="V77" s="629"/>
      <c r="W77" s="630"/>
      <c r="X77" s="631"/>
      <c r="Y77" s="148">
        <v>2</v>
      </c>
      <c r="Z77" s="628"/>
      <c r="AA77" s="629"/>
      <c r="AB77" s="629"/>
      <c r="AC77" s="630"/>
      <c r="AD77" s="631"/>
      <c r="AE77" s="148">
        <v>2</v>
      </c>
      <c r="AF77" s="628"/>
      <c r="AG77" s="629"/>
      <c r="AH77" s="629"/>
      <c r="AI77" s="630"/>
      <c r="AJ77" s="189"/>
      <c r="AK77" s="192">
        <v>2</v>
      </c>
      <c r="AL77" s="628"/>
      <c r="AM77" s="629"/>
      <c r="AN77" s="629"/>
      <c r="AO77" s="630"/>
      <c r="AP77" s="631"/>
      <c r="AQ77" s="148">
        <v>2</v>
      </c>
      <c r="AR77" s="628"/>
      <c r="AS77" s="629"/>
      <c r="AT77" s="629"/>
      <c r="AU77" s="630"/>
      <c r="AV77" s="631"/>
      <c r="AW77" s="632">
        <v>2</v>
      </c>
      <c r="AX77" s="628"/>
      <c r="AY77" s="629"/>
      <c r="AZ77" s="629"/>
      <c r="BA77" s="630"/>
      <c r="BB77" s="189"/>
    </row>
    <row r="78" spans="1:54" x14ac:dyDescent="0.25">
      <c r="A78" s="149">
        <v>3</v>
      </c>
      <c r="B78" s="628"/>
      <c r="C78" s="629"/>
      <c r="D78" s="629"/>
      <c r="E78" s="630"/>
      <c r="F78" s="631"/>
      <c r="G78" s="148">
        <v>3</v>
      </c>
      <c r="H78" s="628"/>
      <c r="I78" s="629"/>
      <c r="J78" s="629"/>
      <c r="K78" s="630"/>
      <c r="L78" s="631"/>
      <c r="M78" s="632">
        <v>3</v>
      </c>
      <c r="N78" s="628"/>
      <c r="O78" s="629"/>
      <c r="P78" s="629"/>
      <c r="Q78" s="630"/>
      <c r="R78" s="188"/>
      <c r="S78" s="150">
        <v>3</v>
      </c>
      <c r="T78" s="628"/>
      <c r="U78" s="629"/>
      <c r="V78" s="629"/>
      <c r="W78" s="630"/>
      <c r="X78" s="631"/>
      <c r="Y78" s="148">
        <v>3</v>
      </c>
      <c r="Z78" s="628"/>
      <c r="AA78" s="629"/>
      <c r="AB78" s="629"/>
      <c r="AC78" s="630"/>
      <c r="AD78" s="631"/>
      <c r="AE78" s="148">
        <v>3</v>
      </c>
      <c r="AF78" s="628"/>
      <c r="AG78" s="629"/>
      <c r="AH78" s="629"/>
      <c r="AI78" s="630"/>
      <c r="AJ78" s="189"/>
      <c r="AK78" s="192">
        <v>3</v>
      </c>
      <c r="AL78" s="628"/>
      <c r="AM78" s="629"/>
      <c r="AN78" s="629"/>
      <c r="AO78" s="630"/>
      <c r="AP78" s="631"/>
      <c r="AQ78" s="148">
        <v>3</v>
      </c>
      <c r="AR78" s="628"/>
      <c r="AS78" s="629"/>
      <c r="AT78" s="629"/>
      <c r="AU78" s="630"/>
      <c r="AV78" s="631"/>
      <c r="AW78" s="632">
        <v>3</v>
      </c>
      <c r="AX78" s="628"/>
      <c r="AY78" s="629"/>
      <c r="AZ78" s="629"/>
      <c r="BA78" s="630"/>
      <c r="BB78" s="189"/>
    </row>
    <row r="79" spans="1:54" x14ac:dyDescent="0.25">
      <c r="A79" s="149">
        <v>4</v>
      </c>
      <c r="B79" s="628"/>
      <c r="C79" s="629"/>
      <c r="D79" s="629"/>
      <c r="E79" s="630"/>
      <c r="F79" s="631"/>
      <c r="G79" s="148">
        <v>4</v>
      </c>
      <c r="H79" s="628"/>
      <c r="I79" s="629"/>
      <c r="J79" s="629"/>
      <c r="K79" s="630"/>
      <c r="L79" s="631"/>
      <c r="M79" s="632">
        <v>4</v>
      </c>
      <c r="N79" s="628"/>
      <c r="O79" s="629"/>
      <c r="P79" s="629"/>
      <c r="Q79" s="630"/>
      <c r="R79" s="188"/>
      <c r="S79" s="150">
        <v>4</v>
      </c>
      <c r="T79" s="628"/>
      <c r="U79" s="629"/>
      <c r="V79" s="629"/>
      <c r="W79" s="630"/>
      <c r="X79" s="631"/>
      <c r="Y79" s="148">
        <v>4</v>
      </c>
      <c r="Z79" s="628"/>
      <c r="AA79" s="629"/>
      <c r="AB79" s="629"/>
      <c r="AC79" s="630"/>
      <c r="AD79" s="631"/>
      <c r="AE79" s="148">
        <v>4</v>
      </c>
      <c r="AF79" s="628"/>
      <c r="AG79" s="629"/>
      <c r="AH79" s="629"/>
      <c r="AI79" s="630"/>
      <c r="AJ79" s="189"/>
      <c r="AK79" s="192">
        <v>4</v>
      </c>
      <c r="AL79" s="628"/>
      <c r="AM79" s="629"/>
      <c r="AN79" s="629"/>
      <c r="AO79" s="630"/>
      <c r="AP79" s="631"/>
      <c r="AQ79" s="148">
        <v>4</v>
      </c>
      <c r="AR79" s="628"/>
      <c r="AS79" s="629"/>
      <c r="AT79" s="629"/>
      <c r="AU79" s="630"/>
      <c r="AV79" s="631"/>
      <c r="AW79" s="632">
        <v>4</v>
      </c>
      <c r="AX79" s="628"/>
      <c r="AY79" s="629"/>
      <c r="AZ79" s="629"/>
      <c r="BA79" s="630"/>
      <c r="BB79" s="189"/>
    </row>
    <row r="80" spans="1:54" x14ac:dyDescent="0.25">
      <c r="A80" s="165">
        <v>5</v>
      </c>
      <c r="B80" s="628"/>
      <c r="C80" s="629"/>
      <c r="D80" s="629"/>
      <c r="E80" s="630"/>
      <c r="F80" s="631"/>
      <c r="G80" s="164">
        <v>5</v>
      </c>
      <c r="H80" s="628"/>
      <c r="I80" s="629"/>
      <c r="J80" s="629"/>
      <c r="K80" s="630"/>
      <c r="L80" s="631"/>
      <c r="M80" s="163">
        <v>5</v>
      </c>
      <c r="N80" s="628"/>
      <c r="O80" s="629"/>
      <c r="P80" s="629"/>
      <c r="Q80" s="630"/>
      <c r="R80" s="188"/>
      <c r="S80" s="166">
        <v>5</v>
      </c>
      <c r="T80" s="628"/>
      <c r="U80" s="629"/>
      <c r="V80" s="629"/>
      <c r="W80" s="630"/>
      <c r="X80" s="631"/>
      <c r="Y80" s="164">
        <v>5</v>
      </c>
      <c r="Z80" s="628"/>
      <c r="AA80" s="629"/>
      <c r="AB80" s="629"/>
      <c r="AC80" s="630"/>
      <c r="AD80" s="631"/>
      <c r="AE80" s="164">
        <v>5</v>
      </c>
      <c r="AF80" s="628"/>
      <c r="AG80" s="629"/>
      <c r="AH80" s="629"/>
      <c r="AI80" s="630"/>
      <c r="AJ80" s="189"/>
      <c r="AK80" s="193">
        <v>5</v>
      </c>
      <c r="AL80" s="628"/>
      <c r="AM80" s="629"/>
      <c r="AN80" s="629"/>
      <c r="AO80" s="630"/>
      <c r="AP80" s="631"/>
      <c r="AQ80" s="164">
        <v>5</v>
      </c>
      <c r="AR80" s="628"/>
      <c r="AS80" s="629"/>
      <c r="AT80" s="629"/>
      <c r="AU80" s="630"/>
      <c r="AV80" s="631"/>
      <c r="AW80" s="163">
        <v>5</v>
      </c>
      <c r="AX80" s="628"/>
      <c r="AY80" s="629"/>
      <c r="AZ80" s="629"/>
      <c r="BA80" s="630"/>
      <c r="BB80" s="189"/>
    </row>
    <row r="81" spans="1:54" s="162" customFormat="1" ht="18.75" x14ac:dyDescent="0.3">
      <c r="A81" s="569" t="s">
        <v>493</v>
      </c>
      <c r="B81" s="570"/>
      <c r="C81" s="570"/>
      <c r="D81" s="570"/>
      <c r="E81" s="570"/>
      <c r="F81" s="570"/>
      <c r="G81" s="570" t="s">
        <v>493</v>
      </c>
      <c r="H81" s="570"/>
      <c r="I81" s="570"/>
      <c r="J81" s="570"/>
      <c r="K81" s="570"/>
      <c r="L81" s="570"/>
      <c r="M81" s="570" t="s">
        <v>493</v>
      </c>
      <c r="N81" s="570"/>
      <c r="O81" s="570"/>
      <c r="P81" s="570"/>
      <c r="Q81" s="570"/>
      <c r="R81" s="571"/>
      <c r="S81" s="569" t="s">
        <v>493</v>
      </c>
      <c r="T81" s="570"/>
      <c r="U81" s="570"/>
      <c r="V81" s="570"/>
      <c r="W81" s="570"/>
      <c r="X81" s="570"/>
      <c r="Y81" s="570" t="s">
        <v>493</v>
      </c>
      <c r="Z81" s="570"/>
      <c r="AA81" s="570"/>
      <c r="AB81" s="570"/>
      <c r="AC81" s="570"/>
      <c r="AD81" s="570"/>
      <c r="AE81" s="570" t="s">
        <v>493</v>
      </c>
      <c r="AF81" s="570"/>
      <c r="AG81" s="570"/>
      <c r="AH81" s="570"/>
      <c r="AI81" s="570"/>
      <c r="AJ81" s="572"/>
      <c r="AK81" s="573" t="s">
        <v>493</v>
      </c>
      <c r="AL81" s="570"/>
      <c r="AM81" s="570"/>
      <c r="AN81" s="570"/>
      <c r="AO81" s="570"/>
      <c r="AP81" s="570"/>
      <c r="AQ81" s="570" t="s">
        <v>493</v>
      </c>
      <c r="AR81" s="570"/>
      <c r="AS81" s="570"/>
      <c r="AT81" s="570"/>
      <c r="AU81" s="570"/>
      <c r="AV81" s="570"/>
      <c r="AW81" s="570" t="s">
        <v>493</v>
      </c>
      <c r="AX81" s="570"/>
      <c r="AY81" s="570"/>
      <c r="AZ81" s="570"/>
      <c r="BA81" s="570"/>
      <c r="BB81" s="572"/>
    </row>
    <row r="82" spans="1:54" x14ac:dyDescent="0.25">
      <c r="A82" s="158" t="s">
        <v>505</v>
      </c>
      <c r="B82" s="152" t="s">
        <v>504</v>
      </c>
      <c r="C82" s="574" t="s">
        <v>503</v>
      </c>
      <c r="D82" s="574"/>
      <c r="E82" s="152" t="s">
        <v>502</v>
      </c>
      <c r="F82" s="161" t="s">
        <v>501</v>
      </c>
      <c r="G82" s="155" t="s">
        <v>505</v>
      </c>
      <c r="H82" s="155" t="s">
        <v>504</v>
      </c>
      <c r="I82" s="575" t="s">
        <v>503</v>
      </c>
      <c r="J82" s="575"/>
      <c r="K82" s="155" t="s">
        <v>502</v>
      </c>
      <c r="L82" s="159" t="s">
        <v>501</v>
      </c>
      <c r="M82" s="152" t="s">
        <v>505</v>
      </c>
      <c r="N82" s="152" t="s">
        <v>504</v>
      </c>
      <c r="O82" s="574" t="s">
        <v>503</v>
      </c>
      <c r="P82" s="574"/>
      <c r="Q82" s="152" t="s">
        <v>502</v>
      </c>
      <c r="R82" s="161" t="s">
        <v>501</v>
      </c>
      <c r="S82" s="160" t="s">
        <v>505</v>
      </c>
      <c r="T82" s="155" t="s">
        <v>504</v>
      </c>
      <c r="U82" s="575" t="s">
        <v>503</v>
      </c>
      <c r="V82" s="575"/>
      <c r="W82" s="155" t="s">
        <v>502</v>
      </c>
      <c r="X82" s="154" t="s">
        <v>501</v>
      </c>
      <c r="Y82" s="156" t="s">
        <v>505</v>
      </c>
      <c r="Z82" s="155" t="s">
        <v>504</v>
      </c>
      <c r="AA82" s="575" t="s">
        <v>503</v>
      </c>
      <c r="AB82" s="575"/>
      <c r="AC82" s="155" t="s">
        <v>502</v>
      </c>
      <c r="AD82" s="154" t="s">
        <v>501</v>
      </c>
      <c r="AE82" s="156" t="s">
        <v>505</v>
      </c>
      <c r="AF82" s="155" t="s">
        <v>504</v>
      </c>
      <c r="AG82" s="575" t="s">
        <v>503</v>
      </c>
      <c r="AH82" s="575"/>
      <c r="AI82" s="155" t="s">
        <v>502</v>
      </c>
      <c r="AJ82" s="196" t="s">
        <v>501</v>
      </c>
      <c r="AK82" s="153" t="s">
        <v>505</v>
      </c>
      <c r="AL82" s="152" t="s">
        <v>504</v>
      </c>
      <c r="AM82" s="574" t="s">
        <v>503</v>
      </c>
      <c r="AN82" s="574"/>
      <c r="AO82" s="152" t="s">
        <v>502</v>
      </c>
      <c r="AP82" s="157" t="s">
        <v>501</v>
      </c>
      <c r="AQ82" s="156" t="s">
        <v>505</v>
      </c>
      <c r="AR82" s="155" t="s">
        <v>504</v>
      </c>
      <c r="AS82" s="575" t="s">
        <v>503</v>
      </c>
      <c r="AT82" s="575"/>
      <c r="AU82" s="155" t="s">
        <v>502</v>
      </c>
      <c r="AV82" s="154" t="s">
        <v>501</v>
      </c>
      <c r="AW82" s="153" t="s">
        <v>505</v>
      </c>
      <c r="AX82" s="152" t="s">
        <v>504</v>
      </c>
      <c r="AY82" s="574" t="s">
        <v>503</v>
      </c>
      <c r="AZ82" s="574"/>
      <c r="BA82" s="152" t="s">
        <v>502</v>
      </c>
      <c r="BB82" s="151" t="s">
        <v>501</v>
      </c>
    </row>
    <row r="83" spans="1:54" x14ac:dyDescent="0.25">
      <c r="A83" s="149">
        <v>1</v>
      </c>
      <c r="B83" s="628"/>
      <c r="C83" s="629"/>
      <c r="D83" s="629"/>
      <c r="E83" s="630"/>
      <c r="F83" s="631"/>
      <c r="G83" s="149">
        <v>1</v>
      </c>
      <c r="H83" s="628"/>
      <c r="I83" s="629"/>
      <c r="J83" s="629"/>
      <c r="K83" s="630"/>
      <c r="L83" s="631"/>
      <c r="M83" s="149">
        <v>1</v>
      </c>
      <c r="N83" s="628"/>
      <c r="O83" s="629"/>
      <c r="P83" s="629"/>
      <c r="Q83" s="630"/>
      <c r="R83" s="188"/>
      <c r="S83" s="149">
        <v>1</v>
      </c>
      <c r="T83" s="628"/>
      <c r="U83" s="629"/>
      <c r="V83" s="629"/>
      <c r="W83" s="630"/>
      <c r="X83" s="631"/>
      <c r="Y83" s="149">
        <v>1</v>
      </c>
      <c r="Z83" s="628"/>
      <c r="AA83" s="629"/>
      <c r="AB83" s="629"/>
      <c r="AC83" s="630"/>
      <c r="AD83" s="631"/>
      <c r="AE83" s="149">
        <v>1</v>
      </c>
      <c r="AF83" s="628"/>
      <c r="AG83" s="629"/>
      <c r="AH83" s="629"/>
      <c r="AI83" s="630"/>
      <c r="AJ83" s="189"/>
      <c r="AK83" s="149">
        <v>1</v>
      </c>
      <c r="AL83" s="628"/>
      <c r="AM83" s="629"/>
      <c r="AN83" s="629"/>
      <c r="AO83" s="630"/>
      <c r="AP83" s="631"/>
      <c r="AQ83" s="149">
        <v>1</v>
      </c>
      <c r="AR83" s="628"/>
      <c r="AS83" s="629"/>
      <c r="AT83" s="629"/>
      <c r="AU83" s="630"/>
      <c r="AV83" s="631"/>
      <c r="AW83" s="149">
        <v>1</v>
      </c>
      <c r="AX83" s="628"/>
      <c r="AY83" s="629"/>
      <c r="AZ83" s="629"/>
      <c r="BA83" s="630"/>
      <c r="BB83" s="189"/>
    </row>
    <row r="84" spans="1:54" x14ac:dyDescent="0.25">
      <c r="A84" s="149">
        <v>2</v>
      </c>
      <c r="B84" s="628"/>
      <c r="C84" s="629"/>
      <c r="D84" s="629"/>
      <c r="E84" s="630"/>
      <c r="F84" s="631"/>
      <c r="G84" s="149">
        <v>2</v>
      </c>
      <c r="H84" s="628"/>
      <c r="I84" s="629"/>
      <c r="J84" s="629"/>
      <c r="K84" s="630"/>
      <c r="L84" s="631"/>
      <c r="M84" s="149">
        <v>2</v>
      </c>
      <c r="N84" s="628"/>
      <c r="O84" s="629"/>
      <c r="P84" s="629"/>
      <c r="Q84" s="630"/>
      <c r="R84" s="188"/>
      <c r="S84" s="149">
        <v>2</v>
      </c>
      <c r="T84" s="628"/>
      <c r="U84" s="629"/>
      <c r="V84" s="629"/>
      <c r="W84" s="630"/>
      <c r="X84" s="631"/>
      <c r="Y84" s="149">
        <v>2</v>
      </c>
      <c r="Z84" s="628"/>
      <c r="AA84" s="629"/>
      <c r="AB84" s="629"/>
      <c r="AC84" s="630"/>
      <c r="AD84" s="631"/>
      <c r="AE84" s="149">
        <v>2</v>
      </c>
      <c r="AF84" s="628"/>
      <c r="AG84" s="629"/>
      <c r="AH84" s="629"/>
      <c r="AI84" s="630"/>
      <c r="AJ84" s="189"/>
      <c r="AK84" s="149">
        <v>2</v>
      </c>
      <c r="AL84" s="628"/>
      <c r="AM84" s="629"/>
      <c r="AN84" s="629"/>
      <c r="AO84" s="630"/>
      <c r="AP84" s="631"/>
      <c r="AQ84" s="149">
        <v>2</v>
      </c>
      <c r="AR84" s="628"/>
      <c r="AS84" s="629"/>
      <c r="AT84" s="629"/>
      <c r="AU84" s="630"/>
      <c r="AV84" s="631"/>
      <c r="AW84" s="149">
        <v>2</v>
      </c>
      <c r="AX84" s="628"/>
      <c r="AY84" s="629"/>
      <c r="AZ84" s="629"/>
      <c r="BA84" s="630"/>
      <c r="BB84" s="189"/>
    </row>
    <row r="85" spans="1:54" x14ac:dyDescent="0.25">
      <c r="A85" s="149">
        <v>3</v>
      </c>
      <c r="B85" s="628"/>
      <c r="C85" s="629"/>
      <c r="D85" s="629"/>
      <c r="E85" s="630"/>
      <c r="F85" s="631"/>
      <c r="G85" s="149">
        <v>3</v>
      </c>
      <c r="H85" s="628"/>
      <c r="I85" s="629"/>
      <c r="J85" s="629"/>
      <c r="K85" s="630"/>
      <c r="L85" s="631"/>
      <c r="M85" s="149">
        <v>3</v>
      </c>
      <c r="N85" s="628"/>
      <c r="O85" s="629"/>
      <c r="P85" s="629"/>
      <c r="Q85" s="630"/>
      <c r="R85" s="188"/>
      <c r="S85" s="149">
        <v>3</v>
      </c>
      <c r="T85" s="628"/>
      <c r="U85" s="629"/>
      <c r="V85" s="629"/>
      <c r="W85" s="630"/>
      <c r="X85" s="631"/>
      <c r="Y85" s="149">
        <v>3</v>
      </c>
      <c r="Z85" s="628"/>
      <c r="AA85" s="629"/>
      <c r="AB85" s="629"/>
      <c r="AC85" s="630"/>
      <c r="AD85" s="631"/>
      <c r="AE85" s="149">
        <v>3</v>
      </c>
      <c r="AF85" s="628"/>
      <c r="AG85" s="629"/>
      <c r="AH85" s="629"/>
      <c r="AI85" s="630"/>
      <c r="AJ85" s="189"/>
      <c r="AK85" s="149">
        <v>3</v>
      </c>
      <c r="AL85" s="628"/>
      <c r="AM85" s="629"/>
      <c r="AN85" s="629"/>
      <c r="AO85" s="630"/>
      <c r="AP85" s="631"/>
      <c r="AQ85" s="149">
        <v>3</v>
      </c>
      <c r="AR85" s="628"/>
      <c r="AS85" s="629"/>
      <c r="AT85" s="629"/>
      <c r="AU85" s="630"/>
      <c r="AV85" s="631"/>
      <c r="AW85" s="149">
        <v>3</v>
      </c>
      <c r="AX85" s="628"/>
      <c r="AY85" s="629"/>
      <c r="AZ85" s="629"/>
      <c r="BA85" s="630"/>
      <c r="BB85" s="189"/>
    </row>
    <row r="86" spans="1:54" x14ac:dyDescent="0.25">
      <c r="A86" s="149">
        <v>4</v>
      </c>
      <c r="B86" s="628"/>
      <c r="C86" s="629"/>
      <c r="D86" s="629"/>
      <c r="E86" s="630"/>
      <c r="F86" s="631"/>
      <c r="G86" s="149">
        <v>4</v>
      </c>
      <c r="H86" s="628"/>
      <c r="I86" s="629"/>
      <c r="J86" s="629"/>
      <c r="K86" s="630"/>
      <c r="L86" s="631"/>
      <c r="M86" s="149">
        <v>4</v>
      </c>
      <c r="N86" s="628"/>
      <c r="O86" s="629"/>
      <c r="P86" s="629"/>
      <c r="Q86" s="630"/>
      <c r="R86" s="188"/>
      <c r="S86" s="149">
        <v>4</v>
      </c>
      <c r="T86" s="628"/>
      <c r="U86" s="629"/>
      <c r="V86" s="629"/>
      <c r="W86" s="630"/>
      <c r="X86" s="631"/>
      <c r="Y86" s="149">
        <v>4</v>
      </c>
      <c r="Z86" s="628"/>
      <c r="AA86" s="629"/>
      <c r="AB86" s="629"/>
      <c r="AC86" s="630"/>
      <c r="AD86" s="631"/>
      <c r="AE86" s="149">
        <v>4</v>
      </c>
      <c r="AF86" s="628"/>
      <c r="AG86" s="629"/>
      <c r="AH86" s="629"/>
      <c r="AI86" s="630"/>
      <c r="AJ86" s="189"/>
      <c r="AK86" s="149">
        <v>4</v>
      </c>
      <c r="AL86" s="628"/>
      <c r="AM86" s="629"/>
      <c r="AN86" s="629"/>
      <c r="AO86" s="630"/>
      <c r="AP86" s="631"/>
      <c r="AQ86" s="149">
        <v>4</v>
      </c>
      <c r="AR86" s="628"/>
      <c r="AS86" s="629"/>
      <c r="AT86" s="629"/>
      <c r="AU86" s="630"/>
      <c r="AV86" s="631"/>
      <c r="AW86" s="149">
        <v>4</v>
      </c>
      <c r="AX86" s="628"/>
      <c r="AY86" s="629"/>
      <c r="AZ86" s="629"/>
      <c r="BA86" s="630"/>
      <c r="BB86" s="189"/>
    </row>
    <row r="87" spans="1:54" x14ac:dyDescent="0.25">
      <c r="A87" s="165">
        <v>5</v>
      </c>
      <c r="B87" s="628"/>
      <c r="C87" s="525"/>
      <c r="D87" s="526"/>
      <c r="E87" s="630"/>
      <c r="F87" s="631"/>
      <c r="G87" s="165">
        <v>5</v>
      </c>
      <c r="H87" s="628"/>
      <c r="I87" s="525"/>
      <c r="J87" s="526"/>
      <c r="K87" s="630"/>
      <c r="L87" s="631"/>
      <c r="M87" s="165">
        <v>5</v>
      </c>
      <c r="N87" s="628"/>
      <c r="O87" s="525"/>
      <c r="P87" s="526"/>
      <c r="Q87" s="630"/>
      <c r="R87" s="188"/>
      <c r="S87" s="165">
        <v>5</v>
      </c>
      <c r="T87" s="628"/>
      <c r="U87" s="525"/>
      <c r="V87" s="526"/>
      <c r="W87" s="630"/>
      <c r="X87" s="631"/>
      <c r="Y87" s="165">
        <v>5</v>
      </c>
      <c r="Z87" s="628"/>
      <c r="AA87" s="525"/>
      <c r="AB87" s="526"/>
      <c r="AC87" s="630"/>
      <c r="AD87" s="631"/>
      <c r="AE87" s="165">
        <v>5</v>
      </c>
      <c r="AF87" s="628"/>
      <c r="AG87" s="525"/>
      <c r="AH87" s="526"/>
      <c r="AI87" s="630"/>
      <c r="AJ87" s="385"/>
      <c r="AK87" s="165">
        <v>5</v>
      </c>
      <c r="AL87" s="628"/>
      <c r="AM87" s="525"/>
      <c r="AN87" s="526"/>
      <c r="AO87" s="630"/>
      <c r="AP87" s="631"/>
      <c r="AQ87" s="165">
        <v>5</v>
      </c>
      <c r="AR87" s="628"/>
      <c r="AS87" s="525"/>
      <c r="AT87" s="526"/>
      <c r="AU87" s="630"/>
      <c r="AV87" s="631"/>
      <c r="AW87" s="165">
        <v>5</v>
      </c>
      <c r="AX87" s="628"/>
      <c r="AY87" s="525"/>
      <c r="AZ87" s="526"/>
      <c r="BA87" s="630"/>
      <c r="BB87" s="385"/>
    </row>
    <row r="88" spans="1:54" x14ac:dyDescent="0.25">
      <c r="A88" s="149">
        <v>6</v>
      </c>
      <c r="B88" s="628"/>
      <c r="C88" s="525"/>
      <c r="D88" s="526"/>
      <c r="E88" s="630"/>
      <c r="F88" s="631"/>
      <c r="G88" s="149">
        <v>6</v>
      </c>
      <c r="H88" s="628"/>
      <c r="I88" s="525"/>
      <c r="J88" s="526"/>
      <c r="K88" s="630"/>
      <c r="L88" s="631"/>
      <c r="M88" s="149">
        <v>6</v>
      </c>
      <c r="N88" s="628"/>
      <c r="O88" s="525"/>
      <c r="P88" s="526"/>
      <c r="Q88" s="630"/>
      <c r="R88" s="188"/>
      <c r="S88" s="149">
        <v>6</v>
      </c>
      <c r="T88" s="628"/>
      <c r="U88" s="525"/>
      <c r="V88" s="526"/>
      <c r="W88" s="630"/>
      <c r="X88" s="631"/>
      <c r="Y88" s="149">
        <v>6</v>
      </c>
      <c r="Z88" s="628"/>
      <c r="AA88" s="525"/>
      <c r="AB88" s="526"/>
      <c r="AC88" s="630"/>
      <c r="AD88" s="631"/>
      <c r="AE88" s="149">
        <v>6</v>
      </c>
      <c r="AF88" s="628"/>
      <c r="AG88" s="525"/>
      <c r="AH88" s="526"/>
      <c r="AI88" s="630"/>
      <c r="AJ88" s="385"/>
      <c r="AK88" s="149">
        <v>6</v>
      </c>
      <c r="AL88" s="628"/>
      <c r="AM88" s="525"/>
      <c r="AN88" s="526"/>
      <c r="AO88" s="630"/>
      <c r="AP88" s="631"/>
      <c r="AQ88" s="149">
        <v>6</v>
      </c>
      <c r="AR88" s="628"/>
      <c r="AS88" s="525"/>
      <c r="AT88" s="526"/>
      <c r="AU88" s="630"/>
      <c r="AV88" s="631"/>
      <c r="AW88" s="149">
        <v>6</v>
      </c>
      <c r="AX88" s="628"/>
      <c r="AY88" s="525"/>
      <c r="AZ88" s="526"/>
      <c r="BA88" s="630"/>
      <c r="BB88" s="385"/>
    </row>
    <row r="89" spans="1:54" x14ac:dyDescent="0.25">
      <c r="A89" s="149">
        <v>7</v>
      </c>
      <c r="B89" s="628"/>
      <c r="C89" s="525"/>
      <c r="D89" s="526"/>
      <c r="E89" s="630"/>
      <c r="F89" s="631"/>
      <c r="G89" s="149">
        <v>7</v>
      </c>
      <c r="H89" s="628"/>
      <c r="I89" s="525"/>
      <c r="J89" s="526"/>
      <c r="K89" s="630"/>
      <c r="L89" s="631"/>
      <c r="M89" s="149">
        <v>7</v>
      </c>
      <c r="N89" s="628"/>
      <c r="O89" s="525"/>
      <c r="P89" s="526"/>
      <c r="Q89" s="630"/>
      <c r="R89" s="188"/>
      <c r="S89" s="149">
        <v>7</v>
      </c>
      <c r="T89" s="628"/>
      <c r="U89" s="525"/>
      <c r="V89" s="526"/>
      <c r="W89" s="630"/>
      <c r="X89" s="631"/>
      <c r="Y89" s="149">
        <v>7</v>
      </c>
      <c r="Z89" s="628"/>
      <c r="AA89" s="525"/>
      <c r="AB89" s="526"/>
      <c r="AC89" s="630"/>
      <c r="AD89" s="631"/>
      <c r="AE89" s="149">
        <v>7</v>
      </c>
      <c r="AF89" s="628"/>
      <c r="AG89" s="525"/>
      <c r="AH89" s="526"/>
      <c r="AI89" s="630"/>
      <c r="AJ89" s="385"/>
      <c r="AK89" s="149">
        <v>7</v>
      </c>
      <c r="AL89" s="628"/>
      <c r="AM89" s="525"/>
      <c r="AN89" s="526"/>
      <c r="AO89" s="630"/>
      <c r="AP89" s="631"/>
      <c r="AQ89" s="149">
        <v>7</v>
      </c>
      <c r="AR89" s="628"/>
      <c r="AS89" s="525"/>
      <c r="AT89" s="526"/>
      <c r="AU89" s="630"/>
      <c r="AV89" s="631"/>
      <c r="AW89" s="149">
        <v>7</v>
      </c>
      <c r="AX89" s="628"/>
      <c r="AY89" s="525"/>
      <c r="AZ89" s="526"/>
      <c r="BA89" s="630"/>
      <c r="BB89" s="385"/>
    </row>
    <row r="90" spans="1:54" x14ac:dyDescent="0.25">
      <c r="A90" s="149">
        <v>8</v>
      </c>
      <c r="B90" s="628"/>
      <c r="C90" s="525"/>
      <c r="D90" s="526"/>
      <c r="E90" s="630"/>
      <c r="F90" s="631"/>
      <c r="G90" s="149">
        <v>8</v>
      </c>
      <c r="H90" s="628"/>
      <c r="I90" s="525"/>
      <c r="J90" s="526"/>
      <c r="K90" s="630"/>
      <c r="L90" s="631"/>
      <c r="M90" s="149">
        <v>8</v>
      </c>
      <c r="N90" s="628"/>
      <c r="O90" s="525"/>
      <c r="P90" s="526"/>
      <c r="Q90" s="630"/>
      <c r="R90" s="188"/>
      <c r="S90" s="149">
        <v>8</v>
      </c>
      <c r="T90" s="628"/>
      <c r="U90" s="525"/>
      <c r="V90" s="526"/>
      <c r="W90" s="630"/>
      <c r="X90" s="631"/>
      <c r="Y90" s="149">
        <v>8</v>
      </c>
      <c r="Z90" s="628"/>
      <c r="AA90" s="525"/>
      <c r="AB90" s="526"/>
      <c r="AC90" s="630"/>
      <c r="AD90" s="631"/>
      <c r="AE90" s="149">
        <v>8</v>
      </c>
      <c r="AF90" s="628"/>
      <c r="AG90" s="525"/>
      <c r="AH90" s="526"/>
      <c r="AI90" s="630"/>
      <c r="AJ90" s="385"/>
      <c r="AK90" s="149">
        <v>8</v>
      </c>
      <c r="AL90" s="628"/>
      <c r="AM90" s="525"/>
      <c r="AN90" s="526"/>
      <c r="AO90" s="630"/>
      <c r="AP90" s="631"/>
      <c r="AQ90" s="149">
        <v>8</v>
      </c>
      <c r="AR90" s="628"/>
      <c r="AS90" s="525"/>
      <c r="AT90" s="526"/>
      <c r="AU90" s="630"/>
      <c r="AV90" s="631"/>
      <c r="AW90" s="149">
        <v>8</v>
      </c>
      <c r="AX90" s="628"/>
      <c r="AY90" s="525"/>
      <c r="AZ90" s="526"/>
      <c r="BA90" s="630"/>
      <c r="BB90" s="385"/>
    </row>
    <row r="91" spans="1:54" x14ac:dyDescent="0.25">
      <c r="A91" s="149">
        <v>9</v>
      </c>
      <c r="B91" s="628"/>
      <c r="C91" s="525"/>
      <c r="D91" s="526"/>
      <c r="E91" s="630"/>
      <c r="F91" s="631"/>
      <c r="G91" s="149">
        <v>9</v>
      </c>
      <c r="H91" s="628"/>
      <c r="I91" s="525"/>
      <c r="J91" s="526"/>
      <c r="K91" s="630"/>
      <c r="L91" s="631"/>
      <c r="M91" s="149">
        <v>9</v>
      </c>
      <c r="N91" s="628"/>
      <c r="O91" s="525"/>
      <c r="P91" s="526"/>
      <c r="Q91" s="630"/>
      <c r="R91" s="188"/>
      <c r="S91" s="149">
        <v>9</v>
      </c>
      <c r="T91" s="628"/>
      <c r="U91" s="525"/>
      <c r="V91" s="526"/>
      <c r="W91" s="630"/>
      <c r="X91" s="631"/>
      <c r="Y91" s="149">
        <v>9</v>
      </c>
      <c r="Z91" s="628"/>
      <c r="AA91" s="525"/>
      <c r="AB91" s="526"/>
      <c r="AC91" s="630"/>
      <c r="AD91" s="631"/>
      <c r="AE91" s="149">
        <v>9</v>
      </c>
      <c r="AF91" s="628"/>
      <c r="AG91" s="525"/>
      <c r="AH91" s="526"/>
      <c r="AI91" s="630"/>
      <c r="AJ91" s="385"/>
      <c r="AK91" s="149">
        <v>9</v>
      </c>
      <c r="AL91" s="628"/>
      <c r="AM91" s="525"/>
      <c r="AN91" s="526"/>
      <c r="AO91" s="630"/>
      <c r="AP91" s="631"/>
      <c r="AQ91" s="149">
        <v>9</v>
      </c>
      <c r="AR91" s="628"/>
      <c r="AS91" s="525"/>
      <c r="AT91" s="526"/>
      <c r="AU91" s="630"/>
      <c r="AV91" s="631"/>
      <c r="AW91" s="149">
        <v>9</v>
      </c>
      <c r="AX91" s="628"/>
      <c r="AY91" s="525"/>
      <c r="AZ91" s="526"/>
      <c r="BA91" s="630"/>
      <c r="BB91" s="385"/>
    </row>
    <row r="92" spans="1:54" x14ac:dyDescent="0.25">
      <c r="A92" s="165">
        <v>10</v>
      </c>
      <c r="B92" s="628"/>
      <c r="C92" s="525"/>
      <c r="D92" s="526"/>
      <c r="E92" s="630"/>
      <c r="F92" s="631"/>
      <c r="G92" s="165">
        <v>10</v>
      </c>
      <c r="H92" s="628"/>
      <c r="I92" s="525"/>
      <c r="J92" s="526"/>
      <c r="K92" s="630"/>
      <c r="L92" s="631"/>
      <c r="M92" s="165">
        <v>10</v>
      </c>
      <c r="N92" s="628"/>
      <c r="O92" s="525"/>
      <c r="P92" s="526"/>
      <c r="Q92" s="630"/>
      <c r="R92" s="188"/>
      <c r="S92" s="165">
        <v>10</v>
      </c>
      <c r="T92" s="628"/>
      <c r="U92" s="525"/>
      <c r="V92" s="526"/>
      <c r="W92" s="630"/>
      <c r="X92" s="631"/>
      <c r="Y92" s="165">
        <v>10</v>
      </c>
      <c r="Z92" s="628"/>
      <c r="AA92" s="525"/>
      <c r="AB92" s="526"/>
      <c r="AC92" s="630"/>
      <c r="AD92" s="631"/>
      <c r="AE92" s="165">
        <v>10</v>
      </c>
      <c r="AF92" s="628"/>
      <c r="AG92" s="525"/>
      <c r="AH92" s="526"/>
      <c r="AI92" s="630"/>
      <c r="AJ92" s="385"/>
      <c r="AK92" s="165">
        <v>10</v>
      </c>
      <c r="AL92" s="628"/>
      <c r="AM92" s="525"/>
      <c r="AN92" s="526"/>
      <c r="AO92" s="630"/>
      <c r="AP92" s="631"/>
      <c r="AQ92" s="165">
        <v>10</v>
      </c>
      <c r="AR92" s="628"/>
      <c r="AS92" s="525"/>
      <c r="AT92" s="526"/>
      <c r="AU92" s="630"/>
      <c r="AV92" s="631"/>
      <c r="AW92" s="165">
        <v>10</v>
      </c>
      <c r="AX92" s="628"/>
      <c r="AY92" s="525"/>
      <c r="AZ92" s="526"/>
      <c r="BA92" s="630"/>
      <c r="BB92" s="385"/>
    </row>
    <row r="93" spans="1:54" x14ac:dyDescent="0.25">
      <c r="A93" s="149">
        <v>11</v>
      </c>
      <c r="B93" s="628"/>
      <c r="C93" s="525"/>
      <c r="D93" s="526"/>
      <c r="E93" s="630"/>
      <c r="F93" s="631"/>
      <c r="G93" s="149">
        <v>11</v>
      </c>
      <c r="H93" s="628"/>
      <c r="I93" s="525"/>
      <c r="J93" s="526"/>
      <c r="K93" s="630"/>
      <c r="L93" s="631"/>
      <c r="M93" s="149">
        <v>11</v>
      </c>
      <c r="N93" s="628"/>
      <c r="O93" s="525"/>
      <c r="P93" s="526"/>
      <c r="Q93" s="630"/>
      <c r="R93" s="188"/>
      <c r="S93" s="149">
        <v>11</v>
      </c>
      <c r="T93" s="628"/>
      <c r="U93" s="525"/>
      <c r="V93" s="526"/>
      <c r="W93" s="630"/>
      <c r="X93" s="631"/>
      <c r="Y93" s="149">
        <v>11</v>
      </c>
      <c r="Z93" s="628"/>
      <c r="AA93" s="525"/>
      <c r="AB93" s="526"/>
      <c r="AC93" s="630"/>
      <c r="AD93" s="631"/>
      <c r="AE93" s="149">
        <v>11</v>
      </c>
      <c r="AF93" s="628"/>
      <c r="AG93" s="525"/>
      <c r="AH93" s="526"/>
      <c r="AI93" s="630"/>
      <c r="AJ93" s="385"/>
      <c r="AK93" s="149">
        <v>11</v>
      </c>
      <c r="AL93" s="628"/>
      <c r="AM93" s="525"/>
      <c r="AN93" s="526"/>
      <c r="AO93" s="630"/>
      <c r="AP93" s="631"/>
      <c r="AQ93" s="149">
        <v>11</v>
      </c>
      <c r="AR93" s="628"/>
      <c r="AS93" s="525"/>
      <c r="AT93" s="526"/>
      <c r="AU93" s="630"/>
      <c r="AV93" s="631"/>
      <c r="AW93" s="149">
        <v>11</v>
      </c>
      <c r="AX93" s="628"/>
      <c r="AY93" s="525"/>
      <c r="AZ93" s="526"/>
      <c r="BA93" s="630"/>
      <c r="BB93" s="385"/>
    </row>
    <row r="94" spans="1:54" x14ac:dyDescent="0.25">
      <c r="A94" s="149">
        <v>12</v>
      </c>
      <c r="B94" s="628"/>
      <c r="C94" s="525"/>
      <c r="D94" s="526"/>
      <c r="E94" s="630"/>
      <c r="F94" s="631"/>
      <c r="G94" s="149">
        <v>12</v>
      </c>
      <c r="H94" s="628"/>
      <c r="I94" s="525"/>
      <c r="J94" s="526"/>
      <c r="K94" s="630"/>
      <c r="L94" s="631"/>
      <c r="M94" s="149">
        <v>12</v>
      </c>
      <c r="N94" s="628"/>
      <c r="O94" s="525"/>
      <c r="P94" s="526"/>
      <c r="Q94" s="630"/>
      <c r="R94" s="188"/>
      <c r="S94" s="149">
        <v>12</v>
      </c>
      <c r="T94" s="628"/>
      <c r="U94" s="525"/>
      <c r="V94" s="526"/>
      <c r="W94" s="630"/>
      <c r="X94" s="631"/>
      <c r="Y94" s="149">
        <v>12</v>
      </c>
      <c r="Z94" s="628"/>
      <c r="AA94" s="525"/>
      <c r="AB94" s="526"/>
      <c r="AC94" s="630"/>
      <c r="AD94" s="631"/>
      <c r="AE94" s="149">
        <v>12</v>
      </c>
      <c r="AF94" s="628"/>
      <c r="AG94" s="525"/>
      <c r="AH94" s="526"/>
      <c r="AI94" s="630"/>
      <c r="AJ94" s="385"/>
      <c r="AK94" s="149">
        <v>12</v>
      </c>
      <c r="AL94" s="628"/>
      <c r="AM94" s="525"/>
      <c r="AN94" s="526"/>
      <c r="AO94" s="630"/>
      <c r="AP94" s="631"/>
      <c r="AQ94" s="149">
        <v>12</v>
      </c>
      <c r="AR94" s="628"/>
      <c r="AS94" s="525"/>
      <c r="AT94" s="526"/>
      <c r="AU94" s="630"/>
      <c r="AV94" s="631"/>
      <c r="AW94" s="149">
        <v>12</v>
      </c>
      <c r="AX94" s="628"/>
      <c r="AY94" s="525"/>
      <c r="AZ94" s="526"/>
      <c r="BA94" s="630"/>
      <c r="BB94" s="385"/>
    </row>
    <row r="95" spans="1:54" x14ac:dyDescent="0.25">
      <c r="A95" s="149">
        <v>13</v>
      </c>
      <c r="B95" s="628"/>
      <c r="C95" s="525"/>
      <c r="D95" s="526"/>
      <c r="E95" s="630"/>
      <c r="F95" s="631"/>
      <c r="G95" s="149">
        <v>13</v>
      </c>
      <c r="H95" s="628"/>
      <c r="I95" s="525"/>
      <c r="J95" s="526"/>
      <c r="K95" s="630"/>
      <c r="L95" s="631"/>
      <c r="M95" s="149">
        <v>13</v>
      </c>
      <c r="N95" s="628"/>
      <c r="O95" s="525"/>
      <c r="P95" s="526"/>
      <c r="Q95" s="630"/>
      <c r="R95" s="188"/>
      <c r="S95" s="149">
        <v>13</v>
      </c>
      <c r="T95" s="628"/>
      <c r="U95" s="525"/>
      <c r="V95" s="526"/>
      <c r="W95" s="630"/>
      <c r="X95" s="631"/>
      <c r="Y95" s="149">
        <v>13</v>
      </c>
      <c r="Z95" s="628"/>
      <c r="AA95" s="525"/>
      <c r="AB95" s="526"/>
      <c r="AC95" s="630"/>
      <c r="AD95" s="631"/>
      <c r="AE95" s="149">
        <v>13</v>
      </c>
      <c r="AF95" s="628"/>
      <c r="AG95" s="525"/>
      <c r="AH95" s="526"/>
      <c r="AI95" s="630"/>
      <c r="AJ95" s="385"/>
      <c r="AK95" s="149">
        <v>13</v>
      </c>
      <c r="AL95" s="628"/>
      <c r="AM95" s="525"/>
      <c r="AN95" s="526"/>
      <c r="AO95" s="630"/>
      <c r="AP95" s="631"/>
      <c r="AQ95" s="149">
        <v>13</v>
      </c>
      <c r="AR95" s="628"/>
      <c r="AS95" s="525"/>
      <c r="AT95" s="526"/>
      <c r="AU95" s="630"/>
      <c r="AV95" s="631"/>
      <c r="AW95" s="149">
        <v>13</v>
      </c>
      <c r="AX95" s="628"/>
      <c r="AY95" s="525"/>
      <c r="AZ95" s="526"/>
      <c r="BA95" s="630"/>
      <c r="BB95" s="385"/>
    </row>
    <row r="96" spans="1:54" x14ac:dyDescent="0.25">
      <c r="A96" s="149">
        <v>14</v>
      </c>
      <c r="B96" s="628"/>
      <c r="C96" s="525"/>
      <c r="D96" s="526"/>
      <c r="E96" s="630"/>
      <c r="F96" s="631"/>
      <c r="G96" s="149">
        <v>14</v>
      </c>
      <c r="H96" s="628"/>
      <c r="I96" s="525"/>
      <c r="J96" s="526"/>
      <c r="K96" s="630"/>
      <c r="L96" s="631"/>
      <c r="M96" s="149">
        <v>14</v>
      </c>
      <c r="N96" s="628"/>
      <c r="O96" s="525"/>
      <c r="P96" s="526"/>
      <c r="Q96" s="630"/>
      <c r="R96" s="188"/>
      <c r="S96" s="149">
        <v>14</v>
      </c>
      <c r="T96" s="628"/>
      <c r="U96" s="525"/>
      <c r="V96" s="526"/>
      <c r="W96" s="630"/>
      <c r="X96" s="631"/>
      <c r="Y96" s="149">
        <v>14</v>
      </c>
      <c r="Z96" s="628"/>
      <c r="AA96" s="525"/>
      <c r="AB96" s="526"/>
      <c r="AC96" s="630"/>
      <c r="AD96" s="631"/>
      <c r="AE96" s="149">
        <v>14</v>
      </c>
      <c r="AF96" s="628"/>
      <c r="AG96" s="525"/>
      <c r="AH96" s="526"/>
      <c r="AI96" s="630"/>
      <c r="AJ96" s="385"/>
      <c r="AK96" s="149">
        <v>14</v>
      </c>
      <c r="AL96" s="628"/>
      <c r="AM96" s="525"/>
      <c r="AN96" s="526"/>
      <c r="AO96" s="630"/>
      <c r="AP96" s="631"/>
      <c r="AQ96" s="149">
        <v>14</v>
      </c>
      <c r="AR96" s="628"/>
      <c r="AS96" s="525"/>
      <c r="AT96" s="526"/>
      <c r="AU96" s="630"/>
      <c r="AV96" s="631"/>
      <c r="AW96" s="149">
        <v>14</v>
      </c>
      <c r="AX96" s="628"/>
      <c r="AY96" s="525"/>
      <c r="AZ96" s="526"/>
      <c r="BA96" s="630"/>
      <c r="BB96" s="385"/>
    </row>
    <row r="97" spans="1:54" x14ac:dyDescent="0.25">
      <c r="A97" s="165">
        <v>15</v>
      </c>
      <c r="B97" s="628"/>
      <c r="C97" s="525"/>
      <c r="D97" s="526"/>
      <c r="E97" s="630"/>
      <c r="F97" s="631"/>
      <c r="G97" s="165">
        <v>15</v>
      </c>
      <c r="H97" s="628"/>
      <c r="I97" s="525"/>
      <c r="J97" s="526"/>
      <c r="K97" s="630"/>
      <c r="L97" s="631"/>
      <c r="M97" s="165">
        <v>15</v>
      </c>
      <c r="N97" s="628"/>
      <c r="O97" s="525"/>
      <c r="P97" s="526"/>
      <c r="Q97" s="630"/>
      <c r="R97" s="188"/>
      <c r="S97" s="165">
        <v>15</v>
      </c>
      <c r="T97" s="628"/>
      <c r="U97" s="525"/>
      <c r="V97" s="526"/>
      <c r="W97" s="630"/>
      <c r="X97" s="631"/>
      <c r="Y97" s="165">
        <v>15</v>
      </c>
      <c r="Z97" s="628"/>
      <c r="AA97" s="525"/>
      <c r="AB97" s="526"/>
      <c r="AC97" s="630"/>
      <c r="AD97" s="631"/>
      <c r="AE97" s="165">
        <v>15</v>
      </c>
      <c r="AF97" s="628"/>
      <c r="AG97" s="525"/>
      <c r="AH97" s="526"/>
      <c r="AI97" s="630"/>
      <c r="AJ97" s="385"/>
      <c r="AK97" s="165">
        <v>15</v>
      </c>
      <c r="AL97" s="628"/>
      <c r="AM97" s="525"/>
      <c r="AN97" s="526"/>
      <c r="AO97" s="630"/>
      <c r="AP97" s="631"/>
      <c r="AQ97" s="165">
        <v>15</v>
      </c>
      <c r="AR97" s="628"/>
      <c r="AS97" s="525"/>
      <c r="AT97" s="526"/>
      <c r="AU97" s="630"/>
      <c r="AV97" s="631"/>
      <c r="AW97" s="165">
        <v>15</v>
      </c>
      <c r="AX97" s="628"/>
      <c r="AY97" s="525"/>
      <c r="AZ97" s="526"/>
      <c r="BA97" s="630"/>
      <c r="BB97" s="385"/>
    </row>
    <row r="98" spans="1:54" x14ac:dyDescent="0.25">
      <c r="A98" s="149">
        <v>16</v>
      </c>
      <c r="B98" s="628"/>
      <c r="C98" s="525"/>
      <c r="D98" s="526"/>
      <c r="E98" s="630"/>
      <c r="F98" s="631"/>
      <c r="G98" s="149">
        <v>16</v>
      </c>
      <c r="H98" s="628"/>
      <c r="I98" s="525"/>
      <c r="J98" s="526"/>
      <c r="K98" s="630"/>
      <c r="L98" s="631"/>
      <c r="M98" s="149">
        <v>16</v>
      </c>
      <c r="N98" s="628"/>
      <c r="O98" s="525"/>
      <c r="P98" s="526"/>
      <c r="Q98" s="630"/>
      <c r="R98" s="188"/>
      <c r="S98" s="149">
        <v>16</v>
      </c>
      <c r="T98" s="628"/>
      <c r="U98" s="525"/>
      <c r="V98" s="526"/>
      <c r="W98" s="630"/>
      <c r="X98" s="631"/>
      <c r="Y98" s="149">
        <v>16</v>
      </c>
      <c r="Z98" s="628"/>
      <c r="AA98" s="525"/>
      <c r="AB98" s="526"/>
      <c r="AC98" s="630"/>
      <c r="AD98" s="631"/>
      <c r="AE98" s="149">
        <v>16</v>
      </c>
      <c r="AF98" s="628"/>
      <c r="AG98" s="525"/>
      <c r="AH98" s="526"/>
      <c r="AI98" s="630"/>
      <c r="AJ98" s="385"/>
      <c r="AK98" s="149">
        <v>16</v>
      </c>
      <c r="AL98" s="628"/>
      <c r="AM98" s="525"/>
      <c r="AN98" s="526"/>
      <c r="AO98" s="630"/>
      <c r="AP98" s="631"/>
      <c r="AQ98" s="149">
        <v>16</v>
      </c>
      <c r="AR98" s="628"/>
      <c r="AS98" s="525"/>
      <c r="AT98" s="526"/>
      <c r="AU98" s="630"/>
      <c r="AV98" s="631"/>
      <c r="AW98" s="149">
        <v>16</v>
      </c>
      <c r="AX98" s="628"/>
      <c r="AY98" s="525"/>
      <c r="AZ98" s="526"/>
      <c r="BA98" s="630"/>
      <c r="BB98" s="385"/>
    </row>
    <row r="99" spans="1:54" x14ac:dyDescent="0.25">
      <c r="A99" s="149">
        <v>17</v>
      </c>
      <c r="B99" s="628"/>
      <c r="C99" s="525"/>
      <c r="D99" s="526"/>
      <c r="E99" s="630"/>
      <c r="F99" s="631"/>
      <c r="G99" s="149">
        <v>17</v>
      </c>
      <c r="H99" s="628"/>
      <c r="I99" s="525"/>
      <c r="J99" s="526"/>
      <c r="K99" s="630"/>
      <c r="L99" s="631"/>
      <c r="M99" s="149">
        <v>17</v>
      </c>
      <c r="N99" s="628"/>
      <c r="O99" s="525"/>
      <c r="P99" s="526"/>
      <c r="Q99" s="630"/>
      <c r="R99" s="188"/>
      <c r="S99" s="149">
        <v>17</v>
      </c>
      <c r="T99" s="628"/>
      <c r="U99" s="525"/>
      <c r="V99" s="526"/>
      <c r="W99" s="630"/>
      <c r="X99" s="631"/>
      <c r="Y99" s="149">
        <v>17</v>
      </c>
      <c r="Z99" s="628"/>
      <c r="AA99" s="525"/>
      <c r="AB99" s="526"/>
      <c r="AC99" s="630"/>
      <c r="AD99" s="631"/>
      <c r="AE99" s="149">
        <v>17</v>
      </c>
      <c r="AF99" s="628"/>
      <c r="AG99" s="525"/>
      <c r="AH99" s="526"/>
      <c r="AI99" s="630"/>
      <c r="AJ99" s="385"/>
      <c r="AK99" s="149">
        <v>17</v>
      </c>
      <c r="AL99" s="628"/>
      <c r="AM99" s="525"/>
      <c r="AN99" s="526"/>
      <c r="AO99" s="630"/>
      <c r="AP99" s="631"/>
      <c r="AQ99" s="149">
        <v>17</v>
      </c>
      <c r="AR99" s="628"/>
      <c r="AS99" s="525"/>
      <c r="AT99" s="526"/>
      <c r="AU99" s="630"/>
      <c r="AV99" s="631"/>
      <c r="AW99" s="149">
        <v>17</v>
      </c>
      <c r="AX99" s="628"/>
      <c r="AY99" s="525"/>
      <c r="AZ99" s="526"/>
      <c r="BA99" s="630"/>
      <c r="BB99" s="385"/>
    </row>
    <row r="100" spans="1:54" x14ac:dyDescent="0.25">
      <c r="A100" s="149">
        <v>18</v>
      </c>
      <c r="B100" s="628"/>
      <c r="C100" s="525"/>
      <c r="D100" s="526"/>
      <c r="E100" s="630"/>
      <c r="F100" s="631"/>
      <c r="G100" s="149">
        <v>18</v>
      </c>
      <c r="H100" s="628"/>
      <c r="I100" s="525"/>
      <c r="J100" s="526"/>
      <c r="K100" s="630"/>
      <c r="L100" s="631"/>
      <c r="M100" s="149">
        <v>18</v>
      </c>
      <c r="N100" s="628"/>
      <c r="O100" s="525"/>
      <c r="P100" s="526"/>
      <c r="Q100" s="630"/>
      <c r="R100" s="188"/>
      <c r="S100" s="149">
        <v>18</v>
      </c>
      <c r="T100" s="628"/>
      <c r="U100" s="525"/>
      <c r="V100" s="526"/>
      <c r="W100" s="630"/>
      <c r="X100" s="631"/>
      <c r="Y100" s="149">
        <v>18</v>
      </c>
      <c r="Z100" s="628"/>
      <c r="AA100" s="525"/>
      <c r="AB100" s="526"/>
      <c r="AC100" s="630"/>
      <c r="AD100" s="631"/>
      <c r="AE100" s="149">
        <v>18</v>
      </c>
      <c r="AF100" s="628"/>
      <c r="AG100" s="525"/>
      <c r="AH100" s="526"/>
      <c r="AI100" s="630"/>
      <c r="AJ100" s="385"/>
      <c r="AK100" s="149">
        <v>18</v>
      </c>
      <c r="AL100" s="628"/>
      <c r="AM100" s="525"/>
      <c r="AN100" s="526"/>
      <c r="AO100" s="630"/>
      <c r="AP100" s="631"/>
      <c r="AQ100" s="149">
        <v>18</v>
      </c>
      <c r="AR100" s="628"/>
      <c r="AS100" s="525"/>
      <c r="AT100" s="526"/>
      <c r="AU100" s="630"/>
      <c r="AV100" s="631"/>
      <c r="AW100" s="149">
        <v>18</v>
      </c>
      <c r="AX100" s="628"/>
      <c r="AY100" s="525"/>
      <c r="AZ100" s="526"/>
      <c r="BA100" s="630"/>
      <c r="BB100" s="385"/>
    </row>
    <row r="101" spans="1:54" x14ac:dyDescent="0.25">
      <c r="A101" s="149">
        <v>19</v>
      </c>
      <c r="B101" s="628"/>
      <c r="C101" s="525"/>
      <c r="D101" s="526"/>
      <c r="E101" s="630"/>
      <c r="F101" s="631"/>
      <c r="G101" s="149">
        <v>19</v>
      </c>
      <c r="H101" s="628"/>
      <c r="I101" s="525"/>
      <c r="J101" s="526"/>
      <c r="K101" s="630"/>
      <c r="L101" s="631"/>
      <c r="M101" s="149">
        <v>19</v>
      </c>
      <c r="N101" s="628"/>
      <c r="O101" s="525"/>
      <c r="P101" s="526"/>
      <c r="Q101" s="630"/>
      <c r="R101" s="188"/>
      <c r="S101" s="149">
        <v>19</v>
      </c>
      <c r="T101" s="628"/>
      <c r="U101" s="525"/>
      <c r="V101" s="526"/>
      <c r="W101" s="630"/>
      <c r="X101" s="631"/>
      <c r="Y101" s="149">
        <v>19</v>
      </c>
      <c r="Z101" s="628"/>
      <c r="AA101" s="525"/>
      <c r="AB101" s="526"/>
      <c r="AC101" s="630"/>
      <c r="AD101" s="631"/>
      <c r="AE101" s="149">
        <v>19</v>
      </c>
      <c r="AF101" s="628"/>
      <c r="AG101" s="525"/>
      <c r="AH101" s="526"/>
      <c r="AI101" s="630"/>
      <c r="AJ101" s="385"/>
      <c r="AK101" s="149">
        <v>19</v>
      </c>
      <c r="AL101" s="628"/>
      <c r="AM101" s="525"/>
      <c r="AN101" s="526"/>
      <c r="AO101" s="630"/>
      <c r="AP101" s="631"/>
      <c r="AQ101" s="149">
        <v>19</v>
      </c>
      <c r="AR101" s="628"/>
      <c r="AS101" s="525"/>
      <c r="AT101" s="526"/>
      <c r="AU101" s="630"/>
      <c r="AV101" s="631"/>
      <c r="AW101" s="149">
        <v>19</v>
      </c>
      <c r="AX101" s="628"/>
      <c r="AY101" s="525"/>
      <c r="AZ101" s="526"/>
      <c r="BA101" s="630"/>
      <c r="BB101" s="385"/>
    </row>
    <row r="102" spans="1:54" ht="15.75" thickBot="1" x14ac:dyDescent="0.3">
      <c r="A102" s="146">
        <v>20</v>
      </c>
      <c r="B102" s="56"/>
      <c r="C102" s="577"/>
      <c r="D102" s="577"/>
      <c r="E102" s="57"/>
      <c r="F102" s="190"/>
      <c r="G102" s="146">
        <v>20</v>
      </c>
      <c r="H102" s="56"/>
      <c r="I102" s="577"/>
      <c r="J102" s="577"/>
      <c r="K102" s="57"/>
      <c r="L102" s="190"/>
      <c r="M102" s="146">
        <v>20</v>
      </c>
      <c r="N102" s="56"/>
      <c r="O102" s="577"/>
      <c r="P102" s="577"/>
      <c r="Q102" s="57"/>
      <c r="R102" s="634"/>
      <c r="S102" s="146">
        <v>20</v>
      </c>
      <c r="T102" s="56"/>
      <c r="U102" s="577"/>
      <c r="V102" s="577"/>
      <c r="W102" s="57"/>
      <c r="X102" s="190"/>
      <c r="Y102" s="146">
        <v>20</v>
      </c>
      <c r="Z102" s="56"/>
      <c r="AA102" s="577"/>
      <c r="AB102" s="577"/>
      <c r="AC102" s="57"/>
      <c r="AD102" s="190"/>
      <c r="AE102" s="146">
        <v>20</v>
      </c>
      <c r="AF102" s="56"/>
      <c r="AG102" s="577"/>
      <c r="AH102" s="577"/>
      <c r="AI102" s="57"/>
      <c r="AJ102" s="191"/>
      <c r="AK102" s="146">
        <v>20</v>
      </c>
      <c r="AL102" s="56"/>
      <c r="AM102" s="577"/>
      <c r="AN102" s="577"/>
      <c r="AO102" s="57"/>
      <c r="AP102" s="190"/>
      <c r="AQ102" s="146">
        <v>20</v>
      </c>
      <c r="AR102" s="56"/>
      <c r="AS102" s="577"/>
      <c r="AT102" s="577"/>
      <c r="AU102" s="57"/>
      <c r="AV102" s="190"/>
      <c r="AW102" s="146">
        <v>20</v>
      </c>
      <c r="AX102" s="56"/>
      <c r="AY102" s="577"/>
      <c r="AZ102" s="577"/>
      <c r="BA102" s="57"/>
      <c r="BB102" s="191"/>
    </row>
    <row r="103" spans="1:54" ht="21" x14ac:dyDescent="0.35">
      <c r="B103" s="145"/>
      <c r="C103" s="145"/>
      <c r="D103" s="145"/>
      <c r="E103" s="145"/>
      <c r="F103" s="145"/>
      <c r="H103" s="145"/>
      <c r="I103" s="145"/>
      <c r="J103" s="145"/>
      <c r="K103" s="145"/>
      <c r="L103" s="145"/>
      <c r="N103" s="145"/>
      <c r="O103" s="145"/>
      <c r="P103" s="145"/>
      <c r="Q103" s="145"/>
      <c r="R103" s="145"/>
      <c r="T103" s="145"/>
      <c r="U103" s="145"/>
      <c r="V103" s="145"/>
      <c r="W103" s="145"/>
      <c r="X103" s="145"/>
      <c r="Z103" s="145"/>
      <c r="AA103" s="145"/>
      <c r="AB103" s="145"/>
      <c r="AC103" s="145"/>
      <c r="AD103" s="145"/>
      <c r="AF103" s="145"/>
      <c r="AG103" s="145"/>
      <c r="AH103" s="145"/>
      <c r="AI103" s="145"/>
      <c r="AJ103" s="145"/>
      <c r="AL103" s="145"/>
      <c r="AM103" s="145"/>
      <c r="AN103" s="145"/>
      <c r="AO103" s="145"/>
      <c r="AP103" s="145"/>
      <c r="AR103" s="145"/>
      <c r="AS103" s="145"/>
      <c r="AT103" s="145"/>
      <c r="AU103" s="145"/>
      <c r="AV103" s="145"/>
      <c r="AX103" s="145"/>
      <c r="AY103" s="145"/>
      <c r="AZ103" s="145"/>
      <c r="BA103" s="145"/>
      <c r="BB103" s="145"/>
    </row>
    <row r="104" spans="1:54" ht="21" x14ac:dyDescent="0.35">
      <c r="B104" s="145"/>
      <c r="C104" s="145"/>
      <c r="D104" s="145"/>
      <c r="E104" s="145"/>
      <c r="F104" s="145"/>
      <c r="H104" s="145"/>
      <c r="I104" s="145"/>
      <c r="J104" s="145"/>
      <c r="K104" s="145"/>
      <c r="L104" s="145"/>
      <c r="N104" s="145"/>
      <c r="O104" s="145"/>
      <c r="P104" s="145"/>
      <c r="Q104" s="145"/>
      <c r="R104" s="145"/>
      <c r="T104" s="145"/>
      <c r="U104" s="145"/>
      <c r="V104" s="145"/>
      <c r="W104" s="145"/>
      <c r="X104" s="145"/>
      <c r="Z104" s="145"/>
      <c r="AA104" s="145"/>
      <c r="AB104" s="145"/>
      <c r="AC104" s="145"/>
      <c r="AD104" s="145"/>
      <c r="AF104" s="145"/>
      <c r="AG104" s="145"/>
      <c r="AH104" s="145"/>
      <c r="AI104" s="145"/>
      <c r="AJ104" s="145"/>
      <c r="AL104" s="145"/>
      <c r="AM104" s="145"/>
      <c r="AN104" s="145"/>
      <c r="AO104" s="145"/>
      <c r="AP104" s="145"/>
      <c r="AR104" s="145"/>
      <c r="AS104" s="145"/>
      <c r="AT104" s="145"/>
      <c r="AU104" s="145"/>
      <c r="AV104" s="145"/>
      <c r="AX104" s="145"/>
      <c r="AY104" s="145"/>
      <c r="AZ104" s="145"/>
      <c r="BA104" s="145"/>
      <c r="BB104" s="145"/>
    </row>
    <row r="105" spans="1:54" ht="19.5" customHeight="1" x14ac:dyDescent="0.25"/>
    <row r="106" spans="1:54" ht="25.5" customHeight="1" x14ac:dyDescent="0.35">
      <c r="A106" s="578" t="s">
        <v>500</v>
      </c>
      <c r="B106" s="578"/>
      <c r="C106" s="578"/>
      <c r="F106" s="144" t="s">
        <v>499</v>
      </c>
    </row>
    <row r="107" spans="1:54" ht="15.75" thickBot="1" x14ac:dyDescent="0.3"/>
    <row r="108" spans="1:54" ht="31.5" customHeight="1" thickBot="1" x14ac:dyDescent="0.3">
      <c r="A108" s="483" t="s">
        <v>8</v>
      </c>
      <c r="B108" s="485"/>
      <c r="C108" s="26" t="s">
        <v>44</v>
      </c>
      <c r="D108" s="198" t="s">
        <v>498</v>
      </c>
      <c r="E108" s="27" t="s">
        <v>497</v>
      </c>
      <c r="F108" s="483" t="s">
        <v>496</v>
      </c>
      <c r="G108" s="484"/>
      <c r="H108" s="197" t="s">
        <v>495</v>
      </c>
    </row>
    <row r="109" spans="1:54" ht="30" x14ac:dyDescent="0.25">
      <c r="A109" s="579">
        <f>A7</f>
        <v>0</v>
      </c>
      <c r="B109" s="580"/>
      <c r="C109" s="140" t="s">
        <v>494</v>
      </c>
      <c r="D109" s="98">
        <v>1</v>
      </c>
      <c r="E109" s="353">
        <f>IF($F$5&lt;&gt;"Yes", 0, IF(F73="--",1,IF(F73&gt;=0.002,0,IF(F73&gt;0.00099,0.5,1))))</f>
        <v>0</v>
      </c>
      <c r="F109" s="585">
        <f>IF($F$5&lt;&gt;"Yes", 0, IF(L73="--",1,IF(L73&gt;=0.002,0,IF(L73&gt;0.00099,0.5,1))))</f>
        <v>0</v>
      </c>
      <c r="G109" s="585"/>
      <c r="H109" s="354">
        <f>IF($F$5&lt;&gt;"Yes", 0, IF(R73="--", 1, IF(R73&gt;=0.002, 0, IF(R73&gt;0.00099, 0.5, 1))))</f>
        <v>0</v>
      </c>
    </row>
    <row r="110" spans="1:54" ht="15" customHeight="1" x14ac:dyDescent="0.25">
      <c r="A110" s="581"/>
      <c r="B110" s="582"/>
      <c r="C110" s="139" t="s">
        <v>491</v>
      </c>
      <c r="D110" s="52">
        <v>5.3</v>
      </c>
      <c r="E110" s="355">
        <f>IF($F$5&lt;&gt;"Yes",0,IF(K141&gt;0,0,5.3))</f>
        <v>0</v>
      </c>
      <c r="F110" s="586">
        <f>IF($F$5&lt;&gt;"Yes", 0, IF(L141&gt;0, 0, 5.3))</f>
        <v>0</v>
      </c>
      <c r="G110" s="587"/>
      <c r="H110" s="306">
        <f>IF($F$5&lt;&gt;"Yes", 0, IF(M141&gt;0, 0, 5.3))</f>
        <v>0</v>
      </c>
    </row>
    <row r="111" spans="1:54" ht="15" customHeight="1" x14ac:dyDescent="0.25">
      <c r="A111" s="581"/>
      <c r="B111" s="582"/>
      <c r="C111" s="139" t="s">
        <v>493</v>
      </c>
      <c r="D111" s="52">
        <v>2</v>
      </c>
      <c r="E111" s="355">
        <f>IF($F$5&lt;&gt;"Yes", 0, IF(K151&gt;0, 0, 2))</f>
        <v>0</v>
      </c>
      <c r="F111" s="588">
        <f>IF($F$5&lt;&gt;"Yes", 0, IF(L151&gt;0, 0, 2))</f>
        <v>0</v>
      </c>
      <c r="G111" s="588"/>
      <c r="H111" s="306">
        <f>IF($F$5&lt;&gt;"Yes", 0, IF(M151&gt;0, 0, 2))</f>
        <v>0</v>
      </c>
    </row>
    <row r="112" spans="1:54" ht="15" customHeight="1" thickBot="1" x14ac:dyDescent="0.3">
      <c r="A112" s="583"/>
      <c r="B112" s="584"/>
      <c r="C112" s="589" t="s">
        <v>492</v>
      </c>
      <c r="D112" s="589"/>
      <c r="E112" s="589"/>
      <c r="F112" s="589"/>
      <c r="G112" s="589"/>
      <c r="H112" s="358">
        <f>IF(A9=0, 0, SUM(E109:H111))</f>
        <v>0</v>
      </c>
    </row>
    <row r="113" spans="1:8" ht="30" x14ac:dyDescent="0.25">
      <c r="A113" s="579">
        <f>S7</f>
        <v>0</v>
      </c>
      <c r="B113" s="580"/>
      <c r="C113" s="140" t="s">
        <v>494</v>
      </c>
      <c r="D113" s="143">
        <v>1</v>
      </c>
      <c r="E113" s="356">
        <f>IF($F$5&lt;&gt;"Yes", 0, IF(X73="--", 1, IF(X73&gt;=0.002, 0, IF(X73&gt;0.00099, 0.5, 1))))</f>
        <v>0</v>
      </c>
      <c r="F113" s="585">
        <f>IF($F$5&lt;&gt;"Yes", 0, IF(AD73="--", 1, IF(AD73&gt;=0.002, 0, IF(AD73&gt;0.00099, 0.5, 1))))</f>
        <v>0</v>
      </c>
      <c r="G113" s="585"/>
      <c r="H113" s="354">
        <f>IF($F$5&lt;&gt;"Yes", 0, IF(AJ73="--", 1, IF(AJ73&gt;=0.002, 0, IF(AJ73&gt;0.00099,0.5, 1))))</f>
        <v>0</v>
      </c>
    </row>
    <row r="114" spans="1:8" ht="15" customHeight="1" x14ac:dyDescent="0.25">
      <c r="A114" s="581"/>
      <c r="B114" s="582"/>
      <c r="C114" s="142" t="s">
        <v>491</v>
      </c>
      <c r="D114" s="141">
        <v>5.3</v>
      </c>
      <c r="E114" s="357">
        <f>IF($F$5&lt;&gt;"Yes", 0, IF(N141&gt;0, 0, 5.3))</f>
        <v>0</v>
      </c>
      <c r="F114" s="588">
        <f>IF($F$5&lt;&gt;"Yes", 0,IF(O141&gt;0, 0, 5.3))</f>
        <v>0</v>
      </c>
      <c r="G114" s="588"/>
      <c r="H114" s="306">
        <f>IF($F$5&lt;&gt;"Yes", 0, IF(P141&gt;0, 0, 5.3))</f>
        <v>0</v>
      </c>
    </row>
    <row r="115" spans="1:8" ht="15" customHeight="1" x14ac:dyDescent="0.25">
      <c r="A115" s="581"/>
      <c r="B115" s="582"/>
      <c r="C115" s="142" t="s">
        <v>493</v>
      </c>
      <c r="D115" s="141">
        <v>2</v>
      </c>
      <c r="E115" s="357">
        <f>IF($F$5&lt;&gt;"Yes", 0, IF(N151&gt;0, 0, 2))</f>
        <v>0</v>
      </c>
      <c r="F115" s="588">
        <f>IF($F$5&lt;&gt;"Yes", 0,IF(O151&gt;0, 0, 2))</f>
        <v>0</v>
      </c>
      <c r="G115" s="588"/>
      <c r="H115" s="306">
        <f>IF($F$5&lt;&gt;"Yes", 0,IF(P151&gt;0, 0, 2))</f>
        <v>0</v>
      </c>
    </row>
    <row r="116" spans="1:8" ht="15" customHeight="1" thickBot="1" x14ac:dyDescent="0.3">
      <c r="A116" s="461"/>
      <c r="B116" s="592"/>
      <c r="C116" s="593" t="s">
        <v>492</v>
      </c>
      <c r="D116" s="593"/>
      <c r="E116" s="593"/>
      <c r="F116" s="593"/>
      <c r="G116" s="593"/>
      <c r="H116" s="359">
        <f>IF(S9=0, 0, SUM(E113:H115))</f>
        <v>0</v>
      </c>
    </row>
    <row r="117" spans="1:8" ht="30" x14ac:dyDescent="0.25">
      <c r="A117" s="579">
        <f>AK7</f>
        <v>0</v>
      </c>
      <c r="B117" s="580"/>
      <c r="C117" s="140" t="s">
        <v>494</v>
      </c>
      <c r="D117" s="98">
        <v>1</v>
      </c>
      <c r="E117" s="353">
        <f>IF($F$5&lt;&gt;"Yes", 0,IF(AP73="--", 1, IF(AP73&gt;=0.002, 0, IF(AP73&gt;0.00099, 0.5, 1))))</f>
        <v>0</v>
      </c>
      <c r="F117" s="585">
        <f>IF($F$5&lt;&gt;"Yes", 0,IF(AV73="--", 1, IF(AV73&gt;=0.002, 0, IF(AV73&gt;0.00099, 0.5, 1))))</f>
        <v>0</v>
      </c>
      <c r="G117" s="585"/>
      <c r="H117" s="354">
        <f>IF($F$5&lt;&gt;"Yes", 0,IF(BB73="--", 1, IF(BB73&gt;=0.002, 0, IF(BB73&gt;0.00099, 0.5, 1))))</f>
        <v>0</v>
      </c>
    </row>
    <row r="118" spans="1:8" ht="15.75" customHeight="1" x14ac:dyDescent="0.25">
      <c r="A118" s="581"/>
      <c r="B118" s="582"/>
      <c r="C118" s="139" t="s">
        <v>491</v>
      </c>
      <c r="D118" s="52">
        <v>5.3</v>
      </c>
      <c r="E118" s="355">
        <f>IF($F$5&lt;&gt;"Yes", 0,IF(Q141&gt;0, 0, 5.3))</f>
        <v>0</v>
      </c>
      <c r="F118" s="588">
        <f>IF($F$5&lt;&gt;"Yes", 0, IF(R141&gt;0, 0, 5.3))</f>
        <v>0</v>
      </c>
      <c r="G118" s="588"/>
      <c r="H118" s="306">
        <f>IF($F$5&lt;&gt;"Yes", 0, IF(S141&gt;0, 0,5.3))</f>
        <v>0</v>
      </c>
    </row>
    <row r="119" spans="1:8" ht="15" customHeight="1" x14ac:dyDescent="0.25">
      <c r="A119" s="581"/>
      <c r="B119" s="582"/>
      <c r="C119" s="139" t="s">
        <v>493</v>
      </c>
      <c r="D119" s="52">
        <v>2</v>
      </c>
      <c r="E119" s="355">
        <f>IF($F$5&lt;&gt;"Yes", 0, IF(Q151&gt;0, 0, 2))</f>
        <v>0</v>
      </c>
      <c r="F119" s="588">
        <f>IF($F$5&lt;&gt;"Yes", 0, IF(R151&gt;0, 0, 2))</f>
        <v>0</v>
      </c>
      <c r="G119" s="588"/>
      <c r="H119" s="306">
        <f>IF($F$5&lt;&gt;"Yes", 0, IF(S151&gt;0, 0, 2))</f>
        <v>0</v>
      </c>
    </row>
    <row r="120" spans="1:8" ht="15.75" customHeight="1" thickBot="1" x14ac:dyDescent="0.3">
      <c r="A120" s="583"/>
      <c r="B120" s="584"/>
      <c r="C120" s="594" t="s">
        <v>492</v>
      </c>
      <c r="D120" s="594"/>
      <c r="E120" s="594"/>
      <c r="F120" s="594"/>
      <c r="G120" s="594"/>
      <c r="H120" s="358">
        <f>IF(AK9=0, 0, SUM(E117:H119))</f>
        <v>0</v>
      </c>
    </row>
    <row r="121" spans="1:8" ht="15.75" customHeight="1" thickBot="1" x14ac:dyDescent="0.3">
      <c r="A121" s="590" t="s">
        <v>11</v>
      </c>
      <c r="B121" s="591"/>
      <c r="C121" s="591"/>
      <c r="D121" s="591"/>
      <c r="E121" s="591"/>
      <c r="F121" s="591"/>
      <c r="G121" s="591"/>
      <c r="H121" s="138">
        <f>IF(OR(F5="No", ISBLANK(F5)), 0, SUM(H112,H116,H120))</f>
        <v>0</v>
      </c>
    </row>
    <row r="122" spans="1:8" ht="15" customHeight="1" x14ac:dyDescent="0.25"/>
    <row r="123" spans="1:8" ht="15.75" customHeight="1" x14ac:dyDescent="0.25"/>
    <row r="124" spans="1:8" x14ac:dyDescent="0.25">
      <c r="A124" s="137"/>
      <c r="B124" s="137"/>
    </row>
    <row r="134" spans="2:19" hidden="1" x14ac:dyDescent="0.25">
      <c r="K134" t="s">
        <v>491</v>
      </c>
    </row>
    <row r="135" spans="2:19" hidden="1" x14ac:dyDescent="0.25">
      <c r="K135" t="s">
        <v>477</v>
      </c>
      <c r="L135" t="s">
        <v>476</v>
      </c>
      <c r="M135" t="s">
        <v>475</v>
      </c>
      <c r="N135" t="s">
        <v>474</v>
      </c>
      <c r="O135" t="s">
        <v>473</v>
      </c>
      <c r="P135" t="s">
        <v>472</v>
      </c>
      <c r="Q135" t="s">
        <v>471</v>
      </c>
      <c r="R135" t="s">
        <v>470</v>
      </c>
      <c r="S135" t="s">
        <v>469</v>
      </c>
    </row>
    <row r="136" spans="2:19" hidden="1" x14ac:dyDescent="0.25">
      <c r="B136" t="s">
        <v>490</v>
      </c>
      <c r="C136" t="s">
        <v>489</v>
      </c>
      <c r="K136">
        <f>IF(ISBLANK(F76), 0, 1)</f>
        <v>0</v>
      </c>
      <c r="L136">
        <f>IF(ISBLANK(L76), 0, 1)</f>
        <v>0</v>
      </c>
      <c r="M136">
        <f>IF(ISBLANK(R76), 0, 1)</f>
        <v>0</v>
      </c>
      <c r="N136">
        <f>IF(ISBLANK(X76), 0, 1)</f>
        <v>0</v>
      </c>
      <c r="O136">
        <f>IF(ISBLANK(AD76), 0, 1)</f>
        <v>0</v>
      </c>
      <c r="P136">
        <f>IF(ISBLANK(AJ76), 0, 1)</f>
        <v>0</v>
      </c>
      <c r="Q136">
        <f>IF(ISBLANK(AP76), 0, 1)</f>
        <v>0</v>
      </c>
      <c r="R136">
        <f>IF(ISBLANK(AV76), 0, 1)</f>
        <v>0</v>
      </c>
      <c r="S136">
        <f>IF(ISBLANK(BB76), 0, 1)</f>
        <v>0</v>
      </c>
    </row>
    <row r="137" spans="2:19" hidden="1" x14ac:dyDescent="0.25">
      <c r="B137" t="s">
        <v>488</v>
      </c>
      <c r="C137" t="s">
        <v>487</v>
      </c>
      <c r="K137">
        <f>IF(ISBLANK(F77), 0, 1)</f>
        <v>0</v>
      </c>
      <c r="L137">
        <f>IF(ISBLANK(L77), 0, 1)</f>
        <v>0</v>
      </c>
      <c r="M137">
        <f>IF(ISBLANK(R77), 0, 1)</f>
        <v>0</v>
      </c>
      <c r="N137">
        <f>IF(ISBLANK(X77), 0, 1)</f>
        <v>0</v>
      </c>
      <c r="O137">
        <f>IF(ISBLANK(AD77), 0, 1)</f>
        <v>0</v>
      </c>
      <c r="P137">
        <f>IF(ISBLANK(AJ77), 0, 1)</f>
        <v>0</v>
      </c>
      <c r="Q137">
        <f>IF(ISBLANK(AP77), 0, 1)</f>
        <v>0</v>
      </c>
      <c r="R137">
        <f>IF(ISBLANK(AV77), 0, 1)</f>
        <v>0</v>
      </c>
      <c r="S137">
        <f>IF(ISBLANK(BB77), 0, 1)</f>
        <v>0</v>
      </c>
    </row>
    <row r="138" spans="2:19" hidden="1" x14ac:dyDescent="0.25">
      <c r="B138" t="s">
        <v>486</v>
      </c>
      <c r="C138" t="s">
        <v>485</v>
      </c>
      <c r="K138">
        <f>IF(ISBLANK(F78), 0, 1)</f>
        <v>0</v>
      </c>
      <c r="L138">
        <f>IF(ISBLANK(L78), 0, 1)</f>
        <v>0</v>
      </c>
      <c r="M138">
        <f>IF(ISBLANK(R78), 0, 1)</f>
        <v>0</v>
      </c>
      <c r="N138">
        <f>IF(ISBLANK(X78), 0, 1)</f>
        <v>0</v>
      </c>
      <c r="O138">
        <f>IF(ISBLANK(AD78), 0, 1)</f>
        <v>0</v>
      </c>
      <c r="P138">
        <f>IF(ISBLANK(AJ78), 0, 1)</f>
        <v>0</v>
      </c>
      <c r="Q138">
        <f>IF(ISBLANK(AP78), 0, 1)</f>
        <v>0</v>
      </c>
      <c r="R138">
        <f>IF(ISBLANK(AV78), 0, 1)</f>
        <v>0</v>
      </c>
      <c r="S138">
        <f>IF(ISBLANK(BB78), 0, 1)</f>
        <v>0</v>
      </c>
    </row>
    <row r="139" spans="2:19" hidden="1" x14ac:dyDescent="0.25">
      <c r="B139" t="s">
        <v>484</v>
      </c>
      <c r="C139" t="s">
        <v>483</v>
      </c>
      <c r="K139">
        <f>IF(ISBLANK(F79), 0, 1)</f>
        <v>0</v>
      </c>
      <c r="L139">
        <f>IF(ISBLANK(L79), 0, 1)</f>
        <v>0</v>
      </c>
      <c r="M139">
        <f>IF(ISBLANK(R79), 0, 1)</f>
        <v>0</v>
      </c>
      <c r="N139">
        <f>IF(ISBLANK(X79), 0, 1)</f>
        <v>0</v>
      </c>
      <c r="O139">
        <f>IF(ISBLANK(AD79), 0, 1)</f>
        <v>0</v>
      </c>
      <c r="P139">
        <f>IF(ISBLANK(AJ79), 0, 1)</f>
        <v>0</v>
      </c>
      <c r="Q139">
        <f>IF(ISBLANK(AP79), 0, 1)</f>
        <v>0</v>
      </c>
      <c r="R139">
        <f>IF(ISBLANK(AV79), 0, 1)</f>
        <v>0</v>
      </c>
      <c r="S139">
        <f>IF(ISBLANK(BB79), 0, 1)</f>
        <v>0</v>
      </c>
    </row>
    <row r="140" spans="2:19" hidden="1" x14ac:dyDescent="0.25">
      <c r="B140" t="s">
        <v>482</v>
      </c>
      <c r="C140" t="s">
        <v>481</v>
      </c>
      <c r="K140">
        <f>IF(ISBLANK(F80), 0, 1)</f>
        <v>0</v>
      </c>
      <c r="L140">
        <f>IF(ISBLANK(L80), 0, 1)</f>
        <v>0</v>
      </c>
      <c r="M140">
        <f>IF(ISBLANK(R80), 0, 1)</f>
        <v>0</v>
      </c>
      <c r="N140">
        <f>IF(ISBLANK(X80), 0, 1)</f>
        <v>0</v>
      </c>
      <c r="O140">
        <f>IF(ISBLANK(AD80), 0, 1)</f>
        <v>0</v>
      </c>
      <c r="P140">
        <f>IF(ISBLANK(AJ80), 0, 1)</f>
        <v>0</v>
      </c>
      <c r="Q140">
        <f>IF(ISBLANK(AP80), 0, 1)</f>
        <v>0</v>
      </c>
      <c r="R140">
        <f>IF(ISBLANK(AV80), 0, 1)</f>
        <v>0</v>
      </c>
      <c r="S140">
        <f>IF(ISBLANK(BB80), 0, 1)</f>
        <v>0</v>
      </c>
    </row>
    <row r="141" spans="2:19" hidden="1" x14ac:dyDescent="0.25">
      <c r="B141" t="s">
        <v>480</v>
      </c>
      <c r="C141" t="s">
        <v>479</v>
      </c>
      <c r="K141">
        <f t="shared" ref="K141:S141" si="0">SUM(K136:K140)</f>
        <v>0</v>
      </c>
      <c r="L141">
        <f t="shared" si="0"/>
        <v>0</v>
      </c>
      <c r="M141">
        <f t="shared" si="0"/>
        <v>0</v>
      </c>
      <c r="N141">
        <f t="shared" si="0"/>
        <v>0</v>
      </c>
      <c r="O141">
        <f t="shared" si="0"/>
        <v>0</v>
      </c>
      <c r="P141">
        <f t="shared" si="0"/>
        <v>0</v>
      </c>
      <c r="Q141">
        <f t="shared" si="0"/>
        <v>0</v>
      </c>
      <c r="R141">
        <f t="shared" si="0"/>
        <v>0</v>
      </c>
      <c r="S141">
        <f t="shared" si="0"/>
        <v>0</v>
      </c>
    </row>
    <row r="142" spans="2:19" hidden="1" x14ac:dyDescent="0.25"/>
    <row r="143" spans="2:19" hidden="1" x14ac:dyDescent="0.25"/>
    <row r="144" spans="2:19" hidden="1" x14ac:dyDescent="0.25">
      <c r="K144" t="s">
        <v>478</v>
      </c>
    </row>
    <row r="145" spans="11:19" hidden="1" x14ac:dyDescent="0.25">
      <c r="K145" t="s">
        <v>477</v>
      </c>
      <c r="L145" t="s">
        <v>476</v>
      </c>
      <c r="M145" t="s">
        <v>475</v>
      </c>
      <c r="N145" t="s">
        <v>474</v>
      </c>
      <c r="O145" t="s">
        <v>473</v>
      </c>
      <c r="P145" t="s">
        <v>472</v>
      </c>
      <c r="Q145" t="s">
        <v>471</v>
      </c>
      <c r="R145" t="s">
        <v>470</v>
      </c>
      <c r="S145" t="s">
        <v>469</v>
      </c>
    </row>
    <row r="146" spans="11:19" hidden="1" x14ac:dyDescent="0.25">
      <c r="K146">
        <f>IF(ISBLANK(F83), 0, 1)</f>
        <v>0</v>
      </c>
      <c r="L146">
        <f>IF(ISBLANK(L83), 0, 1)</f>
        <v>0</v>
      </c>
      <c r="M146">
        <f>IF(ISBLANK(R83), 0, 1)</f>
        <v>0</v>
      </c>
      <c r="N146">
        <f>IF(ISBLANK(X83), 0, 1)</f>
        <v>0</v>
      </c>
      <c r="O146">
        <f>IF(ISBLANK(AD83), 0, 1)</f>
        <v>0</v>
      </c>
      <c r="P146">
        <f>IF(ISBLANK(AJ83), 0, 1)</f>
        <v>0</v>
      </c>
      <c r="Q146">
        <f>IF(ISBLANK(AP83), 0, 1)</f>
        <v>0</v>
      </c>
      <c r="R146">
        <f>IF(ISBLANK(AV83), 0, 1)</f>
        <v>0</v>
      </c>
      <c r="S146">
        <f>IF(ISBLANK(BB83), 0, 1)</f>
        <v>0</v>
      </c>
    </row>
    <row r="147" spans="11:19" hidden="1" x14ac:dyDescent="0.25">
      <c r="K147">
        <f>IF(ISBLANK(F84), 0, 1)</f>
        <v>0</v>
      </c>
      <c r="L147">
        <f>IF(ISBLANK(L84), 0, 1)</f>
        <v>0</v>
      </c>
      <c r="M147">
        <f>IF(ISBLANK(R84), 0, 1)</f>
        <v>0</v>
      </c>
      <c r="N147">
        <f>IF(ISBLANK(X84), 0, 1)</f>
        <v>0</v>
      </c>
      <c r="O147">
        <f>IF(ISBLANK(AD84), 0, 1)</f>
        <v>0</v>
      </c>
      <c r="P147">
        <f>IF(ISBLANK(AJ84), 0, 1)</f>
        <v>0</v>
      </c>
      <c r="Q147">
        <f>IF(ISBLANK(AP84), 0, 1)</f>
        <v>0</v>
      </c>
      <c r="R147">
        <f>IF(ISBLANK(AV84), 0, 1)</f>
        <v>0</v>
      </c>
      <c r="S147">
        <f>IF(ISBLANK(BB84), 0, 1)</f>
        <v>0</v>
      </c>
    </row>
    <row r="148" spans="11:19" hidden="1" x14ac:dyDescent="0.25">
      <c r="K148">
        <f>IF(ISBLANK(F85), 0, 1)</f>
        <v>0</v>
      </c>
      <c r="L148">
        <f>IF(ISBLANK(L85), 0, 1)</f>
        <v>0</v>
      </c>
      <c r="M148">
        <f>IF(ISBLANK(R85), 0, 1)</f>
        <v>0</v>
      </c>
      <c r="N148">
        <f>IF(ISBLANK(X85), 0, 1)</f>
        <v>0</v>
      </c>
      <c r="O148">
        <f>IF(ISBLANK(AD85), 0, 1)</f>
        <v>0</v>
      </c>
      <c r="P148">
        <f>IF(ISBLANK(AJ85), 0, 1)</f>
        <v>0</v>
      </c>
      <c r="Q148">
        <f>IF(ISBLANK(AP85), 0, 1)</f>
        <v>0</v>
      </c>
      <c r="R148">
        <f>IF(ISBLANK(AV85), 0, 1)</f>
        <v>0</v>
      </c>
      <c r="S148">
        <f>IF(ISBLANK(BB85), 0, 1)</f>
        <v>0</v>
      </c>
    </row>
    <row r="149" spans="11:19" hidden="1" x14ac:dyDescent="0.25">
      <c r="K149">
        <f>IF(ISBLANK(F86), 0, 1)</f>
        <v>0</v>
      </c>
      <c r="L149">
        <f>IF(ISBLANK(L86), 0, 1)</f>
        <v>0</v>
      </c>
      <c r="M149">
        <f>IF(ISBLANK(R86), 0, 1)</f>
        <v>0</v>
      </c>
      <c r="N149">
        <f>IF(ISBLANK(X86), 0, 1)</f>
        <v>0</v>
      </c>
      <c r="O149">
        <f>IF(ISBLANK(AD86), 0, 1)</f>
        <v>0</v>
      </c>
      <c r="P149">
        <f>IF(ISBLANK(AJ86), 0, 1)</f>
        <v>0</v>
      </c>
      <c r="Q149">
        <f>IF(ISBLANK(AP86), 0, 1)</f>
        <v>0</v>
      </c>
      <c r="R149">
        <f>IF(ISBLANK(AV86), 0, 1)</f>
        <v>0</v>
      </c>
      <c r="S149">
        <f>IF(ISBLANK(BB86), 0, 1)</f>
        <v>0</v>
      </c>
    </row>
    <row r="150" spans="11:19" hidden="1" x14ac:dyDescent="0.25">
      <c r="K150">
        <f>IF(ISBLANK(F102), 0, 1)</f>
        <v>0</v>
      </c>
      <c r="L150">
        <f>IF(ISBLANK(L102), 0, 1)</f>
        <v>0</v>
      </c>
      <c r="M150">
        <f>IF(ISBLANK(R102), 0, 1)</f>
        <v>0</v>
      </c>
      <c r="N150">
        <f>IF(ISBLANK(X102), 0, 1)</f>
        <v>0</v>
      </c>
      <c r="O150">
        <f>IF(ISBLANK(AD102), 0, 1)</f>
        <v>0</v>
      </c>
      <c r="P150">
        <f>IF(ISBLANK(AJ102), 0, 1)</f>
        <v>0</v>
      </c>
      <c r="Q150">
        <f>IF(ISBLANK(AP102), 0, 1)</f>
        <v>0</v>
      </c>
      <c r="R150">
        <f>IF(ISBLANK(AV102), 0, 1)</f>
        <v>0</v>
      </c>
      <c r="S150">
        <f>IF(ISBLANK(BB102), 0, 1)</f>
        <v>0</v>
      </c>
    </row>
    <row r="151" spans="11:19" hidden="1" x14ac:dyDescent="0.25">
      <c r="K151">
        <f t="shared" ref="K151:S151" si="1">SUM(K146:K150)</f>
        <v>0</v>
      </c>
      <c r="L151">
        <f t="shared" si="1"/>
        <v>0</v>
      </c>
      <c r="M151">
        <f t="shared" si="1"/>
        <v>0</v>
      </c>
      <c r="N151">
        <f t="shared" si="1"/>
        <v>0</v>
      </c>
      <c r="O151">
        <f t="shared" si="1"/>
        <v>0</v>
      </c>
      <c r="P151">
        <f t="shared" si="1"/>
        <v>0</v>
      </c>
      <c r="Q151">
        <f t="shared" si="1"/>
        <v>0</v>
      </c>
      <c r="R151">
        <f t="shared" si="1"/>
        <v>0</v>
      </c>
      <c r="S151">
        <f t="shared" si="1"/>
        <v>0</v>
      </c>
    </row>
    <row r="152" spans="11:19" hidden="1" x14ac:dyDescent="0.25"/>
    <row r="153" spans="11:19" hidden="1" x14ac:dyDescent="0.25"/>
    <row r="154" spans="11:19" hidden="1" x14ac:dyDescent="0.25"/>
    <row r="155" spans="11:19" hidden="1" x14ac:dyDescent="0.25"/>
  </sheetData>
  <sheetProtection algorithmName="SHA-512" hashValue="gPWLc7vdqbIpwhPfHSnpUZiYSoSLOPd2kKaagbowbzbuzqInJbueKuFheocUrJBpbi2Dd3MK2PNnGpCJFcqlww==" saltValue="sFaPeimqBqW21or5vLSQlQ==" spinCount="100000" sheet="1" objects="1" scenarios="1"/>
  <mergeCells count="877">
    <mergeCell ref="AS97:AT97"/>
    <mergeCell ref="AY88:AZ88"/>
    <mergeCell ref="AY89:AZ89"/>
    <mergeCell ref="AY90:AZ90"/>
    <mergeCell ref="AY91:AZ91"/>
    <mergeCell ref="AY92:AZ92"/>
    <mergeCell ref="AY93:AZ93"/>
    <mergeCell ref="AY94:AZ94"/>
    <mergeCell ref="AY95:AZ95"/>
    <mergeCell ref="AY96:AZ96"/>
    <mergeCell ref="AY97:AZ97"/>
    <mergeCell ref="AG92:AH92"/>
    <mergeCell ref="AG93:AH93"/>
    <mergeCell ref="AG94:AH94"/>
    <mergeCell ref="AG95:AH95"/>
    <mergeCell ref="AG96:AH96"/>
    <mergeCell ref="AG97:AH97"/>
    <mergeCell ref="AM88:AN88"/>
    <mergeCell ref="AM89:AN89"/>
    <mergeCell ref="AM90:AN90"/>
    <mergeCell ref="AM91:AN91"/>
    <mergeCell ref="AM92:AN92"/>
    <mergeCell ref="AM93:AN93"/>
    <mergeCell ref="AM94:AN94"/>
    <mergeCell ref="AM95:AN95"/>
    <mergeCell ref="AM96:AN96"/>
    <mergeCell ref="AM97:AN97"/>
    <mergeCell ref="I92:J92"/>
    <mergeCell ref="I93:J93"/>
    <mergeCell ref="I94:J94"/>
    <mergeCell ref="I95:J95"/>
    <mergeCell ref="I96:J96"/>
    <mergeCell ref="I97:J9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A121:G121"/>
    <mergeCell ref="A113:B116"/>
    <mergeCell ref="F113:G113"/>
    <mergeCell ref="F114:G114"/>
    <mergeCell ref="F115:G115"/>
    <mergeCell ref="C116:G116"/>
    <mergeCell ref="A117:B120"/>
    <mergeCell ref="F117:G117"/>
    <mergeCell ref="F118:G118"/>
    <mergeCell ref="F119:G119"/>
    <mergeCell ref="C120:G120"/>
    <mergeCell ref="AY102:AZ102"/>
    <mergeCell ref="A106:C106"/>
    <mergeCell ref="A108:B108"/>
    <mergeCell ref="F108:G108"/>
    <mergeCell ref="A109:B112"/>
    <mergeCell ref="F109:G109"/>
    <mergeCell ref="F110:G110"/>
    <mergeCell ref="F111:G111"/>
    <mergeCell ref="C112:G112"/>
    <mergeCell ref="C102:D102"/>
    <mergeCell ref="I102:J102"/>
    <mergeCell ref="O102:P102"/>
    <mergeCell ref="U102:V102"/>
    <mergeCell ref="AA102:AB102"/>
    <mergeCell ref="AG102:AH102"/>
    <mergeCell ref="AM102:AN102"/>
    <mergeCell ref="AS102:AT102"/>
    <mergeCell ref="C86:D86"/>
    <mergeCell ref="I86:J86"/>
    <mergeCell ref="O86:P86"/>
    <mergeCell ref="U86:V86"/>
    <mergeCell ref="AA86:AB86"/>
    <mergeCell ref="AG86:AH86"/>
    <mergeCell ref="AM86:AN86"/>
    <mergeCell ref="AS86:AT86"/>
    <mergeCell ref="AY86:AZ86"/>
    <mergeCell ref="C85:D85"/>
    <mergeCell ref="I85:J85"/>
    <mergeCell ref="O85:P85"/>
    <mergeCell ref="U85:V85"/>
    <mergeCell ref="AA85:AB85"/>
    <mergeCell ref="AG85:AH85"/>
    <mergeCell ref="AM85:AN85"/>
    <mergeCell ref="AS85:AT85"/>
    <mergeCell ref="AY85:AZ85"/>
    <mergeCell ref="C84:D84"/>
    <mergeCell ref="I84:J84"/>
    <mergeCell ref="O84:P84"/>
    <mergeCell ref="U84:V84"/>
    <mergeCell ref="AA84:AB84"/>
    <mergeCell ref="AG84:AH84"/>
    <mergeCell ref="AM84:AN84"/>
    <mergeCell ref="AS84:AT84"/>
    <mergeCell ref="AY84:AZ84"/>
    <mergeCell ref="C83:D83"/>
    <mergeCell ref="I83:J83"/>
    <mergeCell ref="O83:P83"/>
    <mergeCell ref="U83:V83"/>
    <mergeCell ref="AA83:AB83"/>
    <mergeCell ref="AG83:AH83"/>
    <mergeCell ref="AM83:AN83"/>
    <mergeCell ref="AS83:AT83"/>
    <mergeCell ref="AY83:AZ83"/>
    <mergeCell ref="C82:D82"/>
    <mergeCell ref="I82:J82"/>
    <mergeCell ref="O82:P82"/>
    <mergeCell ref="U82:V82"/>
    <mergeCell ref="AA82:AB82"/>
    <mergeCell ref="AG82:AH82"/>
    <mergeCell ref="AM82:AN82"/>
    <mergeCell ref="AS82:AT82"/>
    <mergeCell ref="AY82:AZ82"/>
    <mergeCell ref="A81:F81"/>
    <mergeCell ref="G81:L81"/>
    <mergeCell ref="M81:R81"/>
    <mergeCell ref="S81:X81"/>
    <mergeCell ref="Y81:AD81"/>
    <mergeCell ref="AE81:AJ81"/>
    <mergeCell ref="AK81:AP81"/>
    <mergeCell ref="AQ81:AV81"/>
    <mergeCell ref="AW81:BB81"/>
    <mergeCell ref="C80:D80"/>
    <mergeCell ref="I80:J80"/>
    <mergeCell ref="O80:P80"/>
    <mergeCell ref="U80:V80"/>
    <mergeCell ref="AA80:AB80"/>
    <mergeCell ref="AG80:AH80"/>
    <mergeCell ref="AM80:AN80"/>
    <mergeCell ref="AS80:AT80"/>
    <mergeCell ref="AY80:AZ80"/>
    <mergeCell ref="C79:D79"/>
    <mergeCell ref="I79:J79"/>
    <mergeCell ref="O79:P79"/>
    <mergeCell ref="U79:V79"/>
    <mergeCell ref="AA79:AB79"/>
    <mergeCell ref="AG79:AH79"/>
    <mergeCell ref="AM79:AN79"/>
    <mergeCell ref="AS79:AT79"/>
    <mergeCell ref="AY79:AZ79"/>
    <mergeCell ref="C78:D78"/>
    <mergeCell ref="I78:J78"/>
    <mergeCell ref="O78:P78"/>
    <mergeCell ref="U78:V78"/>
    <mergeCell ref="AA78:AB78"/>
    <mergeCell ref="AG78:AH78"/>
    <mergeCell ref="AM78:AN78"/>
    <mergeCell ref="AS78:AT78"/>
    <mergeCell ref="AY78:AZ78"/>
    <mergeCell ref="C77:D77"/>
    <mergeCell ref="I77:J77"/>
    <mergeCell ref="O77:P77"/>
    <mergeCell ref="U77:V77"/>
    <mergeCell ref="AA77:AB77"/>
    <mergeCell ref="AG77:AH77"/>
    <mergeCell ref="AM77:AN77"/>
    <mergeCell ref="AS77:AT77"/>
    <mergeCell ref="AY77:AZ77"/>
    <mergeCell ref="C76:D76"/>
    <mergeCell ref="I76:J76"/>
    <mergeCell ref="O76:P76"/>
    <mergeCell ref="U76:V76"/>
    <mergeCell ref="AA76:AB76"/>
    <mergeCell ref="AG76:AH76"/>
    <mergeCell ref="AM76:AN76"/>
    <mergeCell ref="AS76:AT76"/>
    <mergeCell ref="AY76:AZ76"/>
    <mergeCell ref="C75:D75"/>
    <mergeCell ref="I75:J75"/>
    <mergeCell ref="O75:P75"/>
    <mergeCell ref="U75:V75"/>
    <mergeCell ref="AA75:AB75"/>
    <mergeCell ref="AG75:AH75"/>
    <mergeCell ref="AM75:AN75"/>
    <mergeCell ref="AS75:AT75"/>
    <mergeCell ref="AY75:AZ75"/>
    <mergeCell ref="A74:F74"/>
    <mergeCell ref="G74:L74"/>
    <mergeCell ref="M74:R74"/>
    <mergeCell ref="S74:X74"/>
    <mergeCell ref="Y74:AD74"/>
    <mergeCell ref="AE74:AJ74"/>
    <mergeCell ref="AK74:AP74"/>
    <mergeCell ref="AQ74:AV74"/>
    <mergeCell ref="AW74:BB74"/>
    <mergeCell ref="A73:E73"/>
    <mergeCell ref="G73:K73"/>
    <mergeCell ref="M73:Q73"/>
    <mergeCell ref="S73:W73"/>
    <mergeCell ref="Y73:AC73"/>
    <mergeCell ref="AE73:AI73"/>
    <mergeCell ref="AK73:AO73"/>
    <mergeCell ref="AQ73:AU73"/>
    <mergeCell ref="AW73:BA73"/>
    <mergeCell ref="A72:E72"/>
    <mergeCell ref="G72:K72"/>
    <mergeCell ref="M72:Q72"/>
    <mergeCell ref="S72:W72"/>
    <mergeCell ref="Y72:AC72"/>
    <mergeCell ref="AE72:AI72"/>
    <mergeCell ref="AK72:AO72"/>
    <mergeCell ref="AQ72:AU72"/>
    <mergeCell ref="AW72:BA72"/>
    <mergeCell ref="C71:D71"/>
    <mergeCell ref="I71:J71"/>
    <mergeCell ref="O71:P71"/>
    <mergeCell ref="U71:V71"/>
    <mergeCell ref="AA71:AB71"/>
    <mergeCell ref="AG71:AH71"/>
    <mergeCell ref="AM71:AN71"/>
    <mergeCell ref="AS71:AT71"/>
    <mergeCell ref="AY71:AZ71"/>
    <mergeCell ref="C70:D70"/>
    <mergeCell ref="I70:J70"/>
    <mergeCell ref="O70:P70"/>
    <mergeCell ref="U70:V70"/>
    <mergeCell ref="AA70:AB70"/>
    <mergeCell ref="AG70:AH70"/>
    <mergeCell ref="AM70:AN70"/>
    <mergeCell ref="AS70:AT70"/>
    <mergeCell ref="AY70:AZ70"/>
    <mergeCell ref="C69:D69"/>
    <mergeCell ref="I69:J69"/>
    <mergeCell ref="O69:P69"/>
    <mergeCell ref="U69:V69"/>
    <mergeCell ref="AA69:AB69"/>
    <mergeCell ref="AG69:AH69"/>
    <mergeCell ref="AM69:AN69"/>
    <mergeCell ref="AS69:AT69"/>
    <mergeCell ref="AY69:AZ69"/>
    <mergeCell ref="C68:D68"/>
    <mergeCell ref="I68:J68"/>
    <mergeCell ref="O68:P68"/>
    <mergeCell ref="U68:V68"/>
    <mergeCell ref="AA68:AB68"/>
    <mergeCell ref="AG68:AH68"/>
    <mergeCell ref="AM68:AN68"/>
    <mergeCell ref="AS68:AT68"/>
    <mergeCell ref="AY68:AZ68"/>
    <mergeCell ref="C67:D67"/>
    <mergeCell ref="I67:J67"/>
    <mergeCell ref="O67:P67"/>
    <mergeCell ref="U67:V67"/>
    <mergeCell ref="AA67:AB67"/>
    <mergeCell ref="AG67:AH67"/>
    <mergeCell ref="AM67:AN67"/>
    <mergeCell ref="AS67:AT67"/>
    <mergeCell ref="AY67:AZ67"/>
    <mergeCell ref="C66:D66"/>
    <mergeCell ref="I66:J66"/>
    <mergeCell ref="O66:P66"/>
    <mergeCell ref="U66:V66"/>
    <mergeCell ref="AA66:AB66"/>
    <mergeCell ref="AG66:AH66"/>
    <mergeCell ref="AM66:AN66"/>
    <mergeCell ref="AS66:AT66"/>
    <mergeCell ref="AY66:AZ66"/>
    <mergeCell ref="C65:D65"/>
    <mergeCell ref="I65:J65"/>
    <mergeCell ref="O65:P65"/>
    <mergeCell ref="U65:V65"/>
    <mergeCell ref="AA65:AB65"/>
    <mergeCell ref="AG65:AH65"/>
    <mergeCell ref="AM65:AN65"/>
    <mergeCell ref="AS65:AT65"/>
    <mergeCell ref="AY65:AZ65"/>
    <mergeCell ref="C64:D64"/>
    <mergeCell ref="I64:J64"/>
    <mergeCell ref="O64:P64"/>
    <mergeCell ref="U64:V64"/>
    <mergeCell ref="AA64:AB64"/>
    <mergeCell ref="AG64:AH64"/>
    <mergeCell ref="AM64:AN64"/>
    <mergeCell ref="AS64:AT64"/>
    <mergeCell ref="AY64:AZ64"/>
    <mergeCell ref="C63:D63"/>
    <mergeCell ref="I63:J63"/>
    <mergeCell ref="O63:P63"/>
    <mergeCell ref="U63:V63"/>
    <mergeCell ref="AA63:AB63"/>
    <mergeCell ref="AG63:AH63"/>
    <mergeCell ref="AM63:AN63"/>
    <mergeCell ref="AS63:AT63"/>
    <mergeCell ref="AY63:AZ63"/>
    <mergeCell ref="C62:D62"/>
    <mergeCell ref="I62:J62"/>
    <mergeCell ref="O62:P62"/>
    <mergeCell ref="U62:V62"/>
    <mergeCell ref="AA62:AB62"/>
    <mergeCell ref="AG62:AH62"/>
    <mergeCell ref="AM62:AN62"/>
    <mergeCell ref="AS62:AT62"/>
    <mergeCell ref="AY62:AZ62"/>
    <mergeCell ref="C61:D61"/>
    <mergeCell ref="I61:J61"/>
    <mergeCell ref="O61:P61"/>
    <mergeCell ref="U61:V61"/>
    <mergeCell ref="AA61:AB61"/>
    <mergeCell ref="AG61:AH61"/>
    <mergeCell ref="AM61:AN61"/>
    <mergeCell ref="AS61:AT61"/>
    <mergeCell ref="AY61:AZ61"/>
    <mergeCell ref="C60:D60"/>
    <mergeCell ref="I60:J60"/>
    <mergeCell ref="O60:P60"/>
    <mergeCell ref="U60:V60"/>
    <mergeCell ref="AA60:AB60"/>
    <mergeCell ref="AG60:AH60"/>
    <mergeCell ref="AM60:AN60"/>
    <mergeCell ref="AS60:AT60"/>
    <mergeCell ref="AY60:AZ60"/>
    <mergeCell ref="C59:D59"/>
    <mergeCell ref="I59:J59"/>
    <mergeCell ref="O59:P59"/>
    <mergeCell ref="U59:V59"/>
    <mergeCell ref="AA59:AB59"/>
    <mergeCell ref="AG59:AH59"/>
    <mergeCell ref="AM59:AN59"/>
    <mergeCell ref="AS59:AT59"/>
    <mergeCell ref="AY59:AZ59"/>
    <mergeCell ref="C58:D58"/>
    <mergeCell ref="I58:J58"/>
    <mergeCell ref="O58:P58"/>
    <mergeCell ref="U58:V58"/>
    <mergeCell ref="AA58:AB58"/>
    <mergeCell ref="AG58:AH58"/>
    <mergeCell ref="AM58:AN58"/>
    <mergeCell ref="AS58:AT58"/>
    <mergeCell ref="AY58:AZ58"/>
    <mergeCell ref="C57:D57"/>
    <mergeCell ref="I57:J57"/>
    <mergeCell ref="O57:P57"/>
    <mergeCell ref="U57:V57"/>
    <mergeCell ref="AA57:AB57"/>
    <mergeCell ref="AG57:AH57"/>
    <mergeCell ref="AM57:AN57"/>
    <mergeCell ref="AS57:AT57"/>
    <mergeCell ref="AY57:AZ57"/>
    <mergeCell ref="C56:D56"/>
    <mergeCell ref="I56:J56"/>
    <mergeCell ref="O56:P56"/>
    <mergeCell ref="U56:V56"/>
    <mergeCell ref="AA56:AB56"/>
    <mergeCell ref="AG56:AH56"/>
    <mergeCell ref="AM56:AN56"/>
    <mergeCell ref="AS56:AT56"/>
    <mergeCell ref="AY56:AZ56"/>
    <mergeCell ref="C55:D55"/>
    <mergeCell ref="I55:J55"/>
    <mergeCell ref="O55:P55"/>
    <mergeCell ref="U55:V55"/>
    <mergeCell ref="AA55:AB55"/>
    <mergeCell ref="AG55:AH55"/>
    <mergeCell ref="AM55:AN55"/>
    <mergeCell ref="AS55:AT55"/>
    <mergeCell ref="AY55:AZ55"/>
    <mergeCell ref="C54:D54"/>
    <mergeCell ref="I54:J54"/>
    <mergeCell ref="O54:P54"/>
    <mergeCell ref="U54:V54"/>
    <mergeCell ref="AA54:AB54"/>
    <mergeCell ref="AG54:AH54"/>
    <mergeCell ref="AM54:AN54"/>
    <mergeCell ref="AS54:AT54"/>
    <mergeCell ref="AY54:AZ54"/>
    <mergeCell ref="C53:D53"/>
    <mergeCell ref="I53:J53"/>
    <mergeCell ref="O53:P53"/>
    <mergeCell ref="U53:V53"/>
    <mergeCell ref="AA53:AB53"/>
    <mergeCell ref="AG53:AH53"/>
    <mergeCell ref="AM53:AN53"/>
    <mergeCell ref="AS53:AT53"/>
    <mergeCell ref="AY53:AZ53"/>
    <mergeCell ref="C52:D52"/>
    <mergeCell ref="I52:J52"/>
    <mergeCell ref="O52:P52"/>
    <mergeCell ref="U52:V52"/>
    <mergeCell ref="AA52:AB52"/>
    <mergeCell ref="AG52:AH52"/>
    <mergeCell ref="AM52:AN52"/>
    <mergeCell ref="AS52:AT52"/>
    <mergeCell ref="AY52:AZ52"/>
    <mergeCell ref="C51:D51"/>
    <mergeCell ref="I51:J51"/>
    <mergeCell ref="O51:P51"/>
    <mergeCell ref="U51:V51"/>
    <mergeCell ref="AA51:AB51"/>
    <mergeCell ref="AG51:AH51"/>
    <mergeCell ref="AM51:AN51"/>
    <mergeCell ref="AS51:AT51"/>
    <mergeCell ref="AY51:AZ51"/>
    <mergeCell ref="C50:D50"/>
    <mergeCell ref="I50:J50"/>
    <mergeCell ref="O50:P50"/>
    <mergeCell ref="U50:V50"/>
    <mergeCell ref="AA50:AB50"/>
    <mergeCell ref="AG50:AH50"/>
    <mergeCell ref="AM50:AN50"/>
    <mergeCell ref="AS50:AT50"/>
    <mergeCell ref="AY50:AZ50"/>
    <mergeCell ref="C49:D49"/>
    <mergeCell ref="I49:J49"/>
    <mergeCell ref="O49:P49"/>
    <mergeCell ref="U49:V49"/>
    <mergeCell ref="AA49:AB49"/>
    <mergeCell ref="AG49:AH49"/>
    <mergeCell ref="AM49:AN49"/>
    <mergeCell ref="AS49:AT49"/>
    <mergeCell ref="AY49:AZ49"/>
    <mergeCell ref="C48:D48"/>
    <mergeCell ref="I48:J48"/>
    <mergeCell ref="O48:P48"/>
    <mergeCell ref="U48:V48"/>
    <mergeCell ref="AA48:AB48"/>
    <mergeCell ref="AG48:AH48"/>
    <mergeCell ref="AM48:AN48"/>
    <mergeCell ref="AS48:AT48"/>
    <mergeCell ref="AY48:AZ48"/>
    <mergeCell ref="C47:D47"/>
    <mergeCell ref="I47:J47"/>
    <mergeCell ref="O47:P47"/>
    <mergeCell ref="U47:V47"/>
    <mergeCell ref="AA47:AB47"/>
    <mergeCell ref="AG47:AH47"/>
    <mergeCell ref="AM47:AN47"/>
    <mergeCell ref="AS47:AT47"/>
    <mergeCell ref="AY47:AZ47"/>
    <mergeCell ref="C46:D46"/>
    <mergeCell ref="I46:J46"/>
    <mergeCell ref="O46:P46"/>
    <mergeCell ref="U46:V46"/>
    <mergeCell ref="AA46:AB46"/>
    <mergeCell ref="AG46:AH46"/>
    <mergeCell ref="AM46:AN46"/>
    <mergeCell ref="AS46:AT46"/>
    <mergeCell ref="AY46:AZ46"/>
    <mergeCell ref="C45:D45"/>
    <mergeCell ref="I45:J45"/>
    <mergeCell ref="O45:P45"/>
    <mergeCell ref="U45:V45"/>
    <mergeCell ref="AA45:AB45"/>
    <mergeCell ref="AG45:AH45"/>
    <mergeCell ref="AM45:AN45"/>
    <mergeCell ref="AS45:AT45"/>
    <mergeCell ref="AY45:AZ45"/>
    <mergeCell ref="C44:D44"/>
    <mergeCell ref="I44:J44"/>
    <mergeCell ref="O44:P44"/>
    <mergeCell ref="U44:V44"/>
    <mergeCell ref="AA44:AB44"/>
    <mergeCell ref="AG44:AH44"/>
    <mergeCell ref="AM44:AN44"/>
    <mergeCell ref="AS44:AT44"/>
    <mergeCell ref="AY44:AZ44"/>
    <mergeCell ref="C43:D43"/>
    <mergeCell ref="I43:J43"/>
    <mergeCell ref="O43:P43"/>
    <mergeCell ref="U43:V43"/>
    <mergeCell ref="AA43:AB43"/>
    <mergeCell ref="AG43:AH43"/>
    <mergeCell ref="AM43:AN43"/>
    <mergeCell ref="AS43:AT43"/>
    <mergeCell ref="AY43:AZ43"/>
    <mergeCell ref="C42:D42"/>
    <mergeCell ref="I42:J42"/>
    <mergeCell ref="O42:P42"/>
    <mergeCell ref="U42:V42"/>
    <mergeCell ref="AA42:AB42"/>
    <mergeCell ref="AG42:AH42"/>
    <mergeCell ref="AM42:AN42"/>
    <mergeCell ref="AS42:AT42"/>
    <mergeCell ref="AY42:AZ42"/>
    <mergeCell ref="C41:D41"/>
    <mergeCell ref="I41:J41"/>
    <mergeCell ref="O41:P41"/>
    <mergeCell ref="U41:V41"/>
    <mergeCell ref="AA41:AB41"/>
    <mergeCell ref="AG41:AH41"/>
    <mergeCell ref="AM41:AN41"/>
    <mergeCell ref="AS41:AT41"/>
    <mergeCell ref="AY41:AZ41"/>
    <mergeCell ref="C40:D40"/>
    <mergeCell ref="I40:J40"/>
    <mergeCell ref="O40:P40"/>
    <mergeCell ref="U40:V40"/>
    <mergeCell ref="AA40:AB40"/>
    <mergeCell ref="AG40:AH40"/>
    <mergeCell ref="AM40:AN40"/>
    <mergeCell ref="AS40:AT40"/>
    <mergeCell ref="AY40:AZ40"/>
    <mergeCell ref="C39:D39"/>
    <mergeCell ref="I39:J39"/>
    <mergeCell ref="O39:P39"/>
    <mergeCell ref="U39:V39"/>
    <mergeCell ref="AA39:AB39"/>
    <mergeCell ref="AG39:AH39"/>
    <mergeCell ref="AM39:AN39"/>
    <mergeCell ref="AS39:AT39"/>
    <mergeCell ref="AY39:AZ39"/>
    <mergeCell ref="C38:D38"/>
    <mergeCell ref="I38:J38"/>
    <mergeCell ref="O38:P38"/>
    <mergeCell ref="U38:V38"/>
    <mergeCell ref="AA38:AB38"/>
    <mergeCell ref="AG38:AH38"/>
    <mergeCell ref="AM38:AN38"/>
    <mergeCell ref="AS38:AT38"/>
    <mergeCell ref="AY38:AZ38"/>
    <mergeCell ref="C37:D37"/>
    <mergeCell ref="I37:J37"/>
    <mergeCell ref="O37:P37"/>
    <mergeCell ref="U37:V37"/>
    <mergeCell ref="AA37:AB37"/>
    <mergeCell ref="AG37:AH37"/>
    <mergeCell ref="AM37:AN37"/>
    <mergeCell ref="AS37:AT37"/>
    <mergeCell ref="AY37:AZ37"/>
    <mergeCell ref="C36:D36"/>
    <mergeCell ref="I36:J36"/>
    <mergeCell ref="O36:P36"/>
    <mergeCell ref="U36:V36"/>
    <mergeCell ref="AA36:AB36"/>
    <mergeCell ref="AG36:AH36"/>
    <mergeCell ref="AM36:AN36"/>
    <mergeCell ref="AS36:AT36"/>
    <mergeCell ref="AY36:AZ36"/>
    <mergeCell ref="C35:D35"/>
    <mergeCell ref="I35:J35"/>
    <mergeCell ref="O35:P35"/>
    <mergeCell ref="U35:V35"/>
    <mergeCell ref="AA35:AB35"/>
    <mergeCell ref="AG35:AH35"/>
    <mergeCell ref="AM35:AN35"/>
    <mergeCell ref="AS35:AT35"/>
    <mergeCell ref="AY35:AZ35"/>
    <mergeCell ref="C34:D34"/>
    <mergeCell ref="I34:J34"/>
    <mergeCell ref="O34:P34"/>
    <mergeCell ref="U34:V34"/>
    <mergeCell ref="AA34:AB34"/>
    <mergeCell ref="AG34:AH34"/>
    <mergeCell ref="AM34:AN34"/>
    <mergeCell ref="AS34:AT34"/>
    <mergeCell ref="AY34:AZ34"/>
    <mergeCell ref="C33:D33"/>
    <mergeCell ref="I33:J33"/>
    <mergeCell ref="O33:P33"/>
    <mergeCell ref="U33:V33"/>
    <mergeCell ref="AA33:AB33"/>
    <mergeCell ref="AG33:AH33"/>
    <mergeCell ref="AM33:AN33"/>
    <mergeCell ref="AS33:AT33"/>
    <mergeCell ref="AY33:AZ33"/>
    <mergeCell ref="C32:D32"/>
    <mergeCell ref="I32:J32"/>
    <mergeCell ref="O32:P32"/>
    <mergeCell ref="U32:V32"/>
    <mergeCell ref="AA32:AB32"/>
    <mergeCell ref="AG32:AH32"/>
    <mergeCell ref="AM32:AN32"/>
    <mergeCell ref="AS32:AT32"/>
    <mergeCell ref="AY32:AZ32"/>
    <mergeCell ref="C31:D31"/>
    <mergeCell ref="I31:J31"/>
    <mergeCell ref="O31:P31"/>
    <mergeCell ref="U31:V31"/>
    <mergeCell ref="AA31:AB31"/>
    <mergeCell ref="AG31:AH31"/>
    <mergeCell ref="AM31:AN31"/>
    <mergeCell ref="AS31:AT31"/>
    <mergeCell ref="AY31:AZ31"/>
    <mergeCell ref="C30:D30"/>
    <mergeCell ref="I30:J30"/>
    <mergeCell ref="O30:P30"/>
    <mergeCell ref="U30:V30"/>
    <mergeCell ref="AA30:AB30"/>
    <mergeCell ref="AG30:AH30"/>
    <mergeCell ref="AM30:AN30"/>
    <mergeCell ref="AS30:AT30"/>
    <mergeCell ref="AY30:AZ30"/>
    <mergeCell ref="C29:D29"/>
    <mergeCell ref="I29:J29"/>
    <mergeCell ref="O29:P29"/>
    <mergeCell ref="U29:V29"/>
    <mergeCell ref="AA29:AB29"/>
    <mergeCell ref="AG29:AH29"/>
    <mergeCell ref="AM29:AN29"/>
    <mergeCell ref="AS29:AT29"/>
    <mergeCell ref="AY29:AZ29"/>
    <mergeCell ref="C28:D28"/>
    <mergeCell ref="I28:J28"/>
    <mergeCell ref="O28:P28"/>
    <mergeCell ref="U28:V28"/>
    <mergeCell ref="AA28:AB28"/>
    <mergeCell ref="AG28:AH28"/>
    <mergeCell ref="AM28:AN28"/>
    <mergeCell ref="AS28:AT28"/>
    <mergeCell ref="AY28:AZ28"/>
    <mergeCell ref="C27:D27"/>
    <mergeCell ref="I27:J27"/>
    <mergeCell ref="O27:P27"/>
    <mergeCell ref="U27:V27"/>
    <mergeCell ref="AA27:AB27"/>
    <mergeCell ref="AG27:AH27"/>
    <mergeCell ref="AM27:AN27"/>
    <mergeCell ref="AS27:AT27"/>
    <mergeCell ref="AY27:AZ27"/>
    <mergeCell ref="C26:D26"/>
    <mergeCell ref="I26:J26"/>
    <mergeCell ref="O26:P26"/>
    <mergeCell ref="U26:V26"/>
    <mergeCell ref="AA26:AB26"/>
    <mergeCell ref="AG26:AH26"/>
    <mergeCell ref="AM26:AN26"/>
    <mergeCell ref="AS26:AT26"/>
    <mergeCell ref="AY26:AZ26"/>
    <mergeCell ref="C25:D25"/>
    <mergeCell ref="I25:J25"/>
    <mergeCell ref="O25:P25"/>
    <mergeCell ref="U25:V25"/>
    <mergeCell ref="AA25:AB25"/>
    <mergeCell ref="AG25:AH25"/>
    <mergeCell ref="AM25:AN25"/>
    <mergeCell ref="AS25:AT25"/>
    <mergeCell ref="AY25:AZ25"/>
    <mergeCell ref="C24:D24"/>
    <mergeCell ref="I24:J24"/>
    <mergeCell ref="O24:P24"/>
    <mergeCell ref="U24:V24"/>
    <mergeCell ref="AA24:AB24"/>
    <mergeCell ref="AG24:AH24"/>
    <mergeCell ref="AM24:AN24"/>
    <mergeCell ref="AS24:AT24"/>
    <mergeCell ref="AY24:AZ24"/>
    <mergeCell ref="C23:D23"/>
    <mergeCell ref="I23:J23"/>
    <mergeCell ref="O23:P23"/>
    <mergeCell ref="U23:V23"/>
    <mergeCell ref="AA23:AB23"/>
    <mergeCell ref="AG23:AH23"/>
    <mergeCell ref="AM23:AN23"/>
    <mergeCell ref="AS23:AT23"/>
    <mergeCell ref="AY23:AZ23"/>
    <mergeCell ref="C22:D22"/>
    <mergeCell ref="I22:J22"/>
    <mergeCell ref="O22:P22"/>
    <mergeCell ref="U22:V22"/>
    <mergeCell ref="AA22:AB22"/>
    <mergeCell ref="AG22:AH22"/>
    <mergeCell ref="AM22:AN22"/>
    <mergeCell ref="AS22:AT22"/>
    <mergeCell ref="AY22:AZ22"/>
    <mergeCell ref="C21:D21"/>
    <mergeCell ref="I21:J21"/>
    <mergeCell ref="O21:P21"/>
    <mergeCell ref="U21:V21"/>
    <mergeCell ref="AA21:AB21"/>
    <mergeCell ref="AG21:AH21"/>
    <mergeCell ref="AM21:AN21"/>
    <mergeCell ref="AS21:AT21"/>
    <mergeCell ref="AY21:AZ21"/>
    <mergeCell ref="C20:D20"/>
    <mergeCell ref="I20:J20"/>
    <mergeCell ref="O20:P20"/>
    <mergeCell ref="U20:V20"/>
    <mergeCell ref="AA20:AB20"/>
    <mergeCell ref="AG20:AH20"/>
    <mergeCell ref="AM20:AN20"/>
    <mergeCell ref="AS20:AT20"/>
    <mergeCell ref="AY20:AZ20"/>
    <mergeCell ref="C19:D19"/>
    <mergeCell ref="I19:J19"/>
    <mergeCell ref="O19:P19"/>
    <mergeCell ref="U19:V19"/>
    <mergeCell ref="AA19:AB19"/>
    <mergeCell ref="AG19:AH19"/>
    <mergeCell ref="AM19:AN19"/>
    <mergeCell ref="AS19:AT19"/>
    <mergeCell ref="AY19:AZ19"/>
    <mergeCell ref="C18:D18"/>
    <mergeCell ref="I18:J18"/>
    <mergeCell ref="O18:P18"/>
    <mergeCell ref="U18:V18"/>
    <mergeCell ref="AA18:AB18"/>
    <mergeCell ref="AG18:AH18"/>
    <mergeCell ref="AM18:AN18"/>
    <mergeCell ref="AS18:AT18"/>
    <mergeCell ref="AY18:AZ18"/>
    <mergeCell ref="C17:D17"/>
    <mergeCell ref="I17:J17"/>
    <mergeCell ref="O17:P17"/>
    <mergeCell ref="U17:V17"/>
    <mergeCell ref="AA17:AB17"/>
    <mergeCell ref="AG17:AH17"/>
    <mergeCell ref="AM17:AN17"/>
    <mergeCell ref="AS17:AT17"/>
    <mergeCell ref="AY17:AZ17"/>
    <mergeCell ref="C16:D16"/>
    <mergeCell ref="I16:J16"/>
    <mergeCell ref="O16:P16"/>
    <mergeCell ref="U16:V16"/>
    <mergeCell ref="AA16:AB16"/>
    <mergeCell ref="AG16:AH16"/>
    <mergeCell ref="AM16:AN16"/>
    <mergeCell ref="AS16:AT16"/>
    <mergeCell ref="AY16:AZ16"/>
    <mergeCell ref="C15:D15"/>
    <mergeCell ref="I15:J15"/>
    <mergeCell ref="O15:P15"/>
    <mergeCell ref="U15:V15"/>
    <mergeCell ref="AA15:AB15"/>
    <mergeCell ref="AG15:AH15"/>
    <mergeCell ref="AM15:AN15"/>
    <mergeCell ref="AS15:AT15"/>
    <mergeCell ref="AY15:AZ15"/>
    <mergeCell ref="C14:D14"/>
    <mergeCell ref="I14:J14"/>
    <mergeCell ref="O14:P14"/>
    <mergeCell ref="U14:V14"/>
    <mergeCell ref="AA14:AB14"/>
    <mergeCell ref="AG14:AH14"/>
    <mergeCell ref="AM14:AN14"/>
    <mergeCell ref="AS14:AT14"/>
    <mergeCell ref="AY14:AZ14"/>
    <mergeCell ref="C13:D13"/>
    <mergeCell ref="I13:J13"/>
    <mergeCell ref="O13:P13"/>
    <mergeCell ref="U13:V13"/>
    <mergeCell ref="AA13:AB13"/>
    <mergeCell ref="AG13:AH13"/>
    <mergeCell ref="AM13:AN13"/>
    <mergeCell ref="AS13:AT13"/>
    <mergeCell ref="AY13:AZ13"/>
    <mergeCell ref="C12:D12"/>
    <mergeCell ref="I12:J12"/>
    <mergeCell ref="O12:P12"/>
    <mergeCell ref="U12:V12"/>
    <mergeCell ref="AA12:AB12"/>
    <mergeCell ref="AG12:AH12"/>
    <mergeCell ref="AM12:AN12"/>
    <mergeCell ref="AS12:AT12"/>
    <mergeCell ref="AY12:AZ12"/>
    <mergeCell ref="C11:D11"/>
    <mergeCell ref="I11:J11"/>
    <mergeCell ref="O11:P11"/>
    <mergeCell ref="U11:V11"/>
    <mergeCell ref="AA11:AB11"/>
    <mergeCell ref="AG11:AH11"/>
    <mergeCell ref="AM11:AN11"/>
    <mergeCell ref="AS11:AT11"/>
    <mergeCell ref="AY11:AZ11"/>
    <mergeCell ref="A10:F10"/>
    <mergeCell ref="G10:L10"/>
    <mergeCell ref="M10:R10"/>
    <mergeCell ref="S10:X10"/>
    <mergeCell ref="Y10:AD10"/>
    <mergeCell ref="AE10:AJ10"/>
    <mergeCell ref="AK10:AP10"/>
    <mergeCell ref="AQ10:AV10"/>
    <mergeCell ref="AW10:BB10"/>
    <mergeCell ref="A8:R8"/>
    <mergeCell ref="S8:AJ8"/>
    <mergeCell ref="AK8:BB8"/>
    <mergeCell ref="A9:F9"/>
    <mergeCell ref="G9:L9"/>
    <mergeCell ref="M9:R9"/>
    <mergeCell ref="S9:X9"/>
    <mergeCell ref="Y9:AD9"/>
    <mergeCell ref="AE9:AJ9"/>
    <mergeCell ref="AK9:AP9"/>
    <mergeCell ref="AQ9:AV9"/>
    <mergeCell ref="AW9:BB9"/>
    <mergeCell ref="A1:C1"/>
    <mergeCell ref="E1:F1"/>
    <mergeCell ref="A3:B3"/>
    <mergeCell ref="E3:F3"/>
    <mergeCell ref="A4:B4"/>
    <mergeCell ref="A5:B5"/>
    <mergeCell ref="A7:R7"/>
    <mergeCell ref="S7:AJ7"/>
    <mergeCell ref="AK7:BB7"/>
    <mergeCell ref="C87:D87"/>
    <mergeCell ref="C98:D98"/>
    <mergeCell ref="C99:D99"/>
    <mergeCell ref="C100:D100"/>
    <mergeCell ref="C101:D101"/>
    <mergeCell ref="I87:J87"/>
    <mergeCell ref="I98:J98"/>
    <mergeCell ref="I99:J99"/>
    <mergeCell ref="I100:J100"/>
    <mergeCell ref="I101:J101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I88:J88"/>
    <mergeCell ref="I89:J89"/>
    <mergeCell ref="I90:J90"/>
    <mergeCell ref="I91:J91"/>
    <mergeCell ref="O87:P87"/>
    <mergeCell ref="O98:P98"/>
    <mergeCell ref="O99:P99"/>
    <mergeCell ref="O100:P100"/>
    <mergeCell ref="O101:P101"/>
    <mergeCell ref="U87:V87"/>
    <mergeCell ref="U98:V98"/>
    <mergeCell ref="U99:V99"/>
    <mergeCell ref="U100:V100"/>
    <mergeCell ref="U101:V101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AA87:AB87"/>
    <mergeCell ref="AA98:AB98"/>
    <mergeCell ref="AA99:AB99"/>
    <mergeCell ref="AA100:AB100"/>
    <mergeCell ref="AA101:AB101"/>
    <mergeCell ref="AG87:AH87"/>
    <mergeCell ref="AG98:AH98"/>
    <mergeCell ref="AG99:AH99"/>
    <mergeCell ref="AG100:AH100"/>
    <mergeCell ref="AG101:AH101"/>
    <mergeCell ref="AA88:AB88"/>
    <mergeCell ref="AA89:AB89"/>
    <mergeCell ref="AA90:AB90"/>
    <mergeCell ref="AA91:AB91"/>
    <mergeCell ref="AA92:AB92"/>
    <mergeCell ref="AA93:AB93"/>
    <mergeCell ref="AA94:AB94"/>
    <mergeCell ref="AA95:AB95"/>
    <mergeCell ref="AA96:AB96"/>
    <mergeCell ref="AA97:AB97"/>
    <mergeCell ref="AG88:AH88"/>
    <mergeCell ref="AG89:AH89"/>
    <mergeCell ref="AG90:AH90"/>
    <mergeCell ref="AG91:AH91"/>
    <mergeCell ref="AY87:AZ87"/>
    <mergeCell ref="AY98:AZ98"/>
    <mergeCell ref="AY99:AZ99"/>
    <mergeCell ref="AY100:AZ100"/>
    <mergeCell ref="AY101:AZ101"/>
    <mergeCell ref="AM87:AN87"/>
    <mergeCell ref="AM98:AN98"/>
    <mergeCell ref="AM99:AN99"/>
    <mergeCell ref="AM100:AN100"/>
    <mergeCell ref="AM101:AN101"/>
    <mergeCell ref="AS87:AT87"/>
    <mergeCell ref="AS98:AT98"/>
    <mergeCell ref="AS99:AT99"/>
    <mergeCell ref="AS100:AT100"/>
    <mergeCell ref="AS101:AT101"/>
    <mergeCell ref="AS88:AT88"/>
    <mergeCell ref="AS89:AT89"/>
    <mergeCell ref="AS90:AT90"/>
    <mergeCell ref="AS91:AT91"/>
    <mergeCell ref="AS92:AT92"/>
    <mergeCell ref="AS93:AT93"/>
    <mergeCell ref="AS94:AT94"/>
    <mergeCell ref="AS95:AT95"/>
    <mergeCell ref="AS96:AT96"/>
  </mergeCells>
  <dataValidations count="7">
    <dataValidation type="list" allowBlank="1" showInputMessage="1" showErrorMessage="1" sqref="H71" xr:uid="{43CAA1A1-4AAD-4634-9A0B-6EA44981C743}">
      <formula1>$B$139:$C$139</formula1>
    </dataValidation>
    <dataValidation type="list" allowBlank="1" showInputMessage="1" showErrorMessage="1" sqref="AT102 C12:D71 I12:J71 O12:P71 U12:V71 AA12:AB71 AG12:AH71 AM12:AN71 AS12:AT71 AY12:AZ71 C76:D80 I76:J80 O76:P80 U76:V80 AA76:AB80 AG76:AH80 AM76:AN80 AS76:AT80 AY76:AZ80 AN102 D102 J102 P102 V102 AB102 AH102 C83:C102 D83:D86 I83:I102 J83:J86 O83:O102 P83:P86 U83:U102 V83:V86 AA83:AA102 AB83:AB86 AG83:AG102 AH83:AH86 AM83:AM102 AN83:AN86 AS83:AS102 AT83:AT86 AY83:AY102 AZ83:AZ86 AZ102" xr:uid="{D5DFF17F-23A8-467C-B57D-8EBC87279A7D}">
      <formula1>_xlfn.XLOOKUP(B12,$B$136:$C$136,$B$137:$C$141)</formula1>
    </dataValidation>
    <dataValidation type="list" allowBlank="1" showInputMessage="1" showErrorMessage="1" sqref="H12:H70 N12:N71 T12:T71 Z12:Z71 AF12:AF71 AL12:AL71 AR12:AR71 AX12:AX71 B76:B80 H76:H80 N76:N80 T76:T80 Z76:Z80 AF76:AF80 AL76:AL80 AR76:AR80 AX76:AX80 B83:B102 H83:H102 N83:N102 T83:T102 Z83:Z102 AF83:AF102 AL83:AL102 AR83:AR102 AX83:AX102 B12:B71" xr:uid="{67625C4F-1BF5-4529-8F10-59E9E71DA97C}">
      <formula1>$B$136:$C$136</formula1>
    </dataValidation>
    <dataValidation type="date" allowBlank="1" showInputMessage="1" showErrorMessage="1" sqref="BA83:BA102 E76:E80 E83:E102 K83:K102 K76:K80 AO76:AO80 AO83:AO102 Q76:Q80 Q83:Q102 W83:W102 W76:W80 AU83:AU102 AU76:AU80 AC76:AC80 AC83:AC102 AI83:AI102 AI76:AI80 BA76:BA80 E12:E71 K12:K71 Q12:Q71 W12:W71 AC12:AC71 AI12:AI71 AO12:AO71 AU12:AU71 BA12:BA71" xr:uid="{00F51115-455B-4542-9319-66BE5D471513}">
      <formula1>29221</formula1>
      <formula2>146098</formula2>
    </dataValidation>
    <dataValidation type="decimal" allowBlank="1" showInputMessage="1" showErrorMessage="1" sqref="F12:F71 F76:F80 F83:F102 L83:L102 L76:L80 L12:L71 R12:R71 R76:R80 R83:R102 X83:X102 X76:X80 X12:X71 AD12:AD71 AD76:AD80 AD83:AD102 AJ83:AJ102 AJ76:AJ80 AJ12:AJ71 AP12:AP71 AP76:AP80 AP83:AP102 AV83:AV102 AV76:AV80 AV12:AV71 BB83:BB102 BB76:BB80 BB12:BB71" xr:uid="{1050A810-DD01-45E2-8E2C-D00FA151225D}">
      <formula1>0</formula1>
      <formula2>1E+31</formula2>
    </dataValidation>
    <dataValidation type="list" allowBlank="1" showInputMessage="1" showErrorMessage="1" sqref="F5" xr:uid="{5ECAF7B2-139E-4BF8-AC89-91F47547C5B9}">
      <formula1>$BJ$5:$BJ$6</formula1>
    </dataValidation>
    <dataValidation type="decimal" allowBlank="1" showInputMessage="1" showErrorMessage="1" sqref="R72 F72 L72 X72 AD72 AJ72 AP72 AV72 BB72" xr:uid="{07C3F2F1-2129-4D79-8886-34F8304964C3}">
      <formula1>0</formula1>
      <formula2>1E+41</formula2>
    </dataValidation>
  </dataValidations>
  <hyperlinks>
    <hyperlink ref="E1:F1" location="'Respondent Information'!A1" display="Back to Respondent Information" xr:uid="{FE5E5987-4365-407B-B952-C5EBA6AC36D2}"/>
    <hyperlink ref="F106" location="Compliance!A10" display="Back to Top" xr:uid="{6517C8D9-1AF7-4CBC-AADA-92601EE97671}"/>
    <hyperlink ref="E3:F3" location="Compliance!A93" display="Go to Scoring Table" xr:uid="{4AC6834C-9019-43D8-8145-68EDDD9120B4}"/>
  </hyperlinks>
  <pageMargins left="0.7" right="0.7" top="0.75" bottom="0.75" header="0.3" footer="0.3"/>
  <pageSetup scale="12" fitToHeight="0" orientation="landscape" r:id="rId1"/>
  <headerFooter>
    <oddHeader>&amp;C&amp;"Arial,Bold"&amp;14Exhibit A-5-a-V2 Submission Requirements and Evaluation Response Template</oddHeader>
    <oddFooter>&amp;C&amp;"Arial,Bold"ACHA ITN 007-23/34, Attachment A, Exhibit A-5-a-V2,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CAA6-69AD-4289-9CFC-A79A48363997}">
  <sheetPr codeName="Sheet35">
    <tabColor theme="8"/>
    <pageSetUpPr fitToPage="1"/>
  </sheetPr>
  <dimension ref="A1:M143"/>
  <sheetViews>
    <sheetView zoomScaleNormal="100" workbookViewId="0">
      <selection sqref="A1:C1"/>
    </sheetView>
  </sheetViews>
  <sheetFormatPr defaultRowHeight="15" x14ac:dyDescent="0.25"/>
  <cols>
    <col min="1" max="1" width="29.140625" customWidth="1"/>
    <col min="2" max="2" width="36.5703125" customWidth="1"/>
    <col min="3" max="3" width="65" customWidth="1"/>
    <col min="4" max="4" width="13.7109375" bestFit="1" customWidth="1"/>
    <col min="5" max="5" width="27.5703125" customWidth="1"/>
    <col min="6" max="6" width="38.42578125" bestFit="1" customWidth="1"/>
    <col min="7" max="7" width="31" customWidth="1"/>
    <col min="8" max="8" width="88.28515625" customWidth="1"/>
    <col min="9" max="9" width="20.5703125" bestFit="1" customWidth="1"/>
    <col min="10" max="10" width="23.28515625" bestFit="1" customWidth="1"/>
    <col min="11" max="11" width="18.85546875" bestFit="1" customWidth="1"/>
    <col min="12" max="12" width="29" bestFit="1" customWidth="1"/>
    <col min="13" max="13" width="31.7109375" bestFit="1" customWidth="1"/>
  </cols>
  <sheetData>
    <row r="1" spans="1:13" ht="23.25" x14ac:dyDescent="0.35">
      <c r="A1" s="527" t="s">
        <v>627</v>
      </c>
      <c r="B1" s="527"/>
      <c r="C1" s="527"/>
      <c r="E1" s="144" t="s">
        <v>5</v>
      </c>
      <c r="F1" s="144"/>
    </row>
    <row r="2" spans="1:13" ht="28.5" x14ac:dyDescent="0.45">
      <c r="B2" s="184"/>
    </row>
    <row r="3" spans="1:13" x14ac:dyDescent="0.25">
      <c r="A3" s="529" t="s">
        <v>0</v>
      </c>
      <c r="B3" s="529"/>
      <c r="C3" s="8" t="s">
        <v>1</v>
      </c>
      <c r="E3" s="528"/>
      <c r="F3" s="528"/>
    </row>
    <row r="4" spans="1:13" x14ac:dyDescent="0.25">
      <c r="A4" s="530" t="s">
        <v>542</v>
      </c>
      <c r="B4" s="530"/>
      <c r="C4" s="1">
        <v>25</v>
      </c>
      <c r="E4" s="137"/>
    </row>
    <row r="5" spans="1:13" x14ac:dyDescent="0.25">
      <c r="A5" s="530" t="s">
        <v>532</v>
      </c>
      <c r="B5" s="530"/>
      <c r="C5" s="1">
        <f>C115</f>
        <v>0</v>
      </c>
      <c r="D5" s="181"/>
      <c r="E5" s="137"/>
      <c r="F5" s="180"/>
      <c r="G5" s="181"/>
    </row>
    <row r="6" spans="1:13" x14ac:dyDescent="0.25">
      <c r="A6" s="530" t="s">
        <v>531</v>
      </c>
      <c r="B6" s="530"/>
      <c r="C6" s="35">
        <f>Compliance!C5+'Compliance-Terminations'!C5</f>
        <v>0</v>
      </c>
      <c r="D6" s="181"/>
      <c r="E6" s="137"/>
      <c r="F6" s="180"/>
      <c r="G6" s="181"/>
    </row>
    <row r="7" spans="1:13" x14ac:dyDescent="0.25">
      <c r="A7" s="530" t="s">
        <v>4</v>
      </c>
      <c r="B7" s="530"/>
      <c r="C7" s="6">
        <f>C6/(Compliance!C4+'Compliance-Terminations'!C4)</f>
        <v>0</v>
      </c>
      <c r="D7" s="181"/>
      <c r="E7" s="137"/>
      <c r="F7" s="180"/>
      <c r="G7" s="181"/>
    </row>
    <row r="8" spans="1:13" x14ac:dyDescent="0.25">
      <c r="A8" s="183"/>
      <c r="B8" s="182"/>
      <c r="C8" s="181"/>
      <c r="D8" s="181"/>
      <c r="E8" s="181"/>
      <c r="F8" s="180"/>
      <c r="G8" s="181"/>
      <c r="H8" s="180"/>
      <c r="I8" s="180"/>
    </row>
    <row r="9" spans="1:13" ht="30" x14ac:dyDescent="0.25">
      <c r="A9" s="24" t="s">
        <v>530</v>
      </c>
      <c r="B9" s="24" t="s">
        <v>529</v>
      </c>
      <c r="C9" s="24" t="s">
        <v>528</v>
      </c>
      <c r="D9" s="24" t="s">
        <v>527</v>
      </c>
      <c r="E9" s="24" t="s">
        <v>526</v>
      </c>
      <c r="F9" s="24" t="s">
        <v>525</v>
      </c>
      <c r="G9" s="24" t="s">
        <v>524</v>
      </c>
      <c r="H9" s="24" t="s">
        <v>523</v>
      </c>
      <c r="I9" s="24" t="s">
        <v>522</v>
      </c>
      <c r="J9" s="24" t="s">
        <v>521</v>
      </c>
      <c r="K9" s="24" t="s">
        <v>520</v>
      </c>
      <c r="L9" s="24" t="s">
        <v>519</v>
      </c>
      <c r="M9" s="24" t="s">
        <v>518</v>
      </c>
    </row>
    <row r="10" spans="1:13" s="186" customFormat="1" x14ac:dyDescent="0.25">
      <c r="A10" s="31"/>
      <c r="B10" s="31"/>
      <c r="C10" s="31"/>
      <c r="D10" s="34"/>
      <c r="E10" s="31"/>
      <c r="F10" s="31"/>
      <c r="G10" s="31"/>
      <c r="H10" s="31"/>
      <c r="I10" s="31"/>
      <c r="J10" s="31"/>
      <c r="K10" s="31"/>
      <c r="L10" s="31"/>
      <c r="M10" s="31"/>
    </row>
    <row r="11" spans="1:13" s="186" customFormat="1" x14ac:dyDescent="0.25">
      <c r="A11" s="31"/>
      <c r="B11" s="31"/>
      <c r="C11" s="31"/>
      <c r="D11" s="34"/>
      <c r="E11" s="31"/>
      <c r="F11" s="31"/>
      <c r="G11" s="31"/>
      <c r="H11" s="31"/>
      <c r="I11" s="31"/>
      <c r="J11" s="31"/>
      <c r="K11" s="31"/>
      <c r="L11" s="31"/>
      <c r="M11" s="31"/>
    </row>
    <row r="12" spans="1:13" s="186" customFormat="1" x14ac:dyDescent="0.25">
      <c r="A12" s="31"/>
      <c r="B12" s="31"/>
      <c r="C12" s="31"/>
      <c r="D12" s="34"/>
      <c r="E12" s="31"/>
      <c r="F12" s="31"/>
      <c r="G12" s="31"/>
      <c r="H12" s="31"/>
      <c r="I12" s="31"/>
      <c r="J12" s="31"/>
      <c r="K12" s="31"/>
      <c r="L12" s="31"/>
      <c r="M12" s="31"/>
    </row>
    <row r="13" spans="1:13" s="186" customFormat="1" x14ac:dyDescent="0.25">
      <c r="A13" s="31"/>
      <c r="B13" s="31"/>
      <c r="C13" s="31"/>
      <c r="D13" s="34"/>
      <c r="E13" s="31"/>
      <c r="F13" s="31"/>
      <c r="G13" s="31"/>
      <c r="H13" s="31"/>
      <c r="I13" s="31"/>
      <c r="J13" s="31"/>
      <c r="K13" s="31"/>
      <c r="L13" s="31"/>
      <c r="M13" s="31"/>
    </row>
    <row r="14" spans="1:13" s="186" customFormat="1" x14ac:dyDescent="0.25">
      <c r="A14" s="31"/>
      <c r="B14" s="31"/>
      <c r="C14" s="31"/>
      <c r="D14" s="34"/>
      <c r="E14" s="31"/>
      <c r="F14" s="31"/>
      <c r="G14" s="31"/>
      <c r="H14" s="31"/>
      <c r="I14" s="31"/>
      <c r="J14" s="31"/>
      <c r="K14" s="31"/>
      <c r="L14" s="31"/>
      <c r="M14" s="31"/>
    </row>
    <row r="15" spans="1:13" s="186" customFormat="1" x14ac:dyDescent="0.25">
      <c r="A15" s="31"/>
      <c r="B15" s="31"/>
      <c r="C15" s="31"/>
      <c r="D15" s="34"/>
      <c r="E15" s="31"/>
      <c r="F15" s="31"/>
      <c r="G15" s="31"/>
      <c r="H15" s="31"/>
      <c r="I15" s="31"/>
      <c r="J15" s="31"/>
      <c r="K15" s="31"/>
      <c r="L15" s="31"/>
      <c r="M15" s="31"/>
    </row>
    <row r="16" spans="1:13" s="186" customFormat="1" x14ac:dyDescent="0.25">
      <c r="A16" s="31"/>
      <c r="B16" s="31"/>
      <c r="C16" s="31"/>
      <c r="D16" s="34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186" customFormat="1" x14ac:dyDescent="0.25">
      <c r="A17" s="31"/>
      <c r="B17" s="31"/>
      <c r="C17" s="31"/>
      <c r="D17" s="34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186" customFormat="1" x14ac:dyDescent="0.25">
      <c r="A18" s="31"/>
      <c r="B18" s="31"/>
      <c r="C18" s="31"/>
      <c r="D18" s="34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186" customFormat="1" x14ac:dyDescent="0.25">
      <c r="A19" s="31"/>
      <c r="B19" s="31"/>
      <c r="C19" s="31"/>
      <c r="D19" s="34"/>
      <c r="E19" s="31"/>
      <c r="F19" s="31"/>
      <c r="G19" s="31"/>
      <c r="H19" s="31"/>
      <c r="I19" s="31"/>
      <c r="J19" s="31"/>
      <c r="K19" s="31"/>
      <c r="L19" s="31"/>
      <c r="M19" s="31"/>
    </row>
    <row r="20" spans="1:13" s="186" customFormat="1" x14ac:dyDescent="0.25">
      <c r="A20" s="31"/>
      <c r="B20" s="31"/>
      <c r="C20" s="31"/>
      <c r="D20" s="34"/>
      <c r="E20" s="31"/>
      <c r="F20" s="31"/>
      <c r="G20" s="31"/>
      <c r="H20" s="31"/>
      <c r="I20" s="31"/>
      <c r="J20" s="31"/>
      <c r="K20" s="31"/>
      <c r="L20" s="31"/>
      <c r="M20" s="31"/>
    </row>
    <row r="21" spans="1:13" s="186" customFormat="1" x14ac:dyDescent="0.25">
      <c r="A21" s="31"/>
      <c r="B21" s="31"/>
      <c r="C21" s="31"/>
      <c r="D21" s="34"/>
      <c r="E21" s="31"/>
      <c r="F21" s="31"/>
      <c r="G21" s="31"/>
      <c r="H21" s="31"/>
      <c r="I21" s="31"/>
      <c r="J21" s="31"/>
      <c r="K21" s="31"/>
      <c r="L21" s="31"/>
      <c r="M21" s="31"/>
    </row>
    <row r="22" spans="1:13" s="186" customFormat="1" x14ac:dyDescent="0.25">
      <c r="A22" s="31"/>
      <c r="B22" s="31"/>
      <c r="C22" s="31"/>
      <c r="D22" s="34"/>
      <c r="E22" s="31"/>
      <c r="F22" s="31"/>
      <c r="G22" s="31"/>
      <c r="H22" s="31"/>
      <c r="I22" s="31"/>
      <c r="J22" s="31"/>
      <c r="K22" s="31"/>
      <c r="L22" s="31"/>
      <c r="M22" s="31"/>
    </row>
    <row r="23" spans="1:13" s="186" customFormat="1" x14ac:dyDescent="0.25">
      <c r="A23" s="31"/>
      <c r="B23" s="31"/>
      <c r="C23" s="31"/>
      <c r="D23" s="34"/>
      <c r="E23" s="31"/>
      <c r="F23" s="31"/>
      <c r="G23" s="31"/>
      <c r="H23" s="31"/>
      <c r="I23" s="31"/>
      <c r="J23" s="31"/>
      <c r="K23" s="31"/>
      <c r="L23" s="31"/>
      <c r="M23" s="31"/>
    </row>
    <row r="24" spans="1:13" s="186" customFormat="1" x14ac:dyDescent="0.25">
      <c r="A24" s="31"/>
      <c r="B24" s="31"/>
      <c r="C24" s="31"/>
      <c r="D24" s="34"/>
      <c r="E24" s="31"/>
      <c r="F24" s="31"/>
      <c r="G24" s="31"/>
      <c r="H24" s="31"/>
      <c r="I24" s="31"/>
      <c r="J24" s="31"/>
      <c r="K24" s="31"/>
      <c r="L24" s="31"/>
      <c r="M24" s="31"/>
    </row>
    <row r="25" spans="1:13" s="186" customFormat="1" x14ac:dyDescent="0.25">
      <c r="A25" s="31"/>
      <c r="B25" s="31"/>
      <c r="C25" s="31"/>
      <c r="D25" s="34"/>
      <c r="E25" s="31"/>
      <c r="F25" s="31"/>
      <c r="G25" s="31"/>
      <c r="H25" s="31"/>
      <c r="I25" s="31"/>
      <c r="J25" s="31"/>
      <c r="K25" s="31"/>
      <c r="L25" s="31"/>
      <c r="M25" s="31"/>
    </row>
    <row r="26" spans="1:13" s="186" customFormat="1" x14ac:dyDescent="0.25">
      <c r="A26" s="31"/>
      <c r="B26" s="31"/>
      <c r="C26" s="31"/>
      <c r="D26" s="34"/>
      <c r="E26" s="31"/>
      <c r="F26" s="31"/>
      <c r="G26" s="31"/>
      <c r="H26" s="31"/>
      <c r="I26" s="31"/>
      <c r="J26" s="31"/>
      <c r="K26" s="31"/>
      <c r="L26" s="31"/>
      <c r="M26" s="31"/>
    </row>
    <row r="27" spans="1:13" s="186" customFormat="1" x14ac:dyDescent="0.25">
      <c r="A27" s="31"/>
      <c r="B27" s="31"/>
      <c r="C27" s="31"/>
      <c r="D27" s="34"/>
      <c r="E27" s="31"/>
      <c r="F27" s="31"/>
      <c r="G27" s="31"/>
      <c r="H27" s="31"/>
      <c r="I27" s="31"/>
      <c r="J27" s="31"/>
      <c r="K27" s="31"/>
      <c r="L27" s="31"/>
      <c r="M27" s="31"/>
    </row>
    <row r="28" spans="1:13" s="186" customFormat="1" x14ac:dyDescent="0.25">
      <c r="A28" s="31"/>
      <c r="B28" s="31"/>
      <c r="C28" s="31"/>
      <c r="D28" s="34"/>
      <c r="E28" s="31"/>
      <c r="F28" s="31"/>
      <c r="G28" s="31"/>
      <c r="H28" s="31"/>
      <c r="I28" s="31"/>
      <c r="J28" s="31"/>
      <c r="K28" s="31"/>
      <c r="L28" s="31"/>
      <c r="M28" s="31"/>
    </row>
    <row r="29" spans="1:13" s="186" customFormat="1" x14ac:dyDescent="0.25">
      <c r="A29" s="31"/>
      <c r="B29" s="31"/>
      <c r="C29" s="31"/>
      <c r="D29" s="34"/>
      <c r="E29" s="31"/>
      <c r="F29" s="31"/>
      <c r="G29" s="31"/>
      <c r="H29" s="31"/>
      <c r="I29" s="31"/>
      <c r="J29" s="31"/>
      <c r="K29" s="31"/>
      <c r="L29" s="31"/>
      <c r="M29" s="31"/>
    </row>
    <row r="30" spans="1:13" s="186" customFormat="1" x14ac:dyDescent="0.25">
      <c r="A30" s="31"/>
      <c r="B30" s="31"/>
      <c r="C30" s="31"/>
      <c r="D30" s="34"/>
      <c r="E30" s="31"/>
      <c r="F30" s="31"/>
      <c r="G30" s="31"/>
      <c r="H30" s="31"/>
      <c r="I30" s="31"/>
      <c r="J30" s="31"/>
      <c r="K30" s="31"/>
      <c r="L30" s="31"/>
      <c r="M30" s="31"/>
    </row>
    <row r="31" spans="1:13" s="186" customFormat="1" x14ac:dyDescent="0.25">
      <c r="A31" s="31"/>
      <c r="B31" s="31"/>
      <c r="C31" s="31"/>
      <c r="D31" s="34"/>
      <c r="E31" s="31"/>
      <c r="F31" s="31"/>
      <c r="G31" s="31"/>
      <c r="H31" s="31"/>
      <c r="I31" s="31"/>
      <c r="J31" s="31"/>
      <c r="K31" s="31"/>
      <c r="L31" s="31"/>
      <c r="M31" s="31"/>
    </row>
    <row r="32" spans="1:13" s="186" customFormat="1" x14ac:dyDescent="0.25">
      <c r="A32" s="31"/>
      <c r="B32" s="31"/>
      <c r="C32" s="31"/>
      <c r="D32" s="34"/>
      <c r="E32" s="31"/>
      <c r="F32" s="31"/>
      <c r="G32" s="31"/>
      <c r="H32" s="31"/>
      <c r="I32" s="31"/>
      <c r="J32" s="31"/>
      <c r="K32" s="31"/>
      <c r="L32" s="31"/>
      <c r="M32" s="31"/>
    </row>
    <row r="33" spans="1:13" s="186" customFormat="1" x14ac:dyDescent="0.25">
      <c r="A33" s="31"/>
      <c r="B33" s="31"/>
      <c r="C33" s="31"/>
      <c r="D33" s="34"/>
      <c r="E33" s="31"/>
      <c r="F33" s="31"/>
      <c r="G33" s="31"/>
      <c r="H33" s="31"/>
      <c r="I33" s="31"/>
      <c r="J33" s="31"/>
      <c r="K33" s="31"/>
      <c r="L33" s="31"/>
      <c r="M33" s="31"/>
    </row>
    <row r="34" spans="1:13" s="186" customFormat="1" x14ac:dyDescent="0.25">
      <c r="A34" s="31"/>
      <c r="B34" s="31"/>
      <c r="C34" s="31"/>
      <c r="D34" s="34"/>
      <c r="E34" s="31"/>
      <c r="F34" s="31"/>
      <c r="G34" s="31"/>
      <c r="H34" s="31"/>
      <c r="I34" s="31"/>
      <c r="J34" s="31"/>
      <c r="K34" s="31"/>
      <c r="L34" s="31"/>
      <c r="M34" s="31"/>
    </row>
    <row r="35" spans="1:13" s="186" customFormat="1" x14ac:dyDescent="0.25">
      <c r="A35" s="31"/>
      <c r="B35" s="31"/>
      <c r="C35" s="31"/>
      <c r="D35" s="34"/>
      <c r="E35" s="31"/>
      <c r="F35" s="31"/>
      <c r="G35" s="31"/>
      <c r="H35" s="31"/>
      <c r="I35" s="31"/>
      <c r="J35" s="31"/>
      <c r="K35" s="31"/>
      <c r="L35" s="31"/>
      <c r="M35" s="31"/>
    </row>
    <row r="36" spans="1:13" s="186" customFormat="1" x14ac:dyDescent="0.25">
      <c r="A36" s="31"/>
      <c r="B36" s="31"/>
      <c r="C36" s="31"/>
      <c r="D36" s="34"/>
      <c r="E36" s="31"/>
      <c r="F36" s="31"/>
      <c r="G36" s="31"/>
      <c r="H36" s="31"/>
      <c r="I36" s="31"/>
      <c r="J36" s="31"/>
      <c r="K36" s="31"/>
      <c r="L36" s="31"/>
      <c r="M36" s="31"/>
    </row>
    <row r="37" spans="1:13" s="186" customFormat="1" x14ac:dyDescent="0.25">
      <c r="A37" s="31"/>
      <c r="B37" s="31"/>
      <c r="C37" s="31"/>
      <c r="D37" s="34"/>
      <c r="E37" s="31"/>
      <c r="F37" s="31"/>
      <c r="G37" s="31"/>
      <c r="H37" s="31"/>
      <c r="I37" s="31"/>
      <c r="J37" s="31"/>
      <c r="K37" s="31"/>
      <c r="L37" s="31"/>
      <c r="M37" s="31"/>
    </row>
    <row r="38" spans="1:13" s="186" customFormat="1" x14ac:dyDescent="0.25">
      <c r="A38" s="31"/>
      <c r="B38" s="31"/>
      <c r="C38" s="31"/>
      <c r="D38" s="34"/>
      <c r="E38" s="31"/>
      <c r="F38" s="31"/>
      <c r="G38" s="31"/>
      <c r="H38" s="31"/>
      <c r="I38" s="31"/>
      <c r="J38" s="31"/>
      <c r="K38" s="31"/>
      <c r="L38" s="31"/>
      <c r="M38" s="31"/>
    </row>
    <row r="39" spans="1:13" s="186" customFormat="1" x14ac:dyDescent="0.25">
      <c r="A39" s="31"/>
      <c r="B39" s="31"/>
      <c r="C39" s="31"/>
      <c r="D39" s="34"/>
      <c r="E39" s="31"/>
      <c r="F39" s="31"/>
      <c r="G39" s="31"/>
      <c r="H39" s="31"/>
      <c r="I39" s="31"/>
      <c r="J39" s="31"/>
      <c r="K39" s="31"/>
      <c r="L39" s="31"/>
      <c r="M39" s="31"/>
    </row>
    <row r="40" spans="1:13" s="186" customFormat="1" x14ac:dyDescent="0.25">
      <c r="A40" s="31"/>
      <c r="B40" s="31"/>
      <c r="C40" s="31"/>
      <c r="D40" s="34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186" customFormat="1" x14ac:dyDescent="0.25">
      <c r="A41" s="31"/>
      <c r="B41" s="31"/>
      <c r="C41" s="31"/>
      <c r="D41" s="34"/>
      <c r="E41" s="31"/>
      <c r="F41" s="31"/>
      <c r="G41" s="31"/>
      <c r="H41" s="31"/>
      <c r="I41" s="31"/>
      <c r="J41" s="31"/>
      <c r="K41" s="31"/>
      <c r="L41" s="31"/>
      <c r="M41" s="31"/>
    </row>
    <row r="42" spans="1:13" s="186" customFormat="1" x14ac:dyDescent="0.25">
      <c r="A42" s="31"/>
      <c r="B42" s="31"/>
      <c r="C42" s="31"/>
      <c r="D42" s="34"/>
      <c r="E42" s="31"/>
      <c r="F42" s="31"/>
      <c r="G42" s="31"/>
      <c r="H42" s="31"/>
      <c r="I42" s="31"/>
      <c r="J42" s="31"/>
      <c r="K42" s="31"/>
      <c r="L42" s="31"/>
      <c r="M42" s="31"/>
    </row>
    <row r="43" spans="1:13" s="186" customFormat="1" x14ac:dyDescent="0.25">
      <c r="A43" s="31"/>
      <c r="B43" s="31"/>
      <c r="C43" s="31"/>
      <c r="D43" s="34"/>
      <c r="E43" s="31"/>
      <c r="F43" s="31"/>
      <c r="G43" s="31"/>
      <c r="H43" s="31"/>
      <c r="I43" s="31"/>
      <c r="J43" s="31"/>
      <c r="K43" s="31"/>
      <c r="L43" s="31"/>
      <c r="M43" s="31"/>
    </row>
    <row r="44" spans="1:13" s="186" customFormat="1" x14ac:dyDescent="0.25">
      <c r="A44" s="31"/>
      <c r="B44" s="31"/>
      <c r="C44" s="31"/>
      <c r="D44" s="34"/>
      <c r="E44" s="31"/>
      <c r="F44" s="31"/>
      <c r="G44" s="31"/>
      <c r="H44" s="31"/>
      <c r="I44" s="31"/>
      <c r="J44" s="31"/>
      <c r="K44" s="31"/>
      <c r="L44" s="31"/>
      <c r="M44" s="31"/>
    </row>
    <row r="45" spans="1:13" s="186" customFormat="1" x14ac:dyDescent="0.25">
      <c r="A45" s="31"/>
      <c r="B45" s="31"/>
      <c r="C45" s="31"/>
      <c r="D45" s="34"/>
      <c r="E45" s="31"/>
      <c r="F45" s="31"/>
      <c r="G45" s="31"/>
      <c r="H45" s="31"/>
      <c r="I45" s="31"/>
      <c r="J45" s="31"/>
      <c r="K45" s="31"/>
      <c r="L45" s="31"/>
      <c r="M45" s="31"/>
    </row>
    <row r="46" spans="1:13" s="186" customFormat="1" x14ac:dyDescent="0.25">
      <c r="A46" s="31"/>
      <c r="B46" s="31"/>
      <c r="C46" s="31"/>
      <c r="D46" s="34"/>
      <c r="E46" s="31"/>
      <c r="F46" s="31"/>
      <c r="G46" s="31"/>
      <c r="H46" s="31"/>
      <c r="I46" s="31"/>
      <c r="J46" s="31"/>
      <c r="K46" s="31"/>
      <c r="L46" s="31"/>
      <c r="M46" s="31"/>
    </row>
    <row r="47" spans="1:13" s="186" customFormat="1" x14ac:dyDescent="0.25">
      <c r="A47" s="31"/>
      <c r="B47" s="31"/>
      <c r="C47" s="31"/>
      <c r="D47" s="34"/>
      <c r="E47" s="31"/>
      <c r="F47" s="31"/>
      <c r="G47" s="31"/>
      <c r="H47" s="31"/>
      <c r="I47" s="31"/>
      <c r="J47" s="31"/>
      <c r="K47" s="31"/>
      <c r="L47" s="31"/>
      <c r="M47" s="31"/>
    </row>
    <row r="48" spans="1:13" s="186" customFormat="1" x14ac:dyDescent="0.25">
      <c r="A48" s="31"/>
      <c r="B48" s="31"/>
      <c r="C48" s="31"/>
      <c r="D48" s="34"/>
      <c r="E48" s="31"/>
      <c r="F48" s="31"/>
      <c r="G48" s="31"/>
      <c r="H48" s="31"/>
      <c r="I48" s="31"/>
      <c r="J48" s="31"/>
      <c r="K48" s="31"/>
      <c r="L48" s="31"/>
      <c r="M48" s="31"/>
    </row>
    <row r="49" spans="1:13" s="186" customFormat="1" x14ac:dyDescent="0.25">
      <c r="A49" s="31"/>
      <c r="B49" s="31"/>
      <c r="C49" s="31"/>
      <c r="D49" s="34"/>
      <c r="E49" s="31"/>
      <c r="F49" s="31"/>
      <c r="G49" s="31"/>
      <c r="H49" s="31"/>
      <c r="I49" s="31"/>
      <c r="J49" s="31"/>
      <c r="K49" s="31"/>
      <c r="L49" s="31"/>
      <c r="M49" s="31"/>
    </row>
    <row r="50" spans="1:13" s="186" customFormat="1" x14ac:dyDescent="0.25">
      <c r="A50" s="31"/>
      <c r="B50" s="31"/>
      <c r="C50" s="31"/>
      <c r="D50" s="34"/>
      <c r="E50" s="31"/>
      <c r="F50" s="31"/>
      <c r="G50" s="31"/>
      <c r="H50" s="31"/>
      <c r="I50" s="31"/>
      <c r="J50" s="31"/>
      <c r="K50" s="31"/>
      <c r="L50" s="31"/>
      <c r="M50" s="31"/>
    </row>
    <row r="51" spans="1:13" s="186" customFormat="1" x14ac:dyDescent="0.25">
      <c r="A51" s="31"/>
      <c r="B51" s="31"/>
      <c r="C51" s="31"/>
      <c r="D51" s="34"/>
      <c r="E51" s="31"/>
      <c r="F51" s="31"/>
      <c r="G51" s="31"/>
      <c r="H51" s="31"/>
      <c r="I51" s="31"/>
      <c r="J51" s="31"/>
      <c r="K51" s="31"/>
      <c r="L51" s="31"/>
      <c r="M51" s="31"/>
    </row>
    <row r="52" spans="1:13" s="186" customFormat="1" x14ac:dyDescent="0.25">
      <c r="A52" s="31"/>
      <c r="B52" s="31"/>
      <c r="C52" s="31"/>
      <c r="D52" s="34"/>
      <c r="E52" s="31"/>
      <c r="F52" s="31"/>
      <c r="G52" s="31"/>
      <c r="H52" s="31"/>
      <c r="I52" s="31"/>
      <c r="J52" s="31"/>
      <c r="K52" s="31"/>
      <c r="L52" s="31"/>
      <c r="M52" s="31"/>
    </row>
    <row r="53" spans="1:13" s="186" customFormat="1" x14ac:dyDescent="0.25">
      <c r="A53" s="31"/>
      <c r="B53" s="31"/>
      <c r="C53" s="31"/>
      <c r="D53" s="34"/>
      <c r="E53" s="31"/>
      <c r="F53" s="31"/>
      <c r="G53" s="31"/>
      <c r="H53" s="31"/>
      <c r="I53" s="31"/>
      <c r="J53" s="31"/>
      <c r="K53" s="31"/>
      <c r="L53" s="31"/>
      <c r="M53" s="31"/>
    </row>
    <row r="54" spans="1:13" s="186" customFormat="1" x14ac:dyDescent="0.25">
      <c r="A54" s="31"/>
      <c r="B54" s="31"/>
      <c r="C54" s="31"/>
      <c r="D54" s="34"/>
      <c r="E54" s="31"/>
      <c r="F54" s="31"/>
      <c r="G54" s="31"/>
      <c r="H54" s="31"/>
      <c r="I54" s="31"/>
      <c r="J54" s="31"/>
      <c r="K54" s="31"/>
      <c r="L54" s="31"/>
      <c r="M54" s="31"/>
    </row>
    <row r="55" spans="1:13" s="186" customFormat="1" x14ac:dyDescent="0.25">
      <c r="A55" s="31"/>
      <c r="B55" s="31"/>
      <c r="C55" s="31"/>
      <c r="D55" s="34"/>
      <c r="E55" s="31"/>
      <c r="F55" s="31"/>
      <c r="G55" s="31"/>
      <c r="H55" s="31"/>
      <c r="I55" s="31"/>
      <c r="J55" s="31"/>
      <c r="K55" s="31"/>
      <c r="L55" s="31"/>
      <c r="M55" s="31"/>
    </row>
    <row r="56" spans="1:13" s="186" customFormat="1" x14ac:dyDescent="0.25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1"/>
      <c r="L56" s="31"/>
      <c r="M56" s="31"/>
    </row>
    <row r="57" spans="1:13" s="186" customFormat="1" x14ac:dyDescent="0.25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1"/>
      <c r="L57" s="31"/>
      <c r="M57" s="31"/>
    </row>
    <row r="58" spans="1:13" s="186" customFormat="1" x14ac:dyDescent="0.25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1"/>
      <c r="L58" s="31"/>
      <c r="M58" s="31"/>
    </row>
    <row r="59" spans="1:13" s="186" customFormat="1" x14ac:dyDescent="0.25">
      <c r="A59" s="31"/>
      <c r="B59" s="31"/>
      <c r="C59" s="31"/>
      <c r="D59" s="34"/>
      <c r="E59" s="31"/>
      <c r="F59" s="31"/>
      <c r="G59" s="31"/>
      <c r="H59" s="31"/>
      <c r="I59" s="31"/>
      <c r="J59" s="31"/>
      <c r="K59" s="31"/>
      <c r="L59" s="31"/>
      <c r="M59" s="31"/>
    </row>
    <row r="60" spans="1:13" s="186" customFormat="1" x14ac:dyDescent="0.25">
      <c r="A60" s="31"/>
      <c r="B60" s="31"/>
      <c r="C60" s="31"/>
      <c r="D60" s="34"/>
      <c r="E60" s="31"/>
      <c r="F60" s="31"/>
      <c r="G60" s="31"/>
      <c r="H60" s="31"/>
      <c r="I60" s="31"/>
      <c r="J60" s="31"/>
      <c r="K60" s="31"/>
      <c r="L60" s="31"/>
      <c r="M60" s="31"/>
    </row>
    <row r="61" spans="1:13" s="186" customFormat="1" x14ac:dyDescent="0.25">
      <c r="A61" s="31"/>
      <c r="B61" s="31"/>
      <c r="C61" s="31"/>
      <c r="D61" s="34"/>
      <c r="E61" s="31"/>
      <c r="F61" s="31"/>
      <c r="G61" s="31"/>
      <c r="H61" s="31"/>
      <c r="I61" s="31"/>
      <c r="J61" s="31"/>
      <c r="K61" s="31"/>
      <c r="L61" s="31"/>
      <c r="M61" s="31"/>
    </row>
    <row r="62" spans="1:13" s="186" customFormat="1" x14ac:dyDescent="0.25">
      <c r="A62" s="31"/>
      <c r="B62" s="31"/>
      <c r="C62" s="31"/>
      <c r="D62" s="34"/>
      <c r="E62" s="31"/>
      <c r="F62" s="31"/>
      <c r="G62" s="31"/>
      <c r="H62" s="31"/>
      <c r="I62" s="31"/>
      <c r="J62" s="31"/>
      <c r="K62" s="31"/>
      <c r="L62" s="31"/>
      <c r="M62" s="31"/>
    </row>
    <row r="63" spans="1:13" s="186" customFormat="1" x14ac:dyDescent="0.25">
      <c r="A63" s="31"/>
      <c r="B63" s="31"/>
      <c r="C63" s="31"/>
      <c r="D63" s="34"/>
      <c r="E63" s="31"/>
      <c r="F63" s="31"/>
      <c r="G63" s="31"/>
      <c r="H63" s="31"/>
      <c r="I63" s="31"/>
      <c r="J63" s="31"/>
      <c r="K63" s="31"/>
      <c r="L63" s="31"/>
      <c r="M63" s="31"/>
    </row>
    <row r="64" spans="1:13" s="186" customFormat="1" x14ac:dyDescent="0.25">
      <c r="A64" s="31"/>
      <c r="B64" s="31"/>
      <c r="C64" s="31"/>
      <c r="D64" s="34"/>
      <c r="E64" s="31"/>
      <c r="F64" s="31"/>
      <c r="G64" s="31"/>
      <c r="H64" s="31"/>
      <c r="I64" s="31"/>
      <c r="J64" s="31"/>
      <c r="K64" s="31"/>
      <c r="L64" s="31"/>
      <c r="M64" s="31"/>
    </row>
    <row r="65" spans="1:13" s="186" customFormat="1" x14ac:dyDescent="0.25">
      <c r="A65" s="31"/>
      <c r="B65" s="31"/>
      <c r="C65" s="31"/>
      <c r="D65" s="34"/>
      <c r="E65" s="31"/>
      <c r="F65" s="31"/>
      <c r="G65" s="31"/>
      <c r="H65" s="31"/>
      <c r="I65" s="31"/>
      <c r="J65" s="31"/>
      <c r="K65" s="31"/>
      <c r="L65" s="31"/>
      <c r="M65" s="31"/>
    </row>
    <row r="66" spans="1:13" s="186" customFormat="1" x14ac:dyDescent="0.25">
      <c r="A66" s="31"/>
      <c r="B66" s="31"/>
      <c r="C66" s="31"/>
      <c r="D66" s="34"/>
      <c r="E66" s="31"/>
      <c r="F66" s="31"/>
      <c r="G66" s="31"/>
      <c r="H66" s="31"/>
      <c r="I66" s="31"/>
      <c r="J66" s="31"/>
      <c r="K66" s="31"/>
      <c r="L66" s="31"/>
      <c r="M66" s="31"/>
    </row>
    <row r="67" spans="1:13" s="186" customFormat="1" x14ac:dyDescent="0.25">
      <c r="A67" s="31"/>
      <c r="B67" s="31"/>
      <c r="C67" s="31"/>
      <c r="D67" s="34"/>
      <c r="E67" s="31"/>
      <c r="F67" s="31"/>
      <c r="G67" s="31"/>
      <c r="H67" s="31"/>
      <c r="I67" s="31"/>
      <c r="J67" s="31"/>
      <c r="K67" s="31"/>
      <c r="L67" s="31"/>
      <c r="M67" s="31"/>
    </row>
    <row r="68" spans="1:13" s="186" customFormat="1" x14ac:dyDescent="0.25">
      <c r="A68" s="31"/>
      <c r="B68" s="31"/>
      <c r="C68" s="31"/>
      <c r="D68" s="34"/>
      <c r="E68" s="31"/>
      <c r="F68" s="31"/>
      <c r="G68" s="31"/>
      <c r="H68" s="31"/>
      <c r="I68" s="31"/>
      <c r="J68" s="31"/>
      <c r="K68" s="31"/>
      <c r="L68" s="31"/>
      <c r="M68" s="31"/>
    </row>
    <row r="69" spans="1:13" s="186" customFormat="1" x14ac:dyDescent="0.25">
      <c r="A69" s="31"/>
      <c r="B69" s="31"/>
      <c r="C69" s="31"/>
      <c r="D69" s="34"/>
      <c r="E69" s="31"/>
      <c r="F69" s="31"/>
      <c r="G69" s="31"/>
      <c r="H69" s="31"/>
      <c r="I69" s="31"/>
      <c r="J69" s="31"/>
      <c r="K69" s="31"/>
      <c r="L69" s="31"/>
      <c r="M69" s="31"/>
    </row>
    <row r="70" spans="1:13" s="186" customFormat="1" x14ac:dyDescent="0.25">
      <c r="A70" s="31"/>
      <c r="B70" s="31"/>
      <c r="C70" s="31"/>
      <c r="D70" s="34"/>
      <c r="E70" s="31"/>
      <c r="F70" s="31"/>
      <c r="G70" s="31"/>
      <c r="H70" s="31"/>
      <c r="I70" s="31"/>
      <c r="J70" s="31"/>
      <c r="K70" s="31"/>
      <c r="L70" s="31"/>
      <c r="M70" s="31"/>
    </row>
    <row r="71" spans="1:13" s="186" customFormat="1" x14ac:dyDescent="0.25">
      <c r="A71" s="31"/>
      <c r="B71" s="31"/>
      <c r="C71" s="31"/>
      <c r="D71" s="34"/>
      <c r="E71" s="31"/>
      <c r="F71" s="31"/>
      <c r="G71" s="31"/>
      <c r="H71" s="31"/>
      <c r="I71" s="31"/>
      <c r="J71" s="31"/>
      <c r="K71" s="31"/>
      <c r="L71" s="31"/>
      <c r="M71" s="31"/>
    </row>
    <row r="72" spans="1:13" s="186" customFormat="1" x14ac:dyDescent="0.25">
      <c r="A72" s="31"/>
      <c r="B72" s="31"/>
      <c r="C72" s="31"/>
      <c r="D72" s="34"/>
      <c r="E72" s="31"/>
      <c r="F72" s="31"/>
      <c r="G72" s="31"/>
      <c r="H72" s="31"/>
      <c r="I72" s="31"/>
      <c r="J72" s="31"/>
      <c r="K72" s="31"/>
      <c r="L72" s="31"/>
      <c r="M72" s="31"/>
    </row>
    <row r="73" spans="1:13" s="186" customFormat="1" x14ac:dyDescent="0.25">
      <c r="A73" s="31"/>
      <c r="B73" s="31"/>
      <c r="C73" s="31"/>
      <c r="D73" s="34"/>
      <c r="E73" s="31"/>
      <c r="F73" s="31"/>
      <c r="G73" s="31"/>
      <c r="H73" s="31"/>
      <c r="I73" s="31"/>
      <c r="J73" s="31"/>
      <c r="K73" s="31"/>
      <c r="L73" s="31"/>
      <c r="M73" s="31"/>
    </row>
    <row r="74" spans="1:13" s="186" customFormat="1" x14ac:dyDescent="0.25">
      <c r="A74" s="31"/>
      <c r="B74" s="31"/>
      <c r="C74" s="31"/>
      <c r="D74" s="34"/>
      <c r="E74" s="31"/>
      <c r="F74" s="31"/>
      <c r="G74" s="31"/>
      <c r="H74" s="31"/>
      <c r="I74" s="31"/>
      <c r="J74" s="31"/>
      <c r="K74" s="31"/>
      <c r="L74" s="31"/>
      <c r="M74" s="31"/>
    </row>
    <row r="75" spans="1:13" s="186" customFormat="1" x14ac:dyDescent="0.25">
      <c r="A75" s="31"/>
      <c r="B75" s="31"/>
      <c r="C75" s="31"/>
      <c r="D75" s="34"/>
      <c r="E75" s="31"/>
      <c r="F75" s="31"/>
      <c r="G75" s="31"/>
      <c r="H75" s="31"/>
      <c r="I75" s="31"/>
      <c r="J75" s="31"/>
      <c r="K75" s="31"/>
      <c r="L75" s="31"/>
      <c r="M75" s="31"/>
    </row>
    <row r="76" spans="1:13" s="186" customFormat="1" x14ac:dyDescent="0.25">
      <c r="A76" s="31"/>
      <c r="B76" s="31"/>
      <c r="C76" s="31"/>
      <c r="D76" s="34"/>
      <c r="E76" s="31"/>
      <c r="F76" s="31"/>
      <c r="G76" s="31"/>
      <c r="H76" s="31"/>
      <c r="I76" s="31"/>
      <c r="J76" s="31"/>
      <c r="K76" s="31"/>
      <c r="L76" s="31"/>
      <c r="M76" s="31"/>
    </row>
    <row r="77" spans="1:13" s="186" customFormat="1" x14ac:dyDescent="0.25">
      <c r="A77" s="31"/>
      <c r="B77" s="31"/>
      <c r="C77" s="31"/>
      <c r="D77" s="34"/>
      <c r="E77" s="31"/>
      <c r="F77" s="31"/>
      <c r="G77" s="31"/>
      <c r="H77" s="31"/>
      <c r="I77" s="31"/>
      <c r="J77" s="31"/>
      <c r="K77" s="31"/>
      <c r="L77" s="31"/>
      <c r="M77" s="31"/>
    </row>
    <row r="78" spans="1:13" s="186" customFormat="1" x14ac:dyDescent="0.25">
      <c r="A78" s="31"/>
      <c r="B78" s="31"/>
      <c r="C78" s="31"/>
      <c r="D78" s="34"/>
      <c r="E78" s="31"/>
      <c r="F78" s="31"/>
      <c r="G78" s="31"/>
      <c r="H78" s="31"/>
      <c r="I78" s="31"/>
      <c r="J78" s="31"/>
      <c r="K78" s="31"/>
      <c r="L78" s="31"/>
      <c r="M78" s="31"/>
    </row>
    <row r="79" spans="1:13" s="186" customFormat="1" x14ac:dyDescent="0.25">
      <c r="A79" s="31"/>
      <c r="B79" s="31"/>
      <c r="C79" s="31"/>
      <c r="D79" s="34"/>
      <c r="E79" s="31"/>
      <c r="F79" s="31"/>
      <c r="G79" s="31"/>
      <c r="H79" s="31"/>
      <c r="I79" s="31"/>
      <c r="J79" s="31"/>
      <c r="K79" s="31"/>
      <c r="L79" s="31"/>
      <c r="M79" s="31"/>
    </row>
    <row r="80" spans="1:13" s="186" customFormat="1" x14ac:dyDescent="0.25">
      <c r="A80" s="31"/>
      <c r="B80" s="31"/>
      <c r="C80" s="31"/>
      <c r="D80" s="34"/>
      <c r="E80" s="31"/>
      <c r="F80" s="31"/>
      <c r="G80" s="31"/>
      <c r="H80" s="31"/>
      <c r="I80" s="31"/>
      <c r="J80" s="31"/>
      <c r="K80" s="31"/>
      <c r="L80" s="31"/>
      <c r="M80" s="31"/>
    </row>
    <row r="81" spans="1:13" s="186" customFormat="1" x14ac:dyDescent="0.25">
      <c r="A81" s="31"/>
      <c r="B81" s="31"/>
      <c r="C81" s="31"/>
      <c r="D81" s="34"/>
      <c r="E81" s="31"/>
      <c r="F81" s="31"/>
      <c r="G81" s="31"/>
      <c r="H81" s="31"/>
      <c r="I81" s="31"/>
      <c r="J81" s="31"/>
      <c r="K81" s="31"/>
      <c r="L81" s="31"/>
      <c r="M81" s="31"/>
    </row>
    <row r="82" spans="1:13" s="186" customFormat="1" x14ac:dyDescent="0.25">
      <c r="A82" s="31"/>
      <c r="B82" s="31"/>
      <c r="C82" s="31"/>
      <c r="D82" s="34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186" customFormat="1" x14ac:dyDescent="0.25">
      <c r="A83" s="31"/>
      <c r="B83" s="31"/>
      <c r="C83" s="31"/>
      <c r="D83" s="34"/>
      <c r="E83" s="31"/>
      <c r="F83" s="31"/>
      <c r="G83" s="31"/>
      <c r="H83" s="31"/>
      <c r="I83" s="31"/>
      <c r="J83" s="31"/>
      <c r="K83" s="31"/>
      <c r="L83" s="31"/>
      <c r="M83" s="31"/>
    </row>
    <row r="84" spans="1:13" s="186" customFormat="1" x14ac:dyDescent="0.25">
      <c r="A84" s="31"/>
      <c r="B84" s="31"/>
      <c r="C84" s="31"/>
      <c r="D84" s="34"/>
      <c r="E84" s="31"/>
      <c r="F84" s="31"/>
      <c r="G84" s="31"/>
      <c r="H84" s="31"/>
      <c r="I84" s="31"/>
      <c r="J84" s="31"/>
      <c r="K84" s="31"/>
      <c r="L84" s="31"/>
      <c r="M84" s="31"/>
    </row>
    <row r="85" spans="1:13" s="186" customFormat="1" x14ac:dyDescent="0.25">
      <c r="A85" s="31"/>
      <c r="B85" s="31"/>
      <c r="C85" s="31"/>
      <c r="D85" s="34"/>
      <c r="E85" s="31"/>
      <c r="F85" s="31"/>
      <c r="G85" s="31"/>
      <c r="H85" s="31"/>
      <c r="I85" s="31"/>
      <c r="J85" s="31"/>
      <c r="K85" s="31"/>
      <c r="L85" s="31"/>
      <c r="M85" s="31"/>
    </row>
    <row r="86" spans="1:13" s="186" customFormat="1" x14ac:dyDescent="0.25">
      <c r="A86" s="31"/>
      <c r="B86" s="31"/>
      <c r="C86" s="31"/>
      <c r="D86" s="34"/>
      <c r="E86" s="31"/>
      <c r="F86" s="31"/>
      <c r="G86" s="31"/>
      <c r="H86" s="31"/>
      <c r="I86" s="31"/>
      <c r="J86" s="31"/>
      <c r="K86" s="31"/>
      <c r="L86" s="31"/>
      <c r="M86" s="31"/>
    </row>
    <row r="87" spans="1:13" s="186" customFormat="1" x14ac:dyDescent="0.25">
      <c r="A87" s="31"/>
      <c r="B87" s="31"/>
      <c r="C87" s="31"/>
      <c r="D87" s="34"/>
      <c r="E87" s="31"/>
      <c r="F87" s="31"/>
      <c r="G87" s="31"/>
      <c r="H87" s="31"/>
      <c r="I87" s="31"/>
      <c r="J87" s="31"/>
      <c r="K87" s="31"/>
      <c r="L87" s="31"/>
      <c r="M87" s="31"/>
    </row>
    <row r="88" spans="1:13" s="186" customFormat="1" x14ac:dyDescent="0.25">
      <c r="A88" s="31"/>
      <c r="B88" s="31"/>
      <c r="C88" s="31"/>
      <c r="D88" s="34"/>
      <c r="E88" s="31"/>
      <c r="F88" s="31"/>
      <c r="G88" s="31"/>
      <c r="H88" s="31"/>
      <c r="I88" s="31"/>
      <c r="J88" s="31"/>
      <c r="K88" s="31"/>
      <c r="L88" s="31"/>
      <c r="M88" s="31"/>
    </row>
    <row r="89" spans="1:13" s="186" customFormat="1" x14ac:dyDescent="0.25">
      <c r="A89" s="31"/>
      <c r="B89" s="31"/>
      <c r="C89" s="31"/>
      <c r="D89" s="34"/>
      <c r="E89" s="31"/>
      <c r="F89" s="31"/>
      <c r="G89" s="31"/>
      <c r="H89" s="31"/>
      <c r="I89" s="31"/>
      <c r="J89" s="31"/>
      <c r="K89" s="31"/>
      <c r="L89" s="31"/>
      <c r="M89" s="31"/>
    </row>
    <row r="90" spans="1:13" s="186" customFormat="1" x14ac:dyDescent="0.25">
      <c r="A90" s="31"/>
      <c r="B90" s="31"/>
      <c r="C90" s="31"/>
      <c r="D90" s="34"/>
      <c r="E90" s="31"/>
      <c r="F90" s="31"/>
      <c r="G90" s="31"/>
      <c r="H90" s="31"/>
      <c r="I90" s="31"/>
      <c r="J90" s="31"/>
      <c r="K90" s="31"/>
      <c r="L90" s="31"/>
      <c r="M90" s="31"/>
    </row>
    <row r="91" spans="1:13" s="186" customFormat="1" x14ac:dyDescent="0.25">
      <c r="A91" s="31"/>
      <c r="B91" s="31"/>
      <c r="C91" s="31"/>
      <c r="D91" s="34"/>
      <c r="E91" s="31"/>
      <c r="F91" s="31"/>
      <c r="G91" s="31"/>
      <c r="H91" s="31"/>
      <c r="I91" s="31"/>
      <c r="J91" s="31"/>
      <c r="K91" s="31"/>
      <c r="L91" s="31"/>
      <c r="M91" s="31"/>
    </row>
    <row r="92" spans="1:13" s="186" customFormat="1" x14ac:dyDescent="0.25">
      <c r="A92" s="31"/>
      <c r="B92" s="31"/>
      <c r="C92" s="31"/>
      <c r="D92" s="34"/>
      <c r="E92" s="31"/>
      <c r="F92" s="31"/>
      <c r="G92" s="31"/>
      <c r="H92" s="31"/>
      <c r="I92" s="31"/>
      <c r="J92" s="31"/>
      <c r="K92" s="31"/>
      <c r="L92" s="31"/>
      <c r="M92" s="31"/>
    </row>
    <row r="93" spans="1:13" s="186" customFormat="1" x14ac:dyDescent="0.25">
      <c r="A93" s="31"/>
      <c r="B93" s="31"/>
      <c r="C93" s="31"/>
      <c r="D93" s="34"/>
      <c r="E93" s="31"/>
      <c r="F93" s="31"/>
      <c r="G93" s="31"/>
      <c r="H93" s="31"/>
      <c r="I93" s="31"/>
      <c r="J93" s="31"/>
      <c r="K93" s="31"/>
      <c r="L93" s="31"/>
      <c r="M93" s="31"/>
    </row>
    <row r="94" spans="1:13" s="186" customFormat="1" x14ac:dyDescent="0.25">
      <c r="A94" s="31"/>
      <c r="B94" s="31"/>
      <c r="C94" s="31"/>
      <c r="D94" s="34"/>
      <c r="E94" s="31"/>
      <c r="F94" s="31"/>
      <c r="G94" s="31"/>
      <c r="H94" s="31"/>
      <c r="I94" s="31"/>
      <c r="J94" s="31"/>
      <c r="K94" s="31"/>
      <c r="L94" s="31"/>
      <c r="M94" s="31"/>
    </row>
    <row r="95" spans="1:13" s="186" customFormat="1" x14ac:dyDescent="0.25">
      <c r="A95" s="31"/>
      <c r="B95" s="31"/>
      <c r="C95" s="31"/>
      <c r="D95" s="34"/>
      <c r="E95" s="31"/>
      <c r="F95" s="31"/>
      <c r="G95" s="31"/>
      <c r="H95" s="31"/>
      <c r="I95" s="31"/>
      <c r="J95" s="31"/>
      <c r="K95" s="31"/>
      <c r="L95" s="31"/>
      <c r="M95" s="31"/>
    </row>
    <row r="96" spans="1:13" s="186" customFormat="1" x14ac:dyDescent="0.25">
      <c r="A96" s="31"/>
      <c r="B96" s="31"/>
      <c r="C96" s="31"/>
      <c r="D96" s="34"/>
      <c r="E96" s="31"/>
      <c r="F96" s="31"/>
      <c r="G96" s="31"/>
      <c r="H96" s="31"/>
      <c r="I96" s="31"/>
      <c r="J96" s="31"/>
      <c r="K96" s="31"/>
      <c r="L96" s="31"/>
      <c r="M96" s="31"/>
    </row>
    <row r="97" spans="1:13" s="186" customFormat="1" x14ac:dyDescent="0.25">
      <c r="A97" s="31"/>
      <c r="B97" s="31"/>
      <c r="C97" s="31"/>
      <c r="D97" s="34"/>
      <c r="E97" s="31"/>
      <c r="F97" s="31"/>
      <c r="G97" s="31"/>
      <c r="H97" s="31"/>
      <c r="I97" s="31"/>
      <c r="J97" s="31"/>
      <c r="K97" s="31"/>
      <c r="L97" s="31"/>
      <c r="M97" s="31"/>
    </row>
    <row r="98" spans="1:13" s="186" customFormat="1" x14ac:dyDescent="0.25">
      <c r="A98" s="31"/>
      <c r="B98" s="31"/>
      <c r="C98" s="31"/>
      <c r="D98" s="34"/>
      <c r="E98" s="31"/>
      <c r="F98" s="31"/>
      <c r="G98" s="31"/>
      <c r="H98" s="31"/>
      <c r="I98" s="31"/>
      <c r="J98" s="31"/>
      <c r="K98" s="31"/>
      <c r="L98" s="31"/>
      <c r="M98" s="31"/>
    </row>
    <row r="99" spans="1:13" s="186" customFormat="1" x14ac:dyDescent="0.25">
      <c r="A99" s="31"/>
      <c r="B99" s="31"/>
      <c r="C99" s="31"/>
      <c r="D99" s="34"/>
      <c r="E99" s="31"/>
      <c r="F99" s="31"/>
      <c r="G99" s="31"/>
      <c r="H99" s="31"/>
      <c r="I99" s="31"/>
      <c r="J99" s="31"/>
      <c r="K99" s="31"/>
      <c r="L99" s="31"/>
      <c r="M99" s="31"/>
    </row>
    <row r="100" spans="1:13" s="186" customFormat="1" x14ac:dyDescent="0.25">
      <c r="A100" s="31"/>
      <c r="B100" s="31"/>
      <c r="C100" s="31"/>
      <c r="D100" s="34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s="186" customFormat="1" x14ac:dyDescent="0.25">
      <c r="A101" s="31"/>
      <c r="B101" s="31"/>
      <c r="C101" s="31"/>
      <c r="D101" s="34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s="186" customFormat="1" x14ac:dyDescent="0.25">
      <c r="A102" s="31"/>
      <c r="B102" s="31"/>
      <c r="C102" s="31"/>
      <c r="D102" s="34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s="186" customFormat="1" x14ac:dyDescent="0.25">
      <c r="A103" s="31"/>
      <c r="B103" s="31"/>
      <c r="C103" s="31"/>
      <c r="D103" s="34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s="186" customFormat="1" x14ac:dyDescent="0.25">
      <c r="A104" s="31"/>
      <c r="B104" s="31"/>
      <c r="C104" s="31"/>
      <c r="D104" s="34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s="186" customFormat="1" x14ac:dyDescent="0.25">
      <c r="A105" s="31"/>
      <c r="B105" s="31"/>
      <c r="C105" s="31"/>
      <c r="D105" s="34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s="186" customFormat="1" x14ac:dyDescent="0.25">
      <c r="A106" s="31"/>
      <c r="B106" s="31"/>
      <c r="C106" s="31"/>
      <c r="D106" s="34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s="186" customFormat="1" x14ac:dyDescent="0.25">
      <c r="A107" s="31"/>
      <c r="B107" s="31"/>
      <c r="C107" s="31"/>
      <c r="D107" s="34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2" spans="1:13" ht="21" x14ac:dyDescent="0.35">
      <c r="A112" s="578" t="s">
        <v>500</v>
      </c>
      <c r="B112" s="578"/>
      <c r="C112" s="578"/>
    </row>
    <row r="114" spans="1:5" x14ac:dyDescent="0.25">
      <c r="A114" s="2" t="s">
        <v>44</v>
      </c>
      <c r="B114" s="2" t="s">
        <v>52</v>
      </c>
      <c r="C114" s="2" t="s">
        <v>10</v>
      </c>
    </row>
    <row r="115" spans="1:5" x14ac:dyDescent="0.25">
      <c r="A115" s="24" t="s">
        <v>517</v>
      </c>
      <c r="B115" s="4">
        <v>25</v>
      </c>
      <c r="C115" s="4">
        <f>IF(OR(Compliance!F5="No", ISBLANK(Compliance!F5)),0,IF(Compliance!A9=0,0,IF(E142=0,25,0)))</f>
        <v>0</v>
      </c>
    </row>
    <row r="121" spans="1:5" hidden="1" x14ac:dyDescent="0.25">
      <c r="E121">
        <f t="shared" ref="E121:E132" si="0">IF(ISBLANK(C10), 0, 1)</f>
        <v>0</v>
      </c>
    </row>
    <row r="122" spans="1:5" hidden="1" x14ac:dyDescent="0.25">
      <c r="E122">
        <f t="shared" si="0"/>
        <v>0</v>
      </c>
    </row>
    <row r="123" spans="1:5" hidden="1" x14ac:dyDescent="0.25">
      <c r="E123">
        <f t="shared" si="0"/>
        <v>0</v>
      </c>
    </row>
    <row r="124" spans="1:5" hidden="1" x14ac:dyDescent="0.25">
      <c r="E124">
        <f t="shared" si="0"/>
        <v>0</v>
      </c>
    </row>
    <row r="125" spans="1:5" hidden="1" x14ac:dyDescent="0.25">
      <c r="E125">
        <f t="shared" si="0"/>
        <v>0</v>
      </c>
    </row>
    <row r="126" spans="1:5" hidden="1" x14ac:dyDescent="0.25">
      <c r="E126">
        <f t="shared" si="0"/>
        <v>0</v>
      </c>
    </row>
    <row r="127" spans="1:5" hidden="1" x14ac:dyDescent="0.25">
      <c r="A127" t="s">
        <v>516</v>
      </c>
      <c r="E127">
        <f t="shared" si="0"/>
        <v>0</v>
      </c>
    </row>
    <row r="128" spans="1:5" hidden="1" x14ac:dyDescent="0.25">
      <c r="A128" t="s">
        <v>515</v>
      </c>
      <c r="E128">
        <f t="shared" si="0"/>
        <v>0</v>
      </c>
    </row>
    <row r="129" spans="1:5" hidden="1" x14ac:dyDescent="0.25">
      <c r="A129" t="s">
        <v>514</v>
      </c>
      <c r="E129">
        <f t="shared" si="0"/>
        <v>0</v>
      </c>
    </row>
    <row r="130" spans="1:5" hidden="1" x14ac:dyDescent="0.25">
      <c r="A130" t="s">
        <v>513</v>
      </c>
      <c r="E130">
        <f t="shared" si="0"/>
        <v>0</v>
      </c>
    </row>
    <row r="131" spans="1:5" hidden="1" x14ac:dyDescent="0.25">
      <c r="E131">
        <f t="shared" si="0"/>
        <v>0</v>
      </c>
    </row>
    <row r="132" spans="1:5" hidden="1" x14ac:dyDescent="0.25">
      <c r="E132">
        <f t="shared" si="0"/>
        <v>0</v>
      </c>
    </row>
    <row r="133" spans="1:5" hidden="1" x14ac:dyDescent="0.25">
      <c r="E133">
        <f t="shared" ref="E133:E141" si="1">IF(ISBLANK(C99), 0, 1)</f>
        <v>0</v>
      </c>
    </row>
    <row r="134" spans="1:5" hidden="1" x14ac:dyDescent="0.25">
      <c r="E134">
        <f t="shared" si="1"/>
        <v>0</v>
      </c>
    </row>
    <row r="135" spans="1:5" hidden="1" x14ac:dyDescent="0.25">
      <c r="E135">
        <f t="shared" si="1"/>
        <v>0</v>
      </c>
    </row>
    <row r="136" spans="1:5" hidden="1" x14ac:dyDescent="0.25">
      <c r="E136">
        <f t="shared" si="1"/>
        <v>0</v>
      </c>
    </row>
    <row r="137" spans="1:5" hidden="1" x14ac:dyDescent="0.25">
      <c r="E137">
        <f t="shared" si="1"/>
        <v>0</v>
      </c>
    </row>
    <row r="138" spans="1:5" hidden="1" x14ac:dyDescent="0.25">
      <c r="E138">
        <f t="shared" si="1"/>
        <v>0</v>
      </c>
    </row>
    <row r="139" spans="1:5" hidden="1" x14ac:dyDescent="0.25">
      <c r="E139">
        <f t="shared" si="1"/>
        <v>0</v>
      </c>
    </row>
    <row r="140" spans="1:5" hidden="1" x14ac:dyDescent="0.25">
      <c r="E140">
        <f t="shared" si="1"/>
        <v>0</v>
      </c>
    </row>
    <row r="141" spans="1:5" hidden="1" x14ac:dyDescent="0.25">
      <c r="E141">
        <f t="shared" si="1"/>
        <v>0</v>
      </c>
    </row>
    <row r="142" spans="1:5" hidden="1" x14ac:dyDescent="0.25">
      <c r="E142">
        <f>SUM(E121:E141)</f>
        <v>0</v>
      </c>
    </row>
    <row r="143" spans="1:5" hidden="1" x14ac:dyDescent="0.25"/>
  </sheetData>
  <sheetProtection algorithmName="SHA-512" hashValue="H01gVo2uDYczUTY3uLLdVdVmhDdc7E+nP5ZgJGWkKey3O8NxIqhr3i4DbKP5msfxuQrzFVBbuRfvo40S2P8+NA==" saltValue="a+4wjVZo/8D3GXZZRWm6jQ==" spinCount="100000" sheet="1" objects="1" scenarios="1"/>
  <mergeCells count="8">
    <mergeCell ref="A112:C112"/>
    <mergeCell ref="A1:C1"/>
    <mergeCell ref="A3:B3"/>
    <mergeCell ref="E3:F3"/>
    <mergeCell ref="A4:B4"/>
    <mergeCell ref="A5:B5"/>
    <mergeCell ref="A6:B6"/>
    <mergeCell ref="A7:B7"/>
  </mergeCells>
  <dataValidations disablePrompts="1" count="2">
    <dataValidation type="list" allowBlank="1" showInputMessage="1" showErrorMessage="1" sqref="C10:C107" xr:uid="{BFE329C4-32F7-4853-BDDF-04A6D39FCFF6}">
      <formula1>$A$127:$A$130</formula1>
    </dataValidation>
    <dataValidation type="date" allowBlank="1" showInputMessage="1" showErrorMessage="1" sqref="D10:D110" xr:uid="{EBDF0F57-430B-428C-AFCC-0EE71D5CFC2E}">
      <formula1>29221</formula1>
      <formula2>73050</formula2>
    </dataValidation>
  </dataValidations>
  <hyperlinks>
    <hyperlink ref="E1:F1" location="'Vendor Information'!A1" display="Back to Vendor Information" xr:uid="{CCA25D02-F45F-4BE6-B00E-A0BE1232E802}"/>
    <hyperlink ref="E1" location="'Respondent Information'!A1" display="Back to Respondent Information" xr:uid="{791F1A1E-2B8E-4209-8B20-F052643E97F7}"/>
  </hyperlinks>
  <pageMargins left="0.7" right="0.7" top="0.75" bottom="0.75" header="0.3" footer="0.3"/>
  <pageSetup scale="26" fitToHeight="0" orientation="landscape" r:id="rId1"/>
  <headerFooter>
    <oddHeader>&amp;C&amp;"Arial,Bold"&amp;14Exhibit A-5-a-V2 Submission Requirements and Evaluation Response Template</oddHeader>
    <oddFooter>&amp;C&amp;"Arial,Bold"ACHA ITN 007-23/34, Attachment A, Exhibit A-5-a-V2,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56A1-275D-424B-ABD3-FB343F340894}">
  <sheetPr codeName="Sheet6">
    <tabColor theme="8" tint="0.39997558519241921"/>
    <pageSetUpPr fitToPage="1"/>
  </sheetPr>
  <dimension ref="A1:F32"/>
  <sheetViews>
    <sheetView zoomScaleNormal="100" workbookViewId="0"/>
  </sheetViews>
  <sheetFormatPr defaultRowHeight="15" x14ac:dyDescent="0.25"/>
  <cols>
    <col min="1" max="1" width="43.5703125" customWidth="1"/>
    <col min="2" max="2" width="22" customWidth="1"/>
    <col min="3" max="3" width="21.85546875" customWidth="1"/>
    <col min="4" max="4" width="34.7109375" customWidth="1"/>
  </cols>
  <sheetData>
    <row r="1" spans="1:6" ht="23.25" x14ac:dyDescent="0.35">
      <c r="A1" s="11" t="s">
        <v>628</v>
      </c>
      <c r="F1" s="7" t="s">
        <v>5</v>
      </c>
    </row>
    <row r="3" spans="1:6" x14ac:dyDescent="0.25">
      <c r="A3" s="5" t="s">
        <v>0</v>
      </c>
      <c r="B3" s="5" t="s">
        <v>1</v>
      </c>
    </row>
    <row r="4" spans="1:6" x14ac:dyDescent="0.25">
      <c r="A4" s="1" t="s">
        <v>2</v>
      </c>
      <c r="B4" s="1">
        <f>SUM(B21:B28)</f>
        <v>100</v>
      </c>
    </row>
    <row r="5" spans="1:6" x14ac:dyDescent="0.25">
      <c r="A5" s="1" t="s">
        <v>3</v>
      </c>
      <c r="B5" s="1">
        <f>C29</f>
        <v>0</v>
      </c>
    </row>
    <row r="6" spans="1:6" x14ac:dyDescent="0.25">
      <c r="A6" s="1" t="s">
        <v>4</v>
      </c>
      <c r="B6" s="6">
        <f>(IFERROR(B5/B4,0))</f>
        <v>0</v>
      </c>
    </row>
    <row r="8" spans="1:6" x14ac:dyDescent="0.25">
      <c r="A8" s="24" t="s">
        <v>136</v>
      </c>
      <c r="B8" s="24" t="s">
        <v>137</v>
      </c>
    </row>
    <row r="9" spans="1:6" x14ac:dyDescent="0.25">
      <c r="A9" s="3" t="s">
        <v>138</v>
      </c>
      <c r="B9" s="31"/>
    </row>
    <row r="10" spans="1:6" x14ac:dyDescent="0.25">
      <c r="A10" s="3" t="s">
        <v>139</v>
      </c>
      <c r="B10" s="31"/>
    </row>
    <row r="11" spans="1:6" x14ac:dyDescent="0.25">
      <c r="A11" s="3" t="s">
        <v>140</v>
      </c>
      <c r="B11" s="31"/>
    </row>
    <row r="12" spans="1:6" x14ac:dyDescent="0.25">
      <c r="A12" s="3" t="s">
        <v>141</v>
      </c>
      <c r="B12" s="31"/>
    </row>
    <row r="13" spans="1:6" x14ac:dyDescent="0.25">
      <c r="A13" s="3" t="s">
        <v>142</v>
      </c>
      <c r="B13" s="31"/>
    </row>
    <row r="14" spans="1:6" x14ac:dyDescent="0.25">
      <c r="A14" s="3" t="s">
        <v>143</v>
      </c>
      <c r="B14" s="31"/>
    </row>
    <row r="15" spans="1:6" x14ac:dyDescent="0.25">
      <c r="A15" s="3" t="s">
        <v>144</v>
      </c>
      <c r="B15" s="31"/>
    </row>
    <row r="16" spans="1:6" x14ac:dyDescent="0.25">
      <c r="A16" s="3" t="s">
        <v>145</v>
      </c>
      <c r="B16" s="31"/>
    </row>
    <row r="18" spans="1:3" ht="21" x14ac:dyDescent="0.35">
      <c r="A18" s="12" t="s">
        <v>7</v>
      </c>
    </row>
    <row r="20" spans="1:3" x14ac:dyDescent="0.25">
      <c r="A20" s="8" t="s">
        <v>51</v>
      </c>
      <c r="B20" s="8" t="s">
        <v>9</v>
      </c>
      <c r="C20" s="8" t="s">
        <v>10</v>
      </c>
    </row>
    <row r="21" spans="1:3" x14ac:dyDescent="0.25">
      <c r="A21" s="93" t="s">
        <v>138</v>
      </c>
      <c r="B21" s="9">
        <v>10</v>
      </c>
      <c r="C21" s="9">
        <f t="shared" ref="C21:C28" si="0">IF(B9="Yes",B21,0)</f>
        <v>0</v>
      </c>
    </row>
    <row r="22" spans="1:3" x14ac:dyDescent="0.25">
      <c r="A22" s="93" t="s">
        <v>139</v>
      </c>
      <c r="B22" s="9">
        <v>16</v>
      </c>
      <c r="C22" s="9">
        <f t="shared" si="0"/>
        <v>0</v>
      </c>
    </row>
    <row r="23" spans="1:3" x14ac:dyDescent="0.25">
      <c r="A23" s="93" t="s">
        <v>140</v>
      </c>
      <c r="B23" s="9">
        <v>16</v>
      </c>
      <c r="C23" s="9">
        <f t="shared" si="0"/>
        <v>0</v>
      </c>
    </row>
    <row r="24" spans="1:3" x14ac:dyDescent="0.25">
      <c r="A24" s="93" t="s">
        <v>141</v>
      </c>
      <c r="B24" s="9">
        <v>16</v>
      </c>
      <c r="C24" s="9">
        <f t="shared" si="0"/>
        <v>0</v>
      </c>
    </row>
    <row r="25" spans="1:3" x14ac:dyDescent="0.25">
      <c r="A25" s="93" t="s">
        <v>142</v>
      </c>
      <c r="B25" s="9">
        <v>5</v>
      </c>
      <c r="C25" s="9">
        <f t="shared" si="0"/>
        <v>0</v>
      </c>
    </row>
    <row r="26" spans="1:3" x14ac:dyDescent="0.25">
      <c r="A26" s="93" t="s">
        <v>143</v>
      </c>
      <c r="B26" s="9">
        <v>5</v>
      </c>
      <c r="C26" s="9">
        <f t="shared" si="0"/>
        <v>0</v>
      </c>
    </row>
    <row r="27" spans="1:3" x14ac:dyDescent="0.25">
      <c r="A27" s="93" t="s">
        <v>144</v>
      </c>
      <c r="B27" s="75">
        <v>16</v>
      </c>
      <c r="C27" s="9">
        <f t="shared" si="0"/>
        <v>0</v>
      </c>
    </row>
    <row r="28" spans="1:3" x14ac:dyDescent="0.25">
      <c r="A28" s="93" t="s">
        <v>145</v>
      </c>
      <c r="B28" s="10">
        <v>16</v>
      </c>
      <c r="C28" s="9">
        <f t="shared" si="0"/>
        <v>0</v>
      </c>
    </row>
    <row r="29" spans="1:3" x14ac:dyDescent="0.25">
      <c r="A29" s="558" t="s">
        <v>11</v>
      </c>
      <c r="B29" s="558"/>
      <c r="C29" s="4">
        <f>SUM(C21:C28)</f>
        <v>0</v>
      </c>
    </row>
    <row r="31" spans="1:3" hidden="1" x14ac:dyDescent="0.25">
      <c r="B31" t="s">
        <v>53</v>
      </c>
    </row>
    <row r="32" spans="1:3" hidden="1" x14ac:dyDescent="0.25">
      <c r="B32" t="s">
        <v>54</v>
      </c>
    </row>
  </sheetData>
  <sheetProtection algorithmName="SHA-512" hashValue="mThkFM5zSHaKWBVPFmAHyMcECTh95V/kNGgzZXb+AwnnKPkDu9olEnZaphvL4RfG/6OI214t/Af6hCYWNwSpMQ==" saltValue="/iGVhN8fg3viwASC7Yl5qw==" spinCount="100000" sheet="1" objects="1" scenarios="1"/>
  <mergeCells count="1">
    <mergeCell ref="A29:B29"/>
  </mergeCells>
  <dataValidations disablePrompts="1" count="1">
    <dataValidation type="list" allowBlank="1" showInputMessage="1" showErrorMessage="1" sqref="B9:B16" xr:uid="{9A9C2654-D4C9-4D87-B345-6AC498A4FC61}">
      <formula1>$B$31:$B$32</formula1>
    </dataValidation>
  </dataValidations>
  <hyperlinks>
    <hyperlink ref="F1" location="'Respondent Information'!A1" display="Back to Respondent Information" xr:uid="{1CC352B0-1474-4C19-AE72-43B019989010}"/>
  </hyperlinks>
  <pageMargins left="0.7" right="0.7" top="0.75" bottom="0.75" header="0.3" footer="0.3"/>
  <pageSetup scale="60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912A-0CAA-4016-BB61-C5972BE046F7}">
  <sheetPr codeName="Sheet3">
    <tabColor theme="8" tint="0.59999389629810485"/>
    <pageSetUpPr fitToPage="1"/>
  </sheetPr>
  <dimension ref="A1:N34"/>
  <sheetViews>
    <sheetView zoomScaleNormal="100" workbookViewId="0"/>
  </sheetViews>
  <sheetFormatPr defaultRowHeight="15" x14ac:dyDescent="0.25"/>
  <cols>
    <col min="1" max="1" width="43.5703125" customWidth="1"/>
    <col min="2" max="2" width="15.42578125" bestFit="1" customWidth="1"/>
    <col min="3" max="3" width="19.85546875" customWidth="1"/>
    <col min="4" max="4" width="13.28515625" bestFit="1" customWidth="1"/>
    <col min="5" max="5" width="23.42578125" customWidth="1"/>
    <col min="6" max="7" width="16.85546875" customWidth="1"/>
    <col min="8" max="8" width="25.42578125" customWidth="1"/>
    <col min="9" max="9" width="20.28515625" customWidth="1"/>
    <col min="11" max="14" width="9.140625" hidden="1" customWidth="1"/>
    <col min="15" max="15" width="9.140625" customWidth="1"/>
  </cols>
  <sheetData>
    <row r="1" spans="1:14" ht="23.25" x14ac:dyDescent="0.35">
      <c r="A1" s="11" t="s">
        <v>629</v>
      </c>
      <c r="F1" s="7" t="s">
        <v>5</v>
      </c>
    </row>
    <row r="3" spans="1:14" x14ac:dyDescent="0.25">
      <c r="A3" s="5" t="s">
        <v>0</v>
      </c>
      <c r="B3" s="5" t="s">
        <v>1</v>
      </c>
    </row>
    <row r="4" spans="1:14" x14ac:dyDescent="0.25">
      <c r="A4" s="1" t="s">
        <v>2</v>
      </c>
      <c r="B4" s="1">
        <f>SUM(B23:B26)</f>
        <v>100</v>
      </c>
    </row>
    <row r="5" spans="1:14" x14ac:dyDescent="0.25">
      <c r="A5" s="1" t="s">
        <v>3</v>
      </c>
      <c r="B5" s="35">
        <f>C27</f>
        <v>0</v>
      </c>
    </row>
    <row r="6" spans="1:14" x14ac:dyDescent="0.25">
      <c r="A6" s="1" t="s">
        <v>4</v>
      </c>
      <c r="B6" s="6">
        <f>(IFERROR(B5/B4,0))</f>
        <v>0</v>
      </c>
    </row>
    <row r="7" spans="1:14" ht="15.75" thickBot="1" x14ac:dyDescent="0.3"/>
    <row r="8" spans="1:14" ht="31.5" customHeight="1" thickBot="1" x14ac:dyDescent="0.3">
      <c r="A8" s="66" t="s">
        <v>45</v>
      </c>
      <c r="B8" s="67" t="s">
        <v>12</v>
      </c>
      <c r="C8" s="67" t="s">
        <v>8</v>
      </c>
      <c r="D8" s="67" t="s">
        <v>46</v>
      </c>
      <c r="E8" s="67" t="s">
        <v>47</v>
      </c>
      <c r="F8" s="67" t="s">
        <v>48</v>
      </c>
      <c r="G8" s="67" t="s">
        <v>49</v>
      </c>
      <c r="H8" s="67" t="s">
        <v>50</v>
      </c>
      <c r="I8" s="68" t="s">
        <v>609</v>
      </c>
      <c r="K8" s="36" t="s">
        <v>12</v>
      </c>
      <c r="L8" s="36" t="s">
        <v>57</v>
      </c>
      <c r="M8" s="36" t="s">
        <v>46</v>
      </c>
      <c r="N8" s="36" t="s">
        <v>59</v>
      </c>
    </row>
    <row r="9" spans="1:14" x14ac:dyDescent="0.25">
      <c r="A9" s="60"/>
      <c r="B9" s="61"/>
      <c r="C9" s="61"/>
      <c r="D9" s="61"/>
      <c r="E9" s="62"/>
      <c r="F9" s="62"/>
      <c r="G9" s="63">
        <f t="shared" ref="G9:G18" si="0">IFERROR(DATEDIF(E9,IF(F9&gt;$G$32,$G$32,F9),"Y"),"")</f>
        <v>0</v>
      </c>
      <c r="H9" s="64"/>
      <c r="I9" s="65"/>
      <c r="K9">
        <f>IF(B9="Medicaid",1,(IF(B9="CHIP",0.9, IF(B9="Commercial", 0.4, 0))))</f>
        <v>0</v>
      </c>
      <c r="L9">
        <f t="shared" ref="L9:L18" si="1">IF(G9&gt;5,1,IF(G9&gt;=3,0.75,IF(G9&gt;=1,0.5,0)))</f>
        <v>0</v>
      </c>
      <c r="M9">
        <f t="shared" ref="M9:M18" si="2">IF(C9&lt;&gt;"",(IF(D9="Yes",1,IF(D9="No",0.8,0))),0)</f>
        <v>0</v>
      </c>
      <c r="N9">
        <f t="shared" ref="N9:N18" si="3">IF(H9&gt;499999,1,IF(H9&gt;249999,0.5,0))</f>
        <v>0</v>
      </c>
    </row>
    <row r="10" spans="1:14" x14ac:dyDescent="0.25">
      <c r="A10" s="60"/>
      <c r="B10" s="61"/>
      <c r="C10" s="61"/>
      <c r="D10" s="31"/>
      <c r="E10" s="62"/>
      <c r="F10" s="62"/>
      <c r="G10" s="3">
        <f t="shared" si="0"/>
        <v>0</v>
      </c>
      <c r="H10" s="64"/>
      <c r="I10" s="54"/>
      <c r="K10">
        <f t="shared" ref="K10:K18" si="4">IF(B10="Medicaid",1,(IF(B10="CHIP",0.9, IF(B10="Commercial", 0.4, 0))))</f>
        <v>0</v>
      </c>
      <c r="L10">
        <f t="shared" si="1"/>
        <v>0</v>
      </c>
      <c r="M10">
        <f t="shared" si="2"/>
        <v>0</v>
      </c>
      <c r="N10">
        <f t="shared" si="3"/>
        <v>0</v>
      </c>
    </row>
    <row r="11" spans="1:14" x14ac:dyDescent="0.25">
      <c r="A11" s="60"/>
      <c r="B11" s="61"/>
      <c r="C11" s="61"/>
      <c r="D11" s="61"/>
      <c r="E11" s="62"/>
      <c r="F11" s="62"/>
      <c r="G11" s="3">
        <f t="shared" si="0"/>
        <v>0</v>
      </c>
      <c r="H11" s="64"/>
      <c r="I11" s="54"/>
      <c r="K11">
        <f t="shared" si="4"/>
        <v>0</v>
      </c>
      <c r="L11">
        <f t="shared" si="1"/>
        <v>0</v>
      </c>
      <c r="M11">
        <f t="shared" si="2"/>
        <v>0</v>
      </c>
      <c r="N11">
        <f t="shared" si="3"/>
        <v>0</v>
      </c>
    </row>
    <row r="12" spans="1:14" x14ac:dyDescent="0.25">
      <c r="A12" s="60"/>
      <c r="B12" s="61"/>
      <c r="C12" s="61"/>
      <c r="D12" s="31"/>
      <c r="E12" s="62"/>
      <c r="F12" s="62"/>
      <c r="G12" s="3">
        <f t="shared" si="0"/>
        <v>0</v>
      </c>
      <c r="H12" s="64"/>
      <c r="I12" s="54"/>
      <c r="K12">
        <f t="shared" si="4"/>
        <v>0</v>
      </c>
      <c r="L12">
        <f t="shared" si="1"/>
        <v>0</v>
      </c>
      <c r="M12">
        <f t="shared" si="2"/>
        <v>0</v>
      </c>
      <c r="N12">
        <f t="shared" si="3"/>
        <v>0</v>
      </c>
    </row>
    <row r="13" spans="1:14" x14ac:dyDescent="0.25">
      <c r="A13" s="60"/>
      <c r="B13" s="61"/>
      <c r="C13" s="61"/>
      <c r="D13" s="61"/>
      <c r="E13" s="62"/>
      <c r="F13" s="62"/>
      <c r="G13" s="3">
        <f t="shared" si="0"/>
        <v>0</v>
      </c>
      <c r="H13" s="64"/>
      <c r="I13" s="54"/>
      <c r="K13">
        <f t="shared" si="4"/>
        <v>0</v>
      </c>
      <c r="L13">
        <f t="shared" si="1"/>
        <v>0</v>
      </c>
      <c r="M13">
        <f t="shared" si="2"/>
        <v>0</v>
      </c>
      <c r="N13">
        <f t="shared" si="3"/>
        <v>0</v>
      </c>
    </row>
    <row r="14" spans="1:14" x14ac:dyDescent="0.25">
      <c r="A14" s="60"/>
      <c r="B14" s="61"/>
      <c r="C14" s="61"/>
      <c r="D14" s="31"/>
      <c r="E14" s="62"/>
      <c r="F14" s="62"/>
      <c r="G14" s="3">
        <f t="shared" si="0"/>
        <v>0</v>
      </c>
      <c r="H14" s="64"/>
      <c r="I14" s="54"/>
      <c r="K14">
        <f t="shared" si="4"/>
        <v>0</v>
      </c>
      <c r="L14">
        <f t="shared" si="1"/>
        <v>0</v>
      </c>
      <c r="M14">
        <f t="shared" si="2"/>
        <v>0</v>
      </c>
      <c r="N14">
        <f t="shared" si="3"/>
        <v>0</v>
      </c>
    </row>
    <row r="15" spans="1:14" x14ac:dyDescent="0.25">
      <c r="A15" s="60"/>
      <c r="B15" s="61"/>
      <c r="C15" s="61"/>
      <c r="D15" s="61"/>
      <c r="E15" s="62"/>
      <c r="F15" s="62"/>
      <c r="G15" s="3">
        <f t="shared" si="0"/>
        <v>0</v>
      </c>
      <c r="H15" s="64"/>
      <c r="I15" s="54"/>
      <c r="K15">
        <f t="shared" si="4"/>
        <v>0</v>
      </c>
      <c r="L15">
        <f t="shared" si="1"/>
        <v>0</v>
      </c>
      <c r="M15">
        <f t="shared" si="2"/>
        <v>0</v>
      </c>
      <c r="N15">
        <f t="shared" si="3"/>
        <v>0</v>
      </c>
    </row>
    <row r="16" spans="1:14" x14ac:dyDescent="0.25">
      <c r="A16" s="60"/>
      <c r="B16" s="61"/>
      <c r="C16" s="61"/>
      <c r="D16" s="31"/>
      <c r="E16" s="62"/>
      <c r="F16" s="62"/>
      <c r="G16" s="3">
        <f t="shared" si="0"/>
        <v>0</v>
      </c>
      <c r="H16" s="64"/>
      <c r="I16" s="54"/>
      <c r="K16">
        <f t="shared" si="4"/>
        <v>0</v>
      </c>
      <c r="L16">
        <f t="shared" si="1"/>
        <v>0</v>
      </c>
      <c r="M16">
        <f t="shared" si="2"/>
        <v>0</v>
      </c>
      <c r="N16">
        <f t="shared" si="3"/>
        <v>0</v>
      </c>
    </row>
    <row r="17" spans="1:14" x14ac:dyDescent="0.25">
      <c r="A17" s="60"/>
      <c r="B17" s="61"/>
      <c r="C17" s="61"/>
      <c r="D17" s="61"/>
      <c r="E17" s="62"/>
      <c r="F17" s="62"/>
      <c r="G17" s="3">
        <f t="shared" si="0"/>
        <v>0</v>
      </c>
      <c r="H17" s="64"/>
      <c r="I17" s="54"/>
      <c r="K17">
        <f t="shared" si="4"/>
        <v>0</v>
      </c>
      <c r="L17">
        <f t="shared" si="1"/>
        <v>0</v>
      </c>
      <c r="M17">
        <f t="shared" si="2"/>
        <v>0</v>
      </c>
      <c r="N17">
        <f t="shared" si="3"/>
        <v>0</v>
      </c>
    </row>
    <row r="18" spans="1:14" ht="15.75" thickBot="1" x14ac:dyDescent="0.3">
      <c r="A18" s="335"/>
      <c r="B18" s="56"/>
      <c r="C18" s="336"/>
      <c r="D18" s="56"/>
      <c r="E18" s="337"/>
      <c r="F18" s="337"/>
      <c r="G18" s="58">
        <f t="shared" si="0"/>
        <v>0</v>
      </c>
      <c r="H18" s="338"/>
      <c r="I18" s="59"/>
      <c r="K18">
        <f t="shared" si="4"/>
        <v>0</v>
      </c>
      <c r="L18">
        <f t="shared" si="1"/>
        <v>0</v>
      </c>
      <c r="M18">
        <f t="shared" si="2"/>
        <v>0</v>
      </c>
      <c r="N18">
        <f t="shared" si="3"/>
        <v>0</v>
      </c>
    </row>
    <row r="19" spans="1:14" x14ac:dyDescent="0.25">
      <c r="I19" t="s">
        <v>610</v>
      </c>
      <c r="K19">
        <f>SUM(K9:K18)</f>
        <v>0</v>
      </c>
      <c r="L19">
        <f>SUM(L9:L18)</f>
        <v>0</v>
      </c>
      <c r="M19">
        <f>SUM(M9:M18)</f>
        <v>0</v>
      </c>
      <c r="N19">
        <f>SUM(N9:N18)</f>
        <v>0</v>
      </c>
    </row>
    <row r="20" spans="1:14" ht="21" x14ac:dyDescent="0.35">
      <c r="A20" s="12" t="s">
        <v>7</v>
      </c>
      <c r="K20">
        <f>K19/10</f>
        <v>0</v>
      </c>
      <c r="L20">
        <f t="shared" ref="L20:N20" si="5">L19/10</f>
        <v>0</v>
      </c>
      <c r="M20">
        <f t="shared" si="5"/>
        <v>0</v>
      </c>
      <c r="N20">
        <f t="shared" si="5"/>
        <v>0</v>
      </c>
    </row>
    <row r="21" spans="1:14" ht="15.75" thickBot="1" x14ac:dyDescent="0.3">
      <c r="K21">
        <f>K20*B23</f>
        <v>0</v>
      </c>
      <c r="L21">
        <f t="shared" ref="L21:N21" si="6">L20*25</f>
        <v>0</v>
      </c>
      <c r="M21">
        <f t="shared" si="6"/>
        <v>0</v>
      </c>
      <c r="N21">
        <f t="shared" si="6"/>
        <v>0</v>
      </c>
    </row>
    <row r="22" spans="1:14" ht="15.75" thickBot="1" x14ac:dyDescent="0.3">
      <c r="A22" s="25" t="s">
        <v>51</v>
      </c>
      <c r="B22" s="26" t="s">
        <v>52</v>
      </c>
      <c r="C22" s="27" t="s">
        <v>10</v>
      </c>
    </row>
    <row r="23" spans="1:14" x14ac:dyDescent="0.25">
      <c r="A23" s="15" t="s">
        <v>12</v>
      </c>
      <c r="B23" s="9">
        <v>25</v>
      </c>
      <c r="C23" s="371">
        <f>K21</f>
        <v>0</v>
      </c>
    </row>
    <row r="24" spans="1:14" x14ac:dyDescent="0.25">
      <c r="A24" s="28" t="s">
        <v>57</v>
      </c>
      <c r="B24" s="4">
        <v>25</v>
      </c>
      <c r="C24" s="306">
        <f>L21</f>
        <v>0</v>
      </c>
    </row>
    <row r="25" spans="1:14" x14ac:dyDescent="0.25">
      <c r="A25" s="28" t="s">
        <v>58</v>
      </c>
      <c r="B25" s="30">
        <v>25</v>
      </c>
      <c r="C25" s="372">
        <f>M21</f>
        <v>0</v>
      </c>
    </row>
    <row r="26" spans="1:14" ht="15.75" thickBot="1" x14ac:dyDescent="0.3">
      <c r="A26" s="16" t="s">
        <v>59</v>
      </c>
      <c r="B26" s="235">
        <v>25</v>
      </c>
      <c r="C26" s="358">
        <f>N21</f>
        <v>0</v>
      </c>
    </row>
    <row r="27" spans="1:14" ht="15.75" thickBot="1" x14ac:dyDescent="0.3">
      <c r="A27" s="453" t="s">
        <v>11</v>
      </c>
      <c r="B27" s="454"/>
      <c r="C27" s="217">
        <f>SUM(C23:C26)</f>
        <v>0</v>
      </c>
    </row>
    <row r="32" spans="1:14" hidden="1" x14ac:dyDescent="0.25">
      <c r="B32" t="s">
        <v>55</v>
      </c>
      <c r="D32" t="s">
        <v>53</v>
      </c>
      <c r="G32" s="33">
        <v>45200</v>
      </c>
    </row>
    <row r="33" spans="2:4" hidden="1" x14ac:dyDescent="0.25">
      <c r="B33" t="s">
        <v>56</v>
      </c>
      <c r="D33" t="s">
        <v>54</v>
      </c>
    </row>
    <row r="34" spans="2:4" hidden="1" x14ac:dyDescent="0.25">
      <c r="B34" t="s">
        <v>614</v>
      </c>
    </row>
  </sheetData>
  <sheetProtection algorithmName="SHA-512" hashValue="7LzBVt9R3bWj7ZFEEieP2A1rI0HFjc6PWm6mTtXTPYdqaY62jA3c6GHwvPP/prz/QNKGsrqrEalvYDDKUDWHhw==" saltValue="K25XDmU1OqFXovK8f9PWqA==" spinCount="100000" sheet="1" objects="1" scenarios="1"/>
  <mergeCells count="1">
    <mergeCell ref="A27:B27"/>
  </mergeCells>
  <dataValidations disablePrompts="1" count="4">
    <dataValidation type="list" allowBlank="1" showInputMessage="1" showErrorMessage="1" sqref="D9:D18" xr:uid="{A1181406-D52B-4047-9BBE-74FCEA0D4404}">
      <formula1>$D$32:$D$33</formula1>
    </dataValidation>
    <dataValidation type="list" allowBlank="1" showInputMessage="1" showErrorMessage="1" sqref="B9:B18" xr:uid="{CACF3DEB-2A36-420D-A693-3F002D42AFF7}">
      <formula1>$B$32:$B$34</formula1>
    </dataValidation>
    <dataValidation type="date" allowBlank="1" showInputMessage="1" showErrorMessage="1" sqref="E9:F18" xr:uid="{2FC75D57-E4AC-46EA-83EF-BD9E58978EE5}">
      <formula1>1</formula1>
      <formula2>54789</formula2>
    </dataValidation>
    <dataValidation type="whole" allowBlank="1" showInputMessage="1" showErrorMessage="1" sqref="H9:H18" xr:uid="{6A349975-1274-4FA0-957C-3001E1283D98}">
      <formula1>0</formula1>
      <formula2>1E+29</formula2>
    </dataValidation>
  </dataValidations>
  <hyperlinks>
    <hyperlink ref="F1" location="'Respondent Information'!A1" display="Back to Respondent Information" xr:uid="{59D12270-FF46-4CC6-B561-02AA4D25B65B}"/>
  </hyperlinks>
  <pageMargins left="0.7" right="0.7" top="0.75" bottom="0.75" header="0.3" footer="0.3"/>
  <pageSetup scale="62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69D-CA8C-4324-AA3B-F36D0A8B0B71}">
  <sheetPr codeName="Sheet7">
    <tabColor theme="8" tint="0.79998168889431442"/>
    <pageSetUpPr fitToPage="1"/>
  </sheetPr>
  <dimension ref="A1:W25"/>
  <sheetViews>
    <sheetView zoomScaleNormal="100" workbookViewId="0"/>
  </sheetViews>
  <sheetFormatPr defaultRowHeight="15" x14ac:dyDescent="0.25"/>
  <cols>
    <col min="1" max="1" width="43.5703125" customWidth="1"/>
    <col min="2" max="2" width="35.7109375" customWidth="1"/>
    <col min="3" max="3" width="34.85546875" customWidth="1"/>
    <col min="4" max="4" width="34.7109375" customWidth="1"/>
    <col min="5" max="5" width="19" customWidth="1"/>
    <col min="6" max="6" width="35" customWidth="1"/>
    <col min="10" max="10" width="0" hidden="1" customWidth="1"/>
    <col min="11" max="11" width="9.140625" hidden="1" customWidth="1"/>
    <col min="12" max="16" width="0" hidden="1" customWidth="1"/>
    <col min="17" max="17" width="9.140625" hidden="1" customWidth="1"/>
    <col min="18" max="21" width="0" hidden="1" customWidth="1"/>
    <col min="23" max="23" width="0" hidden="1" customWidth="1"/>
  </cols>
  <sheetData>
    <row r="1" spans="1:23" ht="23.25" x14ac:dyDescent="0.35">
      <c r="A1" s="11" t="s">
        <v>630</v>
      </c>
      <c r="F1" s="7" t="s">
        <v>5</v>
      </c>
    </row>
    <row r="3" spans="1:23" x14ac:dyDescent="0.25">
      <c r="A3" s="5" t="s">
        <v>0</v>
      </c>
      <c r="B3" s="5" t="s">
        <v>1</v>
      </c>
    </row>
    <row r="4" spans="1:23" x14ac:dyDescent="0.25">
      <c r="A4" s="1" t="s">
        <v>2</v>
      </c>
      <c r="B4" s="1">
        <f>SUM(B19:B20)</f>
        <v>100</v>
      </c>
    </row>
    <row r="5" spans="1:23" x14ac:dyDescent="0.25">
      <c r="A5" s="1" t="s">
        <v>3</v>
      </c>
      <c r="B5" s="1">
        <f>C21</f>
        <v>0</v>
      </c>
    </row>
    <row r="6" spans="1:23" x14ac:dyDescent="0.25">
      <c r="A6" s="1" t="s">
        <v>4</v>
      </c>
      <c r="B6" s="6">
        <f>(IFERROR(B5/B4,0))</f>
        <v>0</v>
      </c>
    </row>
    <row r="7" spans="1:23" ht="15.75" thickBot="1" x14ac:dyDescent="0.3">
      <c r="Q7" t="s">
        <v>99</v>
      </c>
    </row>
    <row r="8" spans="1:23" ht="16.5" thickBot="1" x14ac:dyDescent="0.3">
      <c r="A8" s="599" t="s">
        <v>94</v>
      </c>
      <c r="B8" s="600"/>
      <c r="C8" s="600"/>
      <c r="D8" s="600"/>
      <c r="E8" s="601"/>
      <c r="F8" s="223"/>
      <c r="Q8" t="s">
        <v>100</v>
      </c>
      <c r="W8" t="s">
        <v>111</v>
      </c>
    </row>
    <row r="9" spans="1:23" x14ac:dyDescent="0.25">
      <c r="A9" s="70" t="s">
        <v>95</v>
      </c>
      <c r="B9" s="222" t="s">
        <v>96</v>
      </c>
      <c r="C9" s="222" t="s">
        <v>97</v>
      </c>
      <c r="D9" s="595" t="s">
        <v>578</v>
      </c>
      <c r="E9" s="596"/>
      <c r="F9" s="224"/>
      <c r="Q9" t="s">
        <v>101</v>
      </c>
      <c r="W9" t="s">
        <v>106</v>
      </c>
    </row>
    <row r="10" spans="1:23" ht="15.75" thickBot="1" x14ac:dyDescent="0.3">
      <c r="A10" s="55"/>
      <c r="B10" s="56"/>
      <c r="C10" s="226"/>
      <c r="D10" s="597"/>
      <c r="E10" s="598"/>
      <c r="F10" s="225"/>
      <c r="K10" t="s">
        <v>94</v>
      </c>
      <c r="W10" t="s">
        <v>107</v>
      </c>
    </row>
    <row r="11" spans="1:23" ht="15.75" thickBot="1" x14ac:dyDescent="0.3">
      <c r="K11" t="s">
        <v>577</v>
      </c>
      <c r="W11" t="s">
        <v>112</v>
      </c>
    </row>
    <row r="12" spans="1:23" ht="16.5" thickBot="1" x14ac:dyDescent="0.3">
      <c r="A12" s="599" t="s">
        <v>102</v>
      </c>
      <c r="B12" s="600"/>
      <c r="C12" s="600"/>
      <c r="D12" s="600"/>
      <c r="E12" s="601"/>
      <c r="F12" s="223"/>
    </row>
    <row r="13" spans="1:23" x14ac:dyDescent="0.25">
      <c r="A13" s="71" t="s">
        <v>98</v>
      </c>
      <c r="B13" s="595" t="s">
        <v>97</v>
      </c>
      <c r="C13" s="604"/>
      <c r="D13" s="595" t="s">
        <v>578</v>
      </c>
      <c r="E13" s="596"/>
      <c r="F13" s="224"/>
      <c r="Q13" s="72" t="s">
        <v>103</v>
      </c>
    </row>
    <row r="14" spans="1:23" ht="15.75" thickBot="1" x14ac:dyDescent="0.3">
      <c r="A14" s="55"/>
      <c r="B14" s="605"/>
      <c r="C14" s="606"/>
      <c r="D14" s="602"/>
      <c r="E14" s="603"/>
      <c r="F14" s="225"/>
      <c r="Q14" s="72" t="s">
        <v>104</v>
      </c>
    </row>
    <row r="15" spans="1:23" x14ac:dyDescent="0.25">
      <c r="Q15" s="72" t="s">
        <v>105</v>
      </c>
    </row>
    <row r="16" spans="1:23" ht="21" x14ac:dyDescent="0.35">
      <c r="A16" s="12" t="s">
        <v>7</v>
      </c>
      <c r="J16" s="305" t="s">
        <v>103</v>
      </c>
      <c r="K16" s="305" t="s">
        <v>104</v>
      </c>
      <c r="L16" s="305" t="s">
        <v>105</v>
      </c>
    </row>
    <row r="17" spans="1:17" ht="15.75" thickBot="1" x14ac:dyDescent="0.3">
      <c r="J17" t="s">
        <v>94</v>
      </c>
      <c r="K17" t="s">
        <v>94</v>
      </c>
      <c r="L17" t="s">
        <v>94</v>
      </c>
    </row>
    <row r="18" spans="1:17" x14ac:dyDescent="0.25">
      <c r="A18" s="25" t="s">
        <v>0</v>
      </c>
      <c r="B18" s="26" t="s">
        <v>52</v>
      </c>
      <c r="C18" s="27" t="s">
        <v>10</v>
      </c>
      <c r="K18" t="s">
        <v>577</v>
      </c>
    </row>
    <row r="19" spans="1:17" x14ac:dyDescent="0.25">
      <c r="A19" s="15" t="s">
        <v>113</v>
      </c>
      <c r="B19" s="4">
        <v>50</v>
      </c>
      <c r="C19" s="52">
        <f>IF(OR(ISBLANK(A10), ISBLANK(B10), ISBLANK(D10), ISBLANK(C10)), 0, IF(C10="Full 3-Year Accreditation", B19, IF(C10="Partial/Conditional Accreditation", B19*0.4, 0)))</f>
        <v>0</v>
      </c>
    </row>
    <row r="20" spans="1:17" ht="15.75" thickBot="1" x14ac:dyDescent="0.3">
      <c r="A20" s="301" t="s">
        <v>102</v>
      </c>
      <c r="B20" s="302">
        <v>50</v>
      </c>
      <c r="C20" s="303">
        <f>IF(OR(ISBLANK(A14), ISBLANK(D14), ISBLANK(B14)), 0, IF(B14="Full 3-Year Accreditation", B20, IF(B14="Partial/conditional Accreditation", B20*0.4, 0)))</f>
        <v>0</v>
      </c>
      <c r="Q20" t="s">
        <v>99</v>
      </c>
    </row>
    <row r="21" spans="1:17" ht="15.75" thickBot="1" x14ac:dyDescent="0.3">
      <c r="A21" s="453" t="s">
        <v>11</v>
      </c>
      <c r="B21" s="454"/>
      <c r="C21" s="23">
        <f>SUM(C19:C20)</f>
        <v>0</v>
      </c>
      <c r="Q21" t="s">
        <v>106</v>
      </c>
    </row>
    <row r="22" spans="1:17" x14ac:dyDescent="0.25">
      <c r="J22" t="e" cm="1">
        <f t="array" ref="J22">_xlfn.XLOOKUP(A10, J16:L16, J17:L18)</f>
        <v>#N/A</v>
      </c>
      <c r="Q22" t="s">
        <v>107</v>
      </c>
    </row>
    <row r="23" spans="1:17" x14ac:dyDescent="0.25">
      <c r="Q23" t="s">
        <v>109</v>
      </c>
    </row>
    <row r="24" spans="1:17" x14ac:dyDescent="0.25">
      <c r="Q24" t="s">
        <v>108</v>
      </c>
    </row>
    <row r="25" spans="1:17" x14ac:dyDescent="0.25">
      <c r="Q25" t="s">
        <v>110</v>
      </c>
    </row>
  </sheetData>
  <sheetProtection algorithmName="SHA-512" hashValue="WGvA12yb2dyjofysssaFVaZ2eOG/p9jiucMCwsYOPBXJJQPIVzKKMxFWQ/K3leYKROWYT/3gIEAiP9dT7AbaQQ==" saltValue="UgJseAYxrnpBTDJ6g52X3w==" spinCount="100000" sheet="1" objects="1" scenarios="1"/>
  <mergeCells count="9">
    <mergeCell ref="D9:E9"/>
    <mergeCell ref="D10:E10"/>
    <mergeCell ref="A8:E8"/>
    <mergeCell ref="A12:E12"/>
    <mergeCell ref="A21:B21"/>
    <mergeCell ref="D13:E13"/>
    <mergeCell ref="D14:E14"/>
    <mergeCell ref="B13:C13"/>
    <mergeCell ref="B14:C14"/>
  </mergeCells>
  <dataValidations disablePrompts="1" count="6">
    <dataValidation type="date" allowBlank="1" showInputMessage="1" showErrorMessage="1" sqref="F14 F10" xr:uid="{649D92E5-3513-4494-9D4E-8EF89E105971}">
      <formula1>1</formula1>
      <formula2>73415</formula2>
    </dataValidation>
    <dataValidation type="list" allowBlank="1" showInputMessage="1" showErrorMessage="1" sqref="A14" xr:uid="{4570C971-D444-430B-B6B8-EEF21CF44A9B}">
      <formula1>$Q$14</formula1>
    </dataValidation>
    <dataValidation type="list" allowBlank="1" showInputMessage="1" showErrorMessage="1" sqref="A10" xr:uid="{5A98F33E-765A-4428-A74A-2B2F6C1035E6}">
      <formula1>$Q$13:$Q$15</formula1>
    </dataValidation>
    <dataValidation type="list" allowBlank="1" showInputMessage="1" showErrorMessage="1" sqref="C10 B14" xr:uid="{42D0F479-6C5F-44F4-87FF-89D5DD32EA62}">
      <formula1>$Q$7:$Q$9</formula1>
    </dataValidation>
    <dataValidation type="list" allowBlank="1" showInputMessage="1" showErrorMessage="1" sqref="B10" xr:uid="{2E7D64BB-ADED-4CA3-9C4B-94F080636E95}">
      <formula1>_xlfn.XLOOKUP(A10, J16:L16, J17:L18)</formula1>
    </dataValidation>
    <dataValidation type="date" allowBlank="1" showInputMessage="1" showErrorMessage="1" sqref="D10:E10 D14:E14" xr:uid="{55838818-3142-4FE0-B209-2E338D07262A}">
      <formula1>1</formula1>
      <formula2>58440</formula2>
    </dataValidation>
  </dataValidations>
  <hyperlinks>
    <hyperlink ref="F1" location="'Respondent Information'!A1" display="Back to Respondent Information" xr:uid="{03A1A423-1DD4-4FB4-B626-EDF6596600D4}"/>
  </hyperlinks>
  <pageMargins left="0.7" right="0.7" top="0.75" bottom="0.75" header="0.3" footer="0.3"/>
  <pageSetup scale="60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6D5A-4B5A-41A8-AB5E-5B2DF4EA57EE}">
  <sheetPr codeName="Sheet5">
    <tabColor theme="9" tint="0.39997558519241921"/>
    <pageSetUpPr fitToPage="1"/>
  </sheetPr>
  <dimension ref="A1:F49"/>
  <sheetViews>
    <sheetView zoomScaleNormal="100" workbookViewId="0"/>
  </sheetViews>
  <sheetFormatPr defaultRowHeight="15" x14ac:dyDescent="0.25"/>
  <cols>
    <col min="1" max="1" width="61.85546875" bestFit="1" customWidth="1"/>
    <col min="2" max="2" width="35.7109375" customWidth="1"/>
    <col min="3" max="3" width="34.85546875" customWidth="1"/>
    <col min="4" max="4" width="34.7109375" customWidth="1"/>
  </cols>
  <sheetData>
    <row r="1" spans="1:6" ht="23.25" x14ac:dyDescent="0.35">
      <c r="A1" s="11" t="s">
        <v>631</v>
      </c>
      <c r="F1" s="7" t="s">
        <v>5</v>
      </c>
    </row>
    <row r="3" spans="1:6" x14ac:dyDescent="0.25">
      <c r="A3" s="5" t="s">
        <v>0</v>
      </c>
      <c r="B3" s="5" t="s">
        <v>1</v>
      </c>
    </row>
    <row r="4" spans="1:6" x14ac:dyDescent="0.25">
      <c r="A4" s="1" t="s">
        <v>2</v>
      </c>
      <c r="B4" s="1">
        <f>SUM(C41:C48)</f>
        <v>100</v>
      </c>
    </row>
    <row r="5" spans="1:6" x14ac:dyDescent="0.25">
      <c r="A5" s="1" t="s">
        <v>3</v>
      </c>
      <c r="B5" s="35">
        <f>D49</f>
        <v>0</v>
      </c>
    </row>
    <row r="6" spans="1:6" x14ac:dyDescent="0.25">
      <c r="A6" s="1" t="s">
        <v>4</v>
      </c>
      <c r="B6" s="6">
        <f>(IFERROR(B5/B4,0))</f>
        <v>0</v>
      </c>
    </row>
    <row r="7" spans="1:6" ht="15.75" thickBot="1" x14ac:dyDescent="0.3"/>
    <row r="8" spans="1:6" ht="21" x14ac:dyDescent="0.35">
      <c r="A8" s="294" t="s">
        <v>607</v>
      </c>
      <c r="B8" s="289">
        <f>'Respondent Information'!C7</f>
        <v>0</v>
      </c>
    </row>
    <row r="9" spans="1:6" ht="18.75" x14ac:dyDescent="0.3">
      <c r="A9" s="14" t="s">
        <v>60</v>
      </c>
      <c r="B9" s="230">
        <f>'Respondent Information'!E7</f>
        <v>0</v>
      </c>
    </row>
    <row r="10" spans="1:6" ht="19.5" thickBot="1" x14ac:dyDescent="0.35">
      <c r="A10" s="290" t="s">
        <v>61</v>
      </c>
      <c r="B10" s="379">
        <f>'Respondent Information'!K6</f>
        <v>0</v>
      </c>
    </row>
    <row r="11" spans="1:6" ht="21.75" thickBot="1" x14ac:dyDescent="0.4">
      <c r="A11" s="609" t="s">
        <v>62</v>
      </c>
      <c r="B11" s="610"/>
    </row>
    <row r="12" spans="1:6" ht="15.75" thickBot="1" x14ac:dyDescent="0.3">
      <c r="A12" s="293"/>
      <c r="B12" s="38" t="s">
        <v>63</v>
      </c>
    </row>
    <row r="13" spans="1:6" x14ac:dyDescent="0.25">
      <c r="A13" s="291" t="s">
        <v>569</v>
      </c>
      <c r="B13" s="292"/>
    </row>
    <row r="14" spans="1:6" x14ac:dyDescent="0.25">
      <c r="A14" s="40" t="s">
        <v>64</v>
      </c>
      <c r="B14" s="69"/>
    </row>
    <row r="15" spans="1:6" x14ac:dyDescent="0.25">
      <c r="A15" s="41" t="s">
        <v>65</v>
      </c>
      <c r="B15" s="42">
        <f>IF(SUM(B14, B16)&gt;B13, "ERROR", IF(ISERROR(B14/B13), 0, (B14/B13)))</f>
        <v>0</v>
      </c>
    </row>
    <row r="16" spans="1:6" x14ac:dyDescent="0.25">
      <c r="A16" s="40" t="s">
        <v>77</v>
      </c>
      <c r="B16" s="69"/>
    </row>
    <row r="17" spans="1:2" ht="15.75" thickBot="1" x14ac:dyDescent="0.3">
      <c r="A17" s="41" t="s">
        <v>78</v>
      </c>
      <c r="B17" s="42">
        <f>IF(SUM(B14,B16)&gt;B13,"ERROR",IF(ISERROR(B16/(B13-B14)),0,(B16/(B13-B14))))</f>
        <v>0</v>
      </c>
    </row>
    <row r="18" spans="1:2" ht="15.75" thickBot="1" x14ac:dyDescent="0.3">
      <c r="A18" s="37"/>
      <c r="B18" s="38" t="s">
        <v>66</v>
      </c>
    </row>
    <row r="19" spans="1:2" x14ac:dyDescent="0.25">
      <c r="A19" s="43" t="s">
        <v>570</v>
      </c>
      <c r="B19" s="69"/>
    </row>
    <row r="20" spans="1:2" ht="30" x14ac:dyDescent="0.25">
      <c r="A20" s="43" t="s">
        <v>571</v>
      </c>
      <c r="B20" s="69"/>
    </row>
    <row r="21" spans="1:2" x14ac:dyDescent="0.25">
      <c r="A21" s="40" t="s">
        <v>67</v>
      </c>
      <c r="B21" s="42">
        <f>IF(SUM(B20,B22,B24)&gt;B19, "ERROR", IF(ISERROR(B20/B19), 0, B20/B19))</f>
        <v>0</v>
      </c>
    </row>
    <row r="22" spans="1:2" ht="30" x14ac:dyDescent="0.25">
      <c r="A22" s="43" t="s">
        <v>572</v>
      </c>
      <c r="B22" s="69"/>
    </row>
    <row r="23" spans="1:2" x14ac:dyDescent="0.25">
      <c r="A23" s="40" t="s">
        <v>68</v>
      </c>
      <c r="B23" s="42">
        <f>IF(SUM(B20,B22,B24)&gt;B19,"ERROR",IF(ISERROR(B22/(B19-B20)),0,B22/(B19-B20)))</f>
        <v>0</v>
      </c>
    </row>
    <row r="24" spans="1:2" ht="30" x14ac:dyDescent="0.25">
      <c r="A24" s="43" t="s">
        <v>573</v>
      </c>
      <c r="B24" s="69"/>
    </row>
    <row r="25" spans="1:2" ht="15.75" thickBot="1" x14ac:dyDescent="0.3">
      <c r="A25" s="44" t="s">
        <v>69</v>
      </c>
      <c r="B25" s="45">
        <f>IF(ISBLANK(B19), 0, IF(SUM(B20,B22)=B19, 1, IF(SUM(B20,B22,B24)&gt;B19, "ERROR", IF(ISERROR(B24/(B19-B20-B22)), 0, B24/(B19-B20-B22)))))</f>
        <v>0</v>
      </c>
    </row>
    <row r="26" spans="1:2" ht="21.75" thickBot="1" x14ac:dyDescent="0.4">
      <c r="A26" s="609" t="s">
        <v>70</v>
      </c>
      <c r="B26" s="610"/>
    </row>
    <row r="27" spans="1:2" x14ac:dyDescent="0.25">
      <c r="A27" s="46" t="s">
        <v>574</v>
      </c>
      <c r="B27" s="69"/>
    </row>
    <row r="28" spans="1:2" x14ac:dyDescent="0.25">
      <c r="A28" s="40" t="s">
        <v>71</v>
      </c>
      <c r="B28" s="69"/>
    </row>
    <row r="29" spans="1:2" x14ac:dyDescent="0.25">
      <c r="A29" s="41" t="s">
        <v>93</v>
      </c>
      <c r="B29" s="42">
        <f>IF(B28&gt;B27, "ERROR", IF(ISERROR(B28/B27), 0, B28/B27))</f>
        <v>0</v>
      </c>
    </row>
    <row r="30" spans="1:2" x14ac:dyDescent="0.25">
      <c r="A30" s="43" t="s">
        <v>575</v>
      </c>
      <c r="B30" s="69"/>
    </row>
    <row r="31" spans="1:2" x14ac:dyDescent="0.25">
      <c r="A31" s="40" t="s">
        <v>72</v>
      </c>
      <c r="B31" s="69"/>
    </row>
    <row r="32" spans="1:2" ht="30.75" thickBot="1" x14ac:dyDescent="0.3">
      <c r="A32" s="41" t="s">
        <v>92</v>
      </c>
      <c r="B32" s="45">
        <f>IF(B31&gt;B30, "ERROR", IF(ISERROR(B31/B30), 0, B31/B30))</f>
        <v>0</v>
      </c>
    </row>
    <row r="33" spans="1:4" ht="21.75" thickBot="1" x14ac:dyDescent="0.4">
      <c r="A33" s="609" t="s">
        <v>73</v>
      </c>
      <c r="B33" s="610"/>
    </row>
    <row r="34" spans="1:4" x14ac:dyDescent="0.25">
      <c r="A34" s="46" t="s">
        <v>74</v>
      </c>
      <c r="B34" s="69"/>
    </row>
    <row r="35" spans="1:4" ht="30" x14ac:dyDescent="0.25">
      <c r="A35" s="43" t="s">
        <v>75</v>
      </c>
      <c r="B35" s="69"/>
    </row>
    <row r="36" spans="1:4" ht="15.75" thickBot="1" x14ac:dyDescent="0.3">
      <c r="A36" s="47" t="s">
        <v>76</v>
      </c>
      <c r="B36" s="48">
        <f>IF(B35&gt;B34, "ERROR", IF(ISERROR(B35/B34), 0, B35/B34))</f>
        <v>0</v>
      </c>
    </row>
    <row r="38" spans="1:4" ht="21" x14ac:dyDescent="0.35">
      <c r="A38" s="12" t="s">
        <v>7</v>
      </c>
    </row>
    <row r="40" spans="1:4" x14ac:dyDescent="0.25">
      <c r="A40" s="8" t="s">
        <v>8</v>
      </c>
      <c r="B40" s="8" t="s">
        <v>6</v>
      </c>
      <c r="C40" s="8" t="s">
        <v>9</v>
      </c>
      <c r="D40" s="8" t="s">
        <v>10</v>
      </c>
    </row>
    <row r="41" spans="1:4" ht="30" x14ac:dyDescent="0.25">
      <c r="A41" s="611" t="s">
        <v>80</v>
      </c>
      <c r="B41" s="50" t="s">
        <v>81</v>
      </c>
      <c r="C41" s="4">
        <v>20</v>
      </c>
      <c r="D41" s="51">
        <f>IF(B15="ERROR", 0, IF(B15&gt;0.8999, 20, IF(B15&gt;0.7999, 10, 0)))</f>
        <v>0</v>
      </c>
    </row>
    <row r="42" spans="1:4" ht="30" x14ac:dyDescent="0.25">
      <c r="A42" s="611"/>
      <c r="B42" s="50" t="s">
        <v>91</v>
      </c>
      <c r="C42" s="4">
        <v>10</v>
      </c>
      <c r="D42" s="52">
        <f>IF(B17="ERROR", 0, IF(B17&gt;0.9499, 10, 0))</f>
        <v>0</v>
      </c>
    </row>
    <row r="43" spans="1:4" x14ac:dyDescent="0.25">
      <c r="A43" s="611" t="s">
        <v>82</v>
      </c>
      <c r="B43" s="4" t="s">
        <v>83</v>
      </c>
      <c r="C43" s="4">
        <v>20</v>
      </c>
      <c r="D43" s="52">
        <f>IF(B21="ERROR", 0, IF(B21&gt;0.8999, 20, IF(B21&gt;0.7999, 10, 0)))</f>
        <v>0</v>
      </c>
    </row>
    <row r="44" spans="1:4" x14ac:dyDescent="0.25">
      <c r="A44" s="611"/>
      <c r="B44" s="4" t="s">
        <v>84</v>
      </c>
      <c r="C44" s="4">
        <v>15</v>
      </c>
      <c r="D44" s="52">
        <f>IF(B23="ERROR", 0, IF(B23&gt;0.9499, 15,0))</f>
        <v>0</v>
      </c>
    </row>
    <row r="45" spans="1:4" x14ac:dyDescent="0.25">
      <c r="A45" s="611"/>
      <c r="B45" s="4" t="s">
        <v>85</v>
      </c>
      <c r="C45" s="4">
        <v>5</v>
      </c>
      <c r="D45" s="52">
        <f>IF(B25="ERROR", 0, IF(B25&gt;0.9499, 5, 0))</f>
        <v>0</v>
      </c>
    </row>
    <row r="46" spans="1:4" x14ac:dyDescent="0.25">
      <c r="A46" s="49" t="s">
        <v>86</v>
      </c>
      <c r="B46" s="4" t="s">
        <v>87</v>
      </c>
      <c r="C46" s="4">
        <v>10</v>
      </c>
      <c r="D46" s="52">
        <f>IF(B29="ERROR", 0, IF(B29&gt;=0.98, 10, IF(B29&gt;=0.95, 5, IF(B29&gt;=0.9, 1, 0))))</f>
        <v>0</v>
      </c>
    </row>
    <row r="47" spans="1:4" x14ac:dyDescent="0.25">
      <c r="A47" s="49" t="s">
        <v>88</v>
      </c>
      <c r="B47" s="4" t="s">
        <v>87</v>
      </c>
      <c r="C47" s="4">
        <v>10</v>
      </c>
      <c r="D47" s="52">
        <f>IF(B32="ERROR",0,IF(B32&gt;=0.98,10,IF(B32&gt;=0.95,5,IF(B32&gt;=0.9,1,0))))</f>
        <v>0</v>
      </c>
    </row>
    <row r="48" spans="1:4" ht="15.75" thickBot="1" x14ac:dyDescent="0.3">
      <c r="A48" s="237" t="s">
        <v>89</v>
      </c>
      <c r="B48" s="9" t="s">
        <v>90</v>
      </c>
      <c r="C48" s="9">
        <v>10</v>
      </c>
      <c r="D48" s="29">
        <f>IF(B36="ERROR",0,IF(ISBLANK(B35),0,IF(B36&gt;=0.21,0,IF(B36&gt;0.1099,1,IF(B36&gt;0.0599,5,10)))))</f>
        <v>0</v>
      </c>
    </row>
    <row r="49" spans="1:4" ht="15.75" thickBot="1" x14ac:dyDescent="0.3">
      <c r="A49" s="607" t="s">
        <v>568</v>
      </c>
      <c r="B49" s="608"/>
      <c r="C49" s="608"/>
      <c r="D49" s="217">
        <f>SUM(D41:D48)</f>
        <v>0</v>
      </c>
    </row>
  </sheetData>
  <sheetProtection algorithmName="SHA-512" hashValue="6BuRPBdtY78wzGIo/ykI2G4utnCsTfyt5qUByA3PxU1ZV1SmJZmthQGs5ckRnWg0TOskRhVLuQ7hQNS83jAEng==" saltValue="/vxmYn5lgbY+eTPqhgZZ5w==" spinCount="100000" sheet="1" objects="1" scenarios="1"/>
  <mergeCells count="6">
    <mergeCell ref="A49:C49"/>
    <mergeCell ref="A11:B11"/>
    <mergeCell ref="A26:B26"/>
    <mergeCell ref="A33:B33"/>
    <mergeCell ref="A41:A42"/>
    <mergeCell ref="A43:A45"/>
  </mergeCells>
  <dataValidations disablePrompts="1" count="1">
    <dataValidation type="whole" allowBlank="1" showInputMessage="1" showErrorMessage="1" sqref="B13:B14 B16 B19:B20 B22 B24 B27:B28 B30:B31 B34:B35" xr:uid="{D9507365-C2C5-4CFC-BD25-CBD3C969C029}">
      <formula1>0</formula1>
      <formula2>80000000000</formula2>
    </dataValidation>
  </dataValidations>
  <hyperlinks>
    <hyperlink ref="F1" location="'Respondent Information'!A1" display="Back to Respondent Information" xr:uid="{C43C8EC1-DF4A-4E15-B084-59329085DB5B}"/>
  </hyperlinks>
  <pageMargins left="0.7" right="0.7" top="0.75" bottom="0.75" header="0.3" footer="0.3"/>
  <pageSetup scale="46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872B-9B0B-4C72-90C1-B3898B5BF073}">
  <sheetPr codeName="Sheet11">
    <tabColor theme="9"/>
    <pageSetUpPr fitToPage="1"/>
  </sheetPr>
  <dimension ref="A1:G62"/>
  <sheetViews>
    <sheetView zoomScaleNormal="100" workbookViewId="0"/>
  </sheetViews>
  <sheetFormatPr defaultRowHeight="15" x14ac:dyDescent="0.25"/>
  <cols>
    <col min="1" max="1" width="71.7109375" customWidth="1"/>
    <col min="2" max="3" width="22.42578125" bestFit="1" customWidth="1"/>
    <col min="4" max="4" width="23.42578125" customWidth="1"/>
    <col min="5" max="5" width="23.7109375" customWidth="1"/>
  </cols>
  <sheetData>
    <row r="1" spans="1:4" ht="23.25" x14ac:dyDescent="0.35">
      <c r="A1" s="11" t="s">
        <v>632</v>
      </c>
      <c r="D1" s="7" t="s">
        <v>5</v>
      </c>
    </row>
    <row r="3" spans="1:4" x14ac:dyDescent="0.25">
      <c r="A3" s="5" t="s">
        <v>0</v>
      </c>
      <c r="B3" s="5" t="s">
        <v>1</v>
      </c>
    </row>
    <row r="4" spans="1:4" x14ac:dyDescent="0.25">
      <c r="A4" s="1" t="s">
        <v>2</v>
      </c>
      <c r="B4" s="35">
        <f>SUM(B45:B53)*3</f>
        <v>99.99</v>
      </c>
    </row>
    <row r="5" spans="1:4" x14ac:dyDescent="0.25">
      <c r="A5" s="1" t="s">
        <v>3</v>
      </c>
      <c r="B5" s="35">
        <f>E54</f>
        <v>0</v>
      </c>
    </row>
    <row r="6" spans="1:4" x14ac:dyDescent="0.25">
      <c r="A6" s="1" t="s">
        <v>4</v>
      </c>
      <c r="B6" s="6">
        <f>(IFERROR(B5/B4,0))</f>
        <v>0</v>
      </c>
    </row>
    <row r="7" spans="1:4" ht="15.75" thickBot="1" x14ac:dyDescent="0.3"/>
    <row r="8" spans="1:4" ht="21" x14ac:dyDescent="0.35">
      <c r="A8" s="115"/>
      <c r="B8" s="579">
        <f>'Respondent Information'!C7</f>
        <v>0</v>
      </c>
      <c r="C8" s="580"/>
      <c r="D8" s="615"/>
    </row>
    <row r="9" spans="1:4" x14ac:dyDescent="0.25">
      <c r="A9" s="116" t="s">
        <v>12</v>
      </c>
      <c r="B9" s="510">
        <f>'Respondent Information'!E7</f>
        <v>0</v>
      </c>
      <c r="C9" s="616"/>
      <c r="D9" s="617"/>
    </row>
    <row r="10" spans="1:4" x14ac:dyDescent="0.25">
      <c r="A10" s="24" t="s">
        <v>608</v>
      </c>
      <c r="B10" s="284">
        <f>'Respondent Information'!G6</f>
        <v>0</v>
      </c>
      <c r="C10" s="285">
        <f>'Respondent Information'!I6</f>
        <v>0</v>
      </c>
      <c r="D10" s="286">
        <f>'Respondent Information'!K6</f>
        <v>0</v>
      </c>
    </row>
    <row r="11" spans="1:4" x14ac:dyDescent="0.25">
      <c r="A11" s="117" t="s">
        <v>252</v>
      </c>
      <c r="B11" s="37"/>
      <c r="C11" s="105"/>
      <c r="D11" s="121"/>
    </row>
    <row r="12" spans="1:4" x14ac:dyDescent="0.25">
      <c r="A12" s="118" t="s">
        <v>261</v>
      </c>
      <c r="B12" s="123"/>
      <c r="C12" s="124"/>
      <c r="D12" s="125"/>
    </row>
    <row r="13" spans="1:4" ht="15.75" customHeight="1" x14ac:dyDescent="0.25">
      <c r="A13" s="116" t="s">
        <v>262</v>
      </c>
      <c r="B13" s="123"/>
      <c r="C13" s="124"/>
      <c r="D13" s="125"/>
    </row>
    <row r="14" spans="1:4" x14ac:dyDescent="0.25">
      <c r="A14" s="116" t="s">
        <v>254</v>
      </c>
      <c r="B14" s="123"/>
      <c r="C14" s="124"/>
      <c r="D14" s="125"/>
    </row>
    <row r="15" spans="1:4" x14ac:dyDescent="0.25">
      <c r="A15" s="116" t="s">
        <v>255</v>
      </c>
      <c r="B15" s="126"/>
      <c r="C15" s="127"/>
      <c r="D15" s="128"/>
    </row>
    <row r="16" spans="1:4" x14ac:dyDescent="0.25">
      <c r="A16" s="118" t="s">
        <v>256</v>
      </c>
      <c r="B16" s="123"/>
      <c r="C16" s="124"/>
      <c r="D16" s="125"/>
    </row>
    <row r="17" spans="1:7" x14ac:dyDescent="0.25">
      <c r="A17" s="118" t="s">
        <v>257</v>
      </c>
      <c r="B17" s="123"/>
      <c r="C17" s="124"/>
      <c r="D17" s="125"/>
      <c r="G17" s="334"/>
    </row>
    <row r="18" spans="1:7" x14ac:dyDescent="0.25">
      <c r="A18" s="118" t="s">
        <v>258</v>
      </c>
      <c r="B18" s="123"/>
      <c r="C18" s="124"/>
      <c r="D18" s="125"/>
      <c r="G18" s="334"/>
    </row>
    <row r="19" spans="1:7" x14ac:dyDescent="0.25">
      <c r="A19" s="116" t="s">
        <v>263</v>
      </c>
      <c r="B19" s="126"/>
      <c r="C19" s="127"/>
      <c r="D19" s="128"/>
    </row>
    <row r="20" spans="1:7" x14ac:dyDescent="0.25">
      <c r="A20" s="118" t="s">
        <v>264</v>
      </c>
      <c r="B20" s="123"/>
      <c r="C20" s="124"/>
      <c r="D20" s="125"/>
    </row>
    <row r="21" spans="1:7" x14ac:dyDescent="0.25">
      <c r="A21" s="118" t="s">
        <v>265</v>
      </c>
      <c r="B21" s="123"/>
      <c r="C21" s="124"/>
      <c r="D21" s="125"/>
    </row>
    <row r="22" spans="1:7" x14ac:dyDescent="0.25">
      <c r="A22" s="118" t="s">
        <v>266</v>
      </c>
      <c r="B22" s="123"/>
      <c r="C22" s="124"/>
      <c r="D22" s="125"/>
    </row>
    <row r="23" spans="1:7" x14ac:dyDescent="0.25">
      <c r="A23" s="118" t="s">
        <v>139</v>
      </c>
      <c r="B23" s="123"/>
      <c r="C23" s="124"/>
      <c r="D23" s="125"/>
    </row>
    <row r="24" spans="1:7" x14ac:dyDescent="0.25">
      <c r="A24" s="118" t="s">
        <v>267</v>
      </c>
      <c r="B24" s="123"/>
      <c r="C24" s="124"/>
      <c r="D24" s="125"/>
    </row>
    <row r="25" spans="1:7" x14ac:dyDescent="0.25">
      <c r="A25" s="118" t="s">
        <v>268</v>
      </c>
      <c r="B25" s="123"/>
      <c r="C25" s="124"/>
      <c r="D25" s="125"/>
    </row>
    <row r="26" spans="1:7" x14ac:dyDescent="0.25">
      <c r="A26" s="118" t="s">
        <v>269</v>
      </c>
      <c r="B26" s="123"/>
      <c r="C26" s="124"/>
      <c r="D26" s="125"/>
    </row>
    <row r="27" spans="1:7" x14ac:dyDescent="0.25">
      <c r="A27" s="119" t="s">
        <v>270</v>
      </c>
      <c r="B27" s="123"/>
      <c r="C27" s="124"/>
      <c r="D27" s="125"/>
    </row>
    <row r="28" spans="1:7" x14ac:dyDescent="0.25">
      <c r="A28" s="119" t="s">
        <v>271</v>
      </c>
      <c r="B28" s="123"/>
      <c r="C28" s="124"/>
      <c r="D28" s="125"/>
    </row>
    <row r="29" spans="1:7" x14ac:dyDescent="0.25">
      <c r="A29" s="119" t="s">
        <v>272</v>
      </c>
      <c r="B29" s="123"/>
      <c r="C29" s="124"/>
      <c r="D29" s="125"/>
    </row>
    <row r="30" spans="1:7" x14ac:dyDescent="0.25">
      <c r="A30" s="119" t="s">
        <v>273</v>
      </c>
      <c r="B30" s="123"/>
      <c r="C30" s="124"/>
      <c r="D30" s="125"/>
    </row>
    <row r="31" spans="1:7" x14ac:dyDescent="0.25">
      <c r="A31" s="119" t="s">
        <v>274</v>
      </c>
      <c r="B31" s="123"/>
      <c r="C31" s="124"/>
      <c r="D31" s="125"/>
    </row>
    <row r="32" spans="1:7" x14ac:dyDescent="0.25">
      <c r="A32" s="119" t="s">
        <v>275</v>
      </c>
      <c r="B32" s="123"/>
      <c r="C32" s="124"/>
      <c r="D32" s="125"/>
    </row>
    <row r="33" spans="1:5" x14ac:dyDescent="0.25">
      <c r="A33" s="119" t="s">
        <v>276</v>
      </c>
      <c r="B33" s="123"/>
      <c r="C33" s="124"/>
      <c r="D33" s="125"/>
    </row>
    <row r="34" spans="1:5" x14ac:dyDescent="0.25">
      <c r="A34" s="119" t="s">
        <v>277</v>
      </c>
      <c r="B34" s="123"/>
      <c r="C34" s="124"/>
      <c r="D34" s="125"/>
    </row>
    <row r="35" spans="1:5" x14ac:dyDescent="0.25">
      <c r="A35" s="119" t="s">
        <v>278</v>
      </c>
      <c r="B35" s="123"/>
      <c r="C35" s="124"/>
      <c r="D35" s="125"/>
    </row>
    <row r="36" spans="1:5" x14ac:dyDescent="0.25">
      <c r="A36" s="119" t="s">
        <v>279</v>
      </c>
      <c r="B36" s="123"/>
      <c r="C36" s="124"/>
      <c r="D36" s="125"/>
    </row>
    <row r="37" spans="1:5" x14ac:dyDescent="0.25">
      <c r="A37" s="116" t="s">
        <v>280</v>
      </c>
      <c r="B37" s="126"/>
      <c r="C37" s="127"/>
      <c r="D37" s="128"/>
    </row>
    <row r="38" spans="1:5" x14ac:dyDescent="0.25">
      <c r="A38" s="118" t="s">
        <v>281</v>
      </c>
      <c r="B38" s="123"/>
      <c r="C38" s="124"/>
      <c r="D38" s="125"/>
    </row>
    <row r="39" spans="1:5" ht="15.75" thickBot="1" x14ac:dyDescent="0.3">
      <c r="A39" s="120" t="s">
        <v>282</v>
      </c>
      <c r="B39" s="129"/>
      <c r="C39" s="130"/>
      <c r="D39" s="131"/>
    </row>
    <row r="41" spans="1:5" ht="21" x14ac:dyDescent="0.35">
      <c r="A41" s="12" t="s">
        <v>7</v>
      </c>
    </row>
    <row r="42" spans="1:5" ht="15.75" thickBot="1" x14ac:dyDescent="0.3"/>
    <row r="43" spans="1:5" ht="21" x14ac:dyDescent="0.35">
      <c r="A43" s="279">
        <f>B8</f>
        <v>0</v>
      </c>
      <c r="B43" s="106"/>
      <c r="C43" s="287">
        <f>B10</f>
        <v>0</v>
      </c>
      <c r="D43" s="287">
        <f>C10</f>
        <v>0</v>
      </c>
      <c r="E43" s="288">
        <f>D10</f>
        <v>0</v>
      </c>
    </row>
    <row r="44" spans="1:5" x14ac:dyDescent="0.25">
      <c r="A44" s="107" t="s">
        <v>44</v>
      </c>
      <c r="B44" s="108" t="s">
        <v>9</v>
      </c>
      <c r="C44" s="108" t="s">
        <v>10</v>
      </c>
      <c r="D44" s="108" t="s">
        <v>10</v>
      </c>
      <c r="E44" s="109" t="s">
        <v>10</v>
      </c>
    </row>
    <row r="45" spans="1:5" x14ac:dyDescent="0.25">
      <c r="A45" s="14" t="s">
        <v>252</v>
      </c>
      <c r="B45" s="9">
        <v>8</v>
      </c>
      <c r="C45" s="9">
        <f>IF(ISBLANK(B12),0,IF(B12&lt;24,$B45,IF(B12&lt;49,$B45*0.5,0)))</f>
        <v>0</v>
      </c>
      <c r="D45" s="9">
        <f>IF(ISBLANK(C12),0,IF(C12&lt;24,$B45,IF(C12&lt;49,$B45*0.5,0)))</f>
        <v>0</v>
      </c>
      <c r="E45" s="29">
        <f>IF(ISBLANK(D12),0,IF(D12&lt;24,$B45,IF(D12&lt;49,$B45*0.5,0)))</f>
        <v>0</v>
      </c>
    </row>
    <row r="46" spans="1:5" x14ac:dyDescent="0.25">
      <c r="A46" s="14" t="s">
        <v>253</v>
      </c>
      <c r="B46" s="9">
        <v>4</v>
      </c>
      <c r="C46" s="9">
        <f t="shared" ref="C46:E47" si="0">IF(B13="At Least Daily", $B46, IF(B13="At Least Weekly", $B46*0.6, IF(B13="At Least Monthly", $B46*0.2, 0)))</f>
        <v>0</v>
      </c>
      <c r="D46" s="9">
        <f t="shared" si="0"/>
        <v>0</v>
      </c>
      <c r="E46" s="29">
        <f t="shared" si="0"/>
        <v>0</v>
      </c>
    </row>
    <row r="47" spans="1:5" x14ac:dyDescent="0.25">
      <c r="A47" s="14" t="s">
        <v>254</v>
      </c>
      <c r="B47" s="9">
        <v>4</v>
      </c>
      <c r="C47" s="9">
        <f t="shared" si="0"/>
        <v>0</v>
      </c>
      <c r="D47" s="9">
        <f t="shared" si="0"/>
        <v>0</v>
      </c>
      <c r="E47" s="29">
        <f t="shared" si="0"/>
        <v>0</v>
      </c>
    </row>
    <row r="48" spans="1:5" x14ac:dyDescent="0.25">
      <c r="A48" s="14" t="s">
        <v>255</v>
      </c>
      <c r="B48" s="104"/>
      <c r="C48" s="104"/>
      <c r="D48" s="104"/>
      <c r="E48" s="110"/>
    </row>
    <row r="49" spans="1:6" x14ac:dyDescent="0.25">
      <c r="A49" s="113" t="s">
        <v>256</v>
      </c>
      <c r="B49" s="9">
        <v>3</v>
      </c>
      <c r="C49" s="9">
        <f>IF(B16="Regularly",$B49,0)</f>
        <v>0</v>
      </c>
      <c r="D49" s="9">
        <f>IF(C16="Regularly",$B49,0)</f>
        <v>0</v>
      </c>
      <c r="E49" s="29">
        <f>IF(D16="Regularly",$B49,0)</f>
        <v>0</v>
      </c>
    </row>
    <row r="50" spans="1:6" x14ac:dyDescent="0.25">
      <c r="A50" s="113" t="s">
        <v>257</v>
      </c>
      <c r="B50" s="9">
        <v>3</v>
      </c>
      <c r="C50" s="9">
        <f>IF(B17="Met with 5 or more Provider Associations ", $B50, IF(B17="Met with 1-4 Provider Associations", $B50*0.6, 0))</f>
        <v>0</v>
      </c>
      <c r="D50" s="9">
        <f>IF(C17="Met with 5 or more Provider Associations ", $B50, IF(C17="Met with 1-4 Provider Associations", $B50*0.6, 0))</f>
        <v>0</v>
      </c>
      <c r="E50" s="29">
        <f>IF(D17="Met with 5 or more Provider Associations ", $B50, IF(D17="Met with 1-4 Provider Associations", $B50*0.6, 0))</f>
        <v>0</v>
      </c>
    </row>
    <row r="51" spans="1:6" x14ac:dyDescent="0.25">
      <c r="A51" s="113" t="s">
        <v>258</v>
      </c>
      <c r="B51" s="9">
        <v>3</v>
      </c>
      <c r="C51" s="9">
        <f>IF(ISBLANK(B18), 0, IF(B18="At Least Monthly", $B51, IF(B18="At Least Quarterly", $B51*0.6, 1)))</f>
        <v>0</v>
      </c>
      <c r="D51" s="9">
        <f>IF(ISBLANK(C18), 0, IF(C18="At Least Monthly", $B51, IF(C18="At Least Quarterly", $B51*0.6, 1)))</f>
        <v>0</v>
      </c>
      <c r="E51" s="29">
        <f>IF(ISBLANK(D18), 0, IF(D18="At Least Monthly", $B51, IF(D18="At Least Quarterly", $B51*0.6, 1)))</f>
        <v>0</v>
      </c>
    </row>
    <row r="52" spans="1:6" x14ac:dyDescent="0.25">
      <c r="A52" s="116" t="s">
        <v>259</v>
      </c>
      <c r="B52" s="4">
        <v>3</v>
      </c>
      <c r="C52" s="312">
        <f>IF(COUNTIF(B20:B26,"Yes")=7, $B52, IF(COUNTIF(B20:B26,"Yes")&gt;=5, $B52*0.2, 0))</f>
        <v>0</v>
      </c>
      <c r="D52" s="207">
        <f>IF(COUNTIF(C20:C26,"Yes")=7, $B52, IF(COUNTIF(C20:C26,"Yes")&gt;=5, $B52*0.2, 0))</f>
        <v>0</v>
      </c>
      <c r="E52" s="313">
        <f>IF(COUNTIF(D20:D26,"Yes")=7, $B52, IF(COUNTIF(D20:D26,"Yes")&gt;=5, $B52*0.2, 0))</f>
        <v>0</v>
      </c>
    </row>
    <row r="53" spans="1:6" ht="15.75" thickBot="1" x14ac:dyDescent="0.3">
      <c r="A53" s="114" t="s">
        <v>260</v>
      </c>
      <c r="B53" s="111">
        <v>5.33</v>
      </c>
      <c r="C53" s="314">
        <f>IF(B38="At least 75% Training Provided Live or In-Person", $B53, IF(B38="50-74.99% OF Training Provided Live or In-Person", $B53*0.6, 0))</f>
        <v>0</v>
      </c>
      <c r="D53" s="314">
        <f>IF(C38="At least 75% Training Provided Live or In-Person", $B53, IF(C38="50-74.99% OF Training Provided Live or In-Person", $B53*0.6, 0))</f>
        <v>0</v>
      </c>
      <c r="E53" s="112">
        <f>IF(D38="At least 75% Training Provided Live or In-Person", $B53, IF(D38="50-74.99% OF Training Provided Live or In-Person", $B53*0.6, 0))</f>
        <v>0</v>
      </c>
    </row>
    <row r="54" spans="1:6" ht="15.75" thickBot="1" x14ac:dyDescent="0.3">
      <c r="A54" s="612" t="s">
        <v>11</v>
      </c>
      <c r="B54" s="613"/>
      <c r="C54" s="613"/>
      <c r="D54" s="614"/>
      <c r="E54" s="333">
        <f>SUM(C45:E53)</f>
        <v>0</v>
      </c>
    </row>
    <row r="59" spans="1:6" hidden="1" x14ac:dyDescent="0.25">
      <c r="A59" t="s">
        <v>438</v>
      </c>
      <c r="B59" t="s">
        <v>442</v>
      </c>
      <c r="C59" t="s">
        <v>445</v>
      </c>
      <c r="D59" t="s">
        <v>440</v>
      </c>
      <c r="E59" t="s">
        <v>53</v>
      </c>
      <c r="F59" t="s">
        <v>466</v>
      </c>
    </row>
    <row r="60" spans="1:6" hidden="1" x14ac:dyDescent="0.25">
      <c r="A60" t="s">
        <v>439</v>
      </c>
      <c r="B60" t="s">
        <v>443</v>
      </c>
      <c r="C60" t="s">
        <v>446</v>
      </c>
      <c r="D60" t="s">
        <v>449</v>
      </c>
      <c r="E60" t="s">
        <v>54</v>
      </c>
      <c r="F60" t="s">
        <v>467</v>
      </c>
    </row>
    <row r="61" spans="1:6" hidden="1" x14ac:dyDescent="0.25">
      <c r="A61" t="s">
        <v>440</v>
      </c>
      <c r="B61" t="s">
        <v>444</v>
      </c>
      <c r="C61" t="s">
        <v>447</v>
      </c>
      <c r="D61" t="s">
        <v>450</v>
      </c>
      <c r="F61" t="s">
        <v>468</v>
      </c>
    </row>
    <row r="62" spans="1:6" hidden="1" x14ac:dyDescent="0.25">
      <c r="A62" t="s">
        <v>441</v>
      </c>
      <c r="C62" t="s">
        <v>448</v>
      </c>
    </row>
  </sheetData>
  <sheetProtection algorithmName="SHA-512" hashValue="9BwgrkPXs/5ZeFahGxs8lDbX+4fcr52Da2NiCLPRH8uZ7cNlhoYOPhorT2JTSUz2FgxgI+sdzJAG5NIsSlgx1w==" saltValue="5i+Ybr/kbW15HJtTPGtT1w==" spinCount="100000" sheet="1" objects="1" scenarios="1"/>
  <mergeCells count="3">
    <mergeCell ref="A54:D54"/>
    <mergeCell ref="B8:D8"/>
    <mergeCell ref="B9:D9"/>
  </mergeCells>
  <dataValidations disablePrompts="1" count="7">
    <dataValidation type="list" allowBlank="1" showInputMessage="1" showErrorMessage="1" sqref="B13:D14" xr:uid="{CA7409D3-E5FA-4FD9-8306-E273BDA406EC}">
      <formula1>$A$59:$A$62</formula1>
    </dataValidation>
    <dataValidation type="whole" operator="greaterThanOrEqual" allowBlank="1" showInputMessage="1" showErrorMessage="1" sqref="B12:D12" xr:uid="{F037F047-D2FE-4508-B50D-C35AF94AB4CF}">
      <formula1>0</formula1>
    </dataValidation>
    <dataValidation type="list" allowBlank="1" showInputMessage="1" showErrorMessage="1" sqref="B16:D16" xr:uid="{15249010-0514-49A2-967A-A561B4A835CD}">
      <formula1>$B$59:$B$61</formula1>
    </dataValidation>
    <dataValidation type="list" allowBlank="1" showInputMessage="1" showErrorMessage="1" sqref="B17:D17" xr:uid="{D7D23736-6D02-40C4-BFE4-3D679E6A80F8}">
      <formula1>$C$60:$C$62</formula1>
    </dataValidation>
    <dataValidation type="list" allowBlank="1" showInputMessage="1" showErrorMessage="1" sqref="B18:D18 B39:D39" xr:uid="{06EB9C14-7531-4318-A5FC-1C8629E13F4E}">
      <formula1>$D$59:$D$61</formula1>
    </dataValidation>
    <dataValidation type="list" allowBlank="1" showInputMessage="1" showErrorMessage="1" sqref="B20:D36" xr:uid="{E0E700B2-BE58-4EA8-B590-FA02A576224E}">
      <formula1>$E$59:$E$60</formula1>
    </dataValidation>
    <dataValidation type="list" allowBlank="1" showInputMessage="1" showErrorMessage="1" sqref="B38:D38" xr:uid="{A99947C5-A3E0-412D-B10E-3B2F1F1178A6}">
      <formula1>$F$59:$F$61</formula1>
    </dataValidation>
  </dataValidations>
  <hyperlinks>
    <hyperlink ref="D1" location="'Respondent Information'!A1" display="Back to Respondent Information" xr:uid="{AACA9BBC-0DF4-46A6-A068-F2A560A1BC2C}"/>
  </hyperlinks>
  <pageMargins left="0.7" right="0.7" top="0.75" bottom="0.75" header="0.3" footer="0.3"/>
  <pageSetup scale="55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844F-7013-407C-B321-2A4A11CD6FDF}">
  <sheetPr codeName="Sheet10">
    <tabColor theme="7"/>
    <pageSetUpPr fitToPage="1"/>
  </sheetPr>
  <dimension ref="A1:GU215"/>
  <sheetViews>
    <sheetView zoomScaleNormal="100" workbookViewId="0"/>
  </sheetViews>
  <sheetFormatPr defaultRowHeight="15" x14ac:dyDescent="0.25"/>
  <cols>
    <col min="1" max="1" width="43.5703125" customWidth="1"/>
    <col min="2" max="2" width="35.7109375" customWidth="1"/>
    <col min="3" max="3" width="34.85546875" customWidth="1"/>
    <col min="4" max="4" width="34.7109375" customWidth="1"/>
    <col min="5" max="5" width="20.85546875" customWidth="1"/>
    <col min="6" max="6" width="26.7109375" customWidth="1"/>
    <col min="7" max="7" width="21" customWidth="1"/>
    <col min="8" max="8" width="38.7109375" customWidth="1"/>
    <col min="9" max="9" width="36.42578125" customWidth="1"/>
    <col min="10" max="10" width="22.85546875" customWidth="1"/>
    <col min="11" max="11" width="28.42578125" customWidth="1"/>
    <col min="12" max="12" width="25.28515625" customWidth="1"/>
    <col min="13" max="13" width="26.85546875" customWidth="1"/>
    <col min="14" max="14" width="30.7109375" customWidth="1"/>
    <col min="15" max="15" width="25.5703125" customWidth="1"/>
    <col min="16" max="16" width="27.42578125" customWidth="1"/>
    <col min="17" max="17" width="20.42578125" customWidth="1"/>
    <col min="18" max="18" width="15.28515625" customWidth="1"/>
    <col min="19" max="22" width="18.28515625" customWidth="1"/>
    <col min="23" max="23" width="24.7109375" customWidth="1"/>
    <col min="24" max="24" width="22.28515625" customWidth="1"/>
    <col min="25" max="25" width="26.42578125" customWidth="1"/>
    <col min="26" max="26" width="42.28515625" customWidth="1"/>
    <col min="27" max="27" width="21.140625" customWidth="1"/>
    <col min="28" max="28" width="16.28515625" style="346" hidden="1" customWidth="1"/>
    <col min="29" max="42" width="9.140625" style="346" hidden="1" customWidth="1"/>
    <col min="43" max="44" width="9.140625" style="375" hidden="1" customWidth="1"/>
    <col min="45" max="198" width="9.140625" style="346" hidden="1" customWidth="1"/>
    <col min="199" max="203" width="9.140625" hidden="1" customWidth="1"/>
    <col min="204" max="208" width="9.140625" customWidth="1"/>
  </cols>
  <sheetData>
    <row r="1" spans="1:198" ht="23.25" x14ac:dyDescent="0.35">
      <c r="A1" s="11" t="s">
        <v>633</v>
      </c>
      <c r="F1" s="7" t="s">
        <v>5</v>
      </c>
    </row>
    <row r="3" spans="1:198" x14ac:dyDescent="0.25">
      <c r="A3" s="5" t="s">
        <v>0</v>
      </c>
      <c r="B3" s="5" t="s">
        <v>1</v>
      </c>
    </row>
    <row r="4" spans="1:198" x14ac:dyDescent="0.25">
      <c r="A4" s="1" t="s">
        <v>2</v>
      </c>
      <c r="B4" s="1">
        <f>SUM(C179:C189)</f>
        <v>100</v>
      </c>
    </row>
    <row r="5" spans="1:198" x14ac:dyDescent="0.25">
      <c r="A5" s="1" t="s">
        <v>3</v>
      </c>
      <c r="B5" s="1">
        <f>D190</f>
        <v>0</v>
      </c>
    </row>
    <row r="6" spans="1:198" x14ac:dyDescent="0.25">
      <c r="A6" s="1" t="s">
        <v>4</v>
      </c>
      <c r="B6" s="6">
        <f>(IFERROR(B5/B4,0))</f>
        <v>0</v>
      </c>
    </row>
    <row r="8" spans="1:198" ht="105" x14ac:dyDescent="0.25">
      <c r="A8" s="96" t="s">
        <v>146</v>
      </c>
      <c r="B8" s="96" t="s">
        <v>147</v>
      </c>
      <c r="C8" s="96" t="s">
        <v>148</v>
      </c>
      <c r="D8" s="96" t="s">
        <v>149</v>
      </c>
      <c r="E8" s="96" t="s">
        <v>150</v>
      </c>
      <c r="F8" s="96" t="s">
        <v>151</v>
      </c>
      <c r="G8" s="96" t="s">
        <v>152</v>
      </c>
      <c r="H8" s="96" t="s">
        <v>153</v>
      </c>
      <c r="I8" s="96" t="s">
        <v>154</v>
      </c>
      <c r="J8" s="96" t="s">
        <v>155</v>
      </c>
      <c r="K8" s="96" t="s">
        <v>156</v>
      </c>
      <c r="L8" s="96" t="s">
        <v>576</v>
      </c>
      <c r="M8" s="96" t="s">
        <v>157</v>
      </c>
      <c r="N8" s="96" t="s">
        <v>158</v>
      </c>
      <c r="O8" s="96" t="s">
        <v>159</v>
      </c>
      <c r="P8" s="101" t="s">
        <v>160</v>
      </c>
      <c r="Q8" s="96" t="s">
        <v>161</v>
      </c>
      <c r="R8" s="101" t="s">
        <v>162</v>
      </c>
      <c r="S8" s="96" t="s">
        <v>241</v>
      </c>
      <c r="T8" s="96" t="s">
        <v>242</v>
      </c>
      <c r="U8" s="96" t="s">
        <v>243</v>
      </c>
      <c r="V8" s="96" t="s">
        <v>244</v>
      </c>
      <c r="W8" s="96" t="s">
        <v>163</v>
      </c>
      <c r="X8" s="96" t="s">
        <v>164</v>
      </c>
      <c r="Y8" s="96" t="s">
        <v>165</v>
      </c>
      <c r="Z8" s="96" t="s">
        <v>166</v>
      </c>
      <c r="AA8" s="96" t="s">
        <v>464</v>
      </c>
      <c r="AB8" s="347" t="s">
        <v>238</v>
      </c>
      <c r="AC8" s="348" t="s">
        <v>167</v>
      </c>
      <c r="AD8" s="348" t="s">
        <v>168</v>
      </c>
      <c r="AE8" s="348" t="s">
        <v>169</v>
      </c>
      <c r="AF8" s="348" t="s">
        <v>237</v>
      </c>
      <c r="AG8" s="348" t="s">
        <v>239</v>
      </c>
      <c r="AH8" s="348" t="s">
        <v>240</v>
      </c>
      <c r="AI8" s="348" t="s">
        <v>245</v>
      </c>
      <c r="AJ8" s="348" t="s">
        <v>246</v>
      </c>
      <c r="AK8" s="348" t="s">
        <v>247</v>
      </c>
      <c r="AL8" s="348" t="s">
        <v>248</v>
      </c>
      <c r="AM8" s="348" t="s">
        <v>249</v>
      </c>
      <c r="AN8" s="348" t="s">
        <v>541</v>
      </c>
      <c r="AP8" s="349"/>
      <c r="AQ8" s="376"/>
      <c r="AR8" s="376"/>
      <c r="AS8" s="349" t="s">
        <v>283</v>
      </c>
      <c r="AT8" s="349" t="s">
        <v>284</v>
      </c>
      <c r="AU8" s="349" t="s">
        <v>285</v>
      </c>
      <c r="AV8" s="349" t="s">
        <v>286</v>
      </c>
      <c r="AW8" s="349" t="s">
        <v>287</v>
      </c>
      <c r="AX8" s="349" t="s">
        <v>288</v>
      </c>
      <c r="AY8" s="349" t="s">
        <v>289</v>
      </c>
      <c r="AZ8" s="349" t="s">
        <v>290</v>
      </c>
      <c r="BA8" s="349" t="s">
        <v>291</v>
      </c>
      <c r="BB8" s="349" t="s">
        <v>292</v>
      </c>
      <c r="BC8" s="349" t="s">
        <v>293</v>
      </c>
      <c r="BD8" s="349" t="s">
        <v>294</v>
      </c>
      <c r="BE8" s="349" t="s">
        <v>295</v>
      </c>
      <c r="BF8" s="349" t="s">
        <v>296</v>
      </c>
      <c r="BG8" s="349" t="s">
        <v>297</v>
      </c>
      <c r="BH8" s="349" t="s">
        <v>298</v>
      </c>
      <c r="BI8" s="349" t="s">
        <v>299</v>
      </c>
      <c r="BJ8" s="349" t="s">
        <v>300</v>
      </c>
      <c r="BK8" s="349" t="s">
        <v>301</v>
      </c>
      <c r="BL8" s="349" t="s">
        <v>302</v>
      </c>
      <c r="BM8" s="349" t="s">
        <v>303</v>
      </c>
      <c r="BN8" s="349" t="s">
        <v>304</v>
      </c>
      <c r="BO8" s="349" t="s">
        <v>305</v>
      </c>
      <c r="BP8" s="349" t="s">
        <v>306</v>
      </c>
      <c r="BQ8" s="349" t="s">
        <v>307</v>
      </c>
      <c r="BR8" s="349" t="s">
        <v>308</v>
      </c>
      <c r="BS8" s="349" t="s">
        <v>309</v>
      </c>
      <c r="BT8" s="349" t="s">
        <v>310</v>
      </c>
      <c r="BU8" s="349" t="s">
        <v>311</v>
      </c>
      <c r="BV8" s="349" t="s">
        <v>312</v>
      </c>
      <c r="BW8" s="349" t="s">
        <v>313</v>
      </c>
      <c r="BX8" s="349" t="s">
        <v>314</v>
      </c>
      <c r="BY8" s="349" t="s">
        <v>315</v>
      </c>
      <c r="BZ8" s="349" t="s">
        <v>316</v>
      </c>
      <c r="CA8" s="349" t="s">
        <v>317</v>
      </c>
      <c r="CB8" s="349" t="s">
        <v>318</v>
      </c>
      <c r="CC8" s="349" t="s">
        <v>319</v>
      </c>
      <c r="CD8" s="349" t="s">
        <v>320</v>
      </c>
      <c r="CE8" s="349" t="s">
        <v>321</v>
      </c>
      <c r="CF8" s="349" t="s">
        <v>322</v>
      </c>
      <c r="CG8" s="349" t="s">
        <v>323</v>
      </c>
      <c r="CH8" s="349" t="s">
        <v>324</v>
      </c>
      <c r="CI8" s="349" t="s">
        <v>325</v>
      </c>
      <c r="CJ8" s="349" t="s">
        <v>326</v>
      </c>
      <c r="CK8" s="349" t="s">
        <v>327</v>
      </c>
      <c r="CL8" s="349" t="s">
        <v>328</v>
      </c>
      <c r="CM8" s="349" t="s">
        <v>329</v>
      </c>
      <c r="CN8" s="349" t="s">
        <v>330</v>
      </c>
      <c r="CO8" s="349" t="s">
        <v>331</v>
      </c>
      <c r="CP8" s="349" t="s">
        <v>332</v>
      </c>
      <c r="CQ8" s="349" t="s">
        <v>333</v>
      </c>
      <c r="CR8" s="349" t="s">
        <v>334</v>
      </c>
      <c r="CS8" s="349" t="s">
        <v>335</v>
      </c>
      <c r="CT8" s="349" t="s">
        <v>336</v>
      </c>
      <c r="CU8" s="349" t="s">
        <v>337</v>
      </c>
      <c r="CV8" s="349" t="s">
        <v>338</v>
      </c>
      <c r="CW8" s="349" t="s">
        <v>339</v>
      </c>
      <c r="CX8" s="349" t="s">
        <v>340</v>
      </c>
      <c r="CY8" s="349" t="s">
        <v>341</v>
      </c>
      <c r="CZ8" s="349" t="s">
        <v>342</v>
      </c>
      <c r="DA8" s="349" t="s">
        <v>343</v>
      </c>
      <c r="DB8" s="349" t="s">
        <v>344</v>
      </c>
      <c r="DC8" s="349" t="s">
        <v>345</v>
      </c>
      <c r="DD8" s="349" t="s">
        <v>346</v>
      </c>
      <c r="DE8" s="349" t="s">
        <v>347</v>
      </c>
      <c r="DF8" s="349" t="s">
        <v>348</v>
      </c>
      <c r="DG8" s="349" t="s">
        <v>349</v>
      </c>
      <c r="DH8" s="349" t="s">
        <v>350</v>
      </c>
      <c r="DI8" s="349" t="s">
        <v>351</v>
      </c>
      <c r="DJ8" s="349" t="s">
        <v>352</v>
      </c>
      <c r="DK8" s="349" t="s">
        <v>353</v>
      </c>
      <c r="DL8" s="349" t="s">
        <v>354</v>
      </c>
      <c r="DM8" s="349" t="s">
        <v>355</v>
      </c>
      <c r="DN8" s="349" t="s">
        <v>356</v>
      </c>
      <c r="DO8" s="349" t="s">
        <v>357</v>
      </c>
      <c r="DP8" s="349" t="s">
        <v>358</v>
      </c>
      <c r="DQ8" s="349" t="s">
        <v>359</v>
      </c>
      <c r="DR8" s="349" t="s">
        <v>360</v>
      </c>
      <c r="DS8" s="349" t="s">
        <v>361</v>
      </c>
      <c r="DT8" s="349" t="s">
        <v>362</v>
      </c>
      <c r="DU8" s="349" t="s">
        <v>363</v>
      </c>
      <c r="DV8" s="349" t="s">
        <v>364</v>
      </c>
      <c r="DW8" s="349" t="s">
        <v>365</v>
      </c>
      <c r="DX8" s="349" t="s">
        <v>366</v>
      </c>
      <c r="DY8" s="349" t="s">
        <v>367</v>
      </c>
      <c r="DZ8" s="349" t="s">
        <v>368</v>
      </c>
      <c r="EA8" s="349" t="s">
        <v>369</v>
      </c>
      <c r="EB8" s="349" t="s">
        <v>370</v>
      </c>
      <c r="EC8" s="349" t="s">
        <v>371</v>
      </c>
      <c r="ED8" s="349" t="s">
        <v>372</v>
      </c>
      <c r="EE8" s="349" t="s">
        <v>373</v>
      </c>
      <c r="EF8" s="349" t="s">
        <v>374</v>
      </c>
      <c r="EG8" s="349" t="s">
        <v>375</v>
      </c>
      <c r="EH8" s="349" t="s">
        <v>376</v>
      </c>
      <c r="EI8" s="349" t="s">
        <v>377</v>
      </c>
      <c r="EJ8" s="349" t="s">
        <v>378</v>
      </c>
      <c r="EK8" s="349" t="s">
        <v>379</v>
      </c>
      <c r="EL8" s="349" t="s">
        <v>380</v>
      </c>
      <c r="EM8" s="349" t="s">
        <v>381</v>
      </c>
      <c r="EN8" s="349" t="s">
        <v>382</v>
      </c>
      <c r="EO8" s="349" t="s">
        <v>383</v>
      </c>
      <c r="EP8" s="349" t="s">
        <v>384</v>
      </c>
      <c r="EQ8" s="349" t="s">
        <v>385</v>
      </c>
      <c r="ER8" s="349" t="s">
        <v>386</v>
      </c>
      <c r="ES8" s="349" t="s">
        <v>387</v>
      </c>
      <c r="ET8" s="349" t="s">
        <v>388</v>
      </c>
      <c r="EU8" s="349" t="s">
        <v>389</v>
      </c>
      <c r="EV8" s="349" t="s">
        <v>390</v>
      </c>
      <c r="EW8" s="349" t="s">
        <v>391</v>
      </c>
      <c r="EX8" s="349" t="s">
        <v>392</v>
      </c>
      <c r="EY8" s="349" t="s">
        <v>393</v>
      </c>
      <c r="EZ8" s="349" t="s">
        <v>394</v>
      </c>
      <c r="FA8" s="349" t="s">
        <v>395</v>
      </c>
      <c r="FB8" s="349" t="s">
        <v>396</v>
      </c>
      <c r="FC8" s="349" t="s">
        <v>397</v>
      </c>
      <c r="FD8" s="349" t="s">
        <v>398</v>
      </c>
      <c r="FE8" s="349" t="s">
        <v>399</v>
      </c>
      <c r="FF8" s="349" t="s">
        <v>400</v>
      </c>
      <c r="FG8" s="349" t="s">
        <v>401</v>
      </c>
      <c r="FH8" s="349" t="s">
        <v>402</v>
      </c>
      <c r="FI8" s="349" t="s">
        <v>403</v>
      </c>
      <c r="FJ8" s="349" t="s">
        <v>404</v>
      </c>
      <c r="FK8" s="349" t="s">
        <v>405</v>
      </c>
      <c r="FL8" s="349" t="s">
        <v>406</v>
      </c>
      <c r="FM8" s="349" t="s">
        <v>407</v>
      </c>
      <c r="FN8" s="349" t="s">
        <v>408</v>
      </c>
      <c r="FO8" s="349" t="s">
        <v>409</v>
      </c>
      <c r="FP8" s="349" t="s">
        <v>410</v>
      </c>
      <c r="FQ8" s="349" t="s">
        <v>411</v>
      </c>
      <c r="FR8" s="349" t="s">
        <v>412</v>
      </c>
      <c r="FS8" s="349" t="s">
        <v>413</v>
      </c>
      <c r="FT8" s="349" t="s">
        <v>414</v>
      </c>
      <c r="FU8" s="349" t="s">
        <v>415</v>
      </c>
      <c r="FV8" s="349" t="s">
        <v>416</v>
      </c>
      <c r="FW8" s="349" t="s">
        <v>417</v>
      </c>
      <c r="FX8" s="349" t="s">
        <v>418</v>
      </c>
      <c r="FY8" s="349" t="s">
        <v>419</v>
      </c>
      <c r="FZ8" s="349" t="s">
        <v>420</v>
      </c>
      <c r="GA8" s="349" t="s">
        <v>421</v>
      </c>
      <c r="GB8" s="349" t="s">
        <v>422</v>
      </c>
      <c r="GC8" s="349" t="s">
        <v>423</v>
      </c>
      <c r="GD8" s="349" t="s">
        <v>424</v>
      </c>
      <c r="GE8" s="349" t="s">
        <v>425</v>
      </c>
      <c r="GF8" s="349" t="s">
        <v>426</v>
      </c>
      <c r="GG8" s="349" t="s">
        <v>427</v>
      </c>
      <c r="GH8" s="349" t="s">
        <v>428</v>
      </c>
      <c r="GI8" s="349" t="s">
        <v>429</v>
      </c>
      <c r="GJ8" s="349" t="s">
        <v>430</v>
      </c>
      <c r="GK8" s="349" t="s">
        <v>431</v>
      </c>
      <c r="GL8" s="349" t="s">
        <v>432</v>
      </c>
      <c r="GM8" s="349" t="s">
        <v>437</v>
      </c>
      <c r="GN8" s="349" t="s">
        <v>433</v>
      </c>
      <c r="GO8" s="349" t="s">
        <v>434</v>
      </c>
      <c r="GP8" s="349" t="s">
        <v>1</v>
      </c>
    </row>
    <row r="9" spans="1:198" x14ac:dyDescent="0.25">
      <c r="A9" s="31"/>
      <c r="B9" s="31"/>
      <c r="C9" s="31"/>
      <c r="D9" s="31"/>
      <c r="E9" s="31"/>
      <c r="F9" s="31"/>
      <c r="G9" s="34"/>
      <c r="H9" s="31"/>
      <c r="I9" s="31"/>
      <c r="J9" s="31"/>
      <c r="K9" s="31"/>
      <c r="L9" s="31"/>
      <c r="M9" s="31"/>
      <c r="N9" s="31"/>
      <c r="O9" s="99"/>
      <c r="P9" s="4" t="str">
        <f t="shared" ref="P9:P40" si="0">IF(ISBLANK(O9),"",LEN(TRIM(O9))-LEN(SUBSTITUTE(TRIM(O9),",",""))+1)</f>
        <v/>
      </c>
      <c r="Q9" s="102"/>
      <c r="R9" s="4" t="str">
        <f t="shared" ref="R9:R40" si="1">IF(ISBLANK(Q9),"",LEN(TRIM(Q9))-LEN(SUBSTITUTE(TRIM(Q9),",",""))+1)</f>
        <v/>
      </c>
      <c r="S9" s="31"/>
      <c r="T9" s="31"/>
      <c r="U9" s="31"/>
      <c r="V9" s="31"/>
      <c r="W9" s="31"/>
      <c r="X9" s="31"/>
      <c r="Y9" s="31"/>
      <c r="Z9" s="31"/>
      <c r="AA9" s="31"/>
      <c r="AB9" s="346" t="s">
        <v>53</v>
      </c>
      <c r="AC9" s="346">
        <f t="shared" ref="AC9:AC40" si="2">IF(ISBLANK(A9), 0, 1)</f>
        <v>0</v>
      </c>
      <c r="AD9" s="346">
        <v>1</v>
      </c>
      <c r="AE9" s="350" t="s">
        <v>170</v>
      </c>
      <c r="AF9" s="346">
        <f t="shared" ref="AF9:AF40" si="3">IF(J9="Yes", 3, 0)</f>
        <v>0</v>
      </c>
      <c r="AG9" s="346">
        <f t="shared" ref="AG9:AG40" si="4">IF(M9="Yes", 2, 0)</f>
        <v>0</v>
      </c>
      <c r="AH9" s="346">
        <f t="shared" ref="AH9:AH40" si="5">IF(OR(L9="Yes", N9="Yes", K9="Yes"), 1, 0)</f>
        <v>0</v>
      </c>
      <c r="AI9" s="346">
        <f>IF(S9="Yes", 5, 0)</f>
        <v>0</v>
      </c>
      <c r="AJ9" s="346">
        <f>IF(T9="Yes", 4, 0)</f>
        <v>0</v>
      </c>
      <c r="AK9" s="346">
        <f>IF(U9="Yes", 3, 0)</f>
        <v>0</v>
      </c>
      <c r="AL9" s="346">
        <f>IF(V9="Yes", 2, 0)</f>
        <v>0</v>
      </c>
      <c r="AM9" s="346">
        <f>IF(Z9="Yes, Support Core Goals", 2, IF(Z9="Yes, Other", 1, 0))</f>
        <v>0</v>
      </c>
      <c r="AN9" s="346">
        <f>IF(AND(AA9&gt;=3, Z9="Yes, Support Core Goals"), 2, IF(ISBLANK(AA9), 0, 1))</f>
        <v>0</v>
      </c>
      <c r="AP9" s="350" t="s">
        <v>170</v>
      </c>
      <c r="AQ9" s="377"/>
      <c r="AR9" s="377"/>
      <c r="AS9" s="350">
        <f>IF(ISNUMBER(SEARCH($AP9,$Q$9)),1,0)</f>
        <v>0</v>
      </c>
      <c r="AT9" s="350">
        <f>IF(ISNUMBER(SEARCH($AP9,$Q$10)),1,0)</f>
        <v>0</v>
      </c>
      <c r="AU9" s="350">
        <f>IF(ISNUMBER(SEARCH($AP9,$Q$11)),1,0)</f>
        <v>0</v>
      </c>
      <c r="AV9" s="350">
        <f>IF(ISNUMBER(SEARCH($AP9,$Q$12)),1,0)</f>
        <v>0</v>
      </c>
      <c r="AW9" s="350">
        <f>IF(ISNUMBER(SEARCH($AP9,$Q$13)),1,0)</f>
        <v>0</v>
      </c>
      <c r="AX9" s="350">
        <f>IF(ISNUMBER(SEARCH($AP9,$Q$14)),1,0)</f>
        <v>0</v>
      </c>
      <c r="AY9" s="350">
        <f>IF(ISNUMBER(SEARCH($AP9,$Q$15)),1,0)</f>
        <v>0</v>
      </c>
      <c r="AZ9" s="350">
        <f>IF(ISNUMBER(SEARCH($AP9,$Q$16)),1,0)</f>
        <v>0</v>
      </c>
      <c r="BA9" s="350">
        <f>IF(ISNUMBER(SEARCH($AP9,$Q$17)),1,0)</f>
        <v>0</v>
      </c>
      <c r="BB9" s="350">
        <f>IF(ISNUMBER(SEARCH($AP9,$Q$18)),1,0)</f>
        <v>0</v>
      </c>
      <c r="BC9" s="350">
        <f>IF(ISNUMBER(SEARCH($AP9,$Q$19)),1,0)</f>
        <v>0</v>
      </c>
      <c r="BD9" s="350">
        <f>IF(ISNUMBER(SEARCH($AP9,$Q$20)),1,0)</f>
        <v>0</v>
      </c>
      <c r="BE9" s="350">
        <f>IF(ISNUMBER(SEARCH($AP9,$Q$21)),1,0)</f>
        <v>0</v>
      </c>
      <c r="BF9" s="350">
        <f>IF(ISNUMBER(SEARCH($AP9,$Q$22)),1,0)</f>
        <v>0</v>
      </c>
      <c r="BG9" s="350">
        <f>IF(ISNUMBER(SEARCH($AP9,$Q$23)),1,0)</f>
        <v>0</v>
      </c>
      <c r="BH9" s="350">
        <f>IF(ISNUMBER(SEARCH($AP9,$Q$24)),1,0)</f>
        <v>0</v>
      </c>
      <c r="BI9" s="350">
        <f>IF(ISNUMBER(SEARCH($AP9,$Q$25)),1,0)</f>
        <v>0</v>
      </c>
      <c r="BJ9" s="350">
        <f>IF(ISNUMBER(SEARCH($AP9,$Q$26)),1,0)</f>
        <v>0</v>
      </c>
      <c r="BK9" s="350">
        <f>IF(ISNUMBER(SEARCH($AP9,$Q$27)),1,0)</f>
        <v>0</v>
      </c>
      <c r="BL9" s="350">
        <f>IF(ISNUMBER(SEARCH($AP9,$Q$28)),1,0)</f>
        <v>0</v>
      </c>
      <c r="BM9" s="350">
        <f>IF(ISNUMBER(SEARCH($AP9,$Q$29)),1,0)</f>
        <v>0</v>
      </c>
      <c r="BN9" s="350">
        <f>IF(ISNUMBER(SEARCH($AP9,$Q$30)),1,0)</f>
        <v>0</v>
      </c>
      <c r="BO9" s="350">
        <f>IF(ISNUMBER(SEARCH($AP9,$Q$31)),1,0)</f>
        <v>0</v>
      </c>
      <c r="BP9" s="350">
        <f>IF(ISNUMBER(SEARCH($AP9,$Q$32)),1,0)</f>
        <v>0</v>
      </c>
      <c r="BQ9" s="350">
        <f>IF(ISNUMBER(SEARCH($AP9,$Q$33)),1,0)</f>
        <v>0</v>
      </c>
      <c r="BR9" s="350">
        <f>IF(ISNUMBER(SEARCH($AP9,$Q$34)),1,0)</f>
        <v>0</v>
      </c>
      <c r="BS9" s="350">
        <f>IF(ISNUMBER(SEARCH($AP9,$Q$35)),1,0)</f>
        <v>0</v>
      </c>
      <c r="BT9" s="350">
        <f>IF(ISNUMBER(SEARCH($AP9,$Q$36)),1,0)</f>
        <v>0</v>
      </c>
      <c r="BU9" s="350">
        <f>IF(ISNUMBER(SEARCH($AP9,$Q$37)),1,0)</f>
        <v>0</v>
      </c>
      <c r="BV9" s="350">
        <f>IF(ISNUMBER(SEARCH($AP9,$Q$38)),1,0)</f>
        <v>0</v>
      </c>
      <c r="BW9" s="350">
        <f>IF(ISNUMBER(SEARCH($AP9,$Q$39)),1,0)</f>
        <v>0</v>
      </c>
      <c r="BX9" s="350">
        <f>IF(ISNUMBER(SEARCH($AP9,$Q$40)),1,0)</f>
        <v>0</v>
      </c>
      <c r="BY9" s="350">
        <f>IF(ISNUMBER(SEARCH($AP9,$Q$41)),1,0)</f>
        <v>0</v>
      </c>
      <c r="BZ9" s="350">
        <f>IF(ISNUMBER(SEARCH($AP9,$Q$42)),1,0)</f>
        <v>0</v>
      </c>
      <c r="CA9" s="350">
        <f>IF(ISNUMBER(SEARCH($AP9,$Q$43)),1,0)</f>
        <v>0</v>
      </c>
      <c r="CB9" s="350">
        <f>IF(ISNUMBER(SEARCH($AP9,$Q$44)),1,0)</f>
        <v>0</v>
      </c>
      <c r="CC9" s="350">
        <f>IF(ISNUMBER(SEARCH($AP9,$Q$45)),1,0)</f>
        <v>0</v>
      </c>
      <c r="CD9" s="350">
        <f>IF(ISNUMBER(SEARCH($AP9,$Q$46)),1,0)</f>
        <v>0</v>
      </c>
      <c r="CE9" s="350">
        <f>IF(ISNUMBER(SEARCH($AP9,$Q$47)),1,0)</f>
        <v>0</v>
      </c>
      <c r="CF9" s="350">
        <f>IF(ISNUMBER(SEARCH($AP9,$Q$48)),1,0)</f>
        <v>0</v>
      </c>
      <c r="CG9" s="350">
        <f>IF(ISNUMBER(SEARCH($AP9,$Q$49)),1,0)</f>
        <v>0</v>
      </c>
      <c r="CH9" s="350">
        <f>IF(ISNUMBER(SEARCH($AP9,$Q$50)),1,0)</f>
        <v>0</v>
      </c>
      <c r="CI9" s="350">
        <f>IF(ISNUMBER(SEARCH($AP9,$Q$51)),1,0)</f>
        <v>0</v>
      </c>
      <c r="CJ9" s="350">
        <f>IF(ISNUMBER(SEARCH($AP9,$Q$52)),1,0)</f>
        <v>0</v>
      </c>
      <c r="CK9" s="350">
        <f>IF(ISNUMBER(SEARCH($AP9,$Q$53)),1,0)</f>
        <v>0</v>
      </c>
      <c r="CL9" s="350">
        <f>IF(ISNUMBER(SEARCH($AP9,$Q$54)),1,0)</f>
        <v>0</v>
      </c>
      <c r="CM9" s="350">
        <f>IF(ISNUMBER(SEARCH($AP9,$Q$55)),1,0)</f>
        <v>0</v>
      </c>
      <c r="CN9" s="350">
        <f>IF(ISNUMBER(SEARCH($AP9,$Q$56)),1,0)</f>
        <v>0</v>
      </c>
      <c r="CO9" s="350">
        <f>IF(ISNUMBER(SEARCH($AP9,$Q$57)),1,0)</f>
        <v>0</v>
      </c>
      <c r="CP9" s="350">
        <f>IF(ISNUMBER(SEARCH($AP9,$Q$58)),1,0)</f>
        <v>0</v>
      </c>
      <c r="CQ9" s="350">
        <f>IF(ISNUMBER(SEARCH($AP9,$Q$59)),1,0)</f>
        <v>0</v>
      </c>
      <c r="CR9" s="350">
        <f>IF(ISNUMBER(SEARCH($AP9,$Q$60)),1,0)</f>
        <v>0</v>
      </c>
      <c r="CS9" s="350">
        <f>IF(ISNUMBER(SEARCH($AP9,$Q$61)),1,0)</f>
        <v>0</v>
      </c>
      <c r="CT9" s="350">
        <f>IF(ISNUMBER(SEARCH($AP9,$Q$62)),1,0)</f>
        <v>0</v>
      </c>
      <c r="CU9" s="350">
        <f>IF(ISNUMBER(SEARCH($AP9,$Q$63)),1,0)</f>
        <v>0</v>
      </c>
      <c r="CV9" s="350">
        <f>IF(ISNUMBER(SEARCH($AP9,$Q$64)),1,0)</f>
        <v>0</v>
      </c>
      <c r="CW9" s="350">
        <f>IF(ISNUMBER(SEARCH($AP9,$Q$65)),1,0)</f>
        <v>0</v>
      </c>
      <c r="CX9" s="350">
        <f>IF(ISNUMBER(SEARCH($AP9,$Q$66)),1,0)</f>
        <v>0</v>
      </c>
      <c r="CY9" s="350">
        <f>IF(ISNUMBER(SEARCH($AP9,$Q$67)),1,0)</f>
        <v>0</v>
      </c>
      <c r="CZ9" s="350">
        <f>IF(ISNUMBER(SEARCH($AP9,$Q$68)),1,0)</f>
        <v>0</v>
      </c>
      <c r="DA9" s="350">
        <f>IF(ISNUMBER(SEARCH($AP9,$Q$69)),1,0)</f>
        <v>0</v>
      </c>
      <c r="DB9" s="350">
        <f>IF(ISNUMBER(SEARCH($AP9,$Q$70)),1,0)</f>
        <v>0</v>
      </c>
      <c r="DC9" s="350">
        <f>IF(ISNUMBER(SEARCH($AP9,$Q$71)),1,0)</f>
        <v>0</v>
      </c>
      <c r="DD9" s="350">
        <f>IF(ISNUMBER(SEARCH($AP9,$Q$72)),1,0)</f>
        <v>0</v>
      </c>
      <c r="DE9" s="350">
        <f>IF(ISNUMBER(SEARCH($AP9,$Q$73)),1,0)</f>
        <v>0</v>
      </c>
      <c r="DF9" s="350">
        <f>IF(ISNUMBER(SEARCH($AP9,$Q$74)),1,0)</f>
        <v>0</v>
      </c>
      <c r="DG9" s="350">
        <f>IF(ISNUMBER(SEARCH($AP9,$Q$75)),1,0)</f>
        <v>0</v>
      </c>
      <c r="DH9" s="350">
        <f>IF(ISNUMBER(SEARCH($AP9,$Q$76)),1,0)</f>
        <v>0</v>
      </c>
      <c r="DI9" s="350">
        <f>IF(ISNUMBER(SEARCH($AP9,$Q$77)),1,0)</f>
        <v>0</v>
      </c>
      <c r="DJ9" s="350">
        <f>IF(ISNUMBER(SEARCH($AP9,$Q$78)),1,0)</f>
        <v>0</v>
      </c>
      <c r="DK9" s="350">
        <f>IF(ISNUMBER(SEARCH($AP9,$Q$79)),1,0)</f>
        <v>0</v>
      </c>
      <c r="DL9" s="350">
        <f>IF(ISNUMBER(SEARCH($AP9,$Q$80)),1,0)</f>
        <v>0</v>
      </c>
      <c r="DM9" s="350">
        <f>IF(ISNUMBER(SEARCH($AP9,$Q$81)),1,0)</f>
        <v>0</v>
      </c>
      <c r="DN9" s="350">
        <f>IF(ISNUMBER(SEARCH($AP9,$Q$82)),1,0)</f>
        <v>0</v>
      </c>
      <c r="DO9" s="350">
        <f>IF(ISNUMBER(SEARCH($AP9,$Q$83)),1,0)</f>
        <v>0</v>
      </c>
      <c r="DP9" s="350">
        <f>IF(ISNUMBER(SEARCH($AP9,$Q$84)),1,0)</f>
        <v>0</v>
      </c>
      <c r="DQ9" s="350">
        <f>IF(ISNUMBER(SEARCH($AP9,$Q$85)),1,0)</f>
        <v>0</v>
      </c>
      <c r="DR9" s="350">
        <f>IF(ISNUMBER(SEARCH($AP9,$Q$86)),1,0)</f>
        <v>0</v>
      </c>
      <c r="DS9" s="350">
        <f>IF(ISNUMBER(SEARCH($AP9,$Q$87)),1,0)</f>
        <v>0</v>
      </c>
      <c r="DT9" s="350">
        <f>IF(ISNUMBER(SEARCH($AP9,$Q$88)),1,0)</f>
        <v>0</v>
      </c>
      <c r="DU9" s="350">
        <f>IF(ISNUMBER(SEARCH($AP9,$Q$89)),1,0)</f>
        <v>0</v>
      </c>
      <c r="DV9" s="350">
        <f>IF(ISNUMBER(SEARCH($AP9,$Q$90)),1,0)</f>
        <v>0</v>
      </c>
      <c r="DW9" s="350">
        <f>IF(ISNUMBER(SEARCH($AP9,$Q$91)),1,0)</f>
        <v>0</v>
      </c>
      <c r="DX9" s="350">
        <f>IF(ISNUMBER(SEARCH($AP9,$Q$92)),1,0)</f>
        <v>0</v>
      </c>
      <c r="DY9" s="350">
        <f>IF(ISNUMBER(SEARCH($AP9,$Q$93)),1,0)</f>
        <v>0</v>
      </c>
      <c r="DZ9" s="350">
        <f>IF(ISNUMBER(SEARCH($AP9,$Q$94)),1,0)</f>
        <v>0</v>
      </c>
      <c r="EA9" s="350">
        <f>IF(ISNUMBER(SEARCH($AP9,$Q$95)),1,0)</f>
        <v>0</v>
      </c>
      <c r="EB9" s="350">
        <f>IF(ISNUMBER(SEARCH($AP9,$Q$96)),1,0)</f>
        <v>0</v>
      </c>
      <c r="EC9" s="350">
        <f>IF(ISNUMBER(SEARCH($AP9,$Q$97)),1,0)</f>
        <v>0</v>
      </c>
      <c r="ED9" s="350">
        <f>IF(ISNUMBER(SEARCH($AP9,$Q$98)),1,0)</f>
        <v>0</v>
      </c>
      <c r="EE9" s="350">
        <f>IF(ISNUMBER(SEARCH($AP9,$Q$99)),1,0)</f>
        <v>0</v>
      </c>
      <c r="EF9" s="350">
        <f>IF(ISNUMBER(SEARCH($AP9,$Q$100)),1,0)</f>
        <v>0</v>
      </c>
      <c r="EG9" s="350">
        <f>IF(ISNUMBER(SEARCH($AP9,$Q$101)),1,0)</f>
        <v>0</v>
      </c>
      <c r="EH9" s="350">
        <f>IF(ISNUMBER(SEARCH($AP9,$Q$102)),1,0)</f>
        <v>0</v>
      </c>
      <c r="EI9" s="350">
        <f>IF(ISNUMBER(SEARCH($AP9,$Q$103)),1,0)</f>
        <v>0</v>
      </c>
      <c r="EJ9" s="350">
        <f>IF(ISNUMBER(SEARCH($AP9,$Q$104)),1,0)</f>
        <v>0</v>
      </c>
      <c r="EK9" s="350">
        <f>IF(ISNUMBER(SEARCH($AP9,$Q$105)),1,0)</f>
        <v>0</v>
      </c>
      <c r="EL9" s="350">
        <f>IF(ISNUMBER(SEARCH($AP9,$Q$106)),1,0)</f>
        <v>0</v>
      </c>
      <c r="EM9" s="350">
        <f>IF(ISNUMBER(SEARCH($AP9,$Q$107)),1,0)</f>
        <v>0</v>
      </c>
      <c r="EN9" s="350">
        <f>IF(ISNUMBER(SEARCH($AP9,$Q$108)),1,0)</f>
        <v>0</v>
      </c>
      <c r="EO9" s="350">
        <f>IF(ISNUMBER(SEARCH($AP9,$Q$109)),1,0)</f>
        <v>0</v>
      </c>
      <c r="EP9" s="350">
        <f>IF(ISNUMBER(SEARCH($AP9,$Q$110)),1,0)</f>
        <v>0</v>
      </c>
      <c r="EQ9" s="350">
        <f>IF(ISNUMBER(SEARCH($AP9,$Q$111)),1,0)</f>
        <v>0</v>
      </c>
      <c r="ER9" s="350">
        <f>IF(ISNUMBER(SEARCH($AP9,$Q$112)),1,0)</f>
        <v>0</v>
      </c>
      <c r="ES9" s="350">
        <f>IF(ISNUMBER(SEARCH($AP9,$Q$113)),1,0)</f>
        <v>0</v>
      </c>
      <c r="ET9" s="350">
        <f>IF(ISNUMBER(SEARCH($AP9,$Q$114)),1,0)</f>
        <v>0</v>
      </c>
      <c r="EU9" s="350">
        <f>IF(ISNUMBER(SEARCH($AP9,$Q$115)),1,0)</f>
        <v>0</v>
      </c>
      <c r="EV9" s="350">
        <f>IF(ISNUMBER(SEARCH($AP9,$Q$116)),1,0)</f>
        <v>0</v>
      </c>
      <c r="EW9" s="350">
        <f>IF(ISNUMBER(SEARCH($AP9,$Q$117)),1,0)</f>
        <v>0</v>
      </c>
      <c r="EX9" s="350">
        <f>IF(ISNUMBER(SEARCH($AP9,$Q$118)),1,0)</f>
        <v>0</v>
      </c>
      <c r="EY9" s="350">
        <f>IF(ISNUMBER(SEARCH($AP9,$Q$119)),1,0)</f>
        <v>0</v>
      </c>
      <c r="EZ9" s="350">
        <f>IF(ISNUMBER(SEARCH($AP9,$Q$120)),1,0)</f>
        <v>0</v>
      </c>
      <c r="FA9" s="350">
        <f>IF(ISNUMBER(SEARCH($AP9,$Q$121)),1,0)</f>
        <v>0</v>
      </c>
      <c r="FB9" s="350">
        <f>IF(ISNUMBER(SEARCH($AP9,$Q$122)),1,0)</f>
        <v>0</v>
      </c>
      <c r="FC9" s="350">
        <f>IF(ISNUMBER(SEARCH($AP9,$Q$123)),1,0)</f>
        <v>0</v>
      </c>
      <c r="FD9" s="350">
        <f>IF(ISNUMBER(SEARCH($AP9,$Q$124)),1,0)</f>
        <v>0</v>
      </c>
      <c r="FE9" s="350">
        <f>IF(ISNUMBER(SEARCH($AP9,$Q$125)),1,0)</f>
        <v>0</v>
      </c>
      <c r="FF9" s="350">
        <f>IF(ISNUMBER(SEARCH($AP9,$Q$126)),1,0)</f>
        <v>0</v>
      </c>
      <c r="FG9" s="350">
        <f>IF(ISNUMBER(SEARCH($AP9,$Q$127)),1,0)</f>
        <v>0</v>
      </c>
      <c r="FH9" s="350">
        <f>IF(ISNUMBER(SEARCH($AP9,$Q$128)),1,0)</f>
        <v>0</v>
      </c>
      <c r="FI9" s="350">
        <f>IF(ISNUMBER(SEARCH($AP9,$Q$129)),1,0)</f>
        <v>0</v>
      </c>
      <c r="FJ9" s="350">
        <f>IF(ISNUMBER(SEARCH($AP9,$Q$130)),1,0)</f>
        <v>0</v>
      </c>
      <c r="FK9" s="350">
        <f>IF(ISNUMBER(SEARCH($AP9,$Q$131)),1,0)</f>
        <v>0</v>
      </c>
      <c r="FL9" s="350">
        <f>IF(ISNUMBER(SEARCH($AP9,$Q$132)),1,0)</f>
        <v>0</v>
      </c>
      <c r="FM9" s="350">
        <f>IF(ISNUMBER(SEARCH($AP9,$Q$133)),1,0)</f>
        <v>0</v>
      </c>
      <c r="FN9" s="350">
        <f>IF(ISNUMBER(SEARCH($AP9,$Q$134)),1,0)</f>
        <v>0</v>
      </c>
      <c r="FO9" s="350">
        <f>IF(ISNUMBER(SEARCH($AP9,$Q$135)),1,0)</f>
        <v>0</v>
      </c>
      <c r="FP9" s="350">
        <f>IF(ISNUMBER(SEARCH($AP9,$Q$136)),1,0)</f>
        <v>0</v>
      </c>
      <c r="FQ9" s="350">
        <f>IF(ISNUMBER(SEARCH($AP9,$Q$137)),1,0)</f>
        <v>0</v>
      </c>
      <c r="FR9" s="350">
        <f>IF(ISNUMBER(SEARCH($AP9,$Q$138)),1,0)</f>
        <v>0</v>
      </c>
      <c r="FS9" s="350">
        <f>IF(ISNUMBER(SEARCH($AP9,$Q$139)),1,0)</f>
        <v>0</v>
      </c>
      <c r="FT9" s="350">
        <f>IF(ISNUMBER(SEARCH($AP9,$Q$140)),1,0)</f>
        <v>0</v>
      </c>
      <c r="FU9" s="350">
        <f>IF(ISNUMBER(SEARCH($AP9,$Q$141)),1,0)</f>
        <v>0</v>
      </c>
      <c r="FV9" s="350">
        <f>IF(ISNUMBER(SEARCH($AP9,$Q$142)),1,0)</f>
        <v>0</v>
      </c>
      <c r="FW9" s="350">
        <f>IF(ISNUMBER(SEARCH($AP9,$Q$143)),1,0)</f>
        <v>0</v>
      </c>
      <c r="FX9" s="350">
        <f>IF(ISNUMBER(SEARCH($AP9,$Q$144)),1,0)</f>
        <v>0</v>
      </c>
      <c r="FY9" s="350">
        <f>IF(ISNUMBER(SEARCH($AP9,$Q$145)),1,0)</f>
        <v>0</v>
      </c>
      <c r="FZ9" s="350">
        <f>IF(ISNUMBER(SEARCH($AP9,$Q$146)),1,0)</f>
        <v>0</v>
      </c>
      <c r="GA9" s="350">
        <f>IF(ISNUMBER(SEARCH($AP9,$Q$147)),1,0)</f>
        <v>0</v>
      </c>
      <c r="GB9" s="350">
        <f>IF(ISNUMBER(SEARCH($AP9,$Q$148)),1,0)</f>
        <v>0</v>
      </c>
      <c r="GC9" s="350">
        <f>IF(ISNUMBER(SEARCH($AP9,$Q$149)),1,0)</f>
        <v>0</v>
      </c>
      <c r="GD9" s="350">
        <f>IF(ISNUMBER(SEARCH($AP9,$Q$150)),1,0)</f>
        <v>0</v>
      </c>
      <c r="GE9" s="350">
        <f>IF(ISNUMBER(SEARCH($AP9,$Q$151)),1,0)</f>
        <v>0</v>
      </c>
      <c r="GF9" s="350">
        <f>IF(ISNUMBER(SEARCH($AP9,$Q$152)),1,0)</f>
        <v>0</v>
      </c>
      <c r="GG9" s="350">
        <f>IF(ISNUMBER(SEARCH($AP9,$Q$153)),1,0)</f>
        <v>0</v>
      </c>
      <c r="GH9" s="350">
        <f>IF(ISNUMBER(SEARCH($AP9,$Q$154)),1,0)</f>
        <v>0</v>
      </c>
      <c r="GI9" s="350">
        <f>IF(ISNUMBER(SEARCH($AP9,$Q$155)),1,0)</f>
        <v>0</v>
      </c>
      <c r="GJ9" s="350">
        <f>IF(ISNUMBER(SEARCH($AP9,$Q$156)),1,0)</f>
        <v>0</v>
      </c>
      <c r="GK9" s="350">
        <f>IF(ISNUMBER(SEARCH($AP9,$Q$157)),1,0)</f>
        <v>0</v>
      </c>
      <c r="GL9" s="350">
        <f>IF(ISNUMBER(SEARCH($AP9,$Q$158)),1,0)</f>
        <v>0</v>
      </c>
      <c r="GM9" s="346">
        <v>3</v>
      </c>
      <c r="GN9" s="346">
        <f>SUM(AS9:GL9)</f>
        <v>0</v>
      </c>
      <c r="GO9" s="346">
        <v>3</v>
      </c>
      <c r="GP9" s="346">
        <f>GN9*GO9</f>
        <v>0</v>
      </c>
    </row>
    <row r="10" spans="1:198" x14ac:dyDescent="0.25">
      <c r="A10" s="31"/>
      <c r="B10" s="31"/>
      <c r="C10" s="31"/>
      <c r="D10" s="31"/>
      <c r="E10" s="31"/>
      <c r="F10" s="31"/>
      <c r="G10" s="34"/>
      <c r="H10" s="31"/>
      <c r="I10" s="31"/>
      <c r="J10" s="31"/>
      <c r="K10" s="31"/>
      <c r="L10" s="31"/>
      <c r="M10" s="31"/>
      <c r="N10" s="31"/>
      <c r="O10" s="99"/>
      <c r="P10" s="4" t="str">
        <f t="shared" si="0"/>
        <v/>
      </c>
      <c r="Q10" s="102"/>
      <c r="R10" s="4" t="str">
        <f t="shared" si="1"/>
        <v/>
      </c>
      <c r="S10" s="31"/>
      <c r="T10" s="31"/>
      <c r="U10" s="31"/>
      <c r="V10" s="31"/>
      <c r="W10" s="31"/>
      <c r="X10" s="31"/>
      <c r="Y10" s="31"/>
      <c r="Z10" s="31"/>
      <c r="AA10" s="31"/>
      <c r="AB10" s="346" t="s">
        <v>54</v>
      </c>
      <c r="AC10" s="346">
        <f t="shared" si="2"/>
        <v>0</v>
      </c>
      <c r="AD10" s="346">
        <v>2</v>
      </c>
      <c r="AE10" s="350" t="s">
        <v>171</v>
      </c>
      <c r="AF10" s="346">
        <f t="shared" si="3"/>
        <v>0</v>
      </c>
      <c r="AG10" s="346">
        <f t="shared" si="4"/>
        <v>0</v>
      </c>
      <c r="AH10" s="346">
        <f t="shared" si="5"/>
        <v>0</v>
      </c>
      <c r="AI10" s="346">
        <f t="shared" ref="AI10:AI73" si="6">IF(S10="Yes", 5, 0)</f>
        <v>0</v>
      </c>
      <c r="AJ10" s="346">
        <f t="shared" ref="AJ10:AJ73" si="7">IF(T10="Yes", 4, 0)</f>
        <v>0</v>
      </c>
      <c r="AK10" s="346">
        <f t="shared" ref="AK10:AK73" si="8">IF(U10="Yes", 3, 0)</f>
        <v>0</v>
      </c>
      <c r="AL10" s="346">
        <f t="shared" ref="AL10:AL73" si="9">IF(V10="Yes", 2, 0)</f>
        <v>0</v>
      </c>
      <c r="AM10" s="346">
        <f t="shared" ref="AM10:AM73" si="10">IF(Z10="Yes, Support Core Goals", 2, IF(Z10="Yes, Other", 1, 0))</f>
        <v>0</v>
      </c>
      <c r="AN10" s="346">
        <f t="shared" ref="AN10:AN40" si="11">IF(AND(AA10&gt;=3, Z10="Yes, Support Core Goals"), 2, IF(ISBLANK(AA10), 0, 1))</f>
        <v>0</v>
      </c>
      <c r="AP10" s="350" t="s">
        <v>171</v>
      </c>
      <c r="AQ10" s="378"/>
      <c r="AR10" s="378"/>
      <c r="AS10" s="350">
        <f t="shared" ref="AS10:AS73" si="12">IF(ISNUMBER(SEARCH(AP10,$Q$9)),1,0)</f>
        <v>0</v>
      </c>
      <c r="AT10" s="350">
        <f t="shared" ref="AT10:AT73" si="13">IF(ISNUMBER(SEARCH($AP10,$Q$10)),1,0)</f>
        <v>0</v>
      </c>
      <c r="AU10" s="350">
        <f t="shared" ref="AU10:AU73" si="14">IF(ISNUMBER(SEARCH($AP10,$Q$11)),1,0)</f>
        <v>0</v>
      </c>
      <c r="AV10" s="350">
        <f t="shared" ref="AV10:AV73" si="15">IF(ISNUMBER(SEARCH($AP10,$Q$12)),1,0)</f>
        <v>0</v>
      </c>
      <c r="AW10" s="350">
        <f t="shared" ref="AW10:AW73" si="16">IF(ISNUMBER(SEARCH($AP10,$Q$13)),1,0)</f>
        <v>0</v>
      </c>
      <c r="AX10" s="350">
        <f t="shared" ref="AX10:AX73" si="17">IF(ISNUMBER(SEARCH($AP10,$Q$14)),1,0)</f>
        <v>0</v>
      </c>
      <c r="AY10" s="350">
        <f t="shared" ref="AY10:AY73" si="18">IF(ISNUMBER(SEARCH($AP10,$Q$15)),1,0)</f>
        <v>0</v>
      </c>
      <c r="AZ10" s="350">
        <f t="shared" ref="AZ10:AZ73" si="19">IF(ISNUMBER(SEARCH($AP10,$Q$16)),1,0)</f>
        <v>0</v>
      </c>
      <c r="BA10" s="350">
        <f t="shared" ref="BA10:BA73" si="20">IF(ISNUMBER(SEARCH($AP10,$Q$17)),1,0)</f>
        <v>0</v>
      </c>
      <c r="BB10" s="350">
        <f t="shared" ref="BB10:BB73" si="21">IF(ISNUMBER(SEARCH($AP10,$Q$18)),1,0)</f>
        <v>0</v>
      </c>
      <c r="BC10" s="350">
        <f t="shared" ref="BC10:BC73" si="22">IF(ISNUMBER(SEARCH($AP10,$Q$19)),1,0)</f>
        <v>0</v>
      </c>
      <c r="BD10" s="350">
        <f t="shared" ref="BD10:BD73" si="23">IF(ISNUMBER(SEARCH($AP10,$Q$20)),1,0)</f>
        <v>0</v>
      </c>
      <c r="BE10" s="350">
        <f t="shared" ref="BE10:BE73" si="24">IF(ISNUMBER(SEARCH($AP10,$Q$21)),1,0)</f>
        <v>0</v>
      </c>
      <c r="BF10" s="350">
        <f t="shared" ref="BF10:BF73" si="25">IF(ISNUMBER(SEARCH($AP10,$Q$22)),1,0)</f>
        <v>0</v>
      </c>
      <c r="BG10" s="350">
        <f t="shared" ref="BG10:BG73" si="26">IF(ISNUMBER(SEARCH($AP10,$Q$23)),1,0)</f>
        <v>0</v>
      </c>
      <c r="BH10" s="350">
        <f t="shared" ref="BH10:BH73" si="27">IF(ISNUMBER(SEARCH($AP10,$Q$24)),1,0)</f>
        <v>0</v>
      </c>
      <c r="BI10" s="350">
        <f t="shared" ref="BI10:BI73" si="28">IF(ISNUMBER(SEARCH($AP10,$Q$25)),1,0)</f>
        <v>0</v>
      </c>
      <c r="BJ10" s="350">
        <f t="shared" ref="BJ10:BJ73" si="29">IF(ISNUMBER(SEARCH($AP10,$Q$26)),1,0)</f>
        <v>0</v>
      </c>
      <c r="BK10" s="350">
        <f t="shared" ref="BK10:BK73" si="30">IF(ISNUMBER(SEARCH($AP10,$Q$27)),1,0)</f>
        <v>0</v>
      </c>
      <c r="BL10" s="350">
        <f t="shared" ref="BL10:BL73" si="31">IF(ISNUMBER(SEARCH($AP10,$Q$28)),1,0)</f>
        <v>0</v>
      </c>
      <c r="BM10" s="350">
        <f t="shared" ref="BM10:BM73" si="32">IF(ISNUMBER(SEARCH($AP10,$Q$29)),1,0)</f>
        <v>0</v>
      </c>
      <c r="BN10" s="350">
        <f t="shared" ref="BN10:BN73" si="33">IF(ISNUMBER(SEARCH($AP10,$Q$30)),1,0)</f>
        <v>0</v>
      </c>
      <c r="BO10" s="350">
        <f t="shared" ref="BO10:BO73" si="34">IF(ISNUMBER(SEARCH($AP10,$Q$31)),1,0)</f>
        <v>0</v>
      </c>
      <c r="BP10" s="350">
        <f t="shared" ref="BP10:BP73" si="35">IF(ISNUMBER(SEARCH($AP10,$Q$32)),1,0)</f>
        <v>0</v>
      </c>
      <c r="BQ10" s="350">
        <f t="shared" ref="BQ10:BQ73" si="36">IF(ISNUMBER(SEARCH($AP10,$Q$33)),1,0)</f>
        <v>0</v>
      </c>
      <c r="BR10" s="350">
        <f t="shared" ref="BR10:BR73" si="37">IF(ISNUMBER(SEARCH($AP10,$Q$34)),1,0)</f>
        <v>0</v>
      </c>
      <c r="BS10" s="350">
        <f t="shared" ref="BS10:BS73" si="38">IF(ISNUMBER(SEARCH($AP10,$Q$35)),1,0)</f>
        <v>0</v>
      </c>
      <c r="BT10" s="350">
        <f t="shared" ref="BT10:BT73" si="39">IF(ISNUMBER(SEARCH($AP10,$Q$36)),1,0)</f>
        <v>0</v>
      </c>
      <c r="BU10" s="350">
        <f t="shared" ref="BU10:BU73" si="40">IF(ISNUMBER(SEARCH($AP10,$Q$37)),1,0)</f>
        <v>0</v>
      </c>
      <c r="BV10" s="350">
        <f t="shared" ref="BV10:BV73" si="41">IF(ISNUMBER(SEARCH($AP10,$Q$38)),1,0)</f>
        <v>0</v>
      </c>
      <c r="BW10" s="350">
        <f t="shared" ref="BW10:BW73" si="42">IF(ISNUMBER(SEARCH($AP10,$Q$39)),1,0)</f>
        <v>0</v>
      </c>
      <c r="BX10" s="350">
        <f t="shared" ref="BX10:BX73" si="43">IF(ISNUMBER(SEARCH($AP10,$Q$40)),1,0)</f>
        <v>0</v>
      </c>
      <c r="BY10" s="350">
        <f t="shared" ref="BY10:BY73" si="44">IF(ISNUMBER(SEARCH($AP10,$Q$41)),1,0)</f>
        <v>0</v>
      </c>
      <c r="BZ10" s="350">
        <f t="shared" ref="BZ10:BZ73" si="45">IF(ISNUMBER(SEARCH($AP10,$Q$42)),1,0)</f>
        <v>0</v>
      </c>
      <c r="CA10" s="350">
        <f t="shared" ref="CA10:CA73" si="46">IF(ISNUMBER(SEARCH($AP10,$Q$43)),1,0)</f>
        <v>0</v>
      </c>
      <c r="CB10" s="350">
        <f t="shared" ref="CB10:CB73" si="47">IF(ISNUMBER(SEARCH($AP10,$Q$44)),1,0)</f>
        <v>0</v>
      </c>
      <c r="CC10" s="350">
        <f t="shared" ref="CC10:CC73" si="48">IF(ISNUMBER(SEARCH($AP10,$Q$45)),1,0)</f>
        <v>0</v>
      </c>
      <c r="CD10" s="350">
        <f t="shared" ref="CD10:CD73" si="49">IF(ISNUMBER(SEARCH($AP10,$Q$46)),1,0)</f>
        <v>0</v>
      </c>
      <c r="CE10" s="350">
        <f t="shared" ref="CE10:CE73" si="50">IF(ISNUMBER(SEARCH($AP10,$Q$47)),1,0)</f>
        <v>0</v>
      </c>
      <c r="CF10" s="350">
        <f t="shared" ref="CF10:CF73" si="51">IF(ISNUMBER(SEARCH($AP10,$Q$48)),1,0)</f>
        <v>0</v>
      </c>
      <c r="CG10" s="350">
        <f t="shared" ref="CG10:CG73" si="52">IF(ISNUMBER(SEARCH($AP10,$Q$49)),1,0)</f>
        <v>0</v>
      </c>
      <c r="CH10" s="350">
        <f t="shared" ref="CH10:CH73" si="53">IF(ISNUMBER(SEARCH($AP10,$Q$50)),1,0)</f>
        <v>0</v>
      </c>
      <c r="CI10" s="350">
        <f t="shared" ref="CI10:CI73" si="54">IF(ISNUMBER(SEARCH($AP10,$Q$51)),1,0)</f>
        <v>0</v>
      </c>
      <c r="CJ10" s="350">
        <f t="shared" ref="CJ10:CJ73" si="55">IF(ISNUMBER(SEARCH($AP10,$Q$52)),1,0)</f>
        <v>0</v>
      </c>
      <c r="CK10" s="350">
        <f t="shared" ref="CK10:CK73" si="56">IF(ISNUMBER(SEARCH($AP10,$Q$53)),1,0)</f>
        <v>0</v>
      </c>
      <c r="CL10" s="350">
        <f t="shared" ref="CL10:CL73" si="57">IF(ISNUMBER(SEARCH($AP10,$Q$54)),1,0)</f>
        <v>0</v>
      </c>
      <c r="CM10" s="350">
        <f t="shared" ref="CM10:CM73" si="58">IF(ISNUMBER(SEARCH($AP10,$Q$55)),1,0)</f>
        <v>0</v>
      </c>
      <c r="CN10" s="350">
        <f t="shared" ref="CN10:CN73" si="59">IF(ISNUMBER(SEARCH($AP10,$Q$56)),1,0)</f>
        <v>0</v>
      </c>
      <c r="CO10" s="350">
        <f t="shared" ref="CO10:CO73" si="60">IF(ISNUMBER(SEARCH($AP10,$Q$57)),1,0)</f>
        <v>0</v>
      </c>
      <c r="CP10" s="350">
        <f t="shared" ref="CP10:CP73" si="61">IF(ISNUMBER(SEARCH($AP10,$Q$58)),1,0)</f>
        <v>0</v>
      </c>
      <c r="CQ10" s="350">
        <f t="shared" ref="CQ10:CQ73" si="62">IF(ISNUMBER(SEARCH($AP10,$Q$59)),1,0)</f>
        <v>0</v>
      </c>
      <c r="CR10" s="350">
        <f t="shared" ref="CR10:CR73" si="63">IF(ISNUMBER(SEARCH($AP10,$Q$60)),1,0)</f>
        <v>0</v>
      </c>
      <c r="CS10" s="350">
        <f t="shared" ref="CS10:CS73" si="64">IF(ISNUMBER(SEARCH($AP10,$Q$61)),1,0)</f>
        <v>0</v>
      </c>
      <c r="CT10" s="350">
        <f t="shared" ref="CT10:CT73" si="65">IF(ISNUMBER(SEARCH($AP10,$Q$62)),1,0)</f>
        <v>0</v>
      </c>
      <c r="CU10" s="350">
        <f t="shared" ref="CU10:CU73" si="66">IF(ISNUMBER(SEARCH($AP10,$Q$63)),1,0)</f>
        <v>0</v>
      </c>
      <c r="CV10" s="350">
        <f t="shared" ref="CV10:CV73" si="67">IF(ISNUMBER(SEARCH($AP10,$Q$64)),1,0)</f>
        <v>0</v>
      </c>
      <c r="CW10" s="350">
        <f t="shared" ref="CW10:CW73" si="68">IF(ISNUMBER(SEARCH($AP10,$Q$65)),1,0)</f>
        <v>0</v>
      </c>
      <c r="CX10" s="350">
        <f t="shared" ref="CX10:CX73" si="69">IF(ISNUMBER(SEARCH($AP10,$Q$66)),1,0)</f>
        <v>0</v>
      </c>
      <c r="CY10" s="350">
        <f t="shared" ref="CY10:CY73" si="70">IF(ISNUMBER(SEARCH($AP10,$Q$67)),1,0)</f>
        <v>0</v>
      </c>
      <c r="CZ10" s="350">
        <f t="shared" ref="CZ10:CZ73" si="71">IF(ISNUMBER(SEARCH($AP10,$Q$68)),1,0)</f>
        <v>0</v>
      </c>
      <c r="DA10" s="350">
        <f t="shared" ref="DA10:DA73" si="72">IF(ISNUMBER(SEARCH($AP10,$Q$69)),1,0)</f>
        <v>0</v>
      </c>
      <c r="DB10" s="350">
        <f t="shared" ref="DB10:DB73" si="73">IF(ISNUMBER(SEARCH($AP10,$Q$70)),1,0)</f>
        <v>0</v>
      </c>
      <c r="DC10" s="350">
        <f t="shared" ref="DC10:DC73" si="74">IF(ISNUMBER(SEARCH($AP10,$Q$71)),1,0)</f>
        <v>0</v>
      </c>
      <c r="DD10" s="350">
        <f t="shared" ref="DD10:DD73" si="75">IF(ISNUMBER(SEARCH($AP10,$Q$72)),1,0)</f>
        <v>0</v>
      </c>
      <c r="DE10" s="350">
        <f t="shared" ref="DE10:DE73" si="76">IF(ISNUMBER(SEARCH($AP10,$Q$73)),1,0)</f>
        <v>0</v>
      </c>
      <c r="DF10" s="350">
        <f t="shared" ref="DF10:DF73" si="77">IF(ISNUMBER(SEARCH($AP10,$Q$74)),1,0)</f>
        <v>0</v>
      </c>
      <c r="DG10" s="350">
        <f t="shared" ref="DG10:DG73" si="78">IF(ISNUMBER(SEARCH($AP10,$Q$75)),1,0)</f>
        <v>0</v>
      </c>
      <c r="DH10" s="350">
        <f t="shared" ref="DH10:DH73" si="79">IF(ISNUMBER(SEARCH($AP10,$Q$76)),1,0)</f>
        <v>0</v>
      </c>
      <c r="DI10" s="350">
        <f t="shared" ref="DI10:DI73" si="80">IF(ISNUMBER(SEARCH($AP10,$Q$77)),1,0)</f>
        <v>0</v>
      </c>
      <c r="DJ10" s="350">
        <f t="shared" ref="DJ10:DJ73" si="81">IF(ISNUMBER(SEARCH($AP10,$Q$78)),1,0)</f>
        <v>0</v>
      </c>
      <c r="DK10" s="350">
        <f t="shared" ref="DK10:DK73" si="82">IF(ISNUMBER(SEARCH($AP10,$Q$79)),1,0)</f>
        <v>0</v>
      </c>
      <c r="DL10" s="350">
        <f t="shared" ref="DL10:DL73" si="83">IF(ISNUMBER(SEARCH($AP10,$Q$80)),1,0)</f>
        <v>0</v>
      </c>
      <c r="DM10" s="350">
        <f t="shared" ref="DM10:DM73" si="84">IF(ISNUMBER(SEARCH($AP10,$Q$81)),1,0)</f>
        <v>0</v>
      </c>
      <c r="DN10" s="350">
        <f t="shared" ref="DN10:DN73" si="85">IF(ISNUMBER(SEARCH($AP10,$Q$82)),1,0)</f>
        <v>0</v>
      </c>
      <c r="DO10" s="350">
        <f t="shared" ref="DO10:DO73" si="86">IF(ISNUMBER(SEARCH($AP10,$Q$83)),1,0)</f>
        <v>0</v>
      </c>
      <c r="DP10" s="350">
        <f t="shared" ref="DP10:DP73" si="87">IF(ISNUMBER(SEARCH($AP10,$Q$84)),1,0)</f>
        <v>0</v>
      </c>
      <c r="DQ10" s="350">
        <f t="shared" ref="DQ10:DQ73" si="88">IF(ISNUMBER(SEARCH($AP10,$Q$85)),1,0)</f>
        <v>0</v>
      </c>
      <c r="DR10" s="350">
        <f t="shared" ref="DR10:DR73" si="89">IF(ISNUMBER(SEARCH($AP10,$Q$86)),1,0)</f>
        <v>0</v>
      </c>
      <c r="DS10" s="350">
        <f t="shared" ref="DS10:DS73" si="90">IF(ISNUMBER(SEARCH($AP10,$Q$87)),1,0)</f>
        <v>0</v>
      </c>
      <c r="DT10" s="350">
        <f t="shared" ref="DT10:DT73" si="91">IF(ISNUMBER(SEARCH($AP10,$Q$88)),1,0)</f>
        <v>0</v>
      </c>
      <c r="DU10" s="350">
        <f t="shared" ref="DU10:DU73" si="92">IF(ISNUMBER(SEARCH($AP10,$Q$89)),1,0)</f>
        <v>0</v>
      </c>
      <c r="DV10" s="350">
        <f t="shared" ref="DV10:DV73" si="93">IF(ISNUMBER(SEARCH($AP10,$Q$90)),1,0)</f>
        <v>0</v>
      </c>
      <c r="DW10" s="350">
        <f t="shared" ref="DW10:DW73" si="94">IF(ISNUMBER(SEARCH($AP10,$Q$91)),1,0)</f>
        <v>0</v>
      </c>
      <c r="DX10" s="350">
        <f t="shared" ref="DX10:DX73" si="95">IF(ISNUMBER(SEARCH($AP10,$Q$92)),1,0)</f>
        <v>0</v>
      </c>
      <c r="DY10" s="350">
        <f t="shared" ref="DY10:DY73" si="96">IF(ISNUMBER(SEARCH($AP10,$Q$93)),1,0)</f>
        <v>0</v>
      </c>
      <c r="DZ10" s="350">
        <f t="shared" ref="DZ10:DZ73" si="97">IF(ISNUMBER(SEARCH($AP10,$Q$94)),1,0)</f>
        <v>0</v>
      </c>
      <c r="EA10" s="350">
        <f t="shared" ref="EA10:EA73" si="98">IF(ISNUMBER(SEARCH($AP10,$Q$95)),1,0)</f>
        <v>0</v>
      </c>
      <c r="EB10" s="350">
        <f t="shared" ref="EB10:EB73" si="99">IF(ISNUMBER(SEARCH($AP10,$Q$96)),1,0)</f>
        <v>0</v>
      </c>
      <c r="EC10" s="350">
        <f t="shared" ref="EC10:EC73" si="100">IF(ISNUMBER(SEARCH($AP10,$Q$97)),1,0)</f>
        <v>0</v>
      </c>
      <c r="ED10" s="350">
        <f t="shared" ref="ED10:ED73" si="101">IF(ISNUMBER(SEARCH($AP10,$Q$98)),1,0)</f>
        <v>0</v>
      </c>
      <c r="EE10" s="350">
        <f t="shared" ref="EE10:EE73" si="102">IF(ISNUMBER(SEARCH($AP10,$Q$99)),1,0)</f>
        <v>0</v>
      </c>
      <c r="EF10" s="350">
        <f t="shared" ref="EF10:EF73" si="103">IF(ISNUMBER(SEARCH($AP10,$Q$100)),1,0)</f>
        <v>0</v>
      </c>
      <c r="EG10" s="350">
        <f t="shared" ref="EG10:EG73" si="104">IF(ISNUMBER(SEARCH($AP10,$Q$101)),1,0)</f>
        <v>0</v>
      </c>
      <c r="EH10" s="350">
        <f t="shared" ref="EH10:EH73" si="105">IF(ISNUMBER(SEARCH($AP10,$Q$102)),1,0)</f>
        <v>0</v>
      </c>
      <c r="EI10" s="350">
        <f t="shared" ref="EI10:EI73" si="106">IF(ISNUMBER(SEARCH($AP10,$Q$103)),1,0)</f>
        <v>0</v>
      </c>
      <c r="EJ10" s="350">
        <f t="shared" ref="EJ10:EJ73" si="107">IF(ISNUMBER(SEARCH($AP10,$Q$104)),1,0)</f>
        <v>0</v>
      </c>
      <c r="EK10" s="350">
        <f t="shared" ref="EK10:EK73" si="108">IF(ISNUMBER(SEARCH($AP10,$Q$105)),1,0)</f>
        <v>0</v>
      </c>
      <c r="EL10" s="350">
        <f t="shared" ref="EL10:EL73" si="109">IF(ISNUMBER(SEARCH($AP10,$Q$106)),1,0)</f>
        <v>0</v>
      </c>
      <c r="EM10" s="350">
        <f t="shared" ref="EM10:EM73" si="110">IF(ISNUMBER(SEARCH($AP10,$Q$107)),1,0)</f>
        <v>0</v>
      </c>
      <c r="EN10" s="350">
        <f t="shared" ref="EN10:EN73" si="111">IF(ISNUMBER(SEARCH($AP10,$Q$108)),1,0)</f>
        <v>0</v>
      </c>
      <c r="EO10" s="350">
        <f t="shared" ref="EO10:EO73" si="112">IF(ISNUMBER(SEARCH($AP10,$Q$109)),1,0)</f>
        <v>0</v>
      </c>
      <c r="EP10" s="350">
        <f t="shared" ref="EP10:EP73" si="113">IF(ISNUMBER(SEARCH($AP10,$Q$110)),1,0)</f>
        <v>0</v>
      </c>
      <c r="EQ10" s="350">
        <f t="shared" ref="EQ10:EQ73" si="114">IF(ISNUMBER(SEARCH($AP10,$Q$111)),1,0)</f>
        <v>0</v>
      </c>
      <c r="ER10" s="350">
        <f t="shared" ref="ER10:ER73" si="115">IF(ISNUMBER(SEARCH($AP10,$Q$112)),1,0)</f>
        <v>0</v>
      </c>
      <c r="ES10" s="350">
        <f t="shared" ref="ES10:ES73" si="116">IF(ISNUMBER(SEARCH($AP10,$Q$113)),1,0)</f>
        <v>0</v>
      </c>
      <c r="ET10" s="350">
        <f t="shared" ref="ET10:ET73" si="117">IF(ISNUMBER(SEARCH($AP10,$Q$114)),1,0)</f>
        <v>0</v>
      </c>
      <c r="EU10" s="350">
        <f t="shared" ref="EU10:EU73" si="118">IF(ISNUMBER(SEARCH($AP10,$Q$115)),1,0)</f>
        <v>0</v>
      </c>
      <c r="EV10" s="350">
        <f t="shared" ref="EV10:EV73" si="119">IF(ISNUMBER(SEARCH($AP10,$Q$116)),1,0)</f>
        <v>0</v>
      </c>
      <c r="EW10" s="350">
        <f t="shared" ref="EW10:EW73" si="120">IF(ISNUMBER(SEARCH($AP10,$Q$117)),1,0)</f>
        <v>0</v>
      </c>
      <c r="EX10" s="350">
        <f t="shared" ref="EX10:EX73" si="121">IF(ISNUMBER(SEARCH($AP10,$Q$118)),1,0)</f>
        <v>0</v>
      </c>
      <c r="EY10" s="350">
        <f t="shared" ref="EY10:EY73" si="122">IF(ISNUMBER(SEARCH($AP10,$Q$119)),1,0)</f>
        <v>0</v>
      </c>
      <c r="EZ10" s="350">
        <f t="shared" ref="EZ10:EZ73" si="123">IF(ISNUMBER(SEARCH($AP10,$Q$120)),1,0)</f>
        <v>0</v>
      </c>
      <c r="FA10" s="350">
        <f t="shared" ref="FA10:FA73" si="124">IF(ISNUMBER(SEARCH($AP10,$Q$121)),1,0)</f>
        <v>0</v>
      </c>
      <c r="FB10" s="350">
        <f t="shared" ref="FB10:FB73" si="125">IF(ISNUMBER(SEARCH($AP10,$Q$122)),1,0)</f>
        <v>0</v>
      </c>
      <c r="FC10" s="350">
        <f t="shared" ref="FC10:FC73" si="126">IF(ISNUMBER(SEARCH($AP10,$Q$123)),1,0)</f>
        <v>0</v>
      </c>
      <c r="FD10" s="350">
        <f t="shared" ref="FD10:FD73" si="127">IF(ISNUMBER(SEARCH($AP10,$Q$124)),1,0)</f>
        <v>0</v>
      </c>
      <c r="FE10" s="350">
        <f t="shared" ref="FE10:FE73" si="128">IF(ISNUMBER(SEARCH($AP10,$Q$125)),1,0)</f>
        <v>0</v>
      </c>
      <c r="FF10" s="350">
        <f t="shared" ref="FF10:FF73" si="129">IF(ISNUMBER(SEARCH($AP10,$Q$126)),1,0)</f>
        <v>0</v>
      </c>
      <c r="FG10" s="350">
        <f t="shared" ref="FG10:FG73" si="130">IF(ISNUMBER(SEARCH($AP10,$Q$127)),1,0)</f>
        <v>0</v>
      </c>
      <c r="FH10" s="350">
        <f t="shared" ref="FH10:FH73" si="131">IF(ISNUMBER(SEARCH($AP10,$Q$128)),1,0)</f>
        <v>0</v>
      </c>
      <c r="FI10" s="350">
        <f t="shared" ref="FI10:FI73" si="132">IF(ISNUMBER(SEARCH($AP10,$Q$129)),1,0)</f>
        <v>0</v>
      </c>
      <c r="FJ10" s="350">
        <f t="shared" ref="FJ10:FJ73" si="133">IF(ISNUMBER(SEARCH($AP10,$Q$130)),1,0)</f>
        <v>0</v>
      </c>
      <c r="FK10" s="350">
        <f t="shared" ref="FK10:FK73" si="134">IF(ISNUMBER(SEARCH($AP10,$Q$131)),1,0)</f>
        <v>0</v>
      </c>
      <c r="FL10" s="350">
        <f t="shared" ref="FL10:FL73" si="135">IF(ISNUMBER(SEARCH($AP10,$Q$132)),1,0)</f>
        <v>0</v>
      </c>
      <c r="FM10" s="350">
        <f t="shared" ref="FM10:FM73" si="136">IF(ISNUMBER(SEARCH($AP10,$Q$133)),1,0)</f>
        <v>0</v>
      </c>
      <c r="FN10" s="350">
        <f t="shared" ref="FN10:FN73" si="137">IF(ISNUMBER(SEARCH($AP10,$Q$134)),1,0)</f>
        <v>0</v>
      </c>
      <c r="FO10" s="350">
        <f t="shared" ref="FO10:FO73" si="138">IF(ISNUMBER(SEARCH($AP10,$Q$135)),1,0)</f>
        <v>0</v>
      </c>
      <c r="FP10" s="350">
        <f t="shared" ref="FP10:FP73" si="139">IF(ISNUMBER(SEARCH($AP10,$Q$136)),1,0)</f>
        <v>0</v>
      </c>
      <c r="FQ10" s="350">
        <f t="shared" ref="FQ10:FQ73" si="140">IF(ISNUMBER(SEARCH($AP10,$Q$137)),1,0)</f>
        <v>0</v>
      </c>
      <c r="FR10" s="350">
        <f t="shared" ref="FR10:FR73" si="141">IF(ISNUMBER(SEARCH($AP10,$Q$138)),1,0)</f>
        <v>0</v>
      </c>
      <c r="FS10" s="350">
        <f t="shared" ref="FS10:FS73" si="142">IF(ISNUMBER(SEARCH($AP10,$Q$139)),1,0)</f>
        <v>0</v>
      </c>
      <c r="FT10" s="350">
        <f t="shared" ref="FT10:FT73" si="143">IF(ISNUMBER(SEARCH($AP10,$Q$140)),1,0)</f>
        <v>0</v>
      </c>
      <c r="FU10" s="350">
        <f t="shared" ref="FU10:FU73" si="144">IF(ISNUMBER(SEARCH($AP10,$Q$141)),1,0)</f>
        <v>0</v>
      </c>
      <c r="FV10" s="350">
        <f t="shared" ref="FV10:FV73" si="145">IF(ISNUMBER(SEARCH($AP10,$Q$142)),1,0)</f>
        <v>0</v>
      </c>
      <c r="FW10" s="350">
        <f t="shared" ref="FW10:FW73" si="146">IF(ISNUMBER(SEARCH($AP10,$Q$143)),1,0)</f>
        <v>0</v>
      </c>
      <c r="FX10" s="350">
        <f t="shared" ref="FX10:FX73" si="147">IF(ISNUMBER(SEARCH($AP10,$Q$144)),1,0)</f>
        <v>0</v>
      </c>
      <c r="FY10" s="350">
        <f t="shared" ref="FY10:FY73" si="148">IF(ISNUMBER(SEARCH($AP10,$Q$145)),1,0)</f>
        <v>0</v>
      </c>
      <c r="FZ10" s="350">
        <f t="shared" ref="FZ10:FZ73" si="149">IF(ISNUMBER(SEARCH($AP10,$Q$146)),1,0)</f>
        <v>0</v>
      </c>
      <c r="GA10" s="350">
        <f t="shared" ref="GA10:GA73" si="150">IF(ISNUMBER(SEARCH($AP10,$Q$147)),1,0)</f>
        <v>0</v>
      </c>
      <c r="GB10" s="350">
        <f t="shared" ref="GB10:GB73" si="151">IF(ISNUMBER(SEARCH($AP10,$Q$148)),1,0)</f>
        <v>0</v>
      </c>
      <c r="GC10" s="350">
        <f t="shared" ref="GC10:GC73" si="152">IF(ISNUMBER(SEARCH($AP10,$Q$149)),1,0)</f>
        <v>0</v>
      </c>
      <c r="GD10" s="350">
        <f t="shared" ref="GD10:GD73" si="153">IF(ISNUMBER(SEARCH($AP10,$Q$150)),1,0)</f>
        <v>0</v>
      </c>
      <c r="GE10" s="350">
        <f t="shared" ref="GE10:GE73" si="154">IF(ISNUMBER(SEARCH($AP10,$Q$151)),1,0)</f>
        <v>0</v>
      </c>
      <c r="GF10" s="350">
        <f t="shared" ref="GF10:GF73" si="155">IF(ISNUMBER(SEARCH($AP10,$Q$152)),1,0)</f>
        <v>0</v>
      </c>
      <c r="GG10" s="350">
        <f t="shared" ref="GG10:GG73" si="156">IF(ISNUMBER(SEARCH($AP10,$Q$153)),1,0)</f>
        <v>0</v>
      </c>
      <c r="GH10" s="350">
        <f t="shared" ref="GH10:GH73" si="157">IF(ISNUMBER(SEARCH($AP10,$Q$154)),1,0)</f>
        <v>0</v>
      </c>
      <c r="GI10" s="350">
        <f t="shared" ref="GI10:GI73" si="158">IF(ISNUMBER(SEARCH($AP10,$Q$155)),1,0)</f>
        <v>0</v>
      </c>
      <c r="GJ10" s="350">
        <f t="shared" ref="GJ10:GJ73" si="159">IF(ISNUMBER(SEARCH($AP10,$Q$156)),1,0)</f>
        <v>0</v>
      </c>
      <c r="GK10" s="350">
        <f t="shared" ref="GK10:GK73" si="160">IF(ISNUMBER(SEARCH($AP10,$Q$157)),1,0)</f>
        <v>0</v>
      </c>
      <c r="GL10" s="350">
        <f t="shared" ref="GL10:GL73" si="161">IF(ISNUMBER(SEARCH($AP10,$Q$158)),1,0)</f>
        <v>0</v>
      </c>
      <c r="GM10" s="346">
        <v>4</v>
      </c>
      <c r="GN10" s="346">
        <f t="shared" ref="GN10:GN73" si="162">SUM(AS10:GL10)</f>
        <v>0</v>
      </c>
      <c r="GO10" s="346">
        <v>2</v>
      </c>
      <c r="GP10" s="346">
        <f t="shared" ref="GP10:GP73" si="163">GN10*GO10</f>
        <v>0</v>
      </c>
    </row>
    <row r="11" spans="1:198" x14ac:dyDescent="0.25">
      <c r="A11" s="31"/>
      <c r="B11" s="31"/>
      <c r="C11" s="31"/>
      <c r="D11" s="31"/>
      <c r="E11" s="31"/>
      <c r="F11" s="31"/>
      <c r="G11" s="34"/>
      <c r="H11" s="31"/>
      <c r="I11" s="31"/>
      <c r="J11" s="31"/>
      <c r="K11" s="31"/>
      <c r="L11" s="31"/>
      <c r="M11" s="31"/>
      <c r="N11" s="31"/>
      <c r="O11" s="99"/>
      <c r="P11" s="4" t="str">
        <f t="shared" si="0"/>
        <v/>
      </c>
      <c r="Q11" s="102"/>
      <c r="R11" s="4" t="str">
        <f t="shared" si="1"/>
        <v/>
      </c>
      <c r="S11" s="31"/>
      <c r="T11" s="31"/>
      <c r="U11" s="31"/>
      <c r="V11" s="31"/>
      <c r="W11" s="31"/>
      <c r="X11" s="31"/>
      <c r="Y11" s="31"/>
      <c r="Z11" s="31"/>
      <c r="AA11" s="31"/>
      <c r="AC11" s="346">
        <f t="shared" si="2"/>
        <v>0</v>
      </c>
      <c r="AD11" s="346">
        <v>3</v>
      </c>
      <c r="AE11" s="350" t="s">
        <v>172</v>
      </c>
      <c r="AF11" s="346">
        <f t="shared" si="3"/>
        <v>0</v>
      </c>
      <c r="AG11" s="346">
        <f t="shared" si="4"/>
        <v>0</v>
      </c>
      <c r="AH11" s="346">
        <f t="shared" si="5"/>
        <v>0</v>
      </c>
      <c r="AI11" s="346">
        <f t="shared" si="6"/>
        <v>0</v>
      </c>
      <c r="AJ11" s="346">
        <f t="shared" si="7"/>
        <v>0</v>
      </c>
      <c r="AK11" s="346">
        <f t="shared" si="8"/>
        <v>0</v>
      </c>
      <c r="AL11" s="346">
        <f t="shared" si="9"/>
        <v>0</v>
      </c>
      <c r="AM11" s="346">
        <f t="shared" si="10"/>
        <v>0</v>
      </c>
      <c r="AN11" s="346">
        <f t="shared" si="11"/>
        <v>0</v>
      </c>
      <c r="AP11" s="350" t="s">
        <v>172</v>
      </c>
      <c r="AQ11" s="378"/>
      <c r="AR11" s="378"/>
      <c r="AS11" s="350">
        <f t="shared" si="12"/>
        <v>0</v>
      </c>
      <c r="AT11" s="350">
        <f t="shared" si="13"/>
        <v>0</v>
      </c>
      <c r="AU11" s="350">
        <f t="shared" si="14"/>
        <v>0</v>
      </c>
      <c r="AV11" s="350">
        <f t="shared" si="15"/>
        <v>0</v>
      </c>
      <c r="AW11" s="350">
        <f t="shared" si="16"/>
        <v>0</v>
      </c>
      <c r="AX11" s="350">
        <f t="shared" si="17"/>
        <v>0</v>
      </c>
      <c r="AY11" s="350">
        <f t="shared" si="18"/>
        <v>0</v>
      </c>
      <c r="AZ11" s="350">
        <f t="shared" si="19"/>
        <v>0</v>
      </c>
      <c r="BA11" s="350">
        <f t="shared" si="20"/>
        <v>0</v>
      </c>
      <c r="BB11" s="350">
        <f t="shared" si="21"/>
        <v>0</v>
      </c>
      <c r="BC11" s="350">
        <f t="shared" si="22"/>
        <v>0</v>
      </c>
      <c r="BD11" s="350">
        <f t="shared" si="23"/>
        <v>0</v>
      </c>
      <c r="BE11" s="350">
        <f t="shared" si="24"/>
        <v>0</v>
      </c>
      <c r="BF11" s="350">
        <f t="shared" si="25"/>
        <v>0</v>
      </c>
      <c r="BG11" s="350">
        <f t="shared" si="26"/>
        <v>0</v>
      </c>
      <c r="BH11" s="350">
        <f t="shared" si="27"/>
        <v>0</v>
      </c>
      <c r="BI11" s="350">
        <f t="shared" si="28"/>
        <v>0</v>
      </c>
      <c r="BJ11" s="350">
        <f t="shared" si="29"/>
        <v>0</v>
      </c>
      <c r="BK11" s="350">
        <f t="shared" si="30"/>
        <v>0</v>
      </c>
      <c r="BL11" s="350">
        <f t="shared" si="31"/>
        <v>0</v>
      </c>
      <c r="BM11" s="350">
        <f t="shared" si="32"/>
        <v>0</v>
      </c>
      <c r="BN11" s="350">
        <f t="shared" si="33"/>
        <v>0</v>
      </c>
      <c r="BO11" s="350">
        <f t="shared" si="34"/>
        <v>0</v>
      </c>
      <c r="BP11" s="350">
        <f t="shared" si="35"/>
        <v>0</v>
      </c>
      <c r="BQ11" s="350">
        <f t="shared" si="36"/>
        <v>0</v>
      </c>
      <c r="BR11" s="350">
        <f t="shared" si="37"/>
        <v>0</v>
      </c>
      <c r="BS11" s="350">
        <f t="shared" si="38"/>
        <v>0</v>
      </c>
      <c r="BT11" s="350">
        <f t="shared" si="39"/>
        <v>0</v>
      </c>
      <c r="BU11" s="350">
        <f t="shared" si="40"/>
        <v>0</v>
      </c>
      <c r="BV11" s="350">
        <f t="shared" si="41"/>
        <v>0</v>
      </c>
      <c r="BW11" s="350">
        <f t="shared" si="42"/>
        <v>0</v>
      </c>
      <c r="BX11" s="350">
        <f t="shared" si="43"/>
        <v>0</v>
      </c>
      <c r="BY11" s="350">
        <f t="shared" si="44"/>
        <v>0</v>
      </c>
      <c r="BZ11" s="350">
        <f t="shared" si="45"/>
        <v>0</v>
      </c>
      <c r="CA11" s="350">
        <f t="shared" si="46"/>
        <v>0</v>
      </c>
      <c r="CB11" s="350">
        <f t="shared" si="47"/>
        <v>0</v>
      </c>
      <c r="CC11" s="350">
        <f t="shared" si="48"/>
        <v>0</v>
      </c>
      <c r="CD11" s="350">
        <f t="shared" si="49"/>
        <v>0</v>
      </c>
      <c r="CE11" s="350">
        <f t="shared" si="50"/>
        <v>0</v>
      </c>
      <c r="CF11" s="350">
        <f t="shared" si="51"/>
        <v>0</v>
      </c>
      <c r="CG11" s="350">
        <f t="shared" si="52"/>
        <v>0</v>
      </c>
      <c r="CH11" s="350">
        <f t="shared" si="53"/>
        <v>0</v>
      </c>
      <c r="CI11" s="350">
        <f t="shared" si="54"/>
        <v>0</v>
      </c>
      <c r="CJ11" s="350">
        <f t="shared" si="55"/>
        <v>0</v>
      </c>
      <c r="CK11" s="350">
        <f t="shared" si="56"/>
        <v>0</v>
      </c>
      <c r="CL11" s="350">
        <f t="shared" si="57"/>
        <v>0</v>
      </c>
      <c r="CM11" s="350">
        <f t="shared" si="58"/>
        <v>0</v>
      </c>
      <c r="CN11" s="350">
        <f t="shared" si="59"/>
        <v>0</v>
      </c>
      <c r="CO11" s="350">
        <f t="shared" si="60"/>
        <v>0</v>
      </c>
      <c r="CP11" s="350">
        <f t="shared" si="61"/>
        <v>0</v>
      </c>
      <c r="CQ11" s="350">
        <f t="shared" si="62"/>
        <v>0</v>
      </c>
      <c r="CR11" s="350">
        <f t="shared" si="63"/>
        <v>0</v>
      </c>
      <c r="CS11" s="350">
        <f t="shared" si="64"/>
        <v>0</v>
      </c>
      <c r="CT11" s="350">
        <f t="shared" si="65"/>
        <v>0</v>
      </c>
      <c r="CU11" s="350">
        <f t="shared" si="66"/>
        <v>0</v>
      </c>
      <c r="CV11" s="350">
        <f t="shared" si="67"/>
        <v>0</v>
      </c>
      <c r="CW11" s="350">
        <f t="shared" si="68"/>
        <v>0</v>
      </c>
      <c r="CX11" s="350">
        <f t="shared" si="69"/>
        <v>0</v>
      </c>
      <c r="CY11" s="350">
        <f t="shared" si="70"/>
        <v>0</v>
      </c>
      <c r="CZ11" s="350">
        <f t="shared" si="71"/>
        <v>0</v>
      </c>
      <c r="DA11" s="350">
        <f t="shared" si="72"/>
        <v>0</v>
      </c>
      <c r="DB11" s="350">
        <f t="shared" si="73"/>
        <v>0</v>
      </c>
      <c r="DC11" s="350">
        <f t="shared" si="74"/>
        <v>0</v>
      </c>
      <c r="DD11" s="350">
        <f t="shared" si="75"/>
        <v>0</v>
      </c>
      <c r="DE11" s="350">
        <f t="shared" si="76"/>
        <v>0</v>
      </c>
      <c r="DF11" s="350">
        <f t="shared" si="77"/>
        <v>0</v>
      </c>
      <c r="DG11" s="350">
        <f t="shared" si="78"/>
        <v>0</v>
      </c>
      <c r="DH11" s="350">
        <f t="shared" si="79"/>
        <v>0</v>
      </c>
      <c r="DI11" s="350">
        <f t="shared" si="80"/>
        <v>0</v>
      </c>
      <c r="DJ11" s="350">
        <f t="shared" si="81"/>
        <v>0</v>
      </c>
      <c r="DK11" s="350">
        <f t="shared" si="82"/>
        <v>0</v>
      </c>
      <c r="DL11" s="350">
        <f t="shared" si="83"/>
        <v>0</v>
      </c>
      <c r="DM11" s="350">
        <f t="shared" si="84"/>
        <v>0</v>
      </c>
      <c r="DN11" s="350">
        <f t="shared" si="85"/>
        <v>0</v>
      </c>
      <c r="DO11" s="350">
        <f t="shared" si="86"/>
        <v>0</v>
      </c>
      <c r="DP11" s="350">
        <f t="shared" si="87"/>
        <v>0</v>
      </c>
      <c r="DQ11" s="350">
        <f t="shared" si="88"/>
        <v>0</v>
      </c>
      <c r="DR11" s="350">
        <f t="shared" si="89"/>
        <v>0</v>
      </c>
      <c r="DS11" s="350">
        <f t="shared" si="90"/>
        <v>0</v>
      </c>
      <c r="DT11" s="350">
        <f t="shared" si="91"/>
        <v>0</v>
      </c>
      <c r="DU11" s="350">
        <f t="shared" si="92"/>
        <v>0</v>
      </c>
      <c r="DV11" s="350">
        <f t="shared" si="93"/>
        <v>0</v>
      </c>
      <c r="DW11" s="350">
        <f t="shared" si="94"/>
        <v>0</v>
      </c>
      <c r="DX11" s="350">
        <f t="shared" si="95"/>
        <v>0</v>
      </c>
      <c r="DY11" s="350">
        <f t="shared" si="96"/>
        <v>0</v>
      </c>
      <c r="DZ11" s="350">
        <f t="shared" si="97"/>
        <v>0</v>
      </c>
      <c r="EA11" s="350">
        <f t="shared" si="98"/>
        <v>0</v>
      </c>
      <c r="EB11" s="350">
        <f t="shared" si="99"/>
        <v>0</v>
      </c>
      <c r="EC11" s="350">
        <f t="shared" si="100"/>
        <v>0</v>
      </c>
      <c r="ED11" s="350">
        <f t="shared" si="101"/>
        <v>0</v>
      </c>
      <c r="EE11" s="350">
        <f t="shared" si="102"/>
        <v>0</v>
      </c>
      <c r="EF11" s="350">
        <f t="shared" si="103"/>
        <v>0</v>
      </c>
      <c r="EG11" s="350">
        <f t="shared" si="104"/>
        <v>0</v>
      </c>
      <c r="EH11" s="350">
        <f t="shared" si="105"/>
        <v>0</v>
      </c>
      <c r="EI11" s="350">
        <f t="shared" si="106"/>
        <v>0</v>
      </c>
      <c r="EJ11" s="350">
        <f t="shared" si="107"/>
        <v>0</v>
      </c>
      <c r="EK11" s="350">
        <f t="shared" si="108"/>
        <v>0</v>
      </c>
      <c r="EL11" s="350">
        <f t="shared" si="109"/>
        <v>0</v>
      </c>
      <c r="EM11" s="350">
        <f t="shared" si="110"/>
        <v>0</v>
      </c>
      <c r="EN11" s="350">
        <f t="shared" si="111"/>
        <v>0</v>
      </c>
      <c r="EO11" s="350">
        <f t="shared" si="112"/>
        <v>0</v>
      </c>
      <c r="EP11" s="350">
        <f t="shared" si="113"/>
        <v>0</v>
      </c>
      <c r="EQ11" s="350">
        <f t="shared" si="114"/>
        <v>0</v>
      </c>
      <c r="ER11" s="350">
        <f t="shared" si="115"/>
        <v>0</v>
      </c>
      <c r="ES11" s="350">
        <f t="shared" si="116"/>
        <v>0</v>
      </c>
      <c r="ET11" s="350">
        <f t="shared" si="117"/>
        <v>0</v>
      </c>
      <c r="EU11" s="350">
        <f t="shared" si="118"/>
        <v>0</v>
      </c>
      <c r="EV11" s="350">
        <f t="shared" si="119"/>
        <v>0</v>
      </c>
      <c r="EW11" s="350">
        <f t="shared" si="120"/>
        <v>0</v>
      </c>
      <c r="EX11" s="350">
        <f t="shared" si="121"/>
        <v>0</v>
      </c>
      <c r="EY11" s="350">
        <f t="shared" si="122"/>
        <v>0</v>
      </c>
      <c r="EZ11" s="350">
        <f t="shared" si="123"/>
        <v>0</v>
      </c>
      <c r="FA11" s="350">
        <f t="shared" si="124"/>
        <v>0</v>
      </c>
      <c r="FB11" s="350">
        <f t="shared" si="125"/>
        <v>0</v>
      </c>
      <c r="FC11" s="350">
        <f t="shared" si="126"/>
        <v>0</v>
      </c>
      <c r="FD11" s="350">
        <f t="shared" si="127"/>
        <v>0</v>
      </c>
      <c r="FE11" s="350">
        <f t="shared" si="128"/>
        <v>0</v>
      </c>
      <c r="FF11" s="350">
        <f t="shared" si="129"/>
        <v>0</v>
      </c>
      <c r="FG11" s="350">
        <f t="shared" si="130"/>
        <v>0</v>
      </c>
      <c r="FH11" s="350">
        <f t="shared" si="131"/>
        <v>0</v>
      </c>
      <c r="FI11" s="350">
        <f t="shared" si="132"/>
        <v>0</v>
      </c>
      <c r="FJ11" s="350">
        <f t="shared" si="133"/>
        <v>0</v>
      </c>
      <c r="FK11" s="350">
        <f t="shared" si="134"/>
        <v>0</v>
      </c>
      <c r="FL11" s="350">
        <f t="shared" si="135"/>
        <v>0</v>
      </c>
      <c r="FM11" s="350">
        <f t="shared" si="136"/>
        <v>0</v>
      </c>
      <c r="FN11" s="350">
        <f t="shared" si="137"/>
        <v>0</v>
      </c>
      <c r="FO11" s="350">
        <f t="shared" si="138"/>
        <v>0</v>
      </c>
      <c r="FP11" s="350">
        <f t="shared" si="139"/>
        <v>0</v>
      </c>
      <c r="FQ11" s="350">
        <f t="shared" si="140"/>
        <v>0</v>
      </c>
      <c r="FR11" s="350">
        <f t="shared" si="141"/>
        <v>0</v>
      </c>
      <c r="FS11" s="350">
        <f t="shared" si="142"/>
        <v>0</v>
      </c>
      <c r="FT11" s="350">
        <f t="shared" si="143"/>
        <v>0</v>
      </c>
      <c r="FU11" s="350">
        <f t="shared" si="144"/>
        <v>0</v>
      </c>
      <c r="FV11" s="350">
        <f t="shared" si="145"/>
        <v>0</v>
      </c>
      <c r="FW11" s="350">
        <f t="shared" si="146"/>
        <v>0</v>
      </c>
      <c r="FX11" s="350">
        <f t="shared" si="147"/>
        <v>0</v>
      </c>
      <c r="FY11" s="350">
        <f t="shared" si="148"/>
        <v>0</v>
      </c>
      <c r="FZ11" s="350">
        <f t="shared" si="149"/>
        <v>0</v>
      </c>
      <c r="GA11" s="350">
        <f t="shared" si="150"/>
        <v>0</v>
      </c>
      <c r="GB11" s="350">
        <f t="shared" si="151"/>
        <v>0</v>
      </c>
      <c r="GC11" s="350">
        <f t="shared" si="152"/>
        <v>0</v>
      </c>
      <c r="GD11" s="350">
        <f t="shared" si="153"/>
        <v>0</v>
      </c>
      <c r="GE11" s="350">
        <f t="shared" si="154"/>
        <v>0</v>
      </c>
      <c r="GF11" s="350">
        <f t="shared" si="155"/>
        <v>0</v>
      </c>
      <c r="GG11" s="350">
        <f t="shared" si="156"/>
        <v>0</v>
      </c>
      <c r="GH11" s="350">
        <f t="shared" si="157"/>
        <v>0</v>
      </c>
      <c r="GI11" s="350">
        <f t="shared" si="158"/>
        <v>0</v>
      </c>
      <c r="GJ11" s="350">
        <f t="shared" si="159"/>
        <v>0</v>
      </c>
      <c r="GK11" s="350">
        <f t="shared" si="160"/>
        <v>0</v>
      </c>
      <c r="GL11" s="350">
        <f t="shared" si="161"/>
        <v>0</v>
      </c>
      <c r="GM11" s="346">
        <v>2</v>
      </c>
      <c r="GN11" s="346">
        <f t="shared" si="162"/>
        <v>0</v>
      </c>
      <c r="GO11" s="346">
        <v>3</v>
      </c>
      <c r="GP11" s="346">
        <f t="shared" si="163"/>
        <v>0</v>
      </c>
    </row>
    <row r="12" spans="1:198" x14ac:dyDescent="0.25">
      <c r="A12" s="31"/>
      <c r="B12" s="31"/>
      <c r="C12" s="31"/>
      <c r="D12" s="31"/>
      <c r="E12" s="31"/>
      <c r="F12" s="31"/>
      <c r="G12" s="34"/>
      <c r="H12" s="31"/>
      <c r="I12" s="31"/>
      <c r="J12" s="31"/>
      <c r="K12" s="31"/>
      <c r="L12" s="31"/>
      <c r="M12" s="31"/>
      <c r="N12" s="31"/>
      <c r="O12" s="99"/>
      <c r="P12" s="4" t="str">
        <f t="shared" si="0"/>
        <v/>
      </c>
      <c r="Q12" s="102"/>
      <c r="R12" s="4" t="str">
        <f t="shared" si="1"/>
        <v/>
      </c>
      <c r="S12" s="31"/>
      <c r="T12" s="31"/>
      <c r="U12" s="31"/>
      <c r="V12" s="31"/>
      <c r="W12" s="31"/>
      <c r="X12" s="31"/>
      <c r="Y12" s="31"/>
      <c r="Z12" s="31"/>
      <c r="AA12" s="31"/>
      <c r="AB12" s="346" t="s">
        <v>250</v>
      </c>
      <c r="AC12" s="346">
        <f t="shared" si="2"/>
        <v>0</v>
      </c>
      <c r="AD12" s="346">
        <v>4</v>
      </c>
      <c r="AE12" s="350" t="s">
        <v>173</v>
      </c>
      <c r="AF12" s="346">
        <f t="shared" si="3"/>
        <v>0</v>
      </c>
      <c r="AG12" s="346">
        <f t="shared" si="4"/>
        <v>0</v>
      </c>
      <c r="AH12" s="346">
        <f t="shared" si="5"/>
        <v>0</v>
      </c>
      <c r="AI12" s="346">
        <f t="shared" si="6"/>
        <v>0</v>
      </c>
      <c r="AJ12" s="346">
        <f t="shared" si="7"/>
        <v>0</v>
      </c>
      <c r="AK12" s="346">
        <f t="shared" si="8"/>
        <v>0</v>
      </c>
      <c r="AL12" s="346">
        <f t="shared" si="9"/>
        <v>0</v>
      </c>
      <c r="AM12" s="346">
        <f t="shared" si="10"/>
        <v>0</v>
      </c>
      <c r="AN12" s="346">
        <f t="shared" si="11"/>
        <v>0</v>
      </c>
      <c r="AP12" s="350" t="s">
        <v>173</v>
      </c>
      <c r="AQ12" s="378"/>
      <c r="AR12" s="378"/>
      <c r="AS12" s="350">
        <f t="shared" si="12"/>
        <v>0</v>
      </c>
      <c r="AT12" s="350">
        <f t="shared" si="13"/>
        <v>0</v>
      </c>
      <c r="AU12" s="350">
        <f t="shared" si="14"/>
        <v>0</v>
      </c>
      <c r="AV12" s="350">
        <f t="shared" si="15"/>
        <v>0</v>
      </c>
      <c r="AW12" s="350">
        <f t="shared" si="16"/>
        <v>0</v>
      </c>
      <c r="AX12" s="350">
        <f t="shared" si="17"/>
        <v>0</v>
      </c>
      <c r="AY12" s="350">
        <f t="shared" si="18"/>
        <v>0</v>
      </c>
      <c r="AZ12" s="350">
        <f t="shared" si="19"/>
        <v>0</v>
      </c>
      <c r="BA12" s="350">
        <f t="shared" si="20"/>
        <v>0</v>
      </c>
      <c r="BB12" s="350">
        <f t="shared" si="21"/>
        <v>0</v>
      </c>
      <c r="BC12" s="350">
        <f t="shared" si="22"/>
        <v>0</v>
      </c>
      <c r="BD12" s="350">
        <f t="shared" si="23"/>
        <v>0</v>
      </c>
      <c r="BE12" s="350">
        <f t="shared" si="24"/>
        <v>0</v>
      </c>
      <c r="BF12" s="350">
        <f t="shared" si="25"/>
        <v>0</v>
      </c>
      <c r="BG12" s="350">
        <f t="shared" si="26"/>
        <v>0</v>
      </c>
      <c r="BH12" s="350">
        <f t="shared" si="27"/>
        <v>0</v>
      </c>
      <c r="BI12" s="350">
        <f t="shared" si="28"/>
        <v>0</v>
      </c>
      <c r="BJ12" s="350">
        <f t="shared" si="29"/>
        <v>0</v>
      </c>
      <c r="BK12" s="350">
        <f t="shared" si="30"/>
        <v>0</v>
      </c>
      <c r="BL12" s="350">
        <f t="shared" si="31"/>
        <v>0</v>
      </c>
      <c r="BM12" s="350">
        <f t="shared" si="32"/>
        <v>0</v>
      </c>
      <c r="BN12" s="350">
        <f t="shared" si="33"/>
        <v>0</v>
      </c>
      <c r="BO12" s="350">
        <f t="shared" si="34"/>
        <v>0</v>
      </c>
      <c r="BP12" s="350">
        <f t="shared" si="35"/>
        <v>0</v>
      </c>
      <c r="BQ12" s="350">
        <f t="shared" si="36"/>
        <v>0</v>
      </c>
      <c r="BR12" s="350">
        <f t="shared" si="37"/>
        <v>0</v>
      </c>
      <c r="BS12" s="350">
        <f t="shared" si="38"/>
        <v>0</v>
      </c>
      <c r="BT12" s="350">
        <f t="shared" si="39"/>
        <v>0</v>
      </c>
      <c r="BU12" s="350">
        <f t="shared" si="40"/>
        <v>0</v>
      </c>
      <c r="BV12" s="350">
        <f t="shared" si="41"/>
        <v>0</v>
      </c>
      <c r="BW12" s="350">
        <f t="shared" si="42"/>
        <v>0</v>
      </c>
      <c r="BX12" s="350">
        <f t="shared" si="43"/>
        <v>0</v>
      </c>
      <c r="BY12" s="350">
        <f t="shared" si="44"/>
        <v>0</v>
      </c>
      <c r="BZ12" s="350">
        <f t="shared" si="45"/>
        <v>0</v>
      </c>
      <c r="CA12" s="350">
        <f t="shared" si="46"/>
        <v>0</v>
      </c>
      <c r="CB12" s="350">
        <f t="shared" si="47"/>
        <v>0</v>
      </c>
      <c r="CC12" s="350">
        <f t="shared" si="48"/>
        <v>0</v>
      </c>
      <c r="CD12" s="350">
        <f t="shared" si="49"/>
        <v>0</v>
      </c>
      <c r="CE12" s="350">
        <f t="shared" si="50"/>
        <v>0</v>
      </c>
      <c r="CF12" s="350">
        <f t="shared" si="51"/>
        <v>0</v>
      </c>
      <c r="CG12" s="350">
        <f t="shared" si="52"/>
        <v>0</v>
      </c>
      <c r="CH12" s="350">
        <f t="shared" si="53"/>
        <v>0</v>
      </c>
      <c r="CI12" s="350">
        <f t="shared" si="54"/>
        <v>0</v>
      </c>
      <c r="CJ12" s="350">
        <f t="shared" si="55"/>
        <v>0</v>
      </c>
      <c r="CK12" s="350">
        <f t="shared" si="56"/>
        <v>0</v>
      </c>
      <c r="CL12" s="350">
        <f t="shared" si="57"/>
        <v>0</v>
      </c>
      <c r="CM12" s="350">
        <f t="shared" si="58"/>
        <v>0</v>
      </c>
      <c r="CN12" s="350">
        <f t="shared" si="59"/>
        <v>0</v>
      </c>
      <c r="CO12" s="350">
        <f t="shared" si="60"/>
        <v>0</v>
      </c>
      <c r="CP12" s="350">
        <f t="shared" si="61"/>
        <v>0</v>
      </c>
      <c r="CQ12" s="350">
        <f t="shared" si="62"/>
        <v>0</v>
      </c>
      <c r="CR12" s="350">
        <f t="shared" si="63"/>
        <v>0</v>
      </c>
      <c r="CS12" s="350">
        <f t="shared" si="64"/>
        <v>0</v>
      </c>
      <c r="CT12" s="350">
        <f t="shared" si="65"/>
        <v>0</v>
      </c>
      <c r="CU12" s="350">
        <f t="shared" si="66"/>
        <v>0</v>
      </c>
      <c r="CV12" s="350">
        <f t="shared" si="67"/>
        <v>0</v>
      </c>
      <c r="CW12" s="350">
        <f t="shared" si="68"/>
        <v>0</v>
      </c>
      <c r="CX12" s="350">
        <f t="shared" si="69"/>
        <v>0</v>
      </c>
      <c r="CY12" s="350">
        <f t="shared" si="70"/>
        <v>0</v>
      </c>
      <c r="CZ12" s="350">
        <f t="shared" si="71"/>
        <v>0</v>
      </c>
      <c r="DA12" s="350">
        <f t="shared" si="72"/>
        <v>0</v>
      </c>
      <c r="DB12" s="350">
        <f t="shared" si="73"/>
        <v>0</v>
      </c>
      <c r="DC12" s="350">
        <f t="shared" si="74"/>
        <v>0</v>
      </c>
      <c r="DD12" s="350">
        <f t="shared" si="75"/>
        <v>0</v>
      </c>
      <c r="DE12" s="350">
        <f t="shared" si="76"/>
        <v>0</v>
      </c>
      <c r="DF12" s="350">
        <f t="shared" si="77"/>
        <v>0</v>
      </c>
      <c r="DG12" s="350">
        <f t="shared" si="78"/>
        <v>0</v>
      </c>
      <c r="DH12" s="350">
        <f t="shared" si="79"/>
        <v>0</v>
      </c>
      <c r="DI12" s="350">
        <f t="shared" si="80"/>
        <v>0</v>
      </c>
      <c r="DJ12" s="350">
        <f t="shared" si="81"/>
        <v>0</v>
      </c>
      <c r="DK12" s="350">
        <f t="shared" si="82"/>
        <v>0</v>
      </c>
      <c r="DL12" s="350">
        <f t="shared" si="83"/>
        <v>0</v>
      </c>
      <c r="DM12" s="350">
        <f t="shared" si="84"/>
        <v>0</v>
      </c>
      <c r="DN12" s="350">
        <f t="shared" si="85"/>
        <v>0</v>
      </c>
      <c r="DO12" s="350">
        <f t="shared" si="86"/>
        <v>0</v>
      </c>
      <c r="DP12" s="350">
        <f t="shared" si="87"/>
        <v>0</v>
      </c>
      <c r="DQ12" s="350">
        <f t="shared" si="88"/>
        <v>0</v>
      </c>
      <c r="DR12" s="350">
        <f t="shared" si="89"/>
        <v>0</v>
      </c>
      <c r="DS12" s="350">
        <f t="shared" si="90"/>
        <v>0</v>
      </c>
      <c r="DT12" s="350">
        <f t="shared" si="91"/>
        <v>0</v>
      </c>
      <c r="DU12" s="350">
        <f t="shared" si="92"/>
        <v>0</v>
      </c>
      <c r="DV12" s="350">
        <f t="shared" si="93"/>
        <v>0</v>
      </c>
      <c r="DW12" s="350">
        <f t="shared" si="94"/>
        <v>0</v>
      </c>
      <c r="DX12" s="350">
        <f t="shared" si="95"/>
        <v>0</v>
      </c>
      <c r="DY12" s="350">
        <f t="shared" si="96"/>
        <v>0</v>
      </c>
      <c r="DZ12" s="350">
        <f t="shared" si="97"/>
        <v>0</v>
      </c>
      <c r="EA12" s="350">
        <f t="shared" si="98"/>
        <v>0</v>
      </c>
      <c r="EB12" s="350">
        <f t="shared" si="99"/>
        <v>0</v>
      </c>
      <c r="EC12" s="350">
        <f t="shared" si="100"/>
        <v>0</v>
      </c>
      <c r="ED12" s="350">
        <f t="shared" si="101"/>
        <v>0</v>
      </c>
      <c r="EE12" s="350">
        <f t="shared" si="102"/>
        <v>0</v>
      </c>
      <c r="EF12" s="350">
        <f t="shared" si="103"/>
        <v>0</v>
      </c>
      <c r="EG12" s="350">
        <f t="shared" si="104"/>
        <v>0</v>
      </c>
      <c r="EH12" s="350">
        <f t="shared" si="105"/>
        <v>0</v>
      </c>
      <c r="EI12" s="350">
        <f t="shared" si="106"/>
        <v>0</v>
      </c>
      <c r="EJ12" s="350">
        <f t="shared" si="107"/>
        <v>0</v>
      </c>
      <c r="EK12" s="350">
        <f t="shared" si="108"/>
        <v>0</v>
      </c>
      <c r="EL12" s="350">
        <f t="shared" si="109"/>
        <v>0</v>
      </c>
      <c r="EM12" s="350">
        <f t="shared" si="110"/>
        <v>0</v>
      </c>
      <c r="EN12" s="350">
        <f t="shared" si="111"/>
        <v>0</v>
      </c>
      <c r="EO12" s="350">
        <f t="shared" si="112"/>
        <v>0</v>
      </c>
      <c r="EP12" s="350">
        <f t="shared" si="113"/>
        <v>0</v>
      </c>
      <c r="EQ12" s="350">
        <f t="shared" si="114"/>
        <v>0</v>
      </c>
      <c r="ER12" s="350">
        <f t="shared" si="115"/>
        <v>0</v>
      </c>
      <c r="ES12" s="350">
        <f t="shared" si="116"/>
        <v>0</v>
      </c>
      <c r="ET12" s="350">
        <f t="shared" si="117"/>
        <v>0</v>
      </c>
      <c r="EU12" s="350">
        <f t="shared" si="118"/>
        <v>0</v>
      </c>
      <c r="EV12" s="350">
        <f t="shared" si="119"/>
        <v>0</v>
      </c>
      <c r="EW12" s="350">
        <f t="shared" si="120"/>
        <v>0</v>
      </c>
      <c r="EX12" s="350">
        <f t="shared" si="121"/>
        <v>0</v>
      </c>
      <c r="EY12" s="350">
        <f t="shared" si="122"/>
        <v>0</v>
      </c>
      <c r="EZ12" s="350">
        <f t="shared" si="123"/>
        <v>0</v>
      </c>
      <c r="FA12" s="350">
        <f t="shared" si="124"/>
        <v>0</v>
      </c>
      <c r="FB12" s="350">
        <f t="shared" si="125"/>
        <v>0</v>
      </c>
      <c r="FC12" s="350">
        <f t="shared" si="126"/>
        <v>0</v>
      </c>
      <c r="FD12" s="350">
        <f t="shared" si="127"/>
        <v>0</v>
      </c>
      <c r="FE12" s="350">
        <f t="shared" si="128"/>
        <v>0</v>
      </c>
      <c r="FF12" s="350">
        <f t="shared" si="129"/>
        <v>0</v>
      </c>
      <c r="FG12" s="350">
        <f t="shared" si="130"/>
        <v>0</v>
      </c>
      <c r="FH12" s="350">
        <f t="shared" si="131"/>
        <v>0</v>
      </c>
      <c r="FI12" s="350">
        <f t="shared" si="132"/>
        <v>0</v>
      </c>
      <c r="FJ12" s="350">
        <f t="shared" si="133"/>
        <v>0</v>
      </c>
      <c r="FK12" s="350">
        <f t="shared" si="134"/>
        <v>0</v>
      </c>
      <c r="FL12" s="350">
        <f t="shared" si="135"/>
        <v>0</v>
      </c>
      <c r="FM12" s="350">
        <f t="shared" si="136"/>
        <v>0</v>
      </c>
      <c r="FN12" s="350">
        <f t="shared" si="137"/>
        <v>0</v>
      </c>
      <c r="FO12" s="350">
        <f t="shared" si="138"/>
        <v>0</v>
      </c>
      <c r="FP12" s="350">
        <f t="shared" si="139"/>
        <v>0</v>
      </c>
      <c r="FQ12" s="350">
        <f t="shared" si="140"/>
        <v>0</v>
      </c>
      <c r="FR12" s="350">
        <f t="shared" si="141"/>
        <v>0</v>
      </c>
      <c r="FS12" s="350">
        <f t="shared" si="142"/>
        <v>0</v>
      </c>
      <c r="FT12" s="350">
        <f t="shared" si="143"/>
        <v>0</v>
      </c>
      <c r="FU12" s="350">
        <f t="shared" si="144"/>
        <v>0</v>
      </c>
      <c r="FV12" s="350">
        <f t="shared" si="145"/>
        <v>0</v>
      </c>
      <c r="FW12" s="350">
        <f t="shared" si="146"/>
        <v>0</v>
      </c>
      <c r="FX12" s="350">
        <f t="shared" si="147"/>
        <v>0</v>
      </c>
      <c r="FY12" s="350">
        <f t="shared" si="148"/>
        <v>0</v>
      </c>
      <c r="FZ12" s="350">
        <f t="shared" si="149"/>
        <v>0</v>
      </c>
      <c r="GA12" s="350">
        <f t="shared" si="150"/>
        <v>0</v>
      </c>
      <c r="GB12" s="350">
        <f t="shared" si="151"/>
        <v>0</v>
      </c>
      <c r="GC12" s="350">
        <f t="shared" si="152"/>
        <v>0</v>
      </c>
      <c r="GD12" s="350">
        <f t="shared" si="153"/>
        <v>0</v>
      </c>
      <c r="GE12" s="350">
        <f t="shared" si="154"/>
        <v>0</v>
      </c>
      <c r="GF12" s="350">
        <f t="shared" si="155"/>
        <v>0</v>
      </c>
      <c r="GG12" s="350">
        <f t="shared" si="156"/>
        <v>0</v>
      </c>
      <c r="GH12" s="350">
        <f t="shared" si="157"/>
        <v>0</v>
      </c>
      <c r="GI12" s="350">
        <f t="shared" si="158"/>
        <v>0</v>
      </c>
      <c r="GJ12" s="350">
        <f t="shared" si="159"/>
        <v>0</v>
      </c>
      <c r="GK12" s="350">
        <f t="shared" si="160"/>
        <v>0</v>
      </c>
      <c r="GL12" s="350">
        <f t="shared" si="161"/>
        <v>0</v>
      </c>
      <c r="GM12" s="346">
        <v>3</v>
      </c>
      <c r="GN12" s="346">
        <f t="shared" si="162"/>
        <v>0</v>
      </c>
      <c r="GO12" s="346">
        <v>3</v>
      </c>
      <c r="GP12" s="346">
        <f t="shared" si="163"/>
        <v>0</v>
      </c>
    </row>
    <row r="13" spans="1:198" x14ac:dyDescent="0.25">
      <c r="A13" s="31"/>
      <c r="B13" s="31"/>
      <c r="C13" s="31"/>
      <c r="D13" s="31"/>
      <c r="E13" s="31"/>
      <c r="F13" s="31"/>
      <c r="G13" s="34"/>
      <c r="H13" s="31"/>
      <c r="I13" s="31"/>
      <c r="J13" s="31"/>
      <c r="K13" s="31"/>
      <c r="L13" s="31"/>
      <c r="M13" s="31"/>
      <c r="N13" s="31"/>
      <c r="O13" s="99"/>
      <c r="P13" s="4" t="str">
        <f t="shared" si="0"/>
        <v/>
      </c>
      <c r="Q13" s="102"/>
      <c r="R13" s="4" t="str">
        <f t="shared" si="1"/>
        <v/>
      </c>
      <c r="S13" s="31"/>
      <c r="T13" s="31"/>
      <c r="U13" s="31"/>
      <c r="V13" s="31"/>
      <c r="W13" s="31"/>
      <c r="X13" s="31"/>
      <c r="Y13" s="31"/>
      <c r="Z13" s="31"/>
      <c r="AA13" s="31"/>
      <c r="AB13" s="346" t="s">
        <v>251</v>
      </c>
      <c r="AC13" s="346">
        <f t="shared" si="2"/>
        <v>0</v>
      </c>
      <c r="AD13" s="346">
        <v>5</v>
      </c>
      <c r="AE13" s="350" t="s">
        <v>174</v>
      </c>
      <c r="AF13" s="346">
        <f t="shared" si="3"/>
        <v>0</v>
      </c>
      <c r="AG13" s="346">
        <f t="shared" si="4"/>
        <v>0</v>
      </c>
      <c r="AH13" s="346">
        <f t="shared" si="5"/>
        <v>0</v>
      </c>
      <c r="AI13" s="346">
        <f t="shared" si="6"/>
        <v>0</v>
      </c>
      <c r="AJ13" s="346">
        <f t="shared" si="7"/>
        <v>0</v>
      </c>
      <c r="AK13" s="346">
        <f t="shared" si="8"/>
        <v>0</v>
      </c>
      <c r="AL13" s="346">
        <f t="shared" si="9"/>
        <v>0</v>
      </c>
      <c r="AM13" s="346">
        <f t="shared" si="10"/>
        <v>0</v>
      </c>
      <c r="AN13" s="346">
        <f t="shared" si="11"/>
        <v>0</v>
      </c>
      <c r="AP13" s="350" t="s">
        <v>174</v>
      </c>
      <c r="AQ13" s="378"/>
      <c r="AR13" s="378"/>
      <c r="AS13" s="350">
        <f t="shared" si="12"/>
        <v>0</v>
      </c>
      <c r="AT13" s="350">
        <f t="shared" si="13"/>
        <v>0</v>
      </c>
      <c r="AU13" s="350">
        <f t="shared" si="14"/>
        <v>0</v>
      </c>
      <c r="AV13" s="350">
        <f t="shared" si="15"/>
        <v>0</v>
      </c>
      <c r="AW13" s="350">
        <f t="shared" si="16"/>
        <v>0</v>
      </c>
      <c r="AX13" s="350">
        <f t="shared" si="17"/>
        <v>0</v>
      </c>
      <c r="AY13" s="350">
        <f t="shared" si="18"/>
        <v>0</v>
      </c>
      <c r="AZ13" s="350">
        <f t="shared" si="19"/>
        <v>0</v>
      </c>
      <c r="BA13" s="350">
        <f t="shared" si="20"/>
        <v>0</v>
      </c>
      <c r="BB13" s="350">
        <f t="shared" si="21"/>
        <v>0</v>
      </c>
      <c r="BC13" s="350">
        <f t="shared" si="22"/>
        <v>0</v>
      </c>
      <c r="BD13" s="350">
        <f t="shared" si="23"/>
        <v>0</v>
      </c>
      <c r="BE13" s="350">
        <f t="shared" si="24"/>
        <v>0</v>
      </c>
      <c r="BF13" s="350">
        <f t="shared" si="25"/>
        <v>0</v>
      </c>
      <c r="BG13" s="350">
        <f t="shared" si="26"/>
        <v>0</v>
      </c>
      <c r="BH13" s="350">
        <f t="shared" si="27"/>
        <v>0</v>
      </c>
      <c r="BI13" s="350">
        <f t="shared" si="28"/>
        <v>0</v>
      </c>
      <c r="BJ13" s="350">
        <f t="shared" si="29"/>
        <v>0</v>
      </c>
      <c r="BK13" s="350">
        <f t="shared" si="30"/>
        <v>0</v>
      </c>
      <c r="BL13" s="350">
        <f t="shared" si="31"/>
        <v>0</v>
      </c>
      <c r="BM13" s="350">
        <f t="shared" si="32"/>
        <v>0</v>
      </c>
      <c r="BN13" s="350">
        <f t="shared" si="33"/>
        <v>0</v>
      </c>
      <c r="BO13" s="350">
        <f t="shared" si="34"/>
        <v>0</v>
      </c>
      <c r="BP13" s="350">
        <f t="shared" si="35"/>
        <v>0</v>
      </c>
      <c r="BQ13" s="350">
        <f t="shared" si="36"/>
        <v>0</v>
      </c>
      <c r="BR13" s="350">
        <f t="shared" si="37"/>
        <v>0</v>
      </c>
      <c r="BS13" s="350">
        <f t="shared" si="38"/>
        <v>0</v>
      </c>
      <c r="BT13" s="350">
        <f t="shared" si="39"/>
        <v>0</v>
      </c>
      <c r="BU13" s="350">
        <f t="shared" si="40"/>
        <v>0</v>
      </c>
      <c r="BV13" s="350">
        <f t="shared" si="41"/>
        <v>0</v>
      </c>
      <c r="BW13" s="350">
        <f t="shared" si="42"/>
        <v>0</v>
      </c>
      <c r="BX13" s="350">
        <f t="shared" si="43"/>
        <v>0</v>
      </c>
      <c r="BY13" s="350">
        <f t="shared" si="44"/>
        <v>0</v>
      </c>
      <c r="BZ13" s="350">
        <f t="shared" si="45"/>
        <v>0</v>
      </c>
      <c r="CA13" s="350">
        <f t="shared" si="46"/>
        <v>0</v>
      </c>
      <c r="CB13" s="350">
        <f t="shared" si="47"/>
        <v>0</v>
      </c>
      <c r="CC13" s="350">
        <f t="shared" si="48"/>
        <v>0</v>
      </c>
      <c r="CD13" s="350">
        <f t="shared" si="49"/>
        <v>0</v>
      </c>
      <c r="CE13" s="350">
        <f t="shared" si="50"/>
        <v>0</v>
      </c>
      <c r="CF13" s="350">
        <f t="shared" si="51"/>
        <v>0</v>
      </c>
      <c r="CG13" s="350">
        <f t="shared" si="52"/>
        <v>0</v>
      </c>
      <c r="CH13" s="350">
        <f t="shared" si="53"/>
        <v>0</v>
      </c>
      <c r="CI13" s="350">
        <f t="shared" si="54"/>
        <v>0</v>
      </c>
      <c r="CJ13" s="350">
        <f t="shared" si="55"/>
        <v>0</v>
      </c>
      <c r="CK13" s="350">
        <f t="shared" si="56"/>
        <v>0</v>
      </c>
      <c r="CL13" s="350">
        <f t="shared" si="57"/>
        <v>0</v>
      </c>
      <c r="CM13" s="350">
        <f t="shared" si="58"/>
        <v>0</v>
      </c>
      <c r="CN13" s="350">
        <f t="shared" si="59"/>
        <v>0</v>
      </c>
      <c r="CO13" s="350">
        <f t="shared" si="60"/>
        <v>0</v>
      </c>
      <c r="CP13" s="350">
        <f t="shared" si="61"/>
        <v>0</v>
      </c>
      <c r="CQ13" s="350">
        <f t="shared" si="62"/>
        <v>0</v>
      </c>
      <c r="CR13" s="350">
        <f t="shared" si="63"/>
        <v>0</v>
      </c>
      <c r="CS13" s="350">
        <f t="shared" si="64"/>
        <v>0</v>
      </c>
      <c r="CT13" s="350">
        <f t="shared" si="65"/>
        <v>0</v>
      </c>
      <c r="CU13" s="350">
        <f t="shared" si="66"/>
        <v>0</v>
      </c>
      <c r="CV13" s="350">
        <f t="shared" si="67"/>
        <v>0</v>
      </c>
      <c r="CW13" s="350">
        <f t="shared" si="68"/>
        <v>0</v>
      </c>
      <c r="CX13" s="350">
        <f t="shared" si="69"/>
        <v>0</v>
      </c>
      <c r="CY13" s="350">
        <f t="shared" si="70"/>
        <v>0</v>
      </c>
      <c r="CZ13" s="350">
        <f t="shared" si="71"/>
        <v>0</v>
      </c>
      <c r="DA13" s="350">
        <f t="shared" si="72"/>
        <v>0</v>
      </c>
      <c r="DB13" s="350">
        <f t="shared" si="73"/>
        <v>0</v>
      </c>
      <c r="DC13" s="350">
        <f t="shared" si="74"/>
        <v>0</v>
      </c>
      <c r="DD13" s="350">
        <f t="shared" si="75"/>
        <v>0</v>
      </c>
      <c r="DE13" s="350">
        <f t="shared" si="76"/>
        <v>0</v>
      </c>
      <c r="DF13" s="350">
        <f t="shared" si="77"/>
        <v>0</v>
      </c>
      <c r="DG13" s="350">
        <f t="shared" si="78"/>
        <v>0</v>
      </c>
      <c r="DH13" s="350">
        <f t="shared" si="79"/>
        <v>0</v>
      </c>
      <c r="DI13" s="350">
        <f t="shared" si="80"/>
        <v>0</v>
      </c>
      <c r="DJ13" s="350">
        <f t="shared" si="81"/>
        <v>0</v>
      </c>
      <c r="DK13" s="350">
        <f t="shared" si="82"/>
        <v>0</v>
      </c>
      <c r="DL13" s="350">
        <f t="shared" si="83"/>
        <v>0</v>
      </c>
      <c r="DM13" s="350">
        <f t="shared" si="84"/>
        <v>0</v>
      </c>
      <c r="DN13" s="350">
        <f t="shared" si="85"/>
        <v>0</v>
      </c>
      <c r="DO13" s="350">
        <f t="shared" si="86"/>
        <v>0</v>
      </c>
      <c r="DP13" s="350">
        <f t="shared" si="87"/>
        <v>0</v>
      </c>
      <c r="DQ13" s="350">
        <f t="shared" si="88"/>
        <v>0</v>
      </c>
      <c r="DR13" s="350">
        <f t="shared" si="89"/>
        <v>0</v>
      </c>
      <c r="DS13" s="350">
        <f t="shared" si="90"/>
        <v>0</v>
      </c>
      <c r="DT13" s="350">
        <f t="shared" si="91"/>
        <v>0</v>
      </c>
      <c r="DU13" s="350">
        <f t="shared" si="92"/>
        <v>0</v>
      </c>
      <c r="DV13" s="350">
        <f t="shared" si="93"/>
        <v>0</v>
      </c>
      <c r="DW13" s="350">
        <f t="shared" si="94"/>
        <v>0</v>
      </c>
      <c r="DX13" s="350">
        <f t="shared" si="95"/>
        <v>0</v>
      </c>
      <c r="DY13" s="350">
        <f t="shared" si="96"/>
        <v>0</v>
      </c>
      <c r="DZ13" s="350">
        <f t="shared" si="97"/>
        <v>0</v>
      </c>
      <c r="EA13" s="350">
        <f t="shared" si="98"/>
        <v>0</v>
      </c>
      <c r="EB13" s="350">
        <f t="shared" si="99"/>
        <v>0</v>
      </c>
      <c r="EC13" s="350">
        <f t="shared" si="100"/>
        <v>0</v>
      </c>
      <c r="ED13" s="350">
        <f t="shared" si="101"/>
        <v>0</v>
      </c>
      <c r="EE13" s="350">
        <f t="shared" si="102"/>
        <v>0</v>
      </c>
      <c r="EF13" s="350">
        <f t="shared" si="103"/>
        <v>0</v>
      </c>
      <c r="EG13" s="350">
        <f t="shared" si="104"/>
        <v>0</v>
      </c>
      <c r="EH13" s="350">
        <f t="shared" si="105"/>
        <v>0</v>
      </c>
      <c r="EI13" s="350">
        <f t="shared" si="106"/>
        <v>0</v>
      </c>
      <c r="EJ13" s="350">
        <f t="shared" si="107"/>
        <v>0</v>
      </c>
      <c r="EK13" s="350">
        <f t="shared" si="108"/>
        <v>0</v>
      </c>
      <c r="EL13" s="350">
        <f t="shared" si="109"/>
        <v>0</v>
      </c>
      <c r="EM13" s="350">
        <f t="shared" si="110"/>
        <v>0</v>
      </c>
      <c r="EN13" s="350">
        <f t="shared" si="111"/>
        <v>0</v>
      </c>
      <c r="EO13" s="350">
        <f t="shared" si="112"/>
        <v>0</v>
      </c>
      <c r="EP13" s="350">
        <f t="shared" si="113"/>
        <v>0</v>
      </c>
      <c r="EQ13" s="350">
        <f t="shared" si="114"/>
        <v>0</v>
      </c>
      <c r="ER13" s="350">
        <f t="shared" si="115"/>
        <v>0</v>
      </c>
      <c r="ES13" s="350">
        <f t="shared" si="116"/>
        <v>0</v>
      </c>
      <c r="ET13" s="350">
        <f t="shared" si="117"/>
        <v>0</v>
      </c>
      <c r="EU13" s="350">
        <f t="shared" si="118"/>
        <v>0</v>
      </c>
      <c r="EV13" s="350">
        <f t="shared" si="119"/>
        <v>0</v>
      </c>
      <c r="EW13" s="350">
        <f t="shared" si="120"/>
        <v>0</v>
      </c>
      <c r="EX13" s="350">
        <f t="shared" si="121"/>
        <v>0</v>
      </c>
      <c r="EY13" s="350">
        <f t="shared" si="122"/>
        <v>0</v>
      </c>
      <c r="EZ13" s="350">
        <f t="shared" si="123"/>
        <v>0</v>
      </c>
      <c r="FA13" s="350">
        <f t="shared" si="124"/>
        <v>0</v>
      </c>
      <c r="FB13" s="350">
        <f t="shared" si="125"/>
        <v>0</v>
      </c>
      <c r="FC13" s="350">
        <f t="shared" si="126"/>
        <v>0</v>
      </c>
      <c r="FD13" s="350">
        <f t="shared" si="127"/>
        <v>0</v>
      </c>
      <c r="FE13" s="350">
        <f t="shared" si="128"/>
        <v>0</v>
      </c>
      <c r="FF13" s="350">
        <f t="shared" si="129"/>
        <v>0</v>
      </c>
      <c r="FG13" s="350">
        <f t="shared" si="130"/>
        <v>0</v>
      </c>
      <c r="FH13" s="350">
        <f t="shared" si="131"/>
        <v>0</v>
      </c>
      <c r="FI13" s="350">
        <f t="shared" si="132"/>
        <v>0</v>
      </c>
      <c r="FJ13" s="350">
        <f t="shared" si="133"/>
        <v>0</v>
      </c>
      <c r="FK13" s="350">
        <f t="shared" si="134"/>
        <v>0</v>
      </c>
      <c r="FL13" s="350">
        <f t="shared" si="135"/>
        <v>0</v>
      </c>
      <c r="FM13" s="350">
        <f t="shared" si="136"/>
        <v>0</v>
      </c>
      <c r="FN13" s="350">
        <f t="shared" si="137"/>
        <v>0</v>
      </c>
      <c r="FO13" s="350">
        <f t="shared" si="138"/>
        <v>0</v>
      </c>
      <c r="FP13" s="350">
        <f t="shared" si="139"/>
        <v>0</v>
      </c>
      <c r="FQ13" s="350">
        <f t="shared" si="140"/>
        <v>0</v>
      </c>
      <c r="FR13" s="350">
        <f t="shared" si="141"/>
        <v>0</v>
      </c>
      <c r="FS13" s="350">
        <f t="shared" si="142"/>
        <v>0</v>
      </c>
      <c r="FT13" s="350">
        <f t="shared" si="143"/>
        <v>0</v>
      </c>
      <c r="FU13" s="350">
        <f t="shared" si="144"/>
        <v>0</v>
      </c>
      <c r="FV13" s="350">
        <f t="shared" si="145"/>
        <v>0</v>
      </c>
      <c r="FW13" s="350">
        <f t="shared" si="146"/>
        <v>0</v>
      </c>
      <c r="FX13" s="350">
        <f t="shared" si="147"/>
        <v>0</v>
      </c>
      <c r="FY13" s="350">
        <f t="shared" si="148"/>
        <v>0</v>
      </c>
      <c r="FZ13" s="350">
        <f t="shared" si="149"/>
        <v>0</v>
      </c>
      <c r="GA13" s="350">
        <f t="shared" si="150"/>
        <v>0</v>
      </c>
      <c r="GB13" s="350">
        <f t="shared" si="151"/>
        <v>0</v>
      </c>
      <c r="GC13" s="350">
        <f t="shared" si="152"/>
        <v>0</v>
      </c>
      <c r="GD13" s="350">
        <f t="shared" si="153"/>
        <v>0</v>
      </c>
      <c r="GE13" s="350">
        <f t="shared" si="154"/>
        <v>0</v>
      </c>
      <c r="GF13" s="350">
        <f t="shared" si="155"/>
        <v>0</v>
      </c>
      <c r="GG13" s="350">
        <f t="shared" si="156"/>
        <v>0</v>
      </c>
      <c r="GH13" s="350">
        <f t="shared" si="157"/>
        <v>0</v>
      </c>
      <c r="GI13" s="350">
        <f t="shared" si="158"/>
        <v>0</v>
      </c>
      <c r="GJ13" s="350">
        <f t="shared" si="159"/>
        <v>0</v>
      </c>
      <c r="GK13" s="350">
        <f t="shared" si="160"/>
        <v>0</v>
      </c>
      <c r="GL13" s="350">
        <f t="shared" si="161"/>
        <v>0</v>
      </c>
      <c r="GM13" s="346">
        <v>7</v>
      </c>
      <c r="GN13" s="346">
        <f t="shared" si="162"/>
        <v>0</v>
      </c>
      <c r="GO13" s="346">
        <v>1</v>
      </c>
      <c r="GP13" s="346">
        <f t="shared" si="163"/>
        <v>0</v>
      </c>
    </row>
    <row r="14" spans="1:198" x14ac:dyDescent="0.25">
      <c r="A14" s="31"/>
      <c r="B14" s="31"/>
      <c r="C14" s="31"/>
      <c r="D14" s="31"/>
      <c r="E14" s="31"/>
      <c r="F14" s="31"/>
      <c r="G14" s="34"/>
      <c r="H14" s="31"/>
      <c r="I14" s="31"/>
      <c r="J14" s="31"/>
      <c r="K14" s="31"/>
      <c r="L14" s="31"/>
      <c r="M14" s="31"/>
      <c r="N14" s="31"/>
      <c r="O14" s="99"/>
      <c r="P14" s="4" t="str">
        <f t="shared" si="0"/>
        <v/>
      </c>
      <c r="Q14" s="102"/>
      <c r="R14" s="4" t="str">
        <f t="shared" si="1"/>
        <v/>
      </c>
      <c r="S14" s="31"/>
      <c r="T14" s="31"/>
      <c r="U14" s="31"/>
      <c r="V14" s="31"/>
      <c r="W14" s="31"/>
      <c r="X14" s="31"/>
      <c r="Y14" s="31"/>
      <c r="Z14" s="31"/>
      <c r="AA14" s="31"/>
      <c r="AB14" s="346" t="s">
        <v>54</v>
      </c>
      <c r="AC14" s="346">
        <f t="shared" si="2"/>
        <v>0</v>
      </c>
      <c r="AD14" s="346">
        <v>6</v>
      </c>
      <c r="AE14" s="350" t="s">
        <v>175</v>
      </c>
      <c r="AF14" s="346">
        <f t="shared" si="3"/>
        <v>0</v>
      </c>
      <c r="AG14" s="346">
        <f t="shared" si="4"/>
        <v>0</v>
      </c>
      <c r="AH14" s="346">
        <f t="shared" si="5"/>
        <v>0</v>
      </c>
      <c r="AI14" s="346">
        <f t="shared" si="6"/>
        <v>0</v>
      </c>
      <c r="AJ14" s="346">
        <f t="shared" si="7"/>
        <v>0</v>
      </c>
      <c r="AK14" s="346">
        <f t="shared" si="8"/>
        <v>0</v>
      </c>
      <c r="AL14" s="346">
        <f t="shared" si="9"/>
        <v>0</v>
      </c>
      <c r="AM14" s="346">
        <f t="shared" si="10"/>
        <v>0</v>
      </c>
      <c r="AN14" s="346">
        <f t="shared" si="11"/>
        <v>0</v>
      </c>
      <c r="AP14" s="350" t="s">
        <v>175</v>
      </c>
      <c r="AQ14" s="378"/>
      <c r="AR14" s="378"/>
      <c r="AS14" s="350">
        <f t="shared" si="12"/>
        <v>0</v>
      </c>
      <c r="AT14" s="350">
        <f t="shared" si="13"/>
        <v>0</v>
      </c>
      <c r="AU14" s="350">
        <f t="shared" si="14"/>
        <v>0</v>
      </c>
      <c r="AV14" s="350">
        <f t="shared" si="15"/>
        <v>0</v>
      </c>
      <c r="AW14" s="350">
        <f t="shared" si="16"/>
        <v>0</v>
      </c>
      <c r="AX14" s="350">
        <f t="shared" si="17"/>
        <v>0</v>
      </c>
      <c r="AY14" s="350">
        <f t="shared" si="18"/>
        <v>0</v>
      </c>
      <c r="AZ14" s="350">
        <f t="shared" si="19"/>
        <v>0</v>
      </c>
      <c r="BA14" s="350">
        <f t="shared" si="20"/>
        <v>0</v>
      </c>
      <c r="BB14" s="350">
        <f t="shared" si="21"/>
        <v>0</v>
      </c>
      <c r="BC14" s="350">
        <f t="shared" si="22"/>
        <v>0</v>
      </c>
      <c r="BD14" s="350">
        <f t="shared" si="23"/>
        <v>0</v>
      </c>
      <c r="BE14" s="350">
        <f t="shared" si="24"/>
        <v>0</v>
      </c>
      <c r="BF14" s="350">
        <f t="shared" si="25"/>
        <v>0</v>
      </c>
      <c r="BG14" s="350">
        <f t="shared" si="26"/>
        <v>0</v>
      </c>
      <c r="BH14" s="350">
        <f t="shared" si="27"/>
        <v>0</v>
      </c>
      <c r="BI14" s="350">
        <f t="shared" si="28"/>
        <v>0</v>
      </c>
      <c r="BJ14" s="350">
        <f t="shared" si="29"/>
        <v>0</v>
      </c>
      <c r="BK14" s="350">
        <f t="shared" si="30"/>
        <v>0</v>
      </c>
      <c r="BL14" s="350">
        <f t="shared" si="31"/>
        <v>0</v>
      </c>
      <c r="BM14" s="350">
        <f t="shared" si="32"/>
        <v>0</v>
      </c>
      <c r="BN14" s="350">
        <f t="shared" si="33"/>
        <v>0</v>
      </c>
      <c r="BO14" s="350">
        <f t="shared" si="34"/>
        <v>0</v>
      </c>
      <c r="BP14" s="350">
        <f t="shared" si="35"/>
        <v>0</v>
      </c>
      <c r="BQ14" s="350">
        <f t="shared" si="36"/>
        <v>0</v>
      </c>
      <c r="BR14" s="350">
        <f t="shared" si="37"/>
        <v>0</v>
      </c>
      <c r="BS14" s="350">
        <f t="shared" si="38"/>
        <v>0</v>
      </c>
      <c r="BT14" s="350">
        <f t="shared" si="39"/>
        <v>0</v>
      </c>
      <c r="BU14" s="350">
        <f t="shared" si="40"/>
        <v>0</v>
      </c>
      <c r="BV14" s="350">
        <f t="shared" si="41"/>
        <v>0</v>
      </c>
      <c r="BW14" s="350">
        <f t="shared" si="42"/>
        <v>0</v>
      </c>
      <c r="BX14" s="350">
        <f t="shared" si="43"/>
        <v>0</v>
      </c>
      <c r="BY14" s="350">
        <f t="shared" si="44"/>
        <v>0</v>
      </c>
      <c r="BZ14" s="350">
        <f t="shared" si="45"/>
        <v>0</v>
      </c>
      <c r="CA14" s="350">
        <f t="shared" si="46"/>
        <v>0</v>
      </c>
      <c r="CB14" s="350">
        <f t="shared" si="47"/>
        <v>0</v>
      </c>
      <c r="CC14" s="350">
        <f t="shared" si="48"/>
        <v>0</v>
      </c>
      <c r="CD14" s="350">
        <f t="shared" si="49"/>
        <v>0</v>
      </c>
      <c r="CE14" s="350">
        <f t="shared" si="50"/>
        <v>0</v>
      </c>
      <c r="CF14" s="350">
        <f t="shared" si="51"/>
        <v>0</v>
      </c>
      <c r="CG14" s="350">
        <f t="shared" si="52"/>
        <v>0</v>
      </c>
      <c r="CH14" s="350">
        <f t="shared" si="53"/>
        <v>0</v>
      </c>
      <c r="CI14" s="350">
        <f t="shared" si="54"/>
        <v>0</v>
      </c>
      <c r="CJ14" s="350">
        <f t="shared" si="55"/>
        <v>0</v>
      </c>
      <c r="CK14" s="350">
        <f t="shared" si="56"/>
        <v>0</v>
      </c>
      <c r="CL14" s="350">
        <f t="shared" si="57"/>
        <v>0</v>
      </c>
      <c r="CM14" s="350">
        <f t="shared" si="58"/>
        <v>0</v>
      </c>
      <c r="CN14" s="350">
        <f t="shared" si="59"/>
        <v>0</v>
      </c>
      <c r="CO14" s="350">
        <f t="shared" si="60"/>
        <v>0</v>
      </c>
      <c r="CP14" s="350">
        <f t="shared" si="61"/>
        <v>0</v>
      </c>
      <c r="CQ14" s="350">
        <f t="shared" si="62"/>
        <v>0</v>
      </c>
      <c r="CR14" s="350">
        <f t="shared" si="63"/>
        <v>0</v>
      </c>
      <c r="CS14" s="350">
        <f t="shared" si="64"/>
        <v>0</v>
      </c>
      <c r="CT14" s="350">
        <f t="shared" si="65"/>
        <v>0</v>
      </c>
      <c r="CU14" s="350">
        <f t="shared" si="66"/>
        <v>0</v>
      </c>
      <c r="CV14" s="350">
        <f t="shared" si="67"/>
        <v>0</v>
      </c>
      <c r="CW14" s="350">
        <f t="shared" si="68"/>
        <v>0</v>
      </c>
      <c r="CX14" s="350">
        <f t="shared" si="69"/>
        <v>0</v>
      </c>
      <c r="CY14" s="350">
        <f t="shared" si="70"/>
        <v>0</v>
      </c>
      <c r="CZ14" s="350">
        <f t="shared" si="71"/>
        <v>0</v>
      </c>
      <c r="DA14" s="350">
        <f t="shared" si="72"/>
        <v>0</v>
      </c>
      <c r="DB14" s="350">
        <f t="shared" si="73"/>
        <v>0</v>
      </c>
      <c r="DC14" s="350">
        <f t="shared" si="74"/>
        <v>0</v>
      </c>
      <c r="DD14" s="350">
        <f t="shared" si="75"/>
        <v>0</v>
      </c>
      <c r="DE14" s="350">
        <f t="shared" si="76"/>
        <v>0</v>
      </c>
      <c r="DF14" s="350">
        <f t="shared" si="77"/>
        <v>0</v>
      </c>
      <c r="DG14" s="350">
        <f t="shared" si="78"/>
        <v>0</v>
      </c>
      <c r="DH14" s="350">
        <f t="shared" si="79"/>
        <v>0</v>
      </c>
      <c r="DI14" s="350">
        <f t="shared" si="80"/>
        <v>0</v>
      </c>
      <c r="DJ14" s="350">
        <f t="shared" si="81"/>
        <v>0</v>
      </c>
      <c r="DK14" s="350">
        <f t="shared" si="82"/>
        <v>0</v>
      </c>
      <c r="DL14" s="350">
        <f t="shared" si="83"/>
        <v>0</v>
      </c>
      <c r="DM14" s="350">
        <f t="shared" si="84"/>
        <v>0</v>
      </c>
      <c r="DN14" s="350">
        <f t="shared" si="85"/>
        <v>0</v>
      </c>
      <c r="DO14" s="350">
        <f t="shared" si="86"/>
        <v>0</v>
      </c>
      <c r="DP14" s="350">
        <f t="shared" si="87"/>
        <v>0</v>
      </c>
      <c r="DQ14" s="350">
        <f t="shared" si="88"/>
        <v>0</v>
      </c>
      <c r="DR14" s="350">
        <f t="shared" si="89"/>
        <v>0</v>
      </c>
      <c r="DS14" s="350">
        <f t="shared" si="90"/>
        <v>0</v>
      </c>
      <c r="DT14" s="350">
        <f t="shared" si="91"/>
        <v>0</v>
      </c>
      <c r="DU14" s="350">
        <f t="shared" si="92"/>
        <v>0</v>
      </c>
      <c r="DV14" s="350">
        <f t="shared" si="93"/>
        <v>0</v>
      </c>
      <c r="DW14" s="350">
        <f t="shared" si="94"/>
        <v>0</v>
      </c>
      <c r="DX14" s="350">
        <f t="shared" si="95"/>
        <v>0</v>
      </c>
      <c r="DY14" s="350">
        <f t="shared" si="96"/>
        <v>0</v>
      </c>
      <c r="DZ14" s="350">
        <f t="shared" si="97"/>
        <v>0</v>
      </c>
      <c r="EA14" s="350">
        <f t="shared" si="98"/>
        <v>0</v>
      </c>
      <c r="EB14" s="350">
        <f t="shared" si="99"/>
        <v>0</v>
      </c>
      <c r="EC14" s="350">
        <f t="shared" si="100"/>
        <v>0</v>
      </c>
      <c r="ED14" s="350">
        <f t="shared" si="101"/>
        <v>0</v>
      </c>
      <c r="EE14" s="350">
        <f t="shared" si="102"/>
        <v>0</v>
      </c>
      <c r="EF14" s="350">
        <f t="shared" si="103"/>
        <v>0</v>
      </c>
      <c r="EG14" s="350">
        <f t="shared" si="104"/>
        <v>0</v>
      </c>
      <c r="EH14" s="350">
        <f t="shared" si="105"/>
        <v>0</v>
      </c>
      <c r="EI14" s="350">
        <f t="shared" si="106"/>
        <v>0</v>
      </c>
      <c r="EJ14" s="350">
        <f t="shared" si="107"/>
        <v>0</v>
      </c>
      <c r="EK14" s="350">
        <f t="shared" si="108"/>
        <v>0</v>
      </c>
      <c r="EL14" s="350">
        <f t="shared" si="109"/>
        <v>0</v>
      </c>
      <c r="EM14" s="350">
        <f t="shared" si="110"/>
        <v>0</v>
      </c>
      <c r="EN14" s="350">
        <f t="shared" si="111"/>
        <v>0</v>
      </c>
      <c r="EO14" s="350">
        <f t="shared" si="112"/>
        <v>0</v>
      </c>
      <c r="EP14" s="350">
        <f t="shared" si="113"/>
        <v>0</v>
      </c>
      <c r="EQ14" s="350">
        <f t="shared" si="114"/>
        <v>0</v>
      </c>
      <c r="ER14" s="350">
        <f t="shared" si="115"/>
        <v>0</v>
      </c>
      <c r="ES14" s="350">
        <f t="shared" si="116"/>
        <v>0</v>
      </c>
      <c r="ET14" s="350">
        <f t="shared" si="117"/>
        <v>0</v>
      </c>
      <c r="EU14" s="350">
        <f t="shared" si="118"/>
        <v>0</v>
      </c>
      <c r="EV14" s="350">
        <f t="shared" si="119"/>
        <v>0</v>
      </c>
      <c r="EW14" s="350">
        <f t="shared" si="120"/>
        <v>0</v>
      </c>
      <c r="EX14" s="350">
        <f t="shared" si="121"/>
        <v>0</v>
      </c>
      <c r="EY14" s="350">
        <f t="shared" si="122"/>
        <v>0</v>
      </c>
      <c r="EZ14" s="350">
        <f t="shared" si="123"/>
        <v>0</v>
      </c>
      <c r="FA14" s="350">
        <f t="shared" si="124"/>
        <v>0</v>
      </c>
      <c r="FB14" s="350">
        <f t="shared" si="125"/>
        <v>0</v>
      </c>
      <c r="FC14" s="350">
        <f t="shared" si="126"/>
        <v>0</v>
      </c>
      <c r="FD14" s="350">
        <f t="shared" si="127"/>
        <v>0</v>
      </c>
      <c r="FE14" s="350">
        <f t="shared" si="128"/>
        <v>0</v>
      </c>
      <c r="FF14" s="350">
        <f t="shared" si="129"/>
        <v>0</v>
      </c>
      <c r="FG14" s="350">
        <f t="shared" si="130"/>
        <v>0</v>
      </c>
      <c r="FH14" s="350">
        <f t="shared" si="131"/>
        <v>0</v>
      </c>
      <c r="FI14" s="350">
        <f t="shared" si="132"/>
        <v>0</v>
      </c>
      <c r="FJ14" s="350">
        <f t="shared" si="133"/>
        <v>0</v>
      </c>
      <c r="FK14" s="350">
        <f t="shared" si="134"/>
        <v>0</v>
      </c>
      <c r="FL14" s="350">
        <f t="shared" si="135"/>
        <v>0</v>
      </c>
      <c r="FM14" s="350">
        <f t="shared" si="136"/>
        <v>0</v>
      </c>
      <c r="FN14" s="350">
        <f t="shared" si="137"/>
        <v>0</v>
      </c>
      <c r="FO14" s="350">
        <f t="shared" si="138"/>
        <v>0</v>
      </c>
      <c r="FP14" s="350">
        <f t="shared" si="139"/>
        <v>0</v>
      </c>
      <c r="FQ14" s="350">
        <f t="shared" si="140"/>
        <v>0</v>
      </c>
      <c r="FR14" s="350">
        <f t="shared" si="141"/>
        <v>0</v>
      </c>
      <c r="FS14" s="350">
        <f t="shared" si="142"/>
        <v>0</v>
      </c>
      <c r="FT14" s="350">
        <f t="shared" si="143"/>
        <v>0</v>
      </c>
      <c r="FU14" s="350">
        <f t="shared" si="144"/>
        <v>0</v>
      </c>
      <c r="FV14" s="350">
        <f t="shared" si="145"/>
        <v>0</v>
      </c>
      <c r="FW14" s="350">
        <f t="shared" si="146"/>
        <v>0</v>
      </c>
      <c r="FX14" s="350">
        <f t="shared" si="147"/>
        <v>0</v>
      </c>
      <c r="FY14" s="350">
        <f t="shared" si="148"/>
        <v>0</v>
      </c>
      <c r="FZ14" s="350">
        <f t="shared" si="149"/>
        <v>0</v>
      </c>
      <c r="GA14" s="350">
        <f t="shared" si="150"/>
        <v>0</v>
      </c>
      <c r="GB14" s="350">
        <f t="shared" si="151"/>
        <v>0</v>
      </c>
      <c r="GC14" s="350">
        <f t="shared" si="152"/>
        <v>0</v>
      </c>
      <c r="GD14" s="350">
        <f t="shared" si="153"/>
        <v>0</v>
      </c>
      <c r="GE14" s="350">
        <f t="shared" si="154"/>
        <v>0</v>
      </c>
      <c r="GF14" s="350">
        <f t="shared" si="155"/>
        <v>0</v>
      </c>
      <c r="GG14" s="350">
        <f t="shared" si="156"/>
        <v>0</v>
      </c>
      <c r="GH14" s="350">
        <f t="shared" si="157"/>
        <v>0</v>
      </c>
      <c r="GI14" s="350">
        <f t="shared" si="158"/>
        <v>0</v>
      </c>
      <c r="GJ14" s="350">
        <f t="shared" si="159"/>
        <v>0</v>
      </c>
      <c r="GK14" s="350">
        <f t="shared" si="160"/>
        <v>0</v>
      </c>
      <c r="GL14" s="350">
        <f t="shared" si="161"/>
        <v>0</v>
      </c>
      <c r="GM14" s="346">
        <v>10</v>
      </c>
      <c r="GN14" s="346">
        <f t="shared" si="162"/>
        <v>0</v>
      </c>
      <c r="GO14" s="346">
        <v>1</v>
      </c>
      <c r="GP14" s="346">
        <f t="shared" si="163"/>
        <v>0</v>
      </c>
    </row>
    <row r="15" spans="1:198" x14ac:dyDescent="0.25">
      <c r="A15" s="31"/>
      <c r="B15" s="31"/>
      <c r="C15" s="31"/>
      <c r="D15" s="31"/>
      <c r="E15" s="31"/>
      <c r="F15" s="31"/>
      <c r="G15" s="34"/>
      <c r="H15" s="31"/>
      <c r="I15" s="31"/>
      <c r="J15" s="31"/>
      <c r="K15" s="31"/>
      <c r="L15" s="31"/>
      <c r="M15" s="31"/>
      <c r="N15" s="31"/>
      <c r="O15" s="99"/>
      <c r="P15" s="4" t="str">
        <f t="shared" si="0"/>
        <v/>
      </c>
      <c r="Q15" s="102"/>
      <c r="R15" s="4" t="str">
        <f t="shared" si="1"/>
        <v/>
      </c>
      <c r="S15" s="31"/>
      <c r="T15" s="31"/>
      <c r="U15" s="31"/>
      <c r="V15" s="31"/>
      <c r="W15" s="31"/>
      <c r="X15" s="31"/>
      <c r="Y15" s="31"/>
      <c r="Z15" s="31"/>
      <c r="AA15" s="31"/>
      <c r="AC15" s="346">
        <f t="shared" si="2"/>
        <v>0</v>
      </c>
      <c r="AD15" s="346">
        <v>7</v>
      </c>
      <c r="AE15" s="350" t="s">
        <v>176</v>
      </c>
      <c r="AF15" s="346">
        <f t="shared" si="3"/>
        <v>0</v>
      </c>
      <c r="AG15" s="346">
        <f t="shared" si="4"/>
        <v>0</v>
      </c>
      <c r="AH15" s="346">
        <f t="shared" si="5"/>
        <v>0</v>
      </c>
      <c r="AI15" s="346">
        <f t="shared" si="6"/>
        <v>0</v>
      </c>
      <c r="AJ15" s="346">
        <f t="shared" si="7"/>
        <v>0</v>
      </c>
      <c r="AK15" s="346">
        <f t="shared" si="8"/>
        <v>0</v>
      </c>
      <c r="AL15" s="346">
        <f t="shared" si="9"/>
        <v>0</v>
      </c>
      <c r="AM15" s="346">
        <f t="shared" si="10"/>
        <v>0</v>
      </c>
      <c r="AN15" s="346">
        <f t="shared" si="11"/>
        <v>0</v>
      </c>
      <c r="AP15" s="350" t="s">
        <v>176</v>
      </c>
      <c r="AQ15" s="378"/>
      <c r="AR15" s="378"/>
      <c r="AS15" s="350">
        <f t="shared" si="12"/>
        <v>0</v>
      </c>
      <c r="AT15" s="350">
        <f t="shared" si="13"/>
        <v>0</v>
      </c>
      <c r="AU15" s="350">
        <f t="shared" si="14"/>
        <v>0</v>
      </c>
      <c r="AV15" s="350">
        <f t="shared" si="15"/>
        <v>0</v>
      </c>
      <c r="AW15" s="350">
        <f t="shared" si="16"/>
        <v>0</v>
      </c>
      <c r="AX15" s="350">
        <f t="shared" si="17"/>
        <v>0</v>
      </c>
      <c r="AY15" s="350">
        <f t="shared" si="18"/>
        <v>0</v>
      </c>
      <c r="AZ15" s="350">
        <f t="shared" si="19"/>
        <v>0</v>
      </c>
      <c r="BA15" s="350">
        <f t="shared" si="20"/>
        <v>0</v>
      </c>
      <c r="BB15" s="350">
        <f t="shared" si="21"/>
        <v>0</v>
      </c>
      <c r="BC15" s="350">
        <f t="shared" si="22"/>
        <v>0</v>
      </c>
      <c r="BD15" s="350">
        <f t="shared" si="23"/>
        <v>0</v>
      </c>
      <c r="BE15" s="350">
        <f t="shared" si="24"/>
        <v>0</v>
      </c>
      <c r="BF15" s="350">
        <f t="shared" si="25"/>
        <v>0</v>
      </c>
      <c r="BG15" s="350">
        <f t="shared" si="26"/>
        <v>0</v>
      </c>
      <c r="BH15" s="350">
        <f t="shared" si="27"/>
        <v>0</v>
      </c>
      <c r="BI15" s="350">
        <f t="shared" si="28"/>
        <v>0</v>
      </c>
      <c r="BJ15" s="350">
        <f t="shared" si="29"/>
        <v>0</v>
      </c>
      <c r="BK15" s="350">
        <f t="shared" si="30"/>
        <v>0</v>
      </c>
      <c r="BL15" s="350">
        <f t="shared" si="31"/>
        <v>0</v>
      </c>
      <c r="BM15" s="350">
        <f t="shared" si="32"/>
        <v>0</v>
      </c>
      <c r="BN15" s="350">
        <f t="shared" si="33"/>
        <v>0</v>
      </c>
      <c r="BO15" s="350">
        <f t="shared" si="34"/>
        <v>0</v>
      </c>
      <c r="BP15" s="350">
        <f t="shared" si="35"/>
        <v>0</v>
      </c>
      <c r="BQ15" s="350">
        <f t="shared" si="36"/>
        <v>0</v>
      </c>
      <c r="BR15" s="350">
        <f t="shared" si="37"/>
        <v>0</v>
      </c>
      <c r="BS15" s="350">
        <f t="shared" si="38"/>
        <v>0</v>
      </c>
      <c r="BT15" s="350">
        <f t="shared" si="39"/>
        <v>0</v>
      </c>
      <c r="BU15" s="350">
        <f t="shared" si="40"/>
        <v>0</v>
      </c>
      <c r="BV15" s="350">
        <f t="shared" si="41"/>
        <v>0</v>
      </c>
      <c r="BW15" s="350">
        <f t="shared" si="42"/>
        <v>0</v>
      </c>
      <c r="BX15" s="350">
        <f t="shared" si="43"/>
        <v>0</v>
      </c>
      <c r="BY15" s="350">
        <f t="shared" si="44"/>
        <v>0</v>
      </c>
      <c r="BZ15" s="350">
        <f t="shared" si="45"/>
        <v>0</v>
      </c>
      <c r="CA15" s="350">
        <f t="shared" si="46"/>
        <v>0</v>
      </c>
      <c r="CB15" s="350">
        <f t="shared" si="47"/>
        <v>0</v>
      </c>
      <c r="CC15" s="350">
        <f t="shared" si="48"/>
        <v>0</v>
      </c>
      <c r="CD15" s="350">
        <f t="shared" si="49"/>
        <v>0</v>
      </c>
      <c r="CE15" s="350">
        <f t="shared" si="50"/>
        <v>0</v>
      </c>
      <c r="CF15" s="350">
        <f t="shared" si="51"/>
        <v>0</v>
      </c>
      <c r="CG15" s="350">
        <f t="shared" si="52"/>
        <v>0</v>
      </c>
      <c r="CH15" s="350">
        <f t="shared" si="53"/>
        <v>0</v>
      </c>
      <c r="CI15" s="350">
        <f t="shared" si="54"/>
        <v>0</v>
      </c>
      <c r="CJ15" s="350">
        <f t="shared" si="55"/>
        <v>0</v>
      </c>
      <c r="CK15" s="350">
        <f t="shared" si="56"/>
        <v>0</v>
      </c>
      <c r="CL15" s="350">
        <f t="shared" si="57"/>
        <v>0</v>
      </c>
      <c r="CM15" s="350">
        <f t="shared" si="58"/>
        <v>0</v>
      </c>
      <c r="CN15" s="350">
        <f t="shared" si="59"/>
        <v>0</v>
      </c>
      <c r="CO15" s="350">
        <f t="shared" si="60"/>
        <v>0</v>
      </c>
      <c r="CP15" s="350">
        <f t="shared" si="61"/>
        <v>0</v>
      </c>
      <c r="CQ15" s="350">
        <f t="shared" si="62"/>
        <v>0</v>
      </c>
      <c r="CR15" s="350">
        <f t="shared" si="63"/>
        <v>0</v>
      </c>
      <c r="CS15" s="350">
        <f t="shared" si="64"/>
        <v>0</v>
      </c>
      <c r="CT15" s="350">
        <f t="shared" si="65"/>
        <v>0</v>
      </c>
      <c r="CU15" s="350">
        <f t="shared" si="66"/>
        <v>0</v>
      </c>
      <c r="CV15" s="350">
        <f t="shared" si="67"/>
        <v>0</v>
      </c>
      <c r="CW15" s="350">
        <f t="shared" si="68"/>
        <v>0</v>
      </c>
      <c r="CX15" s="350">
        <f t="shared" si="69"/>
        <v>0</v>
      </c>
      <c r="CY15" s="350">
        <f t="shared" si="70"/>
        <v>0</v>
      </c>
      <c r="CZ15" s="350">
        <f t="shared" si="71"/>
        <v>0</v>
      </c>
      <c r="DA15" s="350">
        <f t="shared" si="72"/>
        <v>0</v>
      </c>
      <c r="DB15" s="350">
        <f t="shared" si="73"/>
        <v>0</v>
      </c>
      <c r="DC15" s="350">
        <f t="shared" si="74"/>
        <v>0</v>
      </c>
      <c r="DD15" s="350">
        <f t="shared" si="75"/>
        <v>0</v>
      </c>
      <c r="DE15" s="350">
        <f t="shared" si="76"/>
        <v>0</v>
      </c>
      <c r="DF15" s="350">
        <f t="shared" si="77"/>
        <v>0</v>
      </c>
      <c r="DG15" s="350">
        <f t="shared" si="78"/>
        <v>0</v>
      </c>
      <c r="DH15" s="350">
        <f t="shared" si="79"/>
        <v>0</v>
      </c>
      <c r="DI15" s="350">
        <f t="shared" si="80"/>
        <v>0</v>
      </c>
      <c r="DJ15" s="350">
        <f t="shared" si="81"/>
        <v>0</v>
      </c>
      <c r="DK15" s="350">
        <f t="shared" si="82"/>
        <v>0</v>
      </c>
      <c r="DL15" s="350">
        <f t="shared" si="83"/>
        <v>0</v>
      </c>
      <c r="DM15" s="350">
        <f t="shared" si="84"/>
        <v>0</v>
      </c>
      <c r="DN15" s="350">
        <f t="shared" si="85"/>
        <v>0</v>
      </c>
      <c r="DO15" s="350">
        <f t="shared" si="86"/>
        <v>0</v>
      </c>
      <c r="DP15" s="350">
        <f t="shared" si="87"/>
        <v>0</v>
      </c>
      <c r="DQ15" s="350">
        <f t="shared" si="88"/>
        <v>0</v>
      </c>
      <c r="DR15" s="350">
        <f t="shared" si="89"/>
        <v>0</v>
      </c>
      <c r="DS15" s="350">
        <f t="shared" si="90"/>
        <v>0</v>
      </c>
      <c r="DT15" s="350">
        <f t="shared" si="91"/>
        <v>0</v>
      </c>
      <c r="DU15" s="350">
        <f t="shared" si="92"/>
        <v>0</v>
      </c>
      <c r="DV15" s="350">
        <f t="shared" si="93"/>
        <v>0</v>
      </c>
      <c r="DW15" s="350">
        <f t="shared" si="94"/>
        <v>0</v>
      </c>
      <c r="DX15" s="350">
        <f t="shared" si="95"/>
        <v>0</v>
      </c>
      <c r="DY15" s="350">
        <f t="shared" si="96"/>
        <v>0</v>
      </c>
      <c r="DZ15" s="350">
        <f t="shared" si="97"/>
        <v>0</v>
      </c>
      <c r="EA15" s="350">
        <f t="shared" si="98"/>
        <v>0</v>
      </c>
      <c r="EB15" s="350">
        <f t="shared" si="99"/>
        <v>0</v>
      </c>
      <c r="EC15" s="350">
        <f t="shared" si="100"/>
        <v>0</v>
      </c>
      <c r="ED15" s="350">
        <f t="shared" si="101"/>
        <v>0</v>
      </c>
      <c r="EE15" s="350">
        <f t="shared" si="102"/>
        <v>0</v>
      </c>
      <c r="EF15" s="350">
        <f t="shared" si="103"/>
        <v>0</v>
      </c>
      <c r="EG15" s="350">
        <f t="shared" si="104"/>
        <v>0</v>
      </c>
      <c r="EH15" s="350">
        <f t="shared" si="105"/>
        <v>0</v>
      </c>
      <c r="EI15" s="350">
        <f t="shared" si="106"/>
        <v>0</v>
      </c>
      <c r="EJ15" s="350">
        <f t="shared" si="107"/>
        <v>0</v>
      </c>
      <c r="EK15" s="350">
        <f t="shared" si="108"/>
        <v>0</v>
      </c>
      <c r="EL15" s="350">
        <f t="shared" si="109"/>
        <v>0</v>
      </c>
      <c r="EM15" s="350">
        <f t="shared" si="110"/>
        <v>0</v>
      </c>
      <c r="EN15" s="350">
        <f t="shared" si="111"/>
        <v>0</v>
      </c>
      <c r="EO15" s="350">
        <f t="shared" si="112"/>
        <v>0</v>
      </c>
      <c r="EP15" s="350">
        <f t="shared" si="113"/>
        <v>0</v>
      </c>
      <c r="EQ15" s="350">
        <f t="shared" si="114"/>
        <v>0</v>
      </c>
      <c r="ER15" s="350">
        <f t="shared" si="115"/>
        <v>0</v>
      </c>
      <c r="ES15" s="350">
        <f t="shared" si="116"/>
        <v>0</v>
      </c>
      <c r="ET15" s="350">
        <f t="shared" si="117"/>
        <v>0</v>
      </c>
      <c r="EU15" s="350">
        <f t="shared" si="118"/>
        <v>0</v>
      </c>
      <c r="EV15" s="350">
        <f t="shared" si="119"/>
        <v>0</v>
      </c>
      <c r="EW15" s="350">
        <f t="shared" si="120"/>
        <v>0</v>
      </c>
      <c r="EX15" s="350">
        <f t="shared" si="121"/>
        <v>0</v>
      </c>
      <c r="EY15" s="350">
        <f t="shared" si="122"/>
        <v>0</v>
      </c>
      <c r="EZ15" s="350">
        <f t="shared" si="123"/>
        <v>0</v>
      </c>
      <c r="FA15" s="350">
        <f t="shared" si="124"/>
        <v>0</v>
      </c>
      <c r="FB15" s="350">
        <f t="shared" si="125"/>
        <v>0</v>
      </c>
      <c r="FC15" s="350">
        <f t="shared" si="126"/>
        <v>0</v>
      </c>
      <c r="FD15" s="350">
        <f t="shared" si="127"/>
        <v>0</v>
      </c>
      <c r="FE15" s="350">
        <f t="shared" si="128"/>
        <v>0</v>
      </c>
      <c r="FF15" s="350">
        <f t="shared" si="129"/>
        <v>0</v>
      </c>
      <c r="FG15" s="350">
        <f t="shared" si="130"/>
        <v>0</v>
      </c>
      <c r="FH15" s="350">
        <f t="shared" si="131"/>
        <v>0</v>
      </c>
      <c r="FI15" s="350">
        <f t="shared" si="132"/>
        <v>0</v>
      </c>
      <c r="FJ15" s="350">
        <f t="shared" si="133"/>
        <v>0</v>
      </c>
      <c r="FK15" s="350">
        <f t="shared" si="134"/>
        <v>0</v>
      </c>
      <c r="FL15" s="350">
        <f t="shared" si="135"/>
        <v>0</v>
      </c>
      <c r="FM15" s="350">
        <f t="shared" si="136"/>
        <v>0</v>
      </c>
      <c r="FN15" s="350">
        <f t="shared" si="137"/>
        <v>0</v>
      </c>
      <c r="FO15" s="350">
        <f t="shared" si="138"/>
        <v>0</v>
      </c>
      <c r="FP15" s="350">
        <f t="shared" si="139"/>
        <v>0</v>
      </c>
      <c r="FQ15" s="350">
        <f t="shared" si="140"/>
        <v>0</v>
      </c>
      <c r="FR15" s="350">
        <f t="shared" si="141"/>
        <v>0</v>
      </c>
      <c r="FS15" s="350">
        <f t="shared" si="142"/>
        <v>0</v>
      </c>
      <c r="FT15" s="350">
        <f t="shared" si="143"/>
        <v>0</v>
      </c>
      <c r="FU15" s="350">
        <f t="shared" si="144"/>
        <v>0</v>
      </c>
      <c r="FV15" s="350">
        <f t="shared" si="145"/>
        <v>0</v>
      </c>
      <c r="FW15" s="350">
        <f t="shared" si="146"/>
        <v>0</v>
      </c>
      <c r="FX15" s="350">
        <f t="shared" si="147"/>
        <v>0</v>
      </c>
      <c r="FY15" s="350">
        <f t="shared" si="148"/>
        <v>0</v>
      </c>
      <c r="FZ15" s="350">
        <f t="shared" si="149"/>
        <v>0</v>
      </c>
      <c r="GA15" s="350">
        <f t="shared" si="150"/>
        <v>0</v>
      </c>
      <c r="GB15" s="350">
        <f t="shared" si="151"/>
        <v>0</v>
      </c>
      <c r="GC15" s="350">
        <f t="shared" si="152"/>
        <v>0</v>
      </c>
      <c r="GD15" s="350">
        <f t="shared" si="153"/>
        <v>0</v>
      </c>
      <c r="GE15" s="350">
        <f t="shared" si="154"/>
        <v>0</v>
      </c>
      <c r="GF15" s="350">
        <f t="shared" si="155"/>
        <v>0</v>
      </c>
      <c r="GG15" s="350">
        <f t="shared" si="156"/>
        <v>0</v>
      </c>
      <c r="GH15" s="350">
        <f t="shared" si="157"/>
        <v>0</v>
      </c>
      <c r="GI15" s="350">
        <f t="shared" si="158"/>
        <v>0</v>
      </c>
      <c r="GJ15" s="350">
        <f t="shared" si="159"/>
        <v>0</v>
      </c>
      <c r="GK15" s="350">
        <f t="shared" si="160"/>
        <v>0</v>
      </c>
      <c r="GL15" s="350">
        <f t="shared" si="161"/>
        <v>0</v>
      </c>
      <c r="GM15" s="346">
        <v>2</v>
      </c>
      <c r="GN15" s="346">
        <f t="shared" si="162"/>
        <v>0</v>
      </c>
      <c r="GO15" s="346">
        <v>3</v>
      </c>
      <c r="GP15" s="346">
        <f t="shared" si="163"/>
        <v>0</v>
      </c>
    </row>
    <row r="16" spans="1:198" x14ac:dyDescent="0.25">
      <c r="A16" s="31"/>
      <c r="B16" s="31"/>
      <c r="C16" s="31"/>
      <c r="D16" s="31"/>
      <c r="E16" s="31"/>
      <c r="F16" s="31"/>
      <c r="G16" s="34"/>
      <c r="H16" s="31"/>
      <c r="I16" s="31"/>
      <c r="J16" s="31"/>
      <c r="K16" s="31"/>
      <c r="L16" s="31"/>
      <c r="M16" s="31"/>
      <c r="N16" s="31"/>
      <c r="O16" s="99"/>
      <c r="P16" s="4" t="str">
        <f t="shared" si="0"/>
        <v/>
      </c>
      <c r="Q16" s="102"/>
      <c r="R16" s="4" t="str">
        <f t="shared" si="1"/>
        <v/>
      </c>
      <c r="S16" s="31"/>
      <c r="T16" s="31"/>
      <c r="U16" s="31"/>
      <c r="V16" s="31"/>
      <c r="W16" s="31"/>
      <c r="X16" s="31"/>
      <c r="Y16" s="31"/>
      <c r="Z16" s="31"/>
      <c r="AA16" s="31"/>
      <c r="AC16" s="346">
        <f t="shared" si="2"/>
        <v>0</v>
      </c>
      <c r="AD16" s="346">
        <v>8</v>
      </c>
      <c r="AE16" s="350" t="s">
        <v>177</v>
      </c>
      <c r="AF16" s="346">
        <f t="shared" si="3"/>
        <v>0</v>
      </c>
      <c r="AG16" s="346">
        <f t="shared" si="4"/>
        <v>0</v>
      </c>
      <c r="AH16" s="346">
        <f t="shared" si="5"/>
        <v>0</v>
      </c>
      <c r="AI16" s="346">
        <f t="shared" si="6"/>
        <v>0</v>
      </c>
      <c r="AJ16" s="346">
        <f t="shared" si="7"/>
        <v>0</v>
      </c>
      <c r="AK16" s="346">
        <f t="shared" si="8"/>
        <v>0</v>
      </c>
      <c r="AL16" s="346">
        <f t="shared" si="9"/>
        <v>0</v>
      </c>
      <c r="AM16" s="346">
        <f t="shared" si="10"/>
        <v>0</v>
      </c>
      <c r="AN16" s="346">
        <f t="shared" si="11"/>
        <v>0</v>
      </c>
      <c r="AP16" s="350" t="s">
        <v>177</v>
      </c>
      <c r="AQ16" s="378"/>
      <c r="AR16" s="378"/>
      <c r="AS16" s="350">
        <f t="shared" si="12"/>
        <v>0</v>
      </c>
      <c r="AT16" s="350">
        <f t="shared" si="13"/>
        <v>0</v>
      </c>
      <c r="AU16" s="350">
        <f t="shared" si="14"/>
        <v>0</v>
      </c>
      <c r="AV16" s="350">
        <f t="shared" si="15"/>
        <v>0</v>
      </c>
      <c r="AW16" s="350">
        <f t="shared" si="16"/>
        <v>0</v>
      </c>
      <c r="AX16" s="350">
        <f t="shared" si="17"/>
        <v>0</v>
      </c>
      <c r="AY16" s="350">
        <f t="shared" si="18"/>
        <v>0</v>
      </c>
      <c r="AZ16" s="350">
        <f t="shared" si="19"/>
        <v>0</v>
      </c>
      <c r="BA16" s="350">
        <f t="shared" si="20"/>
        <v>0</v>
      </c>
      <c r="BB16" s="350">
        <f t="shared" si="21"/>
        <v>0</v>
      </c>
      <c r="BC16" s="350">
        <f t="shared" si="22"/>
        <v>0</v>
      </c>
      <c r="BD16" s="350">
        <f t="shared" si="23"/>
        <v>0</v>
      </c>
      <c r="BE16" s="350">
        <f t="shared" si="24"/>
        <v>0</v>
      </c>
      <c r="BF16" s="350">
        <f t="shared" si="25"/>
        <v>0</v>
      </c>
      <c r="BG16" s="350">
        <f t="shared" si="26"/>
        <v>0</v>
      </c>
      <c r="BH16" s="350">
        <f t="shared" si="27"/>
        <v>0</v>
      </c>
      <c r="BI16" s="350">
        <f t="shared" si="28"/>
        <v>0</v>
      </c>
      <c r="BJ16" s="350">
        <f t="shared" si="29"/>
        <v>0</v>
      </c>
      <c r="BK16" s="350">
        <f t="shared" si="30"/>
        <v>0</v>
      </c>
      <c r="BL16" s="350">
        <f t="shared" si="31"/>
        <v>0</v>
      </c>
      <c r="BM16" s="350">
        <f t="shared" si="32"/>
        <v>0</v>
      </c>
      <c r="BN16" s="350">
        <f t="shared" si="33"/>
        <v>0</v>
      </c>
      <c r="BO16" s="350">
        <f t="shared" si="34"/>
        <v>0</v>
      </c>
      <c r="BP16" s="350">
        <f t="shared" si="35"/>
        <v>0</v>
      </c>
      <c r="BQ16" s="350">
        <f t="shared" si="36"/>
        <v>0</v>
      </c>
      <c r="BR16" s="350">
        <f t="shared" si="37"/>
        <v>0</v>
      </c>
      <c r="BS16" s="350">
        <f t="shared" si="38"/>
        <v>0</v>
      </c>
      <c r="BT16" s="350">
        <f t="shared" si="39"/>
        <v>0</v>
      </c>
      <c r="BU16" s="350">
        <f t="shared" si="40"/>
        <v>0</v>
      </c>
      <c r="BV16" s="350">
        <f t="shared" si="41"/>
        <v>0</v>
      </c>
      <c r="BW16" s="350">
        <f t="shared" si="42"/>
        <v>0</v>
      </c>
      <c r="BX16" s="350">
        <f t="shared" si="43"/>
        <v>0</v>
      </c>
      <c r="BY16" s="350">
        <f t="shared" si="44"/>
        <v>0</v>
      </c>
      <c r="BZ16" s="350">
        <f t="shared" si="45"/>
        <v>0</v>
      </c>
      <c r="CA16" s="350">
        <f t="shared" si="46"/>
        <v>0</v>
      </c>
      <c r="CB16" s="350">
        <f t="shared" si="47"/>
        <v>0</v>
      </c>
      <c r="CC16" s="350">
        <f t="shared" si="48"/>
        <v>0</v>
      </c>
      <c r="CD16" s="350">
        <f t="shared" si="49"/>
        <v>0</v>
      </c>
      <c r="CE16" s="350">
        <f t="shared" si="50"/>
        <v>0</v>
      </c>
      <c r="CF16" s="350">
        <f t="shared" si="51"/>
        <v>0</v>
      </c>
      <c r="CG16" s="350">
        <f t="shared" si="52"/>
        <v>0</v>
      </c>
      <c r="CH16" s="350">
        <f t="shared" si="53"/>
        <v>0</v>
      </c>
      <c r="CI16" s="350">
        <f t="shared" si="54"/>
        <v>0</v>
      </c>
      <c r="CJ16" s="350">
        <f t="shared" si="55"/>
        <v>0</v>
      </c>
      <c r="CK16" s="350">
        <f t="shared" si="56"/>
        <v>0</v>
      </c>
      <c r="CL16" s="350">
        <f t="shared" si="57"/>
        <v>0</v>
      </c>
      <c r="CM16" s="350">
        <f t="shared" si="58"/>
        <v>0</v>
      </c>
      <c r="CN16" s="350">
        <f t="shared" si="59"/>
        <v>0</v>
      </c>
      <c r="CO16" s="350">
        <f t="shared" si="60"/>
        <v>0</v>
      </c>
      <c r="CP16" s="350">
        <f t="shared" si="61"/>
        <v>0</v>
      </c>
      <c r="CQ16" s="350">
        <f t="shared" si="62"/>
        <v>0</v>
      </c>
      <c r="CR16" s="350">
        <f t="shared" si="63"/>
        <v>0</v>
      </c>
      <c r="CS16" s="350">
        <f t="shared" si="64"/>
        <v>0</v>
      </c>
      <c r="CT16" s="350">
        <f t="shared" si="65"/>
        <v>0</v>
      </c>
      <c r="CU16" s="350">
        <f t="shared" si="66"/>
        <v>0</v>
      </c>
      <c r="CV16" s="350">
        <f t="shared" si="67"/>
        <v>0</v>
      </c>
      <c r="CW16" s="350">
        <f t="shared" si="68"/>
        <v>0</v>
      </c>
      <c r="CX16" s="350">
        <f t="shared" si="69"/>
        <v>0</v>
      </c>
      <c r="CY16" s="350">
        <f t="shared" si="70"/>
        <v>0</v>
      </c>
      <c r="CZ16" s="350">
        <f t="shared" si="71"/>
        <v>0</v>
      </c>
      <c r="DA16" s="350">
        <f t="shared" si="72"/>
        <v>0</v>
      </c>
      <c r="DB16" s="350">
        <f t="shared" si="73"/>
        <v>0</v>
      </c>
      <c r="DC16" s="350">
        <f t="shared" si="74"/>
        <v>0</v>
      </c>
      <c r="DD16" s="350">
        <f t="shared" si="75"/>
        <v>0</v>
      </c>
      <c r="DE16" s="350">
        <f t="shared" si="76"/>
        <v>0</v>
      </c>
      <c r="DF16" s="350">
        <f t="shared" si="77"/>
        <v>0</v>
      </c>
      <c r="DG16" s="350">
        <f t="shared" si="78"/>
        <v>0</v>
      </c>
      <c r="DH16" s="350">
        <f t="shared" si="79"/>
        <v>0</v>
      </c>
      <c r="DI16" s="350">
        <f t="shared" si="80"/>
        <v>0</v>
      </c>
      <c r="DJ16" s="350">
        <f t="shared" si="81"/>
        <v>0</v>
      </c>
      <c r="DK16" s="350">
        <f t="shared" si="82"/>
        <v>0</v>
      </c>
      <c r="DL16" s="350">
        <f t="shared" si="83"/>
        <v>0</v>
      </c>
      <c r="DM16" s="350">
        <f t="shared" si="84"/>
        <v>0</v>
      </c>
      <c r="DN16" s="350">
        <f t="shared" si="85"/>
        <v>0</v>
      </c>
      <c r="DO16" s="350">
        <f t="shared" si="86"/>
        <v>0</v>
      </c>
      <c r="DP16" s="350">
        <f t="shared" si="87"/>
        <v>0</v>
      </c>
      <c r="DQ16" s="350">
        <f t="shared" si="88"/>
        <v>0</v>
      </c>
      <c r="DR16" s="350">
        <f t="shared" si="89"/>
        <v>0</v>
      </c>
      <c r="DS16" s="350">
        <f t="shared" si="90"/>
        <v>0</v>
      </c>
      <c r="DT16" s="350">
        <f t="shared" si="91"/>
        <v>0</v>
      </c>
      <c r="DU16" s="350">
        <f t="shared" si="92"/>
        <v>0</v>
      </c>
      <c r="DV16" s="350">
        <f t="shared" si="93"/>
        <v>0</v>
      </c>
      <c r="DW16" s="350">
        <f t="shared" si="94"/>
        <v>0</v>
      </c>
      <c r="DX16" s="350">
        <f t="shared" si="95"/>
        <v>0</v>
      </c>
      <c r="DY16" s="350">
        <f t="shared" si="96"/>
        <v>0</v>
      </c>
      <c r="DZ16" s="350">
        <f t="shared" si="97"/>
        <v>0</v>
      </c>
      <c r="EA16" s="350">
        <f t="shared" si="98"/>
        <v>0</v>
      </c>
      <c r="EB16" s="350">
        <f t="shared" si="99"/>
        <v>0</v>
      </c>
      <c r="EC16" s="350">
        <f t="shared" si="100"/>
        <v>0</v>
      </c>
      <c r="ED16" s="350">
        <f t="shared" si="101"/>
        <v>0</v>
      </c>
      <c r="EE16" s="350">
        <f t="shared" si="102"/>
        <v>0</v>
      </c>
      <c r="EF16" s="350">
        <f t="shared" si="103"/>
        <v>0</v>
      </c>
      <c r="EG16" s="350">
        <f t="shared" si="104"/>
        <v>0</v>
      </c>
      <c r="EH16" s="350">
        <f t="shared" si="105"/>
        <v>0</v>
      </c>
      <c r="EI16" s="350">
        <f t="shared" si="106"/>
        <v>0</v>
      </c>
      <c r="EJ16" s="350">
        <f t="shared" si="107"/>
        <v>0</v>
      </c>
      <c r="EK16" s="350">
        <f t="shared" si="108"/>
        <v>0</v>
      </c>
      <c r="EL16" s="350">
        <f t="shared" si="109"/>
        <v>0</v>
      </c>
      <c r="EM16" s="350">
        <f t="shared" si="110"/>
        <v>0</v>
      </c>
      <c r="EN16" s="350">
        <f t="shared" si="111"/>
        <v>0</v>
      </c>
      <c r="EO16" s="350">
        <f t="shared" si="112"/>
        <v>0</v>
      </c>
      <c r="EP16" s="350">
        <f t="shared" si="113"/>
        <v>0</v>
      </c>
      <c r="EQ16" s="350">
        <f t="shared" si="114"/>
        <v>0</v>
      </c>
      <c r="ER16" s="350">
        <f t="shared" si="115"/>
        <v>0</v>
      </c>
      <c r="ES16" s="350">
        <f t="shared" si="116"/>
        <v>0</v>
      </c>
      <c r="ET16" s="350">
        <f t="shared" si="117"/>
        <v>0</v>
      </c>
      <c r="EU16" s="350">
        <f t="shared" si="118"/>
        <v>0</v>
      </c>
      <c r="EV16" s="350">
        <f t="shared" si="119"/>
        <v>0</v>
      </c>
      <c r="EW16" s="350">
        <f t="shared" si="120"/>
        <v>0</v>
      </c>
      <c r="EX16" s="350">
        <f t="shared" si="121"/>
        <v>0</v>
      </c>
      <c r="EY16" s="350">
        <f t="shared" si="122"/>
        <v>0</v>
      </c>
      <c r="EZ16" s="350">
        <f t="shared" si="123"/>
        <v>0</v>
      </c>
      <c r="FA16" s="350">
        <f t="shared" si="124"/>
        <v>0</v>
      </c>
      <c r="FB16" s="350">
        <f t="shared" si="125"/>
        <v>0</v>
      </c>
      <c r="FC16" s="350">
        <f t="shared" si="126"/>
        <v>0</v>
      </c>
      <c r="FD16" s="350">
        <f t="shared" si="127"/>
        <v>0</v>
      </c>
      <c r="FE16" s="350">
        <f t="shared" si="128"/>
        <v>0</v>
      </c>
      <c r="FF16" s="350">
        <f t="shared" si="129"/>
        <v>0</v>
      </c>
      <c r="FG16" s="350">
        <f t="shared" si="130"/>
        <v>0</v>
      </c>
      <c r="FH16" s="350">
        <f t="shared" si="131"/>
        <v>0</v>
      </c>
      <c r="FI16" s="350">
        <f t="shared" si="132"/>
        <v>0</v>
      </c>
      <c r="FJ16" s="350">
        <f t="shared" si="133"/>
        <v>0</v>
      </c>
      <c r="FK16" s="350">
        <f t="shared" si="134"/>
        <v>0</v>
      </c>
      <c r="FL16" s="350">
        <f t="shared" si="135"/>
        <v>0</v>
      </c>
      <c r="FM16" s="350">
        <f t="shared" si="136"/>
        <v>0</v>
      </c>
      <c r="FN16" s="350">
        <f t="shared" si="137"/>
        <v>0</v>
      </c>
      <c r="FO16" s="350">
        <f t="shared" si="138"/>
        <v>0</v>
      </c>
      <c r="FP16" s="350">
        <f t="shared" si="139"/>
        <v>0</v>
      </c>
      <c r="FQ16" s="350">
        <f t="shared" si="140"/>
        <v>0</v>
      </c>
      <c r="FR16" s="350">
        <f t="shared" si="141"/>
        <v>0</v>
      </c>
      <c r="FS16" s="350">
        <f t="shared" si="142"/>
        <v>0</v>
      </c>
      <c r="FT16" s="350">
        <f t="shared" si="143"/>
        <v>0</v>
      </c>
      <c r="FU16" s="350">
        <f t="shared" si="144"/>
        <v>0</v>
      </c>
      <c r="FV16" s="350">
        <f t="shared" si="145"/>
        <v>0</v>
      </c>
      <c r="FW16" s="350">
        <f t="shared" si="146"/>
        <v>0</v>
      </c>
      <c r="FX16" s="350">
        <f t="shared" si="147"/>
        <v>0</v>
      </c>
      <c r="FY16" s="350">
        <f t="shared" si="148"/>
        <v>0</v>
      </c>
      <c r="FZ16" s="350">
        <f t="shared" si="149"/>
        <v>0</v>
      </c>
      <c r="GA16" s="350">
        <f t="shared" si="150"/>
        <v>0</v>
      </c>
      <c r="GB16" s="350">
        <f t="shared" si="151"/>
        <v>0</v>
      </c>
      <c r="GC16" s="350">
        <f t="shared" si="152"/>
        <v>0</v>
      </c>
      <c r="GD16" s="350">
        <f t="shared" si="153"/>
        <v>0</v>
      </c>
      <c r="GE16" s="350">
        <f t="shared" si="154"/>
        <v>0</v>
      </c>
      <c r="GF16" s="350">
        <f t="shared" si="155"/>
        <v>0</v>
      </c>
      <c r="GG16" s="350">
        <f t="shared" si="156"/>
        <v>0</v>
      </c>
      <c r="GH16" s="350">
        <f t="shared" si="157"/>
        <v>0</v>
      </c>
      <c r="GI16" s="350">
        <f t="shared" si="158"/>
        <v>0</v>
      </c>
      <c r="GJ16" s="350">
        <f t="shared" si="159"/>
        <v>0</v>
      </c>
      <c r="GK16" s="350">
        <f t="shared" si="160"/>
        <v>0</v>
      </c>
      <c r="GL16" s="350">
        <f t="shared" si="161"/>
        <v>0</v>
      </c>
      <c r="GM16" s="346">
        <v>8</v>
      </c>
      <c r="GN16" s="346">
        <f t="shared" si="162"/>
        <v>0</v>
      </c>
      <c r="GO16" s="346">
        <v>1</v>
      </c>
      <c r="GP16" s="346">
        <f t="shared" si="163"/>
        <v>0</v>
      </c>
    </row>
    <row r="17" spans="1:198" x14ac:dyDescent="0.25">
      <c r="A17" s="31"/>
      <c r="B17" s="31"/>
      <c r="C17" s="31"/>
      <c r="D17" s="31"/>
      <c r="E17" s="31"/>
      <c r="F17" s="31"/>
      <c r="G17" s="34"/>
      <c r="H17" s="31"/>
      <c r="I17" s="31"/>
      <c r="J17" s="31"/>
      <c r="K17" s="31"/>
      <c r="L17" s="31"/>
      <c r="M17" s="31"/>
      <c r="N17" s="31"/>
      <c r="O17" s="99"/>
      <c r="P17" s="4" t="str">
        <f t="shared" si="0"/>
        <v/>
      </c>
      <c r="Q17" s="102"/>
      <c r="R17" s="4" t="str">
        <f t="shared" si="1"/>
        <v/>
      </c>
      <c r="S17" s="31"/>
      <c r="T17" s="31"/>
      <c r="U17" s="31"/>
      <c r="V17" s="31"/>
      <c r="W17" s="31"/>
      <c r="X17" s="31"/>
      <c r="Y17" s="31"/>
      <c r="Z17" s="31"/>
      <c r="AA17" s="31"/>
      <c r="AC17" s="346">
        <f t="shared" si="2"/>
        <v>0</v>
      </c>
      <c r="AD17" s="346">
        <v>9</v>
      </c>
      <c r="AE17" s="350" t="s">
        <v>178</v>
      </c>
      <c r="AF17" s="346">
        <f t="shared" si="3"/>
        <v>0</v>
      </c>
      <c r="AG17" s="346">
        <f t="shared" si="4"/>
        <v>0</v>
      </c>
      <c r="AH17" s="346">
        <f t="shared" si="5"/>
        <v>0</v>
      </c>
      <c r="AI17" s="346">
        <f t="shared" si="6"/>
        <v>0</v>
      </c>
      <c r="AJ17" s="346">
        <f t="shared" si="7"/>
        <v>0</v>
      </c>
      <c r="AK17" s="346">
        <f t="shared" si="8"/>
        <v>0</v>
      </c>
      <c r="AL17" s="346">
        <f t="shared" si="9"/>
        <v>0</v>
      </c>
      <c r="AM17" s="346">
        <f t="shared" si="10"/>
        <v>0</v>
      </c>
      <c r="AN17" s="346">
        <f t="shared" si="11"/>
        <v>0</v>
      </c>
      <c r="AP17" s="350" t="s">
        <v>178</v>
      </c>
      <c r="AQ17" s="378"/>
      <c r="AR17" s="378"/>
      <c r="AS17" s="350">
        <f t="shared" si="12"/>
        <v>0</v>
      </c>
      <c r="AT17" s="350">
        <f t="shared" si="13"/>
        <v>0</v>
      </c>
      <c r="AU17" s="350">
        <f t="shared" si="14"/>
        <v>0</v>
      </c>
      <c r="AV17" s="350">
        <f t="shared" si="15"/>
        <v>0</v>
      </c>
      <c r="AW17" s="350">
        <f t="shared" si="16"/>
        <v>0</v>
      </c>
      <c r="AX17" s="350">
        <f t="shared" si="17"/>
        <v>0</v>
      </c>
      <c r="AY17" s="350">
        <f t="shared" si="18"/>
        <v>0</v>
      </c>
      <c r="AZ17" s="350">
        <f t="shared" si="19"/>
        <v>0</v>
      </c>
      <c r="BA17" s="350">
        <f t="shared" si="20"/>
        <v>0</v>
      </c>
      <c r="BB17" s="350">
        <f t="shared" si="21"/>
        <v>0</v>
      </c>
      <c r="BC17" s="350">
        <f t="shared" si="22"/>
        <v>0</v>
      </c>
      <c r="BD17" s="350">
        <f t="shared" si="23"/>
        <v>0</v>
      </c>
      <c r="BE17" s="350">
        <f t="shared" si="24"/>
        <v>0</v>
      </c>
      <c r="BF17" s="350">
        <f t="shared" si="25"/>
        <v>0</v>
      </c>
      <c r="BG17" s="350">
        <f t="shared" si="26"/>
        <v>0</v>
      </c>
      <c r="BH17" s="350">
        <f t="shared" si="27"/>
        <v>0</v>
      </c>
      <c r="BI17" s="350">
        <f t="shared" si="28"/>
        <v>0</v>
      </c>
      <c r="BJ17" s="350">
        <f t="shared" si="29"/>
        <v>0</v>
      </c>
      <c r="BK17" s="350">
        <f t="shared" si="30"/>
        <v>0</v>
      </c>
      <c r="BL17" s="350">
        <f t="shared" si="31"/>
        <v>0</v>
      </c>
      <c r="BM17" s="350">
        <f t="shared" si="32"/>
        <v>0</v>
      </c>
      <c r="BN17" s="350">
        <f t="shared" si="33"/>
        <v>0</v>
      </c>
      <c r="BO17" s="350">
        <f t="shared" si="34"/>
        <v>0</v>
      </c>
      <c r="BP17" s="350">
        <f t="shared" si="35"/>
        <v>0</v>
      </c>
      <c r="BQ17" s="350">
        <f t="shared" si="36"/>
        <v>0</v>
      </c>
      <c r="BR17" s="350">
        <f t="shared" si="37"/>
        <v>0</v>
      </c>
      <c r="BS17" s="350">
        <f t="shared" si="38"/>
        <v>0</v>
      </c>
      <c r="BT17" s="350">
        <f t="shared" si="39"/>
        <v>0</v>
      </c>
      <c r="BU17" s="350">
        <f t="shared" si="40"/>
        <v>0</v>
      </c>
      <c r="BV17" s="350">
        <f t="shared" si="41"/>
        <v>0</v>
      </c>
      <c r="BW17" s="350">
        <f t="shared" si="42"/>
        <v>0</v>
      </c>
      <c r="BX17" s="350">
        <f t="shared" si="43"/>
        <v>0</v>
      </c>
      <c r="BY17" s="350">
        <f t="shared" si="44"/>
        <v>0</v>
      </c>
      <c r="BZ17" s="350">
        <f t="shared" si="45"/>
        <v>0</v>
      </c>
      <c r="CA17" s="350">
        <f t="shared" si="46"/>
        <v>0</v>
      </c>
      <c r="CB17" s="350">
        <f t="shared" si="47"/>
        <v>0</v>
      </c>
      <c r="CC17" s="350">
        <f t="shared" si="48"/>
        <v>0</v>
      </c>
      <c r="CD17" s="350">
        <f t="shared" si="49"/>
        <v>0</v>
      </c>
      <c r="CE17" s="350">
        <f t="shared" si="50"/>
        <v>0</v>
      </c>
      <c r="CF17" s="350">
        <f t="shared" si="51"/>
        <v>0</v>
      </c>
      <c r="CG17" s="350">
        <f t="shared" si="52"/>
        <v>0</v>
      </c>
      <c r="CH17" s="350">
        <f t="shared" si="53"/>
        <v>0</v>
      </c>
      <c r="CI17" s="350">
        <f t="shared" si="54"/>
        <v>0</v>
      </c>
      <c r="CJ17" s="350">
        <f t="shared" si="55"/>
        <v>0</v>
      </c>
      <c r="CK17" s="350">
        <f t="shared" si="56"/>
        <v>0</v>
      </c>
      <c r="CL17" s="350">
        <f t="shared" si="57"/>
        <v>0</v>
      </c>
      <c r="CM17" s="350">
        <f t="shared" si="58"/>
        <v>0</v>
      </c>
      <c r="CN17" s="350">
        <f t="shared" si="59"/>
        <v>0</v>
      </c>
      <c r="CO17" s="350">
        <f t="shared" si="60"/>
        <v>0</v>
      </c>
      <c r="CP17" s="350">
        <f t="shared" si="61"/>
        <v>0</v>
      </c>
      <c r="CQ17" s="350">
        <f t="shared" si="62"/>
        <v>0</v>
      </c>
      <c r="CR17" s="350">
        <f t="shared" si="63"/>
        <v>0</v>
      </c>
      <c r="CS17" s="350">
        <f t="shared" si="64"/>
        <v>0</v>
      </c>
      <c r="CT17" s="350">
        <f t="shared" si="65"/>
        <v>0</v>
      </c>
      <c r="CU17" s="350">
        <f t="shared" si="66"/>
        <v>0</v>
      </c>
      <c r="CV17" s="350">
        <f t="shared" si="67"/>
        <v>0</v>
      </c>
      <c r="CW17" s="350">
        <f t="shared" si="68"/>
        <v>0</v>
      </c>
      <c r="CX17" s="350">
        <f t="shared" si="69"/>
        <v>0</v>
      </c>
      <c r="CY17" s="350">
        <f t="shared" si="70"/>
        <v>0</v>
      </c>
      <c r="CZ17" s="350">
        <f t="shared" si="71"/>
        <v>0</v>
      </c>
      <c r="DA17" s="350">
        <f t="shared" si="72"/>
        <v>0</v>
      </c>
      <c r="DB17" s="350">
        <f t="shared" si="73"/>
        <v>0</v>
      </c>
      <c r="DC17" s="350">
        <f t="shared" si="74"/>
        <v>0</v>
      </c>
      <c r="DD17" s="350">
        <f t="shared" si="75"/>
        <v>0</v>
      </c>
      <c r="DE17" s="350">
        <f t="shared" si="76"/>
        <v>0</v>
      </c>
      <c r="DF17" s="350">
        <f t="shared" si="77"/>
        <v>0</v>
      </c>
      <c r="DG17" s="350">
        <f t="shared" si="78"/>
        <v>0</v>
      </c>
      <c r="DH17" s="350">
        <f t="shared" si="79"/>
        <v>0</v>
      </c>
      <c r="DI17" s="350">
        <f t="shared" si="80"/>
        <v>0</v>
      </c>
      <c r="DJ17" s="350">
        <f t="shared" si="81"/>
        <v>0</v>
      </c>
      <c r="DK17" s="350">
        <f t="shared" si="82"/>
        <v>0</v>
      </c>
      <c r="DL17" s="350">
        <f t="shared" si="83"/>
        <v>0</v>
      </c>
      <c r="DM17" s="350">
        <f t="shared" si="84"/>
        <v>0</v>
      </c>
      <c r="DN17" s="350">
        <f t="shared" si="85"/>
        <v>0</v>
      </c>
      <c r="DO17" s="350">
        <f t="shared" si="86"/>
        <v>0</v>
      </c>
      <c r="DP17" s="350">
        <f t="shared" si="87"/>
        <v>0</v>
      </c>
      <c r="DQ17" s="350">
        <f t="shared" si="88"/>
        <v>0</v>
      </c>
      <c r="DR17" s="350">
        <f t="shared" si="89"/>
        <v>0</v>
      </c>
      <c r="DS17" s="350">
        <f t="shared" si="90"/>
        <v>0</v>
      </c>
      <c r="DT17" s="350">
        <f t="shared" si="91"/>
        <v>0</v>
      </c>
      <c r="DU17" s="350">
        <f t="shared" si="92"/>
        <v>0</v>
      </c>
      <c r="DV17" s="350">
        <f t="shared" si="93"/>
        <v>0</v>
      </c>
      <c r="DW17" s="350">
        <f t="shared" si="94"/>
        <v>0</v>
      </c>
      <c r="DX17" s="350">
        <f t="shared" si="95"/>
        <v>0</v>
      </c>
      <c r="DY17" s="350">
        <f t="shared" si="96"/>
        <v>0</v>
      </c>
      <c r="DZ17" s="350">
        <f t="shared" si="97"/>
        <v>0</v>
      </c>
      <c r="EA17" s="350">
        <f t="shared" si="98"/>
        <v>0</v>
      </c>
      <c r="EB17" s="350">
        <f t="shared" si="99"/>
        <v>0</v>
      </c>
      <c r="EC17" s="350">
        <f t="shared" si="100"/>
        <v>0</v>
      </c>
      <c r="ED17" s="350">
        <f t="shared" si="101"/>
        <v>0</v>
      </c>
      <c r="EE17" s="350">
        <f t="shared" si="102"/>
        <v>0</v>
      </c>
      <c r="EF17" s="350">
        <f t="shared" si="103"/>
        <v>0</v>
      </c>
      <c r="EG17" s="350">
        <f t="shared" si="104"/>
        <v>0</v>
      </c>
      <c r="EH17" s="350">
        <f t="shared" si="105"/>
        <v>0</v>
      </c>
      <c r="EI17" s="350">
        <f t="shared" si="106"/>
        <v>0</v>
      </c>
      <c r="EJ17" s="350">
        <f t="shared" si="107"/>
        <v>0</v>
      </c>
      <c r="EK17" s="350">
        <f t="shared" si="108"/>
        <v>0</v>
      </c>
      <c r="EL17" s="350">
        <f t="shared" si="109"/>
        <v>0</v>
      </c>
      <c r="EM17" s="350">
        <f t="shared" si="110"/>
        <v>0</v>
      </c>
      <c r="EN17" s="350">
        <f t="shared" si="111"/>
        <v>0</v>
      </c>
      <c r="EO17" s="350">
        <f t="shared" si="112"/>
        <v>0</v>
      </c>
      <c r="EP17" s="350">
        <f t="shared" si="113"/>
        <v>0</v>
      </c>
      <c r="EQ17" s="350">
        <f t="shared" si="114"/>
        <v>0</v>
      </c>
      <c r="ER17" s="350">
        <f t="shared" si="115"/>
        <v>0</v>
      </c>
      <c r="ES17" s="350">
        <f t="shared" si="116"/>
        <v>0</v>
      </c>
      <c r="ET17" s="350">
        <f t="shared" si="117"/>
        <v>0</v>
      </c>
      <c r="EU17" s="350">
        <f t="shared" si="118"/>
        <v>0</v>
      </c>
      <c r="EV17" s="350">
        <f t="shared" si="119"/>
        <v>0</v>
      </c>
      <c r="EW17" s="350">
        <f t="shared" si="120"/>
        <v>0</v>
      </c>
      <c r="EX17" s="350">
        <f t="shared" si="121"/>
        <v>0</v>
      </c>
      <c r="EY17" s="350">
        <f t="shared" si="122"/>
        <v>0</v>
      </c>
      <c r="EZ17" s="350">
        <f t="shared" si="123"/>
        <v>0</v>
      </c>
      <c r="FA17" s="350">
        <f t="shared" si="124"/>
        <v>0</v>
      </c>
      <c r="FB17" s="350">
        <f t="shared" si="125"/>
        <v>0</v>
      </c>
      <c r="FC17" s="350">
        <f t="shared" si="126"/>
        <v>0</v>
      </c>
      <c r="FD17" s="350">
        <f t="shared" si="127"/>
        <v>0</v>
      </c>
      <c r="FE17" s="350">
        <f t="shared" si="128"/>
        <v>0</v>
      </c>
      <c r="FF17" s="350">
        <f t="shared" si="129"/>
        <v>0</v>
      </c>
      <c r="FG17" s="350">
        <f t="shared" si="130"/>
        <v>0</v>
      </c>
      <c r="FH17" s="350">
        <f t="shared" si="131"/>
        <v>0</v>
      </c>
      <c r="FI17" s="350">
        <f t="shared" si="132"/>
        <v>0</v>
      </c>
      <c r="FJ17" s="350">
        <f t="shared" si="133"/>
        <v>0</v>
      </c>
      <c r="FK17" s="350">
        <f t="shared" si="134"/>
        <v>0</v>
      </c>
      <c r="FL17" s="350">
        <f t="shared" si="135"/>
        <v>0</v>
      </c>
      <c r="FM17" s="350">
        <f t="shared" si="136"/>
        <v>0</v>
      </c>
      <c r="FN17" s="350">
        <f t="shared" si="137"/>
        <v>0</v>
      </c>
      <c r="FO17" s="350">
        <f t="shared" si="138"/>
        <v>0</v>
      </c>
      <c r="FP17" s="350">
        <f t="shared" si="139"/>
        <v>0</v>
      </c>
      <c r="FQ17" s="350">
        <f t="shared" si="140"/>
        <v>0</v>
      </c>
      <c r="FR17" s="350">
        <f t="shared" si="141"/>
        <v>0</v>
      </c>
      <c r="FS17" s="350">
        <f t="shared" si="142"/>
        <v>0</v>
      </c>
      <c r="FT17" s="350">
        <f t="shared" si="143"/>
        <v>0</v>
      </c>
      <c r="FU17" s="350">
        <f t="shared" si="144"/>
        <v>0</v>
      </c>
      <c r="FV17" s="350">
        <f t="shared" si="145"/>
        <v>0</v>
      </c>
      <c r="FW17" s="350">
        <f t="shared" si="146"/>
        <v>0</v>
      </c>
      <c r="FX17" s="350">
        <f t="shared" si="147"/>
        <v>0</v>
      </c>
      <c r="FY17" s="350">
        <f t="shared" si="148"/>
        <v>0</v>
      </c>
      <c r="FZ17" s="350">
        <f t="shared" si="149"/>
        <v>0</v>
      </c>
      <c r="GA17" s="350">
        <f t="shared" si="150"/>
        <v>0</v>
      </c>
      <c r="GB17" s="350">
        <f t="shared" si="151"/>
        <v>0</v>
      </c>
      <c r="GC17" s="350">
        <f t="shared" si="152"/>
        <v>0</v>
      </c>
      <c r="GD17" s="350">
        <f t="shared" si="153"/>
        <v>0</v>
      </c>
      <c r="GE17" s="350">
        <f t="shared" si="154"/>
        <v>0</v>
      </c>
      <c r="GF17" s="350">
        <f t="shared" si="155"/>
        <v>0</v>
      </c>
      <c r="GG17" s="350">
        <f t="shared" si="156"/>
        <v>0</v>
      </c>
      <c r="GH17" s="350">
        <f t="shared" si="157"/>
        <v>0</v>
      </c>
      <c r="GI17" s="350">
        <f t="shared" si="158"/>
        <v>0</v>
      </c>
      <c r="GJ17" s="350">
        <f t="shared" si="159"/>
        <v>0</v>
      </c>
      <c r="GK17" s="350">
        <f t="shared" si="160"/>
        <v>0</v>
      </c>
      <c r="GL17" s="350">
        <f t="shared" si="161"/>
        <v>0</v>
      </c>
      <c r="GM17" s="346">
        <v>3</v>
      </c>
      <c r="GN17" s="346">
        <f t="shared" si="162"/>
        <v>0</v>
      </c>
      <c r="GO17" s="346">
        <v>3</v>
      </c>
      <c r="GP17" s="346">
        <f t="shared" si="163"/>
        <v>0</v>
      </c>
    </row>
    <row r="18" spans="1:198" x14ac:dyDescent="0.25">
      <c r="A18" s="31"/>
      <c r="B18" s="31"/>
      <c r="C18" s="31"/>
      <c r="D18" s="31"/>
      <c r="E18" s="31"/>
      <c r="F18" s="31"/>
      <c r="G18" s="34"/>
      <c r="H18" s="31"/>
      <c r="I18" s="31"/>
      <c r="J18" s="31"/>
      <c r="K18" s="31"/>
      <c r="L18" s="31"/>
      <c r="M18" s="31"/>
      <c r="N18" s="31"/>
      <c r="O18" s="99"/>
      <c r="P18" s="4" t="str">
        <f t="shared" si="0"/>
        <v/>
      </c>
      <c r="Q18" s="102"/>
      <c r="R18" s="4" t="str">
        <f t="shared" si="1"/>
        <v/>
      </c>
      <c r="S18" s="31"/>
      <c r="T18" s="31"/>
      <c r="U18" s="31"/>
      <c r="V18" s="31"/>
      <c r="W18" s="31"/>
      <c r="X18" s="31"/>
      <c r="Y18" s="31"/>
      <c r="Z18" s="31"/>
      <c r="AA18" s="31"/>
      <c r="AC18" s="346">
        <f t="shared" si="2"/>
        <v>0</v>
      </c>
      <c r="AD18" s="346">
        <v>10</v>
      </c>
      <c r="AE18" s="350" t="s">
        <v>179</v>
      </c>
      <c r="AF18" s="346">
        <f t="shared" si="3"/>
        <v>0</v>
      </c>
      <c r="AG18" s="346">
        <f t="shared" si="4"/>
        <v>0</v>
      </c>
      <c r="AH18" s="346">
        <f t="shared" si="5"/>
        <v>0</v>
      </c>
      <c r="AI18" s="346">
        <f t="shared" si="6"/>
        <v>0</v>
      </c>
      <c r="AJ18" s="346">
        <f t="shared" si="7"/>
        <v>0</v>
      </c>
      <c r="AK18" s="346">
        <f t="shared" si="8"/>
        <v>0</v>
      </c>
      <c r="AL18" s="346">
        <f t="shared" si="9"/>
        <v>0</v>
      </c>
      <c r="AM18" s="346">
        <f t="shared" si="10"/>
        <v>0</v>
      </c>
      <c r="AN18" s="346">
        <f t="shared" si="11"/>
        <v>0</v>
      </c>
      <c r="AP18" s="350" t="s">
        <v>179</v>
      </c>
      <c r="AQ18" s="378"/>
      <c r="AR18" s="378"/>
      <c r="AS18" s="350">
        <f t="shared" si="12"/>
        <v>0</v>
      </c>
      <c r="AT18" s="350">
        <f t="shared" si="13"/>
        <v>0</v>
      </c>
      <c r="AU18" s="350">
        <f t="shared" si="14"/>
        <v>0</v>
      </c>
      <c r="AV18" s="350">
        <f t="shared" si="15"/>
        <v>0</v>
      </c>
      <c r="AW18" s="350">
        <f t="shared" si="16"/>
        <v>0</v>
      </c>
      <c r="AX18" s="350">
        <f t="shared" si="17"/>
        <v>0</v>
      </c>
      <c r="AY18" s="350">
        <f t="shared" si="18"/>
        <v>0</v>
      </c>
      <c r="AZ18" s="350">
        <f t="shared" si="19"/>
        <v>0</v>
      </c>
      <c r="BA18" s="350">
        <f t="shared" si="20"/>
        <v>0</v>
      </c>
      <c r="BB18" s="350">
        <f t="shared" si="21"/>
        <v>0</v>
      </c>
      <c r="BC18" s="350">
        <f t="shared" si="22"/>
        <v>0</v>
      </c>
      <c r="BD18" s="350">
        <f t="shared" si="23"/>
        <v>0</v>
      </c>
      <c r="BE18" s="350">
        <f t="shared" si="24"/>
        <v>0</v>
      </c>
      <c r="BF18" s="350">
        <f t="shared" si="25"/>
        <v>0</v>
      </c>
      <c r="BG18" s="350">
        <f t="shared" si="26"/>
        <v>0</v>
      </c>
      <c r="BH18" s="350">
        <f t="shared" si="27"/>
        <v>0</v>
      </c>
      <c r="BI18" s="350">
        <f t="shared" si="28"/>
        <v>0</v>
      </c>
      <c r="BJ18" s="350">
        <f t="shared" si="29"/>
        <v>0</v>
      </c>
      <c r="BK18" s="350">
        <f t="shared" si="30"/>
        <v>0</v>
      </c>
      <c r="BL18" s="350">
        <f t="shared" si="31"/>
        <v>0</v>
      </c>
      <c r="BM18" s="350">
        <f t="shared" si="32"/>
        <v>0</v>
      </c>
      <c r="BN18" s="350">
        <f t="shared" si="33"/>
        <v>0</v>
      </c>
      <c r="BO18" s="350">
        <f t="shared" si="34"/>
        <v>0</v>
      </c>
      <c r="BP18" s="350">
        <f t="shared" si="35"/>
        <v>0</v>
      </c>
      <c r="BQ18" s="350">
        <f t="shared" si="36"/>
        <v>0</v>
      </c>
      <c r="BR18" s="350">
        <f t="shared" si="37"/>
        <v>0</v>
      </c>
      <c r="BS18" s="350">
        <f t="shared" si="38"/>
        <v>0</v>
      </c>
      <c r="BT18" s="350">
        <f t="shared" si="39"/>
        <v>0</v>
      </c>
      <c r="BU18" s="350">
        <f t="shared" si="40"/>
        <v>0</v>
      </c>
      <c r="BV18" s="350">
        <f t="shared" si="41"/>
        <v>0</v>
      </c>
      <c r="BW18" s="350">
        <f t="shared" si="42"/>
        <v>0</v>
      </c>
      <c r="BX18" s="350">
        <f t="shared" si="43"/>
        <v>0</v>
      </c>
      <c r="BY18" s="350">
        <f t="shared" si="44"/>
        <v>0</v>
      </c>
      <c r="BZ18" s="350">
        <f t="shared" si="45"/>
        <v>0</v>
      </c>
      <c r="CA18" s="350">
        <f t="shared" si="46"/>
        <v>0</v>
      </c>
      <c r="CB18" s="350">
        <f t="shared" si="47"/>
        <v>0</v>
      </c>
      <c r="CC18" s="350">
        <f t="shared" si="48"/>
        <v>0</v>
      </c>
      <c r="CD18" s="350">
        <f t="shared" si="49"/>
        <v>0</v>
      </c>
      <c r="CE18" s="350">
        <f t="shared" si="50"/>
        <v>0</v>
      </c>
      <c r="CF18" s="350">
        <f t="shared" si="51"/>
        <v>0</v>
      </c>
      <c r="CG18" s="350">
        <f t="shared" si="52"/>
        <v>0</v>
      </c>
      <c r="CH18" s="350">
        <f t="shared" si="53"/>
        <v>0</v>
      </c>
      <c r="CI18" s="350">
        <f t="shared" si="54"/>
        <v>0</v>
      </c>
      <c r="CJ18" s="350">
        <f t="shared" si="55"/>
        <v>0</v>
      </c>
      <c r="CK18" s="350">
        <f t="shared" si="56"/>
        <v>0</v>
      </c>
      <c r="CL18" s="350">
        <f t="shared" si="57"/>
        <v>0</v>
      </c>
      <c r="CM18" s="350">
        <f t="shared" si="58"/>
        <v>0</v>
      </c>
      <c r="CN18" s="350">
        <f t="shared" si="59"/>
        <v>0</v>
      </c>
      <c r="CO18" s="350">
        <f t="shared" si="60"/>
        <v>0</v>
      </c>
      <c r="CP18" s="350">
        <f t="shared" si="61"/>
        <v>0</v>
      </c>
      <c r="CQ18" s="350">
        <f t="shared" si="62"/>
        <v>0</v>
      </c>
      <c r="CR18" s="350">
        <f t="shared" si="63"/>
        <v>0</v>
      </c>
      <c r="CS18" s="350">
        <f t="shared" si="64"/>
        <v>0</v>
      </c>
      <c r="CT18" s="350">
        <f t="shared" si="65"/>
        <v>0</v>
      </c>
      <c r="CU18" s="350">
        <f t="shared" si="66"/>
        <v>0</v>
      </c>
      <c r="CV18" s="350">
        <f t="shared" si="67"/>
        <v>0</v>
      </c>
      <c r="CW18" s="350">
        <f t="shared" si="68"/>
        <v>0</v>
      </c>
      <c r="CX18" s="350">
        <f t="shared" si="69"/>
        <v>0</v>
      </c>
      <c r="CY18" s="350">
        <f t="shared" si="70"/>
        <v>0</v>
      </c>
      <c r="CZ18" s="350">
        <f t="shared" si="71"/>
        <v>0</v>
      </c>
      <c r="DA18" s="350">
        <f t="shared" si="72"/>
        <v>0</v>
      </c>
      <c r="DB18" s="350">
        <f t="shared" si="73"/>
        <v>0</v>
      </c>
      <c r="DC18" s="350">
        <f t="shared" si="74"/>
        <v>0</v>
      </c>
      <c r="DD18" s="350">
        <f t="shared" si="75"/>
        <v>0</v>
      </c>
      <c r="DE18" s="350">
        <f t="shared" si="76"/>
        <v>0</v>
      </c>
      <c r="DF18" s="350">
        <f t="shared" si="77"/>
        <v>0</v>
      </c>
      <c r="DG18" s="350">
        <f t="shared" si="78"/>
        <v>0</v>
      </c>
      <c r="DH18" s="350">
        <f t="shared" si="79"/>
        <v>0</v>
      </c>
      <c r="DI18" s="350">
        <f t="shared" si="80"/>
        <v>0</v>
      </c>
      <c r="DJ18" s="350">
        <f t="shared" si="81"/>
        <v>0</v>
      </c>
      <c r="DK18" s="350">
        <f t="shared" si="82"/>
        <v>0</v>
      </c>
      <c r="DL18" s="350">
        <f t="shared" si="83"/>
        <v>0</v>
      </c>
      <c r="DM18" s="350">
        <f t="shared" si="84"/>
        <v>0</v>
      </c>
      <c r="DN18" s="350">
        <f t="shared" si="85"/>
        <v>0</v>
      </c>
      <c r="DO18" s="350">
        <f t="shared" si="86"/>
        <v>0</v>
      </c>
      <c r="DP18" s="350">
        <f t="shared" si="87"/>
        <v>0</v>
      </c>
      <c r="DQ18" s="350">
        <f t="shared" si="88"/>
        <v>0</v>
      </c>
      <c r="DR18" s="350">
        <f t="shared" si="89"/>
        <v>0</v>
      </c>
      <c r="DS18" s="350">
        <f t="shared" si="90"/>
        <v>0</v>
      </c>
      <c r="DT18" s="350">
        <f t="shared" si="91"/>
        <v>0</v>
      </c>
      <c r="DU18" s="350">
        <f t="shared" si="92"/>
        <v>0</v>
      </c>
      <c r="DV18" s="350">
        <f t="shared" si="93"/>
        <v>0</v>
      </c>
      <c r="DW18" s="350">
        <f t="shared" si="94"/>
        <v>0</v>
      </c>
      <c r="DX18" s="350">
        <f t="shared" si="95"/>
        <v>0</v>
      </c>
      <c r="DY18" s="350">
        <f t="shared" si="96"/>
        <v>0</v>
      </c>
      <c r="DZ18" s="350">
        <f t="shared" si="97"/>
        <v>0</v>
      </c>
      <c r="EA18" s="350">
        <f t="shared" si="98"/>
        <v>0</v>
      </c>
      <c r="EB18" s="350">
        <f t="shared" si="99"/>
        <v>0</v>
      </c>
      <c r="EC18" s="350">
        <f t="shared" si="100"/>
        <v>0</v>
      </c>
      <c r="ED18" s="350">
        <f t="shared" si="101"/>
        <v>0</v>
      </c>
      <c r="EE18" s="350">
        <f t="shared" si="102"/>
        <v>0</v>
      </c>
      <c r="EF18" s="350">
        <f t="shared" si="103"/>
        <v>0</v>
      </c>
      <c r="EG18" s="350">
        <f t="shared" si="104"/>
        <v>0</v>
      </c>
      <c r="EH18" s="350">
        <f t="shared" si="105"/>
        <v>0</v>
      </c>
      <c r="EI18" s="350">
        <f t="shared" si="106"/>
        <v>0</v>
      </c>
      <c r="EJ18" s="350">
        <f t="shared" si="107"/>
        <v>0</v>
      </c>
      <c r="EK18" s="350">
        <f t="shared" si="108"/>
        <v>0</v>
      </c>
      <c r="EL18" s="350">
        <f t="shared" si="109"/>
        <v>0</v>
      </c>
      <c r="EM18" s="350">
        <f t="shared" si="110"/>
        <v>0</v>
      </c>
      <c r="EN18" s="350">
        <f t="shared" si="111"/>
        <v>0</v>
      </c>
      <c r="EO18" s="350">
        <f t="shared" si="112"/>
        <v>0</v>
      </c>
      <c r="EP18" s="350">
        <f t="shared" si="113"/>
        <v>0</v>
      </c>
      <c r="EQ18" s="350">
        <f t="shared" si="114"/>
        <v>0</v>
      </c>
      <c r="ER18" s="350">
        <f t="shared" si="115"/>
        <v>0</v>
      </c>
      <c r="ES18" s="350">
        <f t="shared" si="116"/>
        <v>0</v>
      </c>
      <c r="ET18" s="350">
        <f t="shared" si="117"/>
        <v>0</v>
      </c>
      <c r="EU18" s="350">
        <f t="shared" si="118"/>
        <v>0</v>
      </c>
      <c r="EV18" s="350">
        <f t="shared" si="119"/>
        <v>0</v>
      </c>
      <c r="EW18" s="350">
        <f t="shared" si="120"/>
        <v>0</v>
      </c>
      <c r="EX18" s="350">
        <f t="shared" si="121"/>
        <v>0</v>
      </c>
      <c r="EY18" s="350">
        <f t="shared" si="122"/>
        <v>0</v>
      </c>
      <c r="EZ18" s="350">
        <f t="shared" si="123"/>
        <v>0</v>
      </c>
      <c r="FA18" s="350">
        <f t="shared" si="124"/>
        <v>0</v>
      </c>
      <c r="FB18" s="350">
        <f t="shared" si="125"/>
        <v>0</v>
      </c>
      <c r="FC18" s="350">
        <f t="shared" si="126"/>
        <v>0</v>
      </c>
      <c r="FD18" s="350">
        <f t="shared" si="127"/>
        <v>0</v>
      </c>
      <c r="FE18" s="350">
        <f t="shared" si="128"/>
        <v>0</v>
      </c>
      <c r="FF18" s="350">
        <f t="shared" si="129"/>
        <v>0</v>
      </c>
      <c r="FG18" s="350">
        <f t="shared" si="130"/>
        <v>0</v>
      </c>
      <c r="FH18" s="350">
        <f t="shared" si="131"/>
        <v>0</v>
      </c>
      <c r="FI18" s="350">
        <f t="shared" si="132"/>
        <v>0</v>
      </c>
      <c r="FJ18" s="350">
        <f t="shared" si="133"/>
        <v>0</v>
      </c>
      <c r="FK18" s="350">
        <f t="shared" si="134"/>
        <v>0</v>
      </c>
      <c r="FL18" s="350">
        <f t="shared" si="135"/>
        <v>0</v>
      </c>
      <c r="FM18" s="350">
        <f t="shared" si="136"/>
        <v>0</v>
      </c>
      <c r="FN18" s="350">
        <f t="shared" si="137"/>
        <v>0</v>
      </c>
      <c r="FO18" s="350">
        <f t="shared" si="138"/>
        <v>0</v>
      </c>
      <c r="FP18" s="350">
        <f t="shared" si="139"/>
        <v>0</v>
      </c>
      <c r="FQ18" s="350">
        <f t="shared" si="140"/>
        <v>0</v>
      </c>
      <c r="FR18" s="350">
        <f t="shared" si="141"/>
        <v>0</v>
      </c>
      <c r="FS18" s="350">
        <f t="shared" si="142"/>
        <v>0</v>
      </c>
      <c r="FT18" s="350">
        <f t="shared" si="143"/>
        <v>0</v>
      </c>
      <c r="FU18" s="350">
        <f t="shared" si="144"/>
        <v>0</v>
      </c>
      <c r="FV18" s="350">
        <f t="shared" si="145"/>
        <v>0</v>
      </c>
      <c r="FW18" s="350">
        <f t="shared" si="146"/>
        <v>0</v>
      </c>
      <c r="FX18" s="350">
        <f t="shared" si="147"/>
        <v>0</v>
      </c>
      <c r="FY18" s="350">
        <f t="shared" si="148"/>
        <v>0</v>
      </c>
      <c r="FZ18" s="350">
        <f t="shared" si="149"/>
        <v>0</v>
      </c>
      <c r="GA18" s="350">
        <f t="shared" si="150"/>
        <v>0</v>
      </c>
      <c r="GB18" s="350">
        <f t="shared" si="151"/>
        <v>0</v>
      </c>
      <c r="GC18" s="350">
        <f t="shared" si="152"/>
        <v>0</v>
      </c>
      <c r="GD18" s="350">
        <f t="shared" si="153"/>
        <v>0</v>
      </c>
      <c r="GE18" s="350">
        <f t="shared" si="154"/>
        <v>0</v>
      </c>
      <c r="GF18" s="350">
        <f t="shared" si="155"/>
        <v>0</v>
      </c>
      <c r="GG18" s="350">
        <f t="shared" si="156"/>
        <v>0</v>
      </c>
      <c r="GH18" s="350">
        <f t="shared" si="157"/>
        <v>0</v>
      </c>
      <c r="GI18" s="350">
        <f t="shared" si="158"/>
        <v>0</v>
      </c>
      <c r="GJ18" s="350">
        <f t="shared" si="159"/>
        <v>0</v>
      </c>
      <c r="GK18" s="350">
        <f t="shared" si="160"/>
        <v>0</v>
      </c>
      <c r="GL18" s="350">
        <f t="shared" si="161"/>
        <v>0</v>
      </c>
      <c r="GM18" s="346">
        <v>4</v>
      </c>
      <c r="GN18" s="346">
        <f t="shared" si="162"/>
        <v>0</v>
      </c>
      <c r="GO18" s="346">
        <v>2</v>
      </c>
      <c r="GP18" s="346">
        <f t="shared" si="163"/>
        <v>0</v>
      </c>
    </row>
    <row r="19" spans="1:198" x14ac:dyDescent="0.25">
      <c r="A19" s="31"/>
      <c r="B19" s="31"/>
      <c r="C19" s="31"/>
      <c r="D19" s="31"/>
      <c r="E19" s="31"/>
      <c r="F19" s="31"/>
      <c r="G19" s="34"/>
      <c r="H19" s="31"/>
      <c r="I19" s="31"/>
      <c r="J19" s="31"/>
      <c r="K19" s="31"/>
      <c r="L19" s="31"/>
      <c r="M19" s="31"/>
      <c r="N19" s="31"/>
      <c r="O19" s="99"/>
      <c r="P19" s="4" t="str">
        <f t="shared" si="0"/>
        <v/>
      </c>
      <c r="Q19" s="102"/>
      <c r="R19" s="4" t="str">
        <f t="shared" si="1"/>
        <v/>
      </c>
      <c r="S19" s="31"/>
      <c r="T19" s="31"/>
      <c r="U19" s="31"/>
      <c r="V19" s="31"/>
      <c r="W19" s="31"/>
      <c r="X19" s="31"/>
      <c r="Y19" s="31"/>
      <c r="Z19" s="31"/>
      <c r="AA19" s="31"/>
      <c r="AC19" s="346">
        <f t="shared" si="2"/>
        <v>0</v>
      </c>
      <c r="AD19" s="346">
        <v>11</v>
      </c>
      <c r="AE19" s="350" t="s">
        <v>180</v>
      </c>
      <c r="AF19" s="346">
        <f t="shared" si="3"/>
        <v>0</v>
      </c>
      <c r="AG19" s="346">
        <f t="shared" si="4"/>
        <v>0</v>
      </c>
      <c r="AH19" s="346">
        <f t="shared" si="5"/>
        <v>0</v>
      </c>
      <c r="AI19" s="346">
        <f t="shared" si="6"/>
        <v>0</v>
      </c>
      <c r="AJ19" s="346">
        <f t="shared" si="7"/>
        <v>0</v>
      </c>
      <c r="AK19" s="346">
        <f t="shared" si="8"/>
        <v>0</v>
      </c>
      <c r="AL19" s="346">
        <f t="shared" si="9"/>
        <v>0</v>
      </c>
      <c r="AM19" s="346">
        <f t="shared" si="10"/>
        <v>0</v>
      </c>
      <c r="AN19" s="346">
        <f t="shared" si="11"/>
        <v>0</v>
      </c>
      <c r="AP19" s="350" t="s">
        <v>180</v>
      </c>
      <c r="AQ19" s="378"/>
      <c r="AR19" s="378"/>
      <c r="AS19" s="350">
        <f t="shared" si="12"/>
        <v>0</v>
      </c>
      <c r="AT19" s="350">
        <f t="shared" si="13"/>
        <v>0</v>
      </c>
      <c r="AU19" s="350">
        <f t="shared" si="14"/>
        <v>0</v>
      </c>
      <c r="AV19" s="350">
        <f t="shared" si="15"/>
        <v>0</v>
      </c>
      <c r="AW19" s="350">
        <f t="shared" si="16"/>
        <v>0</v>
      </c>
      <c r="AX19" s="350">
        <f t="shared" si="17"/>
        <v>0</v>
      </c>
      <c r="AY19" s="350">
        <f t="shared" si="18"/>
        <v>0</v>
      </c>
      <c r="AZ19" s="350">
        <f t="shared" si="19"/>
        <v>0</v>
      </c>
      <c r="BA19" s="350">
        <f t="shared" si="20"/>
        <v>0</v>
      </c>
      <c r="BB19" s="350">
        <f t="shared" si="21"/>
        <v>0</v>
      </c>
      <c r="BC19" s="350">
        <f t="shared" si="22"/>
        <v>0</v>
      </c>
      <c r="BD19" s="350">
        <f t="shared" si="23"/>
        <v>0</v>
      </c>
      <c r="BE19" s="350">
        <f t="shared" si="24"/>
        <v>0</v>
      </c>
      <c r="BF19" s="350">
        <f t="shared" si="25"/>
        <v>0</v>
      </c>
      <c r="BG19" s="350">
        <f t="shared" si="26"/>
        <v>0</v>
      </c>
      <c r="BH19" s="350">
        <f t="shared" si="27"/>
        <v>0</v>
      </c>
      <c r="BI19" s="350">
        <f t="shared" si="28"/>
        <v>0</v>
      </c>
      <c r="BJ19" s="350">
        <f t="shared" si="29"/>
        <v>0</v>
      </c>
      <c r="BK19" s="350">
        <f t="shared" si="30"/>
        <v>0</v>
      </c>
      <c r="BL19" s="350">
        <f t="shared" si="31"/>
        <v>0</v>
      </c>
      <c r="BM19" s="350">
        <f t="shared" si="32"/>
        <v>0</v>
      </c>
      <c r="BN19" s="350">
        <f t="shared" si="33"/>
        <v>0</v>
      </c>
      <c r="BO19" s="350">
        <f t="shared" si="34"/>
        <v>0</v>
      </c>
      <c r="BP19" s="350">
        <f t="shared" si="35"/>
        <v>0</v>
      </c>
      <c r="BQ19" s="350">
        <f t="shared" si="36"/>
        <v>0</v>
      </c>
      <c r="BR19" s="350">
        <f t="shared" si="37"/>
        <v>0</v>
      </c>
      <c r="BS19" s="350">
        <f t="shared" si="38"/>
        <v>0</v>
      </c>
      <c r="BT19" s="350">
        <f t="shared" si="39"/>
        <v>0</v>
      </c>
      <c r="BU19" s="350">
        <f t="shared" si="40"/>
        <v>0</v>
      </c>
      <c r="BV19" s="350">
        <f t="shared" si="41"/>
        <v>0</v>
      </c>
      <c r="BW19" s="350">
        <f t="shared" si="42"/>
        <v>0</v>
      </c>
      <c r="BX19" s="350">
        <f t="shared" si="43"/>
        <v>0</v>
      </c>
      <c r="BY19" s="350">
        <f t="shared" si="44"/>
        <v>0</v>
      </c>
      <c r="BZ19" s="350">
        <f t="shared" si="45"/>
        <v>0</v>
      </c>
      <c r="CA19" s="350">
        <f t="shared" si="46"/>
        <v>0</v>
      </c>
      <c r="CB19" s="350">
        <f t="shared" si="47"/>
        <v>0</v>
      </c>
      <c r="CC19" s="350">
        <f t="shared" si="48"/>
        <v>0</v>
      </c>
      <c r="CD19" s="350">
        <f t="shared" si="49"/>
        <v>0</v>
      </c>
      <c r="CE19" s="350">
        <f t="shared" si="50"/>
        <v>0</v>
      </c>
      <c r="CF19" s="350">
        <f t="shared" si="51"/>
        <v>0</v>
      </c>
      <c r="CG19" s="350">
        <f t="shared" si="52"/>
        <v>0</v>
      </c>
      <c r="CH19" s="350">
        <f t="shared" si="53"/>
        <v>0</v>
      </c>
      <c r="CI19" s="350">
        <f t="shared" si="54"/>
        <v>0</v>
      </c>
      <c r="CJ19" s="350">
        <f t="shared" si="55"/>
        <v>0</v>
      </c>
      <c r="CK19" s="350">
        <f t="shared" si="56"/>
        <v>0</v>
      </c>
      <c r="CL19" s="350">
        <f t="shared" si="57"/>
        <v>0</v>
      </c>
      <c r="CM19" s="350">
        <f t="shared" si="58"/>
        <v>0</v>
      </c>
      <c r="CN19" s="350">
        <f t="shared" si="59"/>
        <v>0</v>
      </c>
      <c r="CO19" s="350">
        <f t="shared" si="60"/>
        <v>0</v>
      </c>
      <c r="CP19" s="350">
        <f t="shared" si="61"/>
        <v>0</v>
      </c>
      <c r="CQ19" s="350">
        <f t="shared" si="62"/>
        <v>0</v>
      </c>
      <c r="CR19" s="350">
        <f t="shared" si="63"/>
        <v>0</v>
      </c>
      <c r="CS19" s="350">
        <f t="shared" si="64"/>
        <v>0</v>
      </c>
      <c r="CT19" s="350">
        <f t="shared" si="65"/>
        <v>0</v>
      </c>
      <c r="CU19" s="350">
        <f t="shared" si="66"/>
        <v>0</v>
      </c>
      <c r="CV19" s="350">
        <f t="shared" si="67"/>
        <v>0</v>
      </c>
      <c r="CW19" s="350">
        <f t="shared" si="68"/>
        <v>0</v>
      </c>
      <c r="CX19" s="350">
        <f t="shared" si="69"/>
        <v>0</v>
      </c>
      <c r="CY19" s="350">
        <f t="shared" si="70"/>
        <v>0</v>
      </c>
      <c r="CZ19" s="350">
        <f t="shared" si="71"/>
        <v>0</v>
      </c>
      <c r="DA19" s="350">
        <f t="shared" si="72"/>
        <v>0</v>
      </c>
      <c r="DB19" s="350">
        <f t="shared" si="73"/>
        <v>0</v>
      </c>
      <c r="DC19" s="350">
        <f t="shared" si="74"/>
        <v>0</v>
      </c>
      <c r="DD19" s="350">
        <f t="shared" si="75"/>
        <v>0</v>
      </c>
      <c r="DE19" s="350">
        <f t="shared" si="76"/>
        <v>0</v>
      </c>
      <c r="DF19" s="350">
        <f t="shared" si="77"/>
        <v>0</v>
      </c>
      <c r="DG19" s="350">
        <f t="shared" si="78"/>
        <v>0</v>
      </c>
      <c r="DH19" s="350">
        <f t="shared" si="79"/>
        <v>0</v>
      </c>
      <c r="DI19" s="350">
        <f t="shared" si="80"/>
        <v>0</v>
      </c>
      <c r="DJ19" s="350">
        <f t="shared" si="81"/>
        <v>0</v>
      </c>
      <c r="DK19" s="350">
        <f t="shared" si="82"/>
        <v>0</v>
      </c>
      <c r="DL19" s="350">
        <f t="shared" si="83"/>
        <v>0</v>
      </c>
      <c r="DM19" s="350">
        <f t="shared" si="84"/>
        <v>0</v>
      </c>
      <c r="DN19" s="350">
        <f t="shared" si="85"/>
        <v>0</v>
      </c>
      <c r="DO19" s="350">
        <f t="shared" si="86"/>
        <v>0</v>
      </c>
      <c r="DP19" s="350">
        <f t="shared" si="87"/>
        <v>0</v>
      </c>
      <c r="DQ19" s="350">
        <f t="shared" si="88"/>
        <v>0</v>
      </c>
      <c r="DR19" s="350">
        <f t="shared" si="89"/>
        <v>0</v>
      </c>
      <c r="DS19" s="350">
        <f t="shared" si="90"/>
        <v>0</v>
      </c>
      <c r="DT19" s="350">
        <f t="shared" si="91"/>
        <v>0</v>
      </c>
      <c r="DU19" s="350">
        <f t="shared" si="92"/>
        <v>0</v>
      </c>
      <c r="DV19" s="350">
        <f t="shared" si="93"/>
        <v>0</v>
      </c>
      <c r="DW19" s="350">
        <f t="shared" si="94"/>
        <v>0</v>
      </c>
      <c r="DX19" s="350">
        <f t="shared" si="95"/>
        <v>0</v>
      </c>
      <c r="DY19" s="350">
        <f t="shared" si="96"/>
        <v>0</v>
      </c>
      <c r="DZ19" s="350">
        <f t="shared" si="97"/>
        <v>0</v>
      </c>
      <c r="EA19" s="350">
        <f t="shared" si="98"/>
        <v>0</v>
      </c>
      <c r="EB19" s="350">
        <f t="shared" si="99"/>
        <v>0</v>
      </c>
      <c r="EC19" s="350">
        <f t="shared" si="100"/>
        <v>0</v>
      </c>
      <c r="ED19" s="350">
        <f t="shared" si="101"/>
        <v>0</v>
      </c>
      <c r="EE19" s="350">
        <f t="shared" si="102"/>
        <v>0</v>
      </c>
      <c r="EF19" s="350">
        <f t="shared" si="103"/>
        <v>0</v>
      </c>
      <c r="EG19" s="350">
        <f t="shared" si="104"/>
        <v>0</v>
      </c>
      <c r="EH19" s="350">
        <f t="shared" si="105"/>
        <v>0</v>
      </c>
      <c r="EI19" s="350">
        <f t="shared" si="106"/>
        <v>0</v>
      </c>
      <c r="EJ19" s="350">
        <f t="shared" si="107"/>
        <v>0</v>
      </c>
      <c r="EK19" s="350">
        <f t="shared" si="108"/>
        <v>0</v>
      </c>
      <c r="EL19" s="350">
        <f t="shared" si="109"/>
        <v>0</v>
      </c>
      <c r="EM19" s="350">
        <f t="shared" si="110"/>
        <v>0</v>
      </c>
      <c r="EN19" s="350">
        <f t="shared" si="111"/>
        <v>0</v>
      </c>
      <c r="EO19" s="350">
        <f t="shared" si="112"/>
        <v>0</v>
      </c>
      <c r="EP19" s="350">
        <f t="shared" si="113"/>
        <v>0</v>
      </c>
      <c r="EQ19" s="350">
        <f t="shared" si="114"/>
        <v>0</v>
      </c>
      <c r="ER19" s="350">
        <f t="shared" si="115"/>
        <v>0</v>
      </c>
      <c r="ES19" s="350">
        <f t="shared" si="116"/>
        <v>0</v>
      </c>
      <c r="ET19" s="350">
        <f t="shared" si="117"/>
        <v>0</v>
      </c>
      <c r="EU19" s="350">
        <f t="shared" si="118"/>
        <v>0</v>
      </c>
      <c r="EV19" s="350">
        <f t="shared" si="119"/>
        <v>0</v>
      </c>
      <c r="EW19" s="350">
        <f t="shared" si="120"/>
        <v>0</v>
      </c>
      <c r="EX19" s="350">
        <f t="shared" si="121"/>
        <v>0</v>
      </c>
      <c r="EY19" s="350">
        <f t="shared" si="122"/>
        <v>0</v>
      </c>
      <c r="EZ19" s="350">
        <f t="shared" si="123"/>
        <v>0</v>
      </c>
      <c r="FA19" s="350">
        <f t="shared" si="124"/>
        <v>0</v>
      </c>
      <c r="FB19" s="350">
        <f t="shared" si="125"/>
        <v>0</v>
      </c>
      <c r="FC19" s="350">
        <f t="shared" si="126"/>
        <v>0</v>
      </c>
      <c r="FD19" s="350">
        <f t="shared" si="127"/>
        <v>0</v>
      </c>
      <c r="FE19" s="350">
        <f t="shared" si="128"/>
        <v>0</v>
      </c>
      <c r="FF19" s="350">
        <f t="shared" si="129"/>
        <v>0</v>
      </c>
      <c r="FG19" s="350">
        <f t="shared" si="130"/>
        <v>0</v>
      </c>
      <c r="FH19" s="350">
        <f t="shared" si="131"/>
        <v>0</v>
      </c>
      <c r="FI19" s="350">
        <f t="shared" si="132"/>
        <v>0</v>
      </c>
      <c r="FJ19" s="350">
        <f t="shared" si="133"/>
        <v>0</v>
      </c>
      <c r="FK19" s="350">
        <f t="shared" si="134"/>
        <v>0</v>
      </c>
      <c r="FL19" s="350">
        <f t="shared" si="135"/>
        <v>0</v>
      </c>
      <c r="FM19" s="350">
        <f t="shared" si="136"/>
        <v>0</v>
      </c>
      <c r="FN19" s="350">
        <f t="shared" si="137"/>
        <v>0</v>
      </c>
      <c r="FO19" s="350">
        <f t="shared" si="138"/>
        <v>0</v>
      </c>
      <c r="FP19" s="350">
        <f t="shared" si="139"/>
        <v>0</v>
      </c>
      <c r="FQ19" s="350">
        <f t="shared" si="140"/>
        <v>0</v>
      </c>
      <c r="FR19" s="350">
        <f t="shared" si="141"/>
        <v>0</v>
      </c>
      <c r="FS19" s="350">
        <f t="shared" si="142"/>
        <v>0</v>
      </c>
      <c r="FT19" s="350">
        <f t="shared" si="143"/>
        <v>0</v>
      </c>
      <c r="FU19" s="350">
        <f t="shared" si="144"/>
        <v>0</v>
      </c>
      <c r="FV19" s="350">
        <f t="shared" si="145"/>
        <v>0</v>
      </c>
      <c r="FW19" s="350">
        <f t="shared" si="146"/>
        <v>0</v>
      </c>
      <c r="FX19" s="350">
        <f t="shared" si="147"/>
        <v>0</v>
      </c>
      <c r="FY19" s="350">
        <f t="shared" si="148"/>
        <v>0</v>
      </c>
      <c r="FZ19" s="350">
        <f t="shared" si="149"/>
        <v>0</v>
      </c>
      <c r="GA19" s="350">
        <f t="shared" si="150"/>
        <v>0</v>
      </c>
      <c r="GB19" s="350">
        <f t="shared" si="151"/>
        <v>0</v>
      </c>
      <c r="GC19" s="350">
        <f t="shared" si="152"/>
        <v>0</v>
      </c>
      <c r="GD19" s="350">
        <f t="shared" si="153"/>
        <v>0</v>
      </c>
      <c r="GE19" s="350">
        <f t="shared" si="154"/>
        <v>0</v>
      </c>
      <c r="GF19" s="350">
        <f t="shared" si="155"/>
        <v>0</v>
      </c>
      <c r="GG19" s="350">
        <f t="shared" si="156"/>
        <v>0</v>
      </c>
      <c r="GH19" s="350">
        <f t="shared" si="157"/>
        <v>0</v>
      </c>
      <c r="GI19" s="350">
        <f t="shared" si="158"/>
        <v>0</v>
      </c>
      <c r="GJ19" s="350">
        <f t="shared" si="159"/>
        <v>0</v>
      </c>
      <c r="GK19" s="350">
        <f t="shared" si="160"/>
        <v>0</v>
      </c>
      <c r="GL19" s="350">
        <f t="shared" si="161"/>
        <v>0</v>
      </c>
      <c r="GM19" s="346">
        <v>8</v>
      </c>
      <c r="GN19" s="346">
        <f t="shared" si="162"/>
        <v>0</v>
      </c>
      <c r="GO19" s="346">
        <v>1</v>
      </c>
      <c r="GP19" s="346">
        <f t="shared" si="163"/>
        <v>0</v>
      </c>
    </row>
    <row r="20" spans="1:198" x14ac:dyDescent="0.25">
      <c r="A20" s="31"/>
      <c r="B20" s="31"/>
      <c r="C20" s="31"/>
      <c r="D20" s="31"/>
      <c r="E20" s="31"/>
      <c r="F20" s="31"/>
      <c r="G20" s="34"/>
      <c r="H20" s="31"/>
      <c r="I20" s="31"/>
      <c r="J20" s="31"/>
      <c r="K20" s="31"/>
      <c r="L20" s="31"/>
      <c r="M20" s="31"/>
      <c r="N20" s="31"/>
      <c r="O20" s="99"/>
      <c r="P20" s="4" t="str">
        <f t="shared" si="0"/>
        <v/>
      </c>
      <c r="Q20" s="102"/>
      <c r="R20" s="4" t="str">
        <f t="shared" si="1"/>
        <v/>
      </c>
      <c r="S20" s="31"/>
      <c r="T20" s="31"/>
      <c r="U20" s="31"/>
      <c r="V20" s="31"/>
      <c r="W20" s="31"/>
      <c r="X20" s="31"/>
      <c r="Y20" s="31"/>
      <c r="Z20" s="31"/>
      <c r="AA20" s="31"/>
      <c r="AC20" s="346">
        <f t="shared" si="2"/>
        <v>0</v>
      </c>
      <c r="AE20" s="350" t="s">
        <v>181</v>
      </c>
      <c r="AF20" s="346">
        <f t="shared" si="3"/>
        <v>0</v>
      </c>
      <c r="AG20" s="346">
        <f t="shared" si="4"/>
        <v>0</v>
      </c>
      <c r="AH20" s="346">
        <f t="shared" si="5"/>
        <v>0</v>
      </c>
      <c r="AI20" s="346">
        <f t="shared" si="6"/>
        <v>0</v>
      </c>
      <c r="AJ20" s="346">
        <f t="shared" si="7"/>
        <v>0</v>
      </c>
      <c r="AK20" s="346">
        <f t="shared" si="8"/>
        <v>0</v>
      </c>
      <c r="AL20" s="346">
        <f t="shared" si="9"/>
        <v>0</v>
      </c>
      <c r="AM20" s="346">
        <f t="shared" si="10"/>
        <v>0</v>
      </c>
      <c r="AN20" s="346">
        <f t="shared" si="11"/>
        <v>0</v>
      </c>
      <c r="AP20" s="350" t="s">
        <v>181</v>
      </c>
      <c r="AQ20" s="378"/>
      <c r="AR20" s="378"/>
      <c r="AS20" s="350">
        <f t="shared" si="12"/>
        <v>0</v>
      </c>
      <c r="AT20" s="350">
        <f t="shared" si="13"/>
        <v>0</v>
      </c>
      <c r="AU20" s="350">
        <f t="shared" si="14"/>
        <v>0</v>
      </c>
      <c r="AV20" s="350">
        <f t="shared" si="15"/>
        <v>0</v>
      </c>
      <c r="AW20" s="350">
        <f t="shared" si="16"/>
        <v>0</v>
      </c>
      <c r="AX20" s="350">
        <f t="shared" si="17"/>
        <v>0</v>
      </c>
      <c r="AY20" s="350">
        <f t="shared" si="18"/>
        <v>0</v>
      </c>
      <c r="AZ20" s="350">
        <f t="shared" si="19"/>
        <v>0</v>
      </c>
      <c r="BA20" s="350">
        <f t="shared" si="20"/>
        <v>0</v>
      </c>
      <c r="BB20" s="350">
        <f t="shared" si="21"/>
        <v>0</v>
      </c>
      <c r="BC20" s="350">
        <f t="shared" si="22"/>
        <v>0</v>
      </c>
      <c r="BD20" s="350">
        <f t="shared" si="23"/>
        <v>0</v>
      </c>
      <c r="BE20" s="350">
        <f t="shared" si="24"/>
        <v>0</v>
      </c>
      <c r="BF20" s="350">
        <f t="shared" si="25"/>
        <v>0</v>
      </c>
      <c r="BG20" s="350">
        <f t="shared" si="26"/>
        <v>0</v>
      </c>
      <c r="BH20" s="350">
        <f t="shared" si="27"/>
        <v>0</v>
      </c>
      <c r="BI20" s="350">
        <f t="shared" si="28"/>
        <v>0</v>
      </c>
      <c r="BJ20" s="350">
        <f t="shared" si="29"/>
        <v>0</v>
      </c>
      <c r="BK20" s="350">
        <f t="shared" si="30"/>
        <v>0</v>
      </c>
      <c r="BL20" s="350">
        <f t="shared" si="31"/>
        <v>0</v>
      </c>
      <c r="BM20" s="350">
        <f t="shared" si="32"/>
        <v>0</v>
      </c>
      <c r="BN20" s="350">
        <f t="shared" si="33"/>
        <v>0</v>
      </c>
      <c r="BO20" s="350">
        <f t="shared" si="34"/>
        <v>0</v>
      </c>
      <c r="BP20" s="350">
        <f t="shared" si="35"/>
        <v>0</v>
      </c>
      <c r="BQ20" s="350">
        <f t="shared" si="36"/>
        <v>0</v>
      </c>
      <c r="BR20" s="350">
        <f t="shared" si="37"/>
        <v>0</v>
      </c>
      <c r="BS20" s="350">
        <f t="shared" si="38"/>
        <v>0</v>
      </c>
      <c r="BT20" s="350">
        <f t="shared" si="39"/>
        <v>0</v>
      </c>
      <c r="BU20" s="350">
        <f t="shared" si="40"/>
        <v>0</v>
      </c>
      <c r="BV20" s="350">
        <f t="shared" si="41"/>
        <v>0</v>
      </c>
      <c r="BW20" s="350">
        <f t="shared" si="42"/>
        <v>0</v>
      </c>
      <c r="BX20" s="350">
        <f t="shared" si="43"/>
        <v>0</v>
      </c>
      <c r="BY20" s="350">
        <f t="shared" si="44"/>
        <v>0</v>
      </c>
      <c r="BZ20" s="350">
        <f t="shared" si="45"/>
        <v>0</v>
      </c>
      <c r="CA20" s="350">
        <f t="shared" si="46"/>
        <v>0</v>
      </c>
      <c r="CB20" s="350">
        <f t="shared" si="47"/>
        <v>0</v>
      </c>
      <c r="CC20" s="350">
        <f t="shared" si="48"/>
        <v>0</v>
      </c>
      <c r="CD20" s="350">
        <f t="shared" si="49"/>
        <v>0</v>
      </c>
      <c r="CE20" s="350">
        <f t="shared" si="50"/>
        <v>0</v>
      </c>
      <c r="CF20" s="350">
        <f t="shared" si="51"/>
        <v>0</v>
      </c>
      <c r="CG20" s="350">
        <f t="shared" si="52"/>
        <v>0</v>
      </c>
      <c r="CH20" s="350">
        <f t="shared" si="53"/>
        <v>0</v>
      </c>
      <c r="CI20" s="350">
        <f t="shared" si="54"/>
        <v>0</v>
      </c>
      <c r="CJ20" s="350">
        <f t="shared" si="55"/>
        <v>0</v>
      </c>
      <c r="CK20" s="350">
        <f t="shared" si="56"/>
        <v>0</v>
      </c>
      <c r="CL20" s="350">
        <f t="shared" si="57"/>
        <v>0</v>
      </c>
      <c r="CM20" s="350">
        <f t="shared" si="58"/>
        <v>0</v>
      </c>
      <c r="CN20" s="350">
        <f t="shared" si="59"/>
        <v>0</v>
      </c>
      <c r="CO20" s="350">
        <f t="shared" si="60"/>
        <v>0</v>
      </c>
      <c r="CP20" s="350">
        <f t="shared" si="61"/>
        <v>0</v>
      </c>
      <c r="CQ20" s="350">
        <f t="shared" si="62"/>
        <v>0</v>
      </c>
      <c r="CR20" s="350">
        <f t="shared" si="63"/>
        <v>0</v>
      </c>
      <c r="CS20" s="350">
        <f t="shared" si="64"/>
        <v>0</v>
      </c>
      <c r="CT20" s="350">
        <f t="shared" si="65"/>
        <v>0</v>
      </c>
      <c r="CU20" s="350">
        <f t="shared" si="66"/>
        <v>0</v>
      </c>
      <c r="CV20" s="350">
        <f t="shared" si="67"/>
        <v>0</v>
      </c>
      <c r="CW20" s="350">
        <f t="shared" si="68"/>
        <v>0</v>
      </c>
      <c r="CX20" s="350">
        <f t="shared" si="69"/>
        <v>0</v>
      </c>
      <c r="CY20" s="350">
        <f t="shared" si="70"/>
        <v>0</v>
      </c>
      <c r="CZ20" s="350">
        <f t="shared" si="71"/>
        <v>0</v>
      </c>
      <c r="DA20" s="350">
        <f t="shared" si="72"/>
        <v>0</v>
      </c>
      <c r="DB20" s="350">
        <f t="shared" si="73"/>
        <v>0</v>
      </c>
      <c r="DC20" s="350">
        <f t="shared" si="74"/>
        <v>0</v>
      </c>
      <c r="DD20" s="350">
        <f t="shared" si="75"/>
        <v>0</v>
      </c>
      <c r="DE20" s="350">
        <f t="shared" si="76"/>
        <v>0</v>
      </c>
      <c r="DF20" s="350">
        <f t="shared" si="77"/>
        <v>0</v>
      </c>
      <c r="DG20" s="350">
        <f t="shared" si="78"/>
        <v>0</v>
      </c>
      <c r="DH20" s="350">
        <f t="shared" si="79"/>
        <v>0</v>
      </c>
      <c r="DI20" s="350">
        <f t="shared" si="80"/>
        <v>0</v>
      </c>
      <c r="DJ20" s="350">
        <f t="shared" si="81"/>
        <v>0</v>
      </c>
      <c r="DK20" s="350">
        <f t="shared" si="82"/>
        <v>0</v>
      </c>
      <c r="DL20" s="350">
        <f t="shared" si="83"/>
        <v>0</v>
      </c>
      <c r="DM20" s="350">
        <f t="shared" si="84"/>
        <v>0</v>
      </c>
      <c r="DN20" s="350">
        <f t="shared" si="85"/>
        <v>0</v>
      </c>
      <c r="DO20" s="350">
        <f t="shared" si="86"/>
        <v>0</v>
      </c>
      <c r="DP20" s="350">
        <f t="shared" si="87"/>
        <v>0</v>
      </c>
      <c r="DQ20" s="350">
        <f t="shared" si="88"/>
        <v>0</v>
      </c>
      <c r="DR20" s="350">
        <f t="shared" si="89"/>
        <v>0</v>
      </c>
      <c r="DS20" s="350">
        <f t="shared" si="90"/>
        <v>0</v>
      </c>
      <c r="DT20" s="350">
        <f t="shared" si="91"/>
        <v>0</v>
      </c>
      <c r="DU20" s="350">
        <f t="shared" si="92"/>
        <v>0</v>
      </c>
      <c r="DV20" s="350">
        <f t="shared" si="93"/>
        <v>0</v>
      </c>
      <c r="DW20" s="350">
        <f t="shared" si="94"/>
        <v>0</v>
      </c>
      <c r="DX20" s="350">
        <f t="shared" si="95"/>
        <v>0</v>
      </c>
      <c r="DY20" s="350">
        <f t="shared" si="96"/>
        <v>0</v>
      </c>
      <c r="DZ20" s="350">
        <f t="shared" si="97"/>
        <v>0</v>
      </c>
      <c r="EA20" s="350">
        <f t="shared" si="98"/>
        <v>0</v>
      </c>
      <c r="EB20" s="350">
        <f t="shared" si="99"/>
        <v>0</v>
      </c>
      <c r="EC20" s="350">
        <f t="shared" si="100"/>
        <v>0</v>
      </c>
      <c r="ED20" s="350">
        <f t="shared" si="101"/>
        <v>0</v>
      </c>
      <c r="EE20" s="350">
        <f t="shared" si="102"/>
        <v>0</v>
      </c>
      <c r="EF20" s="350">
        <f t="shared" si="103"/>
        <v>0</v>
      </c>
      <c r="EG20" s="350">
        <f t="shared" si="104"/>
        <v>0</v>
      </c>
      <c r="EH20" s="350">
        <f t="shared" si="105"/>
        <v>0</v>
      </c>
      <c r="EI20" s="350">
        <f t="shared" si="106"/>
        <v>0</v>
      </c>
      <c r="EJ20" s="350">
        <f t="shared" si="107"/>
        <v>0</v>
      </c>
      <c r="EK20" s="350">
        <f t="shared" si="108"/>
        <v>0</v>
      </c>
      <c r="EL20" s="350">
        <f t="shared" si="109"/>
        <v>0</v>
      </c>
      <c r="EM20" s="350">
        <f t="shared" si="110"/>
        <v>0</v>
      </c>
      <c r="EN20" s="350">
        <f t="shared" si="111"/>
        <v>0</v>
      </c>
      <c r="EO20" s="350">
        <f t="shared" si="112"/>
        <v>0</v>
      </c>
      <c r="EP20" s="350">
        <f t="shared" si="113"/>
        <v>0</v>
      </c>
      <c r="EQ20" s="350">
        <f t="shared" si="114"/>
        <v>0</v>
      </c>
      <c r="ER20" s="350">
        <f t="shared" si="115"/>
        <v>0</v>
      </c>
      <c r="ES20" s="350">
        <f t="shared" si="116"/>
        <v>0</v>
      </c>
      <c r="ET20" s="350">
        <f t="shared" si="117"/>
        <v>0</v>
      </c>
      <c r="EU20" s="350">
        <f t="shared" si="118"/>
        <v>0</v>
      </c>
      <c r="EV20" s="350">
        <f t="shared" si="119"/>
        <v>0</v>
      </c>
      <c r="EW20" s="350">
        <f t="shared" si="120"/>
        <v>0</v>
      </c>
      <c r="EX20" s="350">
        <f t="shared" si="121"/>
        <v>0</v>
      </c>
      <c r="EY20" s="350">
        <f t="shared" si="122"/>
        <v>0</v>
      </c>
      <c r="EZ20" s="350">
        <f t="shared" si="123"/>
        <v>0</v>
      </c>
      <c r="FA20" s="350">
        <f t="shared" si="124"/>
        <v>0</v>
      </c>
      <c r="FB20" s="350">
        <f t="shared" si="125"/>
        <v>0</v>
      </c>
      <c r="FC20" s="350">
        <f t="shared" si="126"/>
        <v>0</v>
      </c>
      <c r="FD20" s="350">
        <f t="shared" si="127"/>
        <v>0</v>
      </c>
      <c r="FE20" s="350">
        <f t="shared" si="128"/>
        <v>0</v>
      </c>
      <c r="FF20" s="350">
        <f t="shared" si="129"/>
        <v>0</v>
      </c>
      <c r="FG20" s="350">
        <f t="shared" si="130"/>
        <v>0</v>
      </c>
      <c r="FH20" s="350">
        <f t="shared" si="131"/>
        <v>0</v>
      </c>
      <c r="FI20" s="350">
        <f t="shared" si="132"/>
        <v>0</v>
      </c>
      <c r="FJ20" s="350">
        <f t="shared" si="133"/>
        <v>0</v>
      </c>
      <c r="FK20" s="350">
        <f t="shared" si="134"/>
        <v>0</v>
      </c>
      <c r="FL20" s="350">
        <f t="shared" si="135"/>
        <v>0</v>
      </c>
      <c r="FM20" s="350">
        <f t="shared" si="136"/>
        <v>0</v>
      </c>
      <c r="FN20" s="350">
        <f t="shared" si="137"/>
        <v>0</v>
      </c>
      <c r="FO20" s="350">
        <f t="shared" si="138"/>
        <v>0</v>
      </c>
      <c r="FP20" s="350">
        <f t="shared" si="139"/>
        <v>0</v>
      </c>
      <c r="FQ20" s="350">
        <f t="shared" si="140"/>
        <v>0</v>
      </c>
      <c r="FR20" s="350">
        <f t="shared" si="141"/>
        <v>0</v>
      </c>
      <c r="FS20" s="350">
        <f t="shared" si="142"/>
        <v>0</v>
      </c>
      <c r="FT20" s="350">
        <f t="shared" si="143"/>
        <v>0</v>
      </c>
      <c r="FU20" s="350">
        <f t="shared" si="144"/>
        <v>0</v>
      </c>
      <c r="FV20" s="350">
        <f t="shared" si="145"/>
        <v>0</v>
      </c>
      <c r="FW20" s="350">
        <f t="shared" si="146"/>
        <v>0</v>
      </c>
      <c r="FX20" s="350">
        <f t="shared" si="147"/>
        <v>0</v>
      </c>
      <c r="FY20" s="350">
        <f t="shared" si="148"/>
        <v>0</v>
      </c>
      <c r="FZ20" s="350">
        <f t="shared" si="149"/>
        <v>0</v>
      </c>
      <c r="GA20" s="350">
        <f t="shared" si="150"/>
        <v>0</v>
      </c>
      <c r="GB20" s="350">
        <f t="shared" si="151"/>
        <v>0</v>
      </c>
      <c r="GC20" s="350">
        <f t="shared" si="152"/>
        <v>0</v>
      </c>
      <c r="GD20" s="350">
        <f t="shared" si="153"/>
        <v>0</v>
      </c>
      <c r="GE20" s="350">
        <f t="shared" si="154"/>
        <v>0</v>
      </c>
      <c r="GF20" s="350">
        <f t="shared" si="155"/>
        <v>0</v>
      </c>
      <c r="GG20" s="350">
        <f t="shared" si="156"/>
        <v>0</v>
      </c>
      <c r="GH20" s="350">
        <f t="shared" si="157"/>
        <v>0</v>
      </c>
      <c r="GI20" s="350">
        <f t="shared" si="158"/>
        <v>0</v>
      </c>
      <c r="GJ20" s="350">
        <f t="shared" si="159"/>
        <v>0</v>
      </c>
      <c r="GK20" s="350">
        <f t="shared" si="160"/>
        <v>0</v>
      </c>
      <c r="GL20" s="350">
        <f t="shared" si="161"/>
        <v>0</v>
      </c>
      <c r="GM20" s="346">
        <v>3</v>
      </c>
      <c r="GN20" s="346">
        <f t="shared" si="162"/>
        <v>0</v>
      </c>
      <c r="GO20" s="346">
        <v>3</v>
      </c>
      <c r="GP20" s="346">
        <f t="shared" si="163"/>
        <v>0</v>
      </c>
    </row>
    <row r="21" spans="1:198" x14ac:dyDescent="0.25">
      <c r="A21" s="31"/>
      <c r="B21" s="31"/>
      <c r="C21" s="31"/>
      <c r="D21" s="31"/>
      <c r="E21" s="31"/>
      <c r="F21" s="31"/>
      <c r="G21" s="34"/>
      <c r="H21" s="31"/>
      <c r="I21" s="31"/>
      <c r="J21" s="31"/>
      <c r="K21" s="31"/>
      <c r="L21" s="31"/>
      <c r="M21" s="31"/>
      <c r="N21" s="31"/>
      <c r="O21" s="99"/>
      <c r="P21" s="4" t="str">
        <f t="shared" si="0"/>
        <v/>
      </c>
      <c r="Q21" s="102"/>
      <c r="R21" s="4" t="str">
        <f t="shared" si="1"/>
        <v/>
      </c>
      <c r="S21" s="31"/>
      <c r="T21" s="31"/>
      <c r="U21" s="31"/>
      <c r="V21" s="31"/>
      <c r="W21" s="31"/>
      <c r="X21" s="31"/>
      <c r="Y21" s="31"/>
      <c r="Z21" s="31"/>
      <c r="AA21" s="31"/>
      <c r="AC21" s="346">
        <f t="shared" si="2"/>
        <v>0</v>
      </c>
      <c r="AE21" s="350" t="s">
        <v>182</v>
      </c>
      <c r="AF21" s="346">
        <f t="shared" si="3"/>
        <v>0</v>
      </c>
      <c r="AG21" s="346">
        <f t="shared" si="4"/>
        <v>0</v>
      </c>
      <c r="AH21" s="346">
        <f t="shared" si="5"/>
        <v>0</v>
      </c>
      <c r="AI21" s="346">
        <f t="shared" si="6"/>
        <v>0</v>
      </c>
      <c r="AJ21" s="346">
        <f t="shared" si="7"/>
        <v>0</v>
      </c>
      <c r="AK21" s="346">
        <f t="shared" si="8"/>
        <v>0</v>
      </c>
      <c r="AL21" s="346">
        <f t="shared" si="9"/>
        <v>0</v>
      </c>
      <c r="AM21" s="346">
        <f t="shared" si="10"/>
        <v>0</v>
      </c>
      <c r="AN21" s="346">
        <f t="shared" si="11"/>
        <v>0</v>
      </c>
      <c r="AP21" s="350" t="s">
        <v>182</v>
      </c>
      <c r="AQ21" s="378"/>
      <c r="AR21" s="378"/>
      <c r="AS21" s="350">
        <f t="shared" si="12"/>
        <v>0</v>
      </c>
      <c r="AT21" s="350">
        <f t="shared" si="13"/>
        <v>0</v>
      </c>
      <c r="AU21" s="350">
        <f t="shared" si="14"/>
        <v>0</v>
      </c>
      <c r="AV21" s="350">
        <f t="shared" si="15"/>
        <v>0</v>
      </c>
      <c r="AW21" s="350">
        <f t="shared" si="16"/>
        <v>0</v>
      </c>
      <c r="AX21" s="350">
        <f t="shared" si="17"/>
        <v>0</v>
      </c>
      <c r="AY21" s="350">
        <f t="shared" si="18"/>
        <v>0</v>
      </c>
      <c r="AZ21" s="350">
        <f t="shared" si="19"/>
        <v>0</v>
      </c>
      <c r="BA21" s="350">
        <f t="shared" si="20"/>
        <v>0</v>
      </c>
      <c r="BB21" s="350">
        <f t="shared" si="21"/>
        <v>0</v>
      </c>
      <c r="BC21" s="350">
        <f t="shared" si="22"/>
        <v>0</v>
      </c>
      <c r="BD21" s="350">
        <f t="shared" si="23"/>
        <v>0</v>
      </c>
      <c r="BE21" s="350">
        <f t="shared" si="24"/>
        <v>0</v>
      </c>
      <c r="BF21" s="350">
        <f t="shared" si="25"/>
        <v>0</v>
      </c>
      <c r="BG21" s="350">
        <f t="shared" si="26"/>
        <v>0</v>
      </c>
      <c r="BH21" s="350">
        <f t="shared" si="27"/>
        <v>0</v>
      </c>
      <c r="BI21" s="350">
        <f t="shared" si="28"/>
        <v>0</v>
      </c>
      <c r="BJ21" s="350">
        <f t="shared" si="29"/>
        <v>0</v>
      </c>
      <c r="BK21" s="350">
        <f t="shared" si="30"/>
        <v>0</v>
      </c>
      <c r="BL21" s="350">
        <f t="shared" si="31"/>
        <v>0</v>
      </c>
      <c r="BM21" s="350">
        <f t="shared" si="32"/>
        <v>0</v>
      </c>
      <c r="BN21" s="350">
        <f t="shared" si="33"/>
        <v>0</v>
      </c>
      <c r="BO21" s="350">
        <f t="shared" si="34"/>
        <v>0</v>
      </c>
      <c r="BP21" s="350">
        <f t="shared" si="35"/>
        <v>0</v>
      </c>
      <c r="BQ21" s="350">
        <f t="shared" si="36"/>
        <v>0</v>
      </c>
      <c r="BR21" s="350">
        <f t="shared" si="37"/>
        <v>0</v>
      </c>
      <c r="BS21" s="350">
        <f t="shared" si="38"/>
        <v>0</v>
      </c>
      <c r="BT21" s="350">
        <f t="shared" si="39"/>
        <v>0</v>
      </c>
      <c r="BU21" s="350">
        <f t="shared" si="40"/>
        <v>0</v>
      </c>
      <c r="BV21" s="350">
        <f t="shared" si="41"/>
        <v>0</v>
      </c>
      <c r="BW21" s="350">
        <f t="shared" si="42"/>
        <v>0</v>
      </c>
      <c r="BX21" s="350">
        <f t="shared" si="43"/>
        <v>0</v>
      </c>
      <c r="BY21" s="350">
        <f t="shared" si="44"/>
        <v>0</v>
      </c>
      <c r="BZ21" s="350">
        <f t="shared" si="45"/>
        <v>0</v>
      </c>
      <c r="CA21" s="350">
        <f t="shared" si="46"/>
        <v>0</v>
      </c>
      <c r="CB21" s="350">
        <f t="shared" si="47"/>
        <v>0</v>
      </c>
      <c r="CC21" s="350">
        <f t="shared" si="48"/>
        <v>0</v>
      </c>
      <c r="CD21" s="350">
        <f t="shared" si="49"/>
        <v>0</v>
      </c>
      <c r="CE21" s="350">
        <f t="shared" si="50"/>
        <v>0</v>
      </c>
      <c r="CF21" s="350">
        <f t="shared" si="51"/>
        <v>0</v>
      </c>
      <c r="CG21" s="350">
        <f t="shared" si="52"/>
        <v>0</v>
      </c>
      <c r="CH21" s="350">
        <f t="shared" si="53"/>
        <v>0</v>
      </c>
      <c r="CI21" s="350">
        <f t="shared" si="54"/>
        <v>0</v>
      </c>
      <c r="CJ21" s="350">
        <f t="shared" si="55"/>
        <v>0</v>
      </c>
      <c r="CK21" s="350">
        <f t="shared" si="56"/>
        <v>0</v>
      </c>
      <c r="CL21" s="350">
        <f t="shared" si="57"/>
        <v>0</v>
      </c>
      <c r="CM21" s="350">
        <f t="shared" si="58"/>
        <v>0</v>
      </c>
      <c r="CN21" s="350">
        <f t="shared" si="59"/>
        <v>0</v>
      </c>
      <c r="CO21" s="350">
        <f t="shared" si="60"/>
        <v>0</v>
      </c>
      <c r="CP21" s="350">
        <f t="shared" si="61"/>
        <v>0</v>
      </c>
      <c r="CQ21" s="350">
        <f t="shared" si="62"/>
        <v>0</v>
      </c>
      <c r="CR21" s="350">
        <f t="shared" si="63"/>
        <v>0</v>
      </c>
      <c r="CS21" s="350">
        <f t="shared" si="64"/>
        <v>0</v>
      </c>
      <c r="CT21" s="350">
        <f t="shared" si="65"/>
        <v>0</v>
      </c>
      <c r="CU21" s="350">
        <f t="shared" si="66"/>
        <v>0</v>
      </c>
      <c r="CV21" s="350">
        <f t="shared" si="67"/>
        <v>0</v>
      </c>
      <c r="CW21" s="350">
        <f t="shared" si="68"/>
        <v>0</v>
      </c>
      <c r="CX21" s="350">
        <f t="shared" si="69"/>
        <v>0</v>
      </c>
      <c r="CY21" s="350">
        <f t="shared" si="70"/>
        <v>0</v>
      </c>
      <c r="CZ21" s="350">
        <f t="shared" si="71"/>
        <v>0</v>
      </c>
      <c r="DA21" s="350">
        <f t="shared" si="72"/>
        <v>0</v>
      </c>
      <c r="DB21" s="350">
        <f t="shared" si="73"/>
        <v>0</v>
      </c>
      <c r="DC21" s="350">
        <f t="shared" si="74"/>
        <v>0</v>
      </c>
      <c r="DD21" s="350">
        <f t="shared" si="75"/>
        <v>0</v>
      </c>
      <c r="DE21" s="350">
        <f t="shared" si="76"/>
        <v>0</v>
      </c>
      <c r="DF21" s="350">
        <f t="shared" si="77"/>
        <v>0</v>
      </c>
      <c r="DG21" s="350">
        <f t="shared" si="78"/>
        <v>0</v>
      </c>
      <c r="DH21" s="350">
        <f t="shared" si="79"/>
        <v>0</v>
      </c>
      <c r="DI21" s="350">
        <f t="shared" si="80"/>
        <v>0</v>
      </c>
      <c r="DJ21" s="350">
        <f t="shared" si="81"/>
        <v>0</v>
      </c>
      <c r="DK21" s="350">
        <f t="shared" si="82"/>
        <v>0</v>
      </c>
      <c r="DL21" s="350">
        <f t="shared" si="83"/>
        <v>0</v>
      </c>
      <c r="DM21" s="350">
        <f t="shared" si="84"/>
        <v>0</v>
      </c>
      <c r="DN21" s="350">
        <f t="shared" si="85"/>
        <v>0</v>
      </c>
      <c r="DO21" s="350">
        <f t="shared" si="86"/>
        <v>0</v>
      </c>
      <c r="DP21" s="350">
        <f t="shared" si="87"/>
        <v>0</v>
      </c>
      <c r="DQ21" s="350">
        <f t="shared" si="88"/>
        <v>0</v>
      </c>
      <c r="DR21" s="350">
        <f t="shared" si="89"/>
        <v>0</v>
      </c>
      <c r="DS21" s="350">
        <f t="shared" si="90"/>
        <v>0</v>
      </c>
      <c r="DT21" s="350">
        <f t="shared" si="91"/>
        <v>0</v>
      </c>
      <c r="DU21" s="350">
        <f t="shared" si="92"/>
        <v>0</v>
      </c>
      <c r="DV21" s="350">
        <f t="shared" si="93"/>
        <v>0</v>
      </c>
      <c r="DW21" s="350">
        <f t="shared" si="94"/>
        <v>0</v>
      </c>
      <c r="DX21" s="350">
        <f t="shared" si="95"/>
        <v>0</v>
      </c>
      <c r="DY21" s="350">
        <f t="shared" si="96"/>
        <v>0</v>
      </c>
      <c r="DZ21" s="350">
        <f t="shared" si="97"/>
        <v>0</v>
      </c>
      <c r="EA21" s="350">
        <f t="shared" si="98"/>
        <v>0</v>
      </c>
      <c r="EB21" s="350">
        <f t="shared" si="99"/>
        <v>0</v>
      </c>
      <c r="EC21" s="350">
        <f t="shared" si="100"/>
        <v>0</v>
      </c>
      <c r="ED21" s="350">
        <f t="shared" si="101"/>
        <v>0</v>
      </c>
      <c r="EE21" s="350">
        <f t="shared" si="102"/>
        <v>0</v>
      </c>
      <c r="EF21" s="350">
        <f t="shared" si="103"/>
        <v>0</v>
      </c>
      <c r="EG21" s="350">
        <f t="shared" si="104"/>
        <v>0</v>
      </c>
      <c r="EH21" s="350">
        <f t="shared" si="105"/>
        <v>0</v>
      </c>
      <c r="EI21" s="350">
        <f t="shared" si="106"/>
        <v>0</v>
      </c>
      <c r="EJ21" s="350">
        <f t="shared" si="107"/>
        <v>0</v>
      </c>
      <c r="EK21" s="350">
        <f t="shared" si="108"/>
        <v>0</v>
      </c>
      <c r="EL21" s="350">
        <f t="shared" si="109"/>
        <v>0</v>
      </c>
      <c r="EM21" s="350">
        <f t="shared" si="110"/>
        <v>0</v>
      </c>
      <c r="EN21" s="350">
        <f t="shared" si="111"/>
        <v>0</v>
      </c>
      <c r="EO21" s="350">
        <f t="shared" si="112"/>
        <v>0</v>
      </c>
      <c r="EP21" s="350">
        <f t="shared" si="113"/>
        <v>0</v>
      </c>
      <c r="EQ21" s="350">
        <f t="shared" si="114"/>
        <v>0</v>
      </c>
      <c r="ER21" s="350">
        <f t="shared" si="115"/>
        <v>0</v>
      </c>
      <c r="ES21" s="350">
        <f t="shared" si="116"/>
        <v>0</v>
      </c>
      <c r="ET21" s="350">
        <f t="shared" si="117"/>
        <v>0</v>
      </c>
      <c r="EU21" s="350">
        <f t="shared" si="118"/>
        <v>0</v>
      </c>
      <c r="EV21" s="350">
        <f t="shared" si="119"/>
        <v>0</v>
      </c>
      <c r="EW21" s="350">
        <f t="shared" si="120"/>
        <v>0</v>
      </c>
      <c r="EX21" s="350">
        <f t="shared" si="121"/>
        <v>0</v>
      </c>
      <c r="EY21" s="350">
        <f t="shared" si="122"/>
        <v>0</v>
      </c>
      <c r="EZ21" s="350">
        <f t="shared" si="123"/>
        <v>0</v>
      </c>
      <c r="FA21" s="350">
        <f t="shared" si="124"/>
        <v>0</v>
      </c>
      <c r="FB21" s="350">
        <f t="shared" si="125"/>
        <v>0</v>
      </c>
      <c r="FC21" s="350">
        <f t="shared" si="126"/>
        <v>0</v>
      </c>
      <c r="FD21" s="350">
        <f t="shared" si="127"/>
        <v>0</v>
      </c>
      <c r="FE21" s="350">
        <f t="shared" si="128"/>
        <v>0</v>
      </c>
      <c r="FF21" s="350">
        <f t="shared" si="129"/>
        <v>0</v>
      </c>
      <c r="FG21" s="350">
        <f t="shared" si="130"/>
        <v>0</v>
      </c>
      <c r="FH21" s="350">
        <f t="shared" si="131"/>
        <v>0</v>
      </c>
      <c r="FI21" s="350">
        <f t="shared" si="132"/>
        <v>0</v>
      </c>
      <c r="FJ21" s="350">
        <f t="shared" si="133"/>
        <v>0</v>
      </c>
      <c r="FK21" s="350">
        <f t="shared" si="134"/>
        <v>0</v>
      </c>
      <c r="FL21" s="350">
        <f t="shared" si="135"/>
        <v>0</v>
      </c>
      <c r="FM21" s="350">
        <f t="shared" si="136"/>
        <v>0</v>
      </c>
      <c r="FN21" s="350">
        <f t="shared" si="137"/>
        <v>0</v>
      </c>
      <c r="FO21" s="350">
        <f t="shared" si="138"/>
        <v>0</v>
      </c>
      <c r="FP21" s="350">
        <f t="shared" si="139"/>
        <v>0</v>
      </c>
      <c r="FQ21" s="350">
        <f t="shared" si="140"/>
        <v>0</v>
      </c>
      <c r="FR21" s="350">
        <f t="shared" si="141"/>
        <v>0</v>
      </c>
      <c r="FS21" s="350">
        <f t="shared" si="142"/>
        <v>0</v>
      </c>
      <c r="FT21" s="350">
        <f t="shared" si="143"/>
        <v>0</v>
      </c>
      <c r="FU21" s="350">
        <f t="shared" si="144"/>
        <v>0</v>
      </c>
      <c r="FV21" s="350">
        <f t="shared" si="145"/>
        <v>0</v>
      </c>
      <c r="FW21" s="350">
        <f t="shared" si="146"/>
        <v>0</v>
      </c>
      <c r="FX21" s="350">
        <f t="shared" si="147"/>
        <v>0</v>
      </c>
      <c r="FY21" s="350">
        <f t="shared" si="148"/>
        <v>0</v>
      </c>
      <c r="FZ21" s="350">
        <f t="shared" si="149"/>
        <v>0</v>
      </c>
      <c r="GA21" s="350">
        <f t="shared" si="150"/>
        <v>0</v>
      </c>
      <c r="GB21" s="350">
        <f t="shared" si="151"/>
        <v>0</v>
      </c>
      <c r="GC21" s="350">
        <f t="shared" si="152"/>
        <v>0</v>
      </c>
      <c r="GD21" s="350">
        <f t="shared" si="153"/>
        <v>0</v>
      </c>
      <c r="GE21" s="350">
        <f t="shared" si="154"/>
        <v>0</v>
      </c>
      <c r="GF21" s="350">
        <f t="shared" si="155"/>
        <v>0</v>
      </c>
      <c r="GG21" s="350">
        <f t="shared" si="156"/>
        <v>0</v>
      </c>
      <c r="GH21" s="350">
        <f t="shared" si="157"/>
        <v>0</v>
      </c>
      <c r="GI21" s="350">
        <f t="shared" si="158"/>
        <v>0</v>
      </c>
      <c r="GJ21" s="350">
        <f t="shared" si="159"/>
        <v>0</v>
      </c>
      <c r="GK21" s="350">
        <f t="shared" si="160"/>
        <v>0</v>
      </c>
      <c r="GL21" s="350">
        <f t="shared" si="161"/>
        <v>0</v>
      </c>
      <c r="GM21" s="346">
        <v>8</v>
      </c>
      <c r="GN21" s="346">
        <f t="shared" si="162"/>
        <v>0</v>
      </c>
      <c r="GO21" s="346">
        <v>1</v>
      </c>
      <c r="GP21" s="346">
        <f t="shared" si="163"/>
        <v>0</v>
      </c>
    </row>
    <row r="22" spans="1:198" x14ac:dyDescent="0.25">
      <c r="A22" s="31"/>
      <c r="B22" s="31"/>
      <c r="C22" s="31"/>
      <c r="D22" s="31"/>
      <c r="E22" s="31"/>
      <c r="F22" s="31"/>
      <c r="G22" s="34"/>
      <c r="H22" s="31"/>
      <c r="I22" s="31"/>
      <c r="J22" s="31"/>
      <c r="K22" s="31"/>
      <c r="L22" s="31"/>
      <c r="M22" s="31"/>
      <c r="N22" s="31"/>
      <c r="O22" s="99"/>
      <c r="P22" s="4" t="str">
        <f t="shared" si="0"/>
        <v/>
      </c>
      <c r="Q22" s="102"/>
      <c r="R22" s="4" t="str">
        <f t="shared" si="1"/>
        <v/>
      </c>
      <c r="S22" s="31"/>
      <c r="T22" s="31"/>
      <c r="U22" s="31"/>
      <c r="V22" s="31"/>
      <c r="W22" s="31"/>
      <c r="X22" s="31"/>
      <c r="Y22" s="31"/>
      <c r="Z22" s="31"/>
      <c r="AA22" s="31"/>
      <c r="AC22" s="346">
        <f t="shared" si="2"/>
        <v>0</v>
      </c>
      <c r="AE22" s="350" t="s">
        <v>183</v>
      </c>
      <c r="AF22" s="346">
        <f t="shared" si="3"/>
        <v>0</v>
      </c>
      <c r="AG22" s="346">
        <f t="shared" si="4"/>
        <v>0</v>
      </c>
      <c r="AH22" s="346">
        <f t="shared" si="5"/>
        <v>0</v>
      </c>
      <c r="AI22" s="346">
        <f t="shared" si="6"/>
        <v>0</v>
      </c>
      <c r="AJ22" s="346">
        <f t="shared" si="7"/>
        <v>0</v>
      </c>
      <c r="AK22" s="346">
        <f t="shared" si="8"/>
        <v>0</v>
      </c>
      <c r="AL22" s="346">
        <f t="shared" si="9"/>
        <v>0</v>
      </c>
      <c r="AM22" s="346">
        <f t="shared" si="10"/>
        <v>0</v>
      </c>
      <c r="AN22" s="346">
        <f t="shared" si="11"/>
        <v>0</v>
      </c>
      <c r="AP22" s="350" t="s">
        <v>183</v>
      </c>
      <c r="AQ22" s="378"/>
      <c r="AR22" s="378"/>
      <c r="AS22" s="350">
        <f t="shared" si="12"/>
        <v>0</v>
      </c>
      <c r="AT22" s="350">
        <f t="shared" si="13"/>
        <v>0</v>
      </c>
      <c r="AU22" s="350">
        <f t="shared" si="14"/>
        <v>0</v>
      </c>
      <c r="AV22" s="350">
        <f t="shared" si="15"/>
        <v>0</v>
      </c>
      <c r="AW22" s="350">
        <f t="shared" si="16"/>
        <v>0</v>
      </c>
      <c r="AX22" s="350">
        <f t="shared" si="17"/>
        <v>0</v>
      </c>
      <c r="AY22" s="350">
        <f t="shared" si="18"/>
        <v>0</v>
      </c>
      <c r="AZ22" s="350">
        <f t="shared" si="19"/>
        <v>0</v>
      </c>
      <c r="BA22" s="350">
        <f t="shared" si="20"/>
        <v>0</v>
      </c>
      <c r="BB22" s="350">
        <f t="shared" si="21"/>
        <v>0</v>
      </c>
      <c r="BC22" s="350">
        <f t="shared" si="22"/>
        <v>0</v>
      </c>
      <c r="BD22" s="350">
        <f t="shared" si="23"/>
        <v>0</v>
      </c>
      <c r="BE22" s="350">
        <f t="shared" si="24"/>
        <v>0</v>
      </c>
      <c r="BF22" s="350">
        <f t="shared" si="25"/>
        <v>0</v>
      </c>
      <c r="BG22" s="350">
        <f t="shared" si="26"/>
        <v>0</v>
      </c>
      <c r="BH22" s="350">
        <f t="shared" si="27"/>
        <v>0</v>
      </c>
      <c r="BI22" s="350">
        <f t="shared" si="28"/>
        <v>0</v>
      </c>
      <c r="BJ22" s="350">
        <f t="shared" si="29"/>
        <v>0</v>
      </c>
      <c r="BK22" s="350">
        <f t="shared" si="30"/>
        <v>0</v>
      </c>
      <c r="BL22" s="350">
        <f t="shared" si="31"/>
        <v>0</v>
      </c>
      <c r="BM22" s="350">
        <f t="shared" si="32"/>
        <v>0</v>
      </c>
      <c r="BN22" s="350">
        <f t="shared" si="33"/>
        <v>0</v>
      </c>
      <c r="BO22" s="350">
        <f t="shared" si="34"/>
        <v>0</v>
      </c>
      <c r="BP22" s="350">
        <f t="shared" si="35"/>
        <v>0</v>
      </c>
      <c r="BQ22" s="350">
        <f t="shared" si="36"/>
        <v>0</v>
      </c>
      <c r="BR22" s="350">
        <f t="shared" si="37"/>
        <v>0</v>
      </c>
      <c r="BS22" s="350">
        <f t="shared" si="38"/>
        <v>0</v>
      </c>
      <c r="BT22" s="350">
        <f t="shared" si="39"/>
        <v>0</v>
      </c>
      <c r="BU22" s="350">
        <f t="shared" si="40"/>
        <v>0</v>
      </c>
      <c r="BV22" s="350">
        <f t="shared" si="41"/>
        <v>0</v>
      </c>
      <c r="BW22" s="350">
        <f t="shared" si="42"/>
        <v>0</v>
      </c>
      <c r="BX22" s="350">
        <f t="shared" si="43"/>
        <v>0</v>
      </c>
      <c r="BY22" s="350">
        <f t="shared" si="44"/>
        <v>0</v>
      </c>
      <c r="BZ22" s="350">
        <f t="shared" si="45"/>
        <v>0</v>
      </c>
      <c r="CA22" s="350">
        <f t="shared" si="46"/>
        <v>0</v>
      </c>
      <c r="CB22" s="350">
        <f t="shared" si="47"/>
        <v>0</v>
      </c>
      <c r="CC22" s="350">
        <f t="shared" si="48"/>
        <v>0</v>
      </c>
      <c r="CD22" s="350">
        <f t="shared" si="49"/>
        <v>0</v>
      </c>
      <c r="CE22" s="350">
        <f t="shared" si="50"/>
        <v>0</v>
      </c>
      <c r="CF22" s="350">
        <f t="shared" si="51"/>
        <v>0</v>
      </c>
      <c r="CG22" s="350">
        <f t="shared" si="52"/>
        <v>0</v>
      </c>
      <c r="CH22" s="350">
        <f t="shared" si="53"/>
        <v>0</v>
      </c>
      <c r="CI22" s="350">
        <f t="shared" si="54"/>
        <v>0</v>
      </c>
      <c r="CJ22" s="350">
        <f t="shared" si="55"/>
        <v>0</v>
      </c>
      <c r="CK22" s="350">
        <f t="shared" si="56"/>
        <v>0</v>
      </c>
      <c r="CL22" s="350">
        <f t="shared" si="57"/>
        <v>0</v>
      </c>
      <c r="CM22" s="350">
        <f t="shared" si="58"/>
        <v>0</v>
      </c>
      <c r="CN22" s="350">
        <f t="shared" si="59"/>
        <v>0</v>
      </c>
      <c r="CO22" s="350">
        <f t="shared" si="60"/>
        <v>0</v>
      </c>
      <c r="CP22" s="350">
        <f t="shared" si="61"/>
        <v>0</v>
      </c>
      <c r="CQ22" s="350">
        <f t="shared" si="62"/>
        <v>0</v>
      </c>
      <c r="CR22" s="350">
        <f t="shared" si="63"/>
        <v>0</v>
      </c>
      <c r="CS22" s="350">
        <f t="shared" si="64"/>
        <v>0</v>
      </c>
      <c r="CT22" s="350">
        <f t="shared" si="65"/>
        <v>0</v>
      </c>
      <c r="CU22" s="350">
        <f t="shared" si="66"/>
        <v>0</v>
      </c>
      <c r="CV22" s="350">
        <f t="shared" si="67"/>
        <v>0</v>
      </c>
      <c r="CW22" s="350">
        <f t="shared" si="68"/>
        <v>0</v>
      </c>
      <c r="CX22" s="350">
        <f t="shared" si="69"/>
        <v>0</v>
      </c>
      <c r="CY22" s="350">
        <f t="shared" si="70"/>
        <v>0</v>
      </c>
      <c r="CZ22" s="350">
        <f t="shared" si="71"/>
        <v>0</v>
      </c>
      <c r="DA22" s="350">
        <f t="shared" si="72"/>
        <v>0</v>
      </c>
      <c r="DB22" s="350">
        <f t="shared" si="73"/>
        <v>0</v>
      </c>
      <c r="DC22" s="350">
        <f t="shared" si="74"/>
        <v>0</v>
      </c>
      <c r="DD22" s="350">
        <f t="shared" si="75"/>
        <v>0</v>
      </c>
      <c r="DE22" s="350">
        <f t="shared" si="76"/>
        <v>0</v>
      </c>
      <c r="DF22" s="350">
        <f t="shared" si="77"/>
        <v>0</v>
      </c>
      <c r="DG22" s="350">
        <f t="shared" si="78"/>
        <v>0</v>
      </c>
      <c r="DH22" s="350">
        <f t="shared" si="79"/>
        <v>0</v>
      </c>
      <c r="DI22" s="350">
        <f t="shared" si="80"/>
        <v>0</v>
      </c>
      <c r="DJ22" s="350">
        <f t="shared" si="81"/>
        <v>0</v>
      </c>
      <c r="DK22" s="350">
        <f t="shared" si="82"/>
        <v>0</v>
      </c>
      <c r="DL22" s="350">
        <f t="shared" si="83"/>
        <v>0</v>
      </c>
      <c r="DM22" s="350">
        <f t="shared" si="84"/>
        <v>0</v>
      </c>
      <c r="DN22" s="350">
        <f t="shared" si="85"/>
        <v>0</v>
      </c>
      <c r="DO22" s="350">
        <f t="shared" si="86"/>
        <v>0</v>
      </c>
      <c r="DP22" s="350">
        <f t="shared" si="87"/>
        <v>0</v>
      </c>
      <c r="DQ22" s="350">
        <f t="shared" si="88"/>
        <v>0</v>
      </c>
      <c r="DR22" s="350">
        <f t="shared" si="89"/>
        <v>0</v>
      </c>
      <c r="DS22" s="350">
        <f t="shared" si="90"/>
        <v>0</v>
      </c>
      <c r="DT22" s="350">
        <f t="shared" si="91"/>
        <v>0</v>
      </c>
      <c r="DU22" s="350">
        <f t="shared" si="92"/>
        <v>0</v>
      </c>
      <c r="DV22" s="350">
        <f t="shared" si="93"/>
        <v>0</v>
      </c>
      <c r="DW22" s="350">
        <f t="shared" si="94"/>
        <v>0</v>
      </c>
      <c r="DX22" s="350">
        <f t="shared" si="95"/>
        <v>0</v>
      </c>
      <c r="DY22" s="350">
        <f t="shared" si="96"/>
        <v>0</v>
      </c>
      <c r="DZ22" s="350">
        <f t="shared" si="97"/>
        <v>0</v>
      </c>
      <c r="EA22" s="350">
        <f t="shared" si="98"/>
        <v>0</v>
      </c>
      <c r="EB22" s="350">
        <f t="shared" si="99"/>
        <v>0</v>
      </c>
      <c r="EC22" s="350">
        <f t="shared" si="100"/>
        <v>0</v>
      </c>
      <c r="ED22" s="350">
        <f t="shared" si="101"/>
        <v>0</v>
      </c>
      <c r="EE22" s="350">
        <f t="shared" si="102"/>
        <v>0</v>
      </c>
      <c r="EF22" s="350">
        <f t="shared" si="103"/>
        <v>0</v>
      </c>
      <c r="EG22" s="350">
        <f t="shared" si="104"/>
        <v>0</v>
      </c>
      <c r="EH22" s="350">
        <f t="shared" si="105"/>
        <v>0</v>
      </c>
      <c r="EI22" s="350">
        <f t="shared" si="106"/>
        <v>0</v>
      </c>
      <c r="EJ22" s="350">
        <f t="shared" si="107"/>
        <v>0</v>
      </c>
      <c r="EK22" s="350">
        <f t="shared" si="108"/>
        <v>0</v>
      </c>
      <c r="EL22" s="350">
        <f t="shared" si="109"/>
        <v>0</v>
      </c>
      <c r="EM22" s="350">
        <f t="shared" si="110"/>
        <v>0</v>
      </c>
      <c r="EN22" s="350">
        <f t="shared" si="111"/>
        <v>0</v>
      </c>
      <c r="EO22" s="350">
        <f t="shared" si="112"/>
        <v>0</v>
      </c>
      <c r="EP22" s="350">
        <f t="shared" si="113"/>
        <v>0</v>
      </c>
      <c r="EQ22" s="350">
        <f t="shared" si="114"/>
        <v>0</v>
      </c>
      <c r="ER22" s="350">
        <f t="shared" si="115"/>
        <v>0</v>
      </c>
      <c r="ES22" s="350">
        <f t="shared" si="116"/>
        <v>0</v>
      </c>
      <c r="ET22" s="350">
        <f t="shared" si="117"/>
        <v>0</v>
      </c>
      <c r="EU22" s="350">
        <f t="shared" si="118"/>
        <v>0</v>
      </c>
      <c r="EV22" s="350">
        <f t="shared" si="119"/>
        <v>0</v>
      </c>
      <c r="EW22" s="350">
        <f t="shared" si="120"/>
        <v>0</v>
      </c>
      <c r="EX22" s="350">
        <f t="shared" si="121"/>
        <v>0</v>
      </c>
      <c r="EY22" s="350">
        <f t="shared" si="122"/>
        <v>0</v>
      </c>
      <c r="EZ22" s="350">
        <f t="shared" si="123"/>
        <v>0</v>
      </c>
      <c r="FA22" s="350">
        <f t="shared" si="124"/>
        <v>0</v>
      </c>
      <c r="FB22" s="350">
        <f t="shared" si="125"/>
        <v>0</v>
      </c>
      <c r="FC22" s="350">
        <f t="shared" si="126"/>
        <v>0</v>
      </c>
      <c r="FD22" s="350">
        <f t="shared" si="127"/>
        <v>0</v>
      </c>
      <c r="FE22" s="350">
        <f t="shared" si="128"/>
        <v>0</v>
      </c>
      <c r="FF22" s="350">
        <f t="shared" si="129"/>
        <v>0</v>
      </c>
      <c r="FG22" s="350">
        <f t="shared" si="130"/>
        <v>0</v>
      </c>
      <c r="FH22" s="350">
        <f t="shared" si="131"/>
        <v>0</v>
      </c>
      <c r="FI22" s="350">
        <f t="shared" si="132"/>
        <v>0</v>
      </c>
      <c r="FJ22" s="350">
        <f t="shared" si="133"/>
        <v>0</v>
      </c>
      <c r="FK22" s="350">
        <f t="shared" si="134"/>
        <v>0</v>
      </c>
      <c r="FL22" s="350">
        <f t="shared" si="135"/>
        <v>0</v>
      </c>
      <c r="FM22" s="350">
        <f t="shared" si="136"/>
        <v>0</v>
      </c>
      <c r="FN22" s="350">
        <f t="shared" si="137"/>
        <v>0</v>
      </c>
      <c r="FO22" s="350">
        <f t="shared" si="138"/>
        <v>0</v>
      </c>
      <c r="FP22" s="350">
        <f t="shared" si="139"/>
        <v>0</v>
      </c>
      <c r="FQ22" s="350">
        <f t="shared" si="140"/>
        <v>0</v>
      </c>
      <c r="FR22" s="350">
        <f t="shared" si="141"/>
        <v>0</v>
      </c>
      <c r="FS22" s="350">
        <f t="shared" si="142"/>
        <v>0</v>
      </c>
      <c r="FT22" s="350">
        <f t="shared" si="143"/>
        <v>0</v>
      </c>
      <c r="FU22" s="350">
        <f t="shared" si="144"/>
        <v>0</v>
      </c>
      <c r="FV22" s="350">
        <f t="shared" si="145"/>
        <v>0</v>
      </c>
      <c r="FW22" s="350">
        <f t="shared" si="146"/>
        <v>0</v>
      </c>
      <c r="FX22" s="350">
        <f t="shared" si="147"/>
        <v>0</v>
      </c>
      <c r="FY22" s="350">
        <f t="shared" si="148"/>
        <v>0</v>
      </c>
      <c r="FZ22" s="350">
        <f t="shared" si="149"/>
        <v>0</v>
      </c>
      <c r="GA22" s="350">
        <f t="shared" si="150"/>
        <v>0</v>
      </c>
      <c r="GB22" s="350">
        <f t="shared" si="151"/>
        <v>0</v>
      </c>
      <c r="GC22" s="350">
        <f t="shared" si="152"/>
        <v>0</v>
      </c>
      <c r="GD22" s="350">
        <f t="shared" si="153"/>
        <v>0</v>
      </c>
      <c r="GE22" s="350">
        <f t="shared" si="154"/>
        <v>0</v>
      </c>
      <c r="GF22" s="350">
        <f t="shared" si="155"/>
        <v>0</v>
      </c>
      <c r="GG22" s="350">
        <f t="shared" si="156"/>
        <v>0</v>
      </c>
      <c r="GH22" s="350">
        <f t="shared" si="157"/>
        <v>0</v>
      </c>
      <c r="GI22" s="350">
        <f t="shared" si="158"/>
        <v>0</v>
      </c>
      <c r="GJ22" s="350">
        <f t="shared" si="159"/>
        <v>0</v>
      </c>
      <c r="GK22" s="350">
        <f t="shared" si="160"/>
        <v>0</v>
      </c>
      <c r="GL22" s="350">
        <f t="shared" si="161"/>
        <v>0</v>
      </c>
      <c r="GM22" s="346">
        <v>3</v>
      </c>
      <c r="GN22" s="346">
        <f t="shared" si="162"/>
        <v>0</v>
      </c>
      <c r="GO22" s="346">
        <v>3</v>
      </c>
      <c r="GP22" s="346">
        <f t="shared" si="163"/>
        <v>0</v>
      </c>
    </row>
    <row r="23" spans="1:198" x14ac:dyDescent="0.25">
      <c r="A23" s="31"/>
      <c r="B23" s="31"/>
      <c r="C23" s="31"/>
      <c r="D23" s="31"/>
      <c r="E23" s="31"/>
      <c r="F23" s="31"/>
      <c r="G23" s="34"/>
      <c r="H23" s="31"/>
      <c r="I23" s="31"/>
      <c r="J23" s="31"/>
      <c r="K23" s="31"/>
      <c r="L23" s="31"/>
      <c r="M23" s="31"/>
      <c r="N23" s="31"/>
      <c r="O23" s="99"/>
      <c r="P23" s="4" t="str">
        <f t="shared" si="0"/>
        <v/>
      </c>
      <c r="Q23" s="102"/>
      <c r="R23" s="4" t="str">
        <f t="shared" si="1"/>
        <v/>
      </c>
      <c r="S23" s="31"/>
      <c r="T23" s="31"/>
      <c r="U23" s="31"/>
      <c r="V23" s="31"/>
      <c r="W23" s="31"/>
      <c r="X23" s="31"/>
      <c r="Y23" s="31"/>
      <c r="Z23" s="31"/>
      <c r="AA23" s="31"/>
      <c r="AC23" s="346">
        <f t="shared" si="2"/>
        <v>0</v>
      </c>
      <c r="AE23" s="350" t="s">
        <v>184</v>
      </c>
      <c r="AF23" s="346">
        <f t="shared" si="3"/>
        <v>0</v>
      </c>
      <c r="AG23" s="346">
        <f t="shared" si="4"/>
        <v>0</v>
      </c>
      <c r="AH23" s="346">
        <f t="shared" si="5"/>
        <v>0</v>
      </c>
      <c r="AI23" s="346">
        <f t="shared" si="6"/>
        <v>0</v>
      </c>
      <c r="AJ23" s="346">
        <f t="shared" si="7"/>
        <v>0</v>
      </c>
      <c r="AK23" s="346">
        <f t="shared" si="8"/>
        <v>0</v>
      </c>
      <c r="AL23" s="346">
        <f t="shared" si="9"/>
        <v>0</v>
      </c>
      <c r="AM23" s="346">
        <f t="shared" si="10"/>
        <v>0</v>
      </c>
      <c r="AN23" s="346">
        <f t="shared" si="11"/>
        <v>0</v>
      </c>
      <c r="AP23" s="350" t="s">
        <v>184</v>
      </c>
      <c r="AQ23" s="378"/>
      <c r="AR23" s="378"/>
      <c r="AS23" s="350">
        <f t="shared" si="12"/>
        <v>0</v>
      </c>
      <c r="AT23" s="350">
        <f t="shared" si="13"/>
        <v>0</v>
      </c>
      <c r="AU23" s="350">
        <f t="shared" si="14"/>
        <v>0</v>
      </c>
      <c r="AV23" s="350">
        <f t="shared" si="15"/>
        <v>0</v>
      </c>
      <c r="AW23" s="350">
        <f t="shared" si="16"/>
        <v>0</v>
      </c>
      <c r="AX23" s="350">
        <f t="shared" si="17"/>
        <v>0</v>
      </c>
      <c r="AY23" s="350">
        <f t="shared" si="18"/>
        <v>0</v>
      </c>
      <c r="AZ23" s="350">
        <f t="shared" si="19"/>
        <v>0</v>
      </c>
      <c r="BA23" s="350">
        <f t="shared" si="20"/>
        <v>0</v>
      </c>
      <c r="BB23" s="350">
        <f t="shared" si="21"/>
        <v>0</v>
      </c>
      <c r="BC23" s="350">
        <f t="shared" si="22"/>
        <v>0</v>
      </c>
      <c r="BD23" s="350">
        <f t="shared" si="23"/>
        <v>0</v>
      </c>
      <c r="BE23" s="350">
        <f t="shared" si="24"/>
        <v>0</v>
      </c>
      <c r="BF23" s="350">
        <f t="shared" si="25"/>
        <v>0</v>
      </c>
      <c r="BG23" s="350">
        <f t="shared" si="26"/>
        <v>0</v>
      </c>
      <c r="BH23" s="350">
        <f t="shared" si="27"/>
        <v>0</v>
      </c>
      <c r="BI23" s="350">
        <f t="shared" si="28"/>
        <v>0</v>
      </c>
      <c r="BJ23" s="350">
        <f t="shared" si="29"/>
        <v>0</v>
      </c>
      <c r="BK23" s="350">
        <f t="shared" si="30"/>
        <v>0</v>
      </c>
      <c r="BL23" s="350">
        <f t="shared" si="31"/>
        <v>0</v>
      </c>
      <c r="BM23" s="350">
        <f t="shared" si="32"/>
        <v>0</v>
      </c>
      <c r="BN23" s="350">
        <f t="shared" si="33"/>
        <v>0</v>
      </c>
      <c r="BO23" s="350">
        <f t="shared" si="34"/>
        <v>0</v>
      </c>
      <c r="BP23" s="350">
        <f t="shared" si="35"/>
        <v>0</v>
      </c>
      <c r="BQ23" s="350">
        <f t="shared" si="36"/>
        <v>0</v>
      </c>
      <c r="BR23" s="350">
        <f t="shared" si="37"/>
        <v>0</v>
      </c>
      <c r="BS23" s="350">
        <f t="shared" si="38"/>
        <v>0</v>
      </c>
      <c r="BT23" s="350">
        <f t="shared" si="39"/>
        <v>0</v>
      </c>
      <c r="BU23" s="350">
        <f t="shared" si="40"/>
        <v>0</v>
      </c>
      <c r="BV23" s="350">
        <f t="shared" si="41"/>
        <v>0</v>
      </c>
      <c r="BW23" s="350">
        <f t="shared" si="42"/>
        <v>0</v>
      </c>
      <c r="BX23" s="350">
        <f t="shared" si="43"/>
        <v>0</v>
      </c>
      <c r="BY23" s="350">
        <f t="shared" si="44"/>
        <v>0</v>
      </c>
      <c r="BZ23" s="350">
        <f t="shared" si="45"/>
        <v>0</v>
      </c>
      <c r="CA23" s="350">
        <f t="shared" si="46"/>
        <v>0</v>
      </c>
      <c r="CB23" s="350">
        <f t="shared" si="47"/>
        <v>0</v>
      </c>
      <c r="CC23" s="350">
        <f t="shared" si="48"/>
        <v>0</v>
      </c>
      <c r="CD23" s="350">
        <f t="shared" si="49"/>
        <v>0</v>
      </c>
      <c r="CE23" s="350">
        <f t="shared" si="50"/>
        <v>0</v>
      </c>
      <c r="CF23" s="350">
        <f t="shared" si="51"/>
        <v>0</v>
      </c>
      <c r="CG23" s="350">
        <f t="shared" si="52"/>
        <v>0</v>
      </c>
      <c r="CH23" s="350">
        <f t="shared" si="53"/>
        <v>0</v>
      </c>
      <c r="CI23" s="350">
        <f t="shared" si="54"/>
        <v>0</v>
      </c>
      <c r="CJ23" s="350">
        <f t="shared" si="55"/>
        <v>0</v>
      </c>
      <c r="CK23" s="350">
        <f t="shared" si="56"/>
        <v>0</v>
      </c>
      <c r="CL23" s="350">
        <f t="shared" si="57"/>
        <v>0</v>
      </c>
      <c r="CM23" s="350">
        <f t="shared" si="58"/>
        <v>0</v>
      </c>
      <c r="CN23" s="350">
        <f t="shared" si="59"/>
        <v>0</v>
      </c>
      <c r="CO23" s="350">
        <f t="shared" si="60"/>
        <v>0</v>
      </c>
      <c r="CP23" s="350">
        <f t="shared" si="61"/>
        <v>0</v>
      </c>
      <c r="CQ23" s="350">
        <f t="shared" si="62"/>
        <v>0</v>
      </c>
      <c r="CR23" s="350">
        <f t="shared" si="63"/>
        <v>0</v>
      </c>
      <c r="CS23" s="350">
        <f t="shared" si="64"/>
        <v>0</v>
      </c>
      <c r="CT23" s="350">
        <f t="shared" si="65"/>
        <v>0</v>
      </c>
      <c r="CU23" s="350">
        <f t="shared" si="66"/>
        <v>0</v>
      </c>
      <c r="CV23" s="350">
        <f t="shared" si="67"/>
        <v>0</v>
      </c>
      <c r="CW23" s="350">
        <f t="shared" si="68"/>
        <v>0</v>
      </c>
      <c r="CX23" s="350">
        <f t="shared" si="69"/>
        <v>0</v>
      </c>
      <c r="CY23" s="350">
        <f t="shared" si="70"/>
        <v>0</v>
      </c>
      <c r="CZ23" s="350">
        <f t="shared" si="71"/>
        <v>0</v>
      </c>
      <c r="DA23" s="350">
        <f t="shared" si="72"/>
        <v>0</v>
      </c>
      <c r="DB23" s="350">
        <f t="shared" si="73"/>
        <v>0</v>
      </c>
      <c r="DC23" s="350">
        <f t="shared" si="74"/>
        <v>0</v>
      </c>
      <c r="DD23" s="350">
        <f t="shared" si="75"/>
        <v>0</v>
      </c>
      <c r="DE23" s="350">
        <f t="shared" si="76"/>
        <v>0</v>
      </c>
      <c r="DF23" s="350">
        <f t="shared" si="77"/>
        <v>0</v>
      </c>
      <c r="DG23" s="350">
        <f t="shared" si="78"/>
        <v>0</v>
      </c>
      <c r="DH23" s="350">
        <f t="shared" si="79"/>
        <v>0</v>
      </c>
      <c r="DI23" s="350">
        <f t="shared" si="80"/>
        <v>0</v>
      </c>
      <c r="DJ23" s="350">
        <f t="shared" si="81"/>
        <v>0</v>
      </c>
      <c r="DK23" s="350">
        <f t="shared" si="82"/>
        <v>0</v>
      </c>
      <c r="DL23" s="350">
        <f t="shared" si="83"/>
        <v>0</v>
      </c>
      <c r="DM23" s="350">
        <f t="shared" si="84"/>
        <v>0</v>
      </c>
      <c r="DN23" s="350">
        <f t="shared" si="85"/>
        <v>0</v>
      </c>
      <c r="DO23" s="350">
        <f t="shared" si="86"/>
        <v>0</v>
      </c>
      <c r="DP23" s="350">
        <f t="shared" si="87"/>
        <v>0</v>
      </c>
      <c r="DQ23" s="350">
        <f t="shared" si="88"/>
        <v>0</v>
      </c>
      <c r="DR23" s="350">
        <f t="shared" si="89"/>
        <v>0</v>
      </c>
      <c r="DS23" s="350">
        <f t="shared" si="90"/>
        <v>0</v>
      </c>
      <c r="DT23" s="350">
        <f t="shared" si="91"/>
        <v>0</v>
      </c>
      <c r="DU23" s="350">
        <f t="shared" si="92"/>
        <v>0</v>
      </c>
      <c r="DV23" s="350">
        <f t="shared" si="93"/>
        <v>0</v>
      </c>
      <c r="DW23" s="350">
        <f t="shared" si="94"/>
        <v>0</v>
      </c>
      <c r="DX23" s="350">
        <f t="shared" si="95"/>
        <v>0</v>
      </c>
      <c r="DY23" s="350">
        <f t="shared" si="96"/>
        <v>0</v>
      </c>
      <c r="DZ23" s="350">
        <f t="shared" si="97"/>
        <v>0</v>
      </c>
      <c r="EA23" s="350">
        <f t="shared" si="98"/>
        <v>0</v>
      </c>
      <c r="EB23" s="350">
        <f t="shared" si="99"/>
        <v>0</v>
      </c>
      <c r="EC23" s="350">
        <f t="shared" si="100"/>
        <v>0</v>
      </c>
      <c r="ED23" s="350">
        <f t="shared" si="101"/>
        <v>0</v>
      </c>
      <c r="EE23" s="350">
        <f t="shared" si="102"/>
        <v>0</v>
      </c>
      <c r="EF23" s="350">
        <f t="shared" si="103"/>
        <v>0</v>
      </c>
      <c r="EG23" s="350">
        <f t="shared" si="104"/>
        <v>0</v>
      </c>
      <c r="EH23" s="350">
        <f t="shared" si="105"/>
        <v>0</v>
      </c>
      <c r="EI23" s="350">
        <f t="shared" si="106"/>
        <v>0</v>
      </c>
      <c r="EJ23" s="350">
        <f t="shared" si="107"/>
        <v>0</v>
      </c>
      <c r="EK23" s="350">
        <f t="shared" si="108"/>
        <v>0</v>
      </c>
      <c r="EL23" s="350">
        <f t="shared" si="109"/>
        <v>0</v>
      </c>
      <c r="EM23" s="350">
        <f t="shared" si="110"/>
        <v>0</v>
      </c>
      <c r="EN23" s="350">
        <f t="shared" si="111"/>
        <v>0</v>
      </c>
      <c r="EO23" s="350">
        <f t="shared" si="112"/>
        <v>0</v>
      </c>
      <c r="EP23" s="350">
        <f t="shared" si="113"/>
        <v>0</v>
      </c>
      <c r="EQ23" s="350">
        <f t="shared" si="114"/>
        <v>0</v>
      </c>
      <c r="ER23" s="350">
        <f t="shared" si="115"/>
        <v>0</v>
      </c>
      <c r="ES23" s="350">
        <f t="shared" si="116"/>
        <v>0</v>
      </c>
      <c r="ET23" s="350">
        <f t="shared" si="117"/>
        <v>0</v>
      </c>
      <c r="EU23" s="350">
        <f t="shared" si="118"/>
        <v>0</v>
      </c>
      <c r="EV23" s="350">
        <f t="shared" si="119"/>
        <v>0</v>
      </c>
      <c r="EW23" s="350">
        <f t="shared" si="120"/>
        <v>0</v>
      </c>
      <c r="EX23" s="350">
        <f t="shared" si="121"/>
        <v>0</v>
      </c>
      <c r="EY23" s="350">
        <f t="shared" si="122"/>
        <v>0</v>
      </c>
      <c r="EZ23" s="350">
        <f t="shared" si="123"/>
        <v>0</v>
      </c>
      <c r="FA23" s="350">
        <f t="shared" si="124"/>
        <v>0</v>
      </c>
      <c r="FB23" s="350">
        <f t="shared" si="125"/>
        <v>0</v>
      </c>
      <c r="FC23" s="350">
        <f t="shared" si="126"/>
        <v>0</v>
      </c>
      <c r="FD23" s="350">
        <f t="shared" si="127"/>
        <v>0</v>
      </c>
      <c r="FE23" s="350">
        <f t="shared" si="128"/>
        <v>0</v>
      </c>
      <c r="FF23" s="350">
        <f t="shared" si="129"/>
        <v>0</v>
      </c>
      <c r="FG23" s="350">
        <f t="shared" si="130"/>
        <v>0</v>
      </c>
      <c r="FH23" s="350">
        <f t="shared" si="131"/>
        <v>0</v>
      </c>
      <c r="FI23" s="350">
        <f t="shared" si="132"/>
        <v>0</v>
      </c>
      <c r="FJ23" s="350">
        <f t="shared" si="133"/>
        <v>0</v>
      </c>
      <c r="FK23" s="350">
        <f t="shared" si="134"/>
        <v>0</v>
      </c>
      <c r="FL23" s="350">
        <f t="shared" si="135"/>
        <v>0</v>
      </c>
      <c r="FM23" s="350">
        <f t="shared" si="136"/>
        <v>0</v>
      </c>
      <c r="FN23" s="350">
        <f t="shared" si="137"/>
        <v>0</v>
      </c>
      <c r="FO23" s="350">
        <f t="shared" si="138"/>
        <v>0</v>
      </c>
      <c r="FP23" s="350">
        <f t="shared" si="139"/>
        <v>0</v>
      </c>
      <c r="FQ23" s="350">
        <f t="shared" si="140"/>
        <v>0</v>
      </c>
      <c r="FR23" s="350">
        <f t="shared" si="141"/>
        <v>0</v>
      </c>
      <c r="FS23" s="350">
        <f t="shared" si="142"/>
        <v>0</v>
      </c>
      <c r="FT23" s="350">
        <f t="shared" si="143"/>
        <v>0</v>
      </c>
      <c r="FU23" s="350">
        <f t="shared" si="144"/>
        <v>0</v>
      </c>
      <c r="FV23" s="350">
        <f t="shared" si="145"/>
        <v>0</v>
      </c>
      <c r="FW23" s="350">
        <f t="shared" si="146"/>
        <v>0</v>
      </c>
      <c r="FX23" s="350">
        <f t="shared" si="147"/>
        <v>0</v>
      </c>
      <c r="FY23" s="350">
        <f t="shared" si="148"/>
        <v>0</v>
      </c>
      <c r="FZ23" s="350">
        <f t="shared" si="149"/>
        <v>0</v>
      </c>
      <c r="GA23" s="350">
        <f t="shared" si="150"/>
        <v>0</v>
      </c>
      <c r="GB23" s="350">
        <f t="shared" si="151"/>
        <v>0</v>
      </c>
      <c r="GC23" s="350">
        <f t="shared" si="152"/>
        <v>0</v>
      </c>
      <c r="GD23" s="350">
        <f t="shared" si="153"/>
        <v>0</v>
      </c>
      <c r="GE23" s="350">
        <f t="shared" si="154"/>
        <v>0</v>
      </c>
      <c r="GF23" s="350">
        <f t="shared" si="155"/>
        <v>0</v>
      </c>
      <c r="GG23" s="350">
        <f t="shared" si="156"/>
        <v>0</v>
      </c>
      <c r="GH23" s="350">
        <f t="shared" si="157"/>
        <v>0</v>
      </c>
      <c r="GI23" s="350">
        <f t="shared" si="158"/>
        <v>0</v>
      </c>
      <c r="GJ23" s="350">
        <f t="shared" si="159"/>
        <v>0</v>
      </c>
      <c r="GK23" s="350">
        <f t="shared" si="160"/>
        <v>0</v>
      </c>
      <c r="GL23" s="350">
        <f t="shared" si="161"/>
        <v>0</v>
      </c>
      <c r="GM23" s="346">
        <v>4</v>
      </c>
      <c r="GN23" s="346">
        <f t="shared" si="162"/>
        <v>0</v>
      </c>
      <c r="GO23" s="346">
        <v>2</v>
      </c>
      <c r="GP23" s="346">
        <f t="shared" si="163"/>
        <v>0</v>
      </c>
    </row>
    <row r="24" spans="1:198" x14ac:dyDescent="0.25">
      <c r="A24" s="31"/>
      <c r="B24" s="31"/>
      <c r="C24" s="31"/>
      <c r="D24" s="31"/>
      <c r="E24" s="31"/>
      <c r="F24" s="31"/>
      <c r="G24" s="34"/>
      <c r="H24" s="31"/>
      <c r="I24" s="31"/>
      <c r="J24" s="31"/>
      <c r="K24" s="31"/>
      <c r="L24" s="31"/>
      <c r="M24" s="31"/>
      <c r="N24" s="31"/>
      <c r="O24" s="99"/>
      <c r="P24" s="4" t="str">
        <f t="shared" si="0"/>
        <v/>
      </c>
      <c r="Q24" s="102"/>
      <c r="R24" s="4" t="str">
        <f t="shared" si="1"/>
        <v/>
      </c>
      <c r="S24" s="31"/>
      <c r="T24" s="31"/>
      <c r="U24" s="31"/>
      <c r="V24" s="31"/>
      <c r="W24" s="31"/>
      <c r="X24" s="31"/>
      <c r="Y24" s="31"/>
      <c r="Z24" s="31"/>
      <c r="AA24" s="31"/>
      <c r="AC24" s="346">
        <f t="shared" si="2"/>
        <v>0</v>
      </c>
      <c r="AE24" s="350" t="s">
        <v>185</v>
      </c>
      <c r="AF24" s="346">
        <f t="shared" si="3"/>
        <v>0</v>
      </c>
      <c r="AG24" s="346">
        <f t="shared" si="4"/>
        <v>0</v>
      </c>
      <c r="AH24" s="346">
        <f t="shared" si="5"/>
        <v>0</v>
      </c>
      <c r="AI24" s="346">
        <f t="shared" si="6"/>
        <v>0</v>
      </c>
      <c r="AJ24" s="346">
        <f t="shared" si="7"/>
        <v>0</v>
      </c>
      <c r="AK24" s="346">
        <f t="shared" si="8"/>
        <v>0</v>
      </c>
      <c r="AL24" s="346">
        <f t="shared" si="9"/>
        <v>0</v>
      </c>
      <c r="AM24" s="346">
        <f t="shared" si="10"/>
        <v>0</v>
      </c>
      <c r="AN24" s="346">
        <f t="shared" si="11"/>
        <v>0</v>
      </c>
      <c r="AP24" s="350" t="s">
        <v>185</v>
      </c>
      <c r="AQ24" s="378"/>
      <c r="AR24" s="378"/>
      <c r="AS24" s="350">
        <f t="shared" si="12"/>
        <v>0</v>
      </c>
      <c r="AT24" s="350">
        <f t="shared" si="13"/>
        <v>0</v>
      </c>
      <c r="AU24" s="350">
        <f t="shared" si="14"/>
        <v>0</v>
      </c>
      <c r="AV24" s="350">
        <f t="shared" si="15"/>
        <v>0</v>
      </c>
      <c r="AW24" s="350">
        <f t="shared" si="16"/>
        <v>0</v>
      </c>
      <c r="AX24" s="350">
        <f t="shared" si="17"/>
        <v>0</v>
      </c>
      <c r="AY24" s="350">
        <f t="shared" si="18"/>
        <v>0</v>
      </c>
      <c r="AZ24" s="350">
        <f t="shared" si="19"/>
        <v>0</v>
      </c>
      <c r="BA24" s="350">
        <f t="shared" si="20"/>
        <v>0</v>
      </c>
      <c r="BB24" s="350">
        <f t="shared" si="21"/>
        <v>0</v>
      </c>
      <c r="BC24" s="350">
        <f t="shared" si="22"/>
        <v>0</v>
      </c>
      <c r="BD24" s="350">
        <f t="shared" si="23"/>
        <v>0</v>
      </c>
      <c r="BE24" s="350">
        <f t="shared" si="24"/>
        <v>0</v>
      </c>
      <c r="BF24" s="350">
        <f t="shared" si="25"/>
        <v>0</v>
      </c>
      <c r="BG24" s="350">
        <f t="shared" si="26"/>
        <v>0</v>
      </c>
      <c r="BH24" s="350">
        <f t="shared" si="27"/>
        <v>0</v>
      </c>
      <c r="BI24" s="350">
        <f t="shared" si="28"/>
        <v>0</v>
      </c>
      <c r="BJ24" s="350">
        <f t="shared" si="29"/>
        <v>0</v>
      </c>
      <c r="BK24" s="350">
        <f t="shared" si="30"/>
        <v>0</v>
      </c>
      <c r="BL24" s="350">
        <f t="shared" si="31"/>
        <v>0</v>
      </c>
      <c r="BM24" s="350">
        <f t="shared" si="32"/>
        <v>0</v>
      </c>
      <c r="BN24" s="350">
        <f t="shared" si="33"/>
        <v>0</v>
      </c>
      <c r="BO24" s="350">
        <f t="shared" si="34"/>
        <v>0</v>
      </c>
      <c r="BP24" s="350">
        <f t="shared" si="35"/>
        <v>0</v>
      </c>
      <c r="BQ24" s="350">
        <f t="shared" si="36"/>
        <v>0</v>
      </c>
      <c r="BR24" s="350">
        <f t="shared" si="37"/>
        <v>0</v>
      </c>
      <c r="BS24" s="350">
        <f t="shared" si="38"/>
        <v>0</v>
      </c>
      <c r="BT24" s="350">
        <f t="shared" si="39"/>
        <v>0</v>
      </c>
      <c r="BU24" s="350">
        <f t="shared" si="40"/>
        <v>0</v>
      </c>
      <c r="BV24" s="350">
        <f t="shared" si="41"/>
        <v>0</v>
      </c>
      <c r="BW24" s="350">
        <f t="shared" si="42"/>
        <v>0</v>
      </c>
      <c r="BX24" s="350">
        <f t="shared" si="43"/>
        <v>0</v>
      </c>
      <c r="BY24" s="350">
        <f t="shared" si="44"/>
        <v>0</v>
      </c>
      <c r="BZ24" s="350">
        <f t="shared" si="45"/>
        <v>0</v>
      </c>
      <c r="CA24" s="350">
        <f t="shared" si="46"/>
        <v>0</v>
      </c>
      <c r="CB24" s="350">
        <f t="shared" si="47"/>
        <v>0</v>
      </c>
      <c r="CC24" s="350">
        <f t="shared" si="48"/>
        <v>0</v>
      </c>
      <c r="CD24" s="350">
        <f t="shared" si="49"/>
        <v>0</v>
      </c>
      <c r="CE24" s="350">
        <f t="shared" si="50"/>
        <v>0</v>
      </c>
      <c r="CF24" s="350">
        <f t="shared" si="51"/>
        <v>0</v>
      </c>
      <c r="CG24" s="350">
        <f t="shared" si="52"/>
        <v>0</v>
      </c>
      <c r="CH24" s="350">
        <f t="shared" si="53"/>
        <v>0</v>
      </c>
      <c r="CI24" s="350">
        <f t="shared" si="54"/>
        <v>0</v>
      </c>
      <c r="CJ24" s="350">
        <f t="shared" si="55"/>
        <v>0</v>
      </c>
      <c r="CK24" s="350">
        <f t="shared" si="56"/>
        <v>0</v>
      </c>
      <c r="CL24" s="350">
        <f t="shared" si="57"/>
        <v>0</v>
      </c>
      <c r="CM24" s="350">
        <f t="shared" si="58"/>
        <v>0</v>
      </c>
      <c r="CN24" s="350">
        <f t="shared" si="59"/>
        <v>0</v>
      </c>
      <c r="CO24" s="350">
        <f t="shared" si="60"/>
        <v>0</v>
      </c>
      <c r="CP24" s="350">
        <f t="shared" si="61"/>
        <v>0</v>
      </c>
      <c r="CQ24" s="350">
        <f t="shared" si="62"/>
        <v>0</v>
      </c>
      <c r="CR24" s="350">
        <f t="shared" si="63"/>
        <v>0</v>
      </c>
      <c r="CS24" s="350">
        <f t="shared" si="64"/>
        <v>0</v>
      </c>
      <c r="CT24" s="350">
        <f t="shared" si="65"/>
        <v>0</v>
      </c>
      <c r="CU24" s="350">
        <f t="shared" si="66"/>
        <v>0</v>
      </c>
      <c r="CV24" s="350">
        <f t="shared" si="67"/>
        <v>0</v>
      </c>
      <c r="CW24" s="350">
        <f t="shared" si="68"/>
        <v>0</v>
      </c>
      <c r="CX24" s="350">
        <f t="shared" si="69"/>
        <v>0</v>
      </c>
      <c r="CY24" s="350">
        <f t="shared" si="70"/>
        <v>0</v>
      </c>
      <c r="CZ24" s="350">
        <f t="shared" si="71"/>
        <v>0</v>
      </c>
      <c r="DA24" s="350">
        <f t="shared" si="72"/>
        <v>0</v>
      </c>
      <c r="DB24" s="350">
        <f t="shared" si="73"/>
        <v>0</v>
      </c>
      <c r="DC24" s="350">
        <f t="shared" si="74"/>
        <v>0</v>
      </c>
      <c r="DD24" s="350">
        <f t="shared" si="75"/>
        <v>0</v>
      </c>
      <c r="DE24" s="350">
        <f t="shared" si="76"/>
        <v>0</v>
      </c>
      <c r="DF24" s="350">
        <f t="shared" si="77"/>
        <v>0</v>
      </c>
      <c r="DG24" s="350">
        <f t="shared" si="78"/>
        <v>0</v>
      </c>
      <c r="DH24" s="350">
        <f t="shared" si="79"/>
        <v>0</v>
      </c>
      <c r="DI24" s="350">
        <f t="shared" si="80"/>
        <v>0</v>
      </c>
      <c r="DJ24" s="350">
        <f t="shared" si="81"/>
        <v>0</v>
      </c>
      <c r="DK24" s="350">
        <f t="shared" si="82"/>
        <v>0</v>
      </c>
      <c r="DL24" s="350">
        <f t="shared" si="83"/>
        <v>0</v>
      </c>
      <c r="DM24" s="350">
        <f t="shared" si="84"/>
        <v>0</v>
      </c>
      <c r="DN24" s="350">
        <f t="shared" si="85"/>
        <v>0</v>
      </c>
      <c r="DO24" s="350">
        <f t="shared" si="86"/>
        <v>0</v>
      </c>
      <c r="DP24" s="350">
        <f t="shared" si="87"/>
        <v>0</v>
      </c>
      <c r="DQ24" s="350">
        <f t="shared" si="88"/>
        <v>0</v>
      </c>
      <c r="DR24" s="350">
        <f t="shared" si="89"/>
        <v>0</v>
      </c>
      <c r="DS24" s="350">
        <f t="shared" si="90"/>
        <v>0</v>
      </c>
      <c r="DT24" s="350">
        <f t="shared" si="91"/>
        <v>0</v>
      </c>
      <c r="DU24" s="350">
        <f t="shared" si="92"/>
        <v>0</v>
      </c>
      <c r="DV24" s="350">
        <f t="shared" si="93"/>
        <v>0</v>
      </c>
      <c r="DW24" s="350">
        <f t="shared" si="94"/>
        <v>0</v>
      </c>
      <c r="DX24" s="350">
        <f t="shared" si="95"/>
        <v>0</v>
      </c>
      <c r="DY24" s="350">
        <f t="shared" si="96"/>
        <v>0</v>
      </c>
      <c r="DZ24" s="350">
        <f t="shared" si="97"/>
        <v>0</v>
      </c>
      <c r="EA24" s="350">
        <f t="shared" si="98"/>
        <v>0</v>
      </c>
      <c r="EB24" s="350">
        <f t="shared" si="99"/>
        <v>0</v>
      </c>
      <c r="EC24" s="350">
        <f t="shared" si="100"/>
        <v>0</v>
      </c>
      <c r="ED24" s="350">
        <f t="shared" si="101"/>
        <v>0</v>
      </c>
      <c r="EE24" s="350">
        <f t="shared" si="102"/>
        <v>0</v>
      </c>
      <c r="EF24" s="350">
        <f t="shared" si="103"/>
        <v>0</v>
      </c>
      <c r="EG24" s="350">
        <f t="shared" si="104"/>
        <v>0</v>
      </c>
      <c r="EH24" s="350">
        <f t="shared" si="105"/>
        <v>0</v>
      </c>
      <c r="EI24" s="350">
        <f t="shared" si="106"/>
        <v>0</v>
      </c>
      <c r="EJ24" s="350">
        <f t="shared" si="107"/>
        <v>0</v>
      </c>
      <c r="EK24" s="350">
        <f t="shared" si="108"/>
        <v>0</v>
      </c>
      <c r="EL24" s="350">
        <f t="shared" si="109"/>
        <v>0</v>
      </c>
      <c r="EM24" s="350">
        <f t="shared" si="110"/>
        <v>0</v>
      </c>
      <c r="EN24" s="350">
        <f t="shared" si="111"/>
        <v>0</v>
      </c>
      <c r="EO24" s="350">
        <f t="shared" si="112"/>
        <v>0</v>
      </c>
      <c r="EP24" s="350">
        <f t="shared" si="113"/>
        <v>0</v>
      </c>
      <c r="EQ24" s="350">
        <f t="shared" si="114"/>
        <v>0</v>
      </c>
      <c r="ER24" s="350">
        <f t="shared" si="115"/>
        <v>0</v>
      </c>
      <c r="ES24" s="350">
        <f t="shared" si="116"/>
        <v>0</v>
      </c>
      <c r="ET24" s="350">
        <f t="shared" si="117"/>
        <v>0</v>
      </c>
      <c r="EU24" s="350">
        <f t="shared" si="118"/>
        <v>0</v>
      </c>
      <c r="EV24" s="350">
        <f t="shared" si="119"/>
        <v>0</v>
      </c>
      <c r="EW24" s="350">
        <f t="shared" si="120"/>
        <v>0</v>
      </c>
      <c r="EX24" s="350">
        <f t="shared" si="121"/>
        <v>0</v>
      </c>
      <c r="EY24" s="350">
        <f t="shared" si="122"/>
        <v>0</v>
      </c>
      <c r="EZ24" s="350">
        <f t="shared" si="123"/>
        <v>0</v>
      </c>
      <c r="FA24" s="350">
        <f t="shared" si="124"/>
        <v>0</v>
      </c>
      <c r="FB24" s="350">
        <f t="shared" si="125"/>
        <v>0</v>
      </c>
      <c r="FC24" s="350">
        <f t="shared" si="126"/>
        <v>0</v>
      </c>
      <c r="FD24" s="350">
        <f t="shared" si="127"/>
        <v>0</v>
      </c>
      <c r="FE24" s="350">
        <f t="shared" si="128"/>
        <v>0</v>
      </c>
      <c r="FF24" s="350">
        <f t="shared" si="129"/>
        <v>0</v>
      </c>
      <c r="FG24" s="350">
        <f t="shared" si="130"/>
        <v>0</v>
      </c>
      <c r="FH24" s="350">
        <f t="shared" si="131"/>
        <v>0</v>
      </c>
      <c r="FI24" s="350">
        <f t="shared" si="132"/>
        <v>0</v>
      </c>
      <c r="FJ24" s="350">
        <f t="shared" si="133"/>
        <v>0</v>
      </c>
      <c r="FK24" s="350">
        <f t="shared" si="134"/>
        <v>0</v>
      </c>
      <c r="FL24" s="350">
        <f t="shared" si="135"/>
        <v>0</v>
      </c>
      <c r="FM24" s="350">
        <f t="shared" si="136"/>
        <v>0</v>
      </c>
      <c r="FN24" s="350">
        <f t="shared" si="137"/>
        <v>0</v>
      </c>
      <c r="FO24" s="350">
        <f t="shared" si="138"/>
        <v>0</v>
      </c>
      <c r="FP24" s="350">
        <f t="shared" si="139"/>
        <v>0</v>
      </c>
      <c r="FQ24" s="350">
        <f t="shared" si="140"/>
        <v>0</v>
      </c>
      <c r="FR24" s="350">
        <f t="shared" si="141"/>
        <v>0</v>
      </c>
      <c r="FS24" s="350">
        <f t="shared" si="142"/>
        <v>0</v>
      </c>
      <c r="FT24" s="350">
        <f t="shared" si="143"/>
        <v>0</v>
      </c>
      <c r="FU24" s="350">
        <f t="shared" si="144"/>
        <v>0</v>
      </c>
      <c r="FV24" s="350">
        <f t="shared" si="145"/>
        <v>0</v>
      </c>
      <c r="FW24" s="350">
        <f t="shared" si="146"/>
        <v>0</v>
      </c>
      <c r="FX24" s="350">
        <f t="shared" si="147"/>
        <v>0</v>
      </c>
      <c r="FY24" s="350">
        <f t="shared" si="148"/>
        <v>0</v>
      </c>
      <c r="FZ24" s="350">
        <f t="shared" si="149"/>
        <v>0</v>
      </c>
      <c r="GA24" s="350">
        <f t="shared" si="150"/>
        <v>0</v>
      </c>
      <c r="GB24" s="350">
        <f t="shared" si="151"/>
        <v>0</v>
      </c>
      <c r="GC24" s="350">
        <f t="shared" si="152"/>
        <v>0</v>
      </c>
      <c r="GD24" s="350">
        <f t="shared" si="153"/>
        <v>0</v>
      </c>
      <c r="GE24" s="350">
        <f t="shared" si="154"/>
        <v>0</v>
      </c>
      <c r="GF24" s="350">
        <f t="shared" si="155"/>
        <v>0</v>
      </c>
      <c r="GG24" s="350">
        <f t="shared" si="156"/>
        <v>0</v>
      </c>
      <c r="GH24" s="350">
        <f t="shared" si="157"/>
        <v>0</v>
      </c>
      <c r="GI24" s="350">
        <f t="shared" si="158"/>
        <v>0</v>
      </c>
      <c r="GJ24" s="350">
        <f t="shared" si="159"/>
        <v>0</v>
      </c>
      <c r="GK24" s="350">
        <f t="shared" si="160"/>
        <v>0</v>
      </c>
      <c r="GL24" s="350">
        <f t="shared" si="161"/>
        <v>0</v>
      </c>
      <c r="GM24" s="346">
        <v>1</v>
      </c>
      <c r="GN24" s="346">
        <f t="shared" si="162"/>
        <v>0</v>
      </c>
      <c r="GO24" s="346">
        <v>3</v>
      </c>
      <c r="GP24" s="346">
        <f t="shared" si="163"/>
        <v>0</v>
      </c>
    </row>
    <row r="25" spans="1:198" x14ac:dyDescent="0.25">
      <c r="A25" s="31"/>
      <c r="B25" s="31"/>
      <c r="C25" s="31"/>
      <c r="D25" s="31"/>
      <c r="E25" s="31"/>
      <c r="F25" s="31"/>
      <c r="G25" s="34"/>
      <c r="H25" s="31"/>
      <c r="I25" s="31"/>
      <c r="J25" s="31"/>
      <c r="K25" s="31"/>
      <c r="L25" s="31"/>
      <c r="M25" s="31"/>
      <c r="N25" s="31"/>
      <c r="O25" s="99"/>
      <c r="P25" s="4" t="str">
        <f t="shared" si="0"/>
        <v/>
      </c>
      <c r="Q25" s="102"/>
      <c r="R25" s="4" t="str">
        <f t="shared" si="1"/>
        <v/>
      </c>
      <c r="S25" s="31"/>
      <c r="T25" s="31"/>
      <c r="U25" s="31"/>
      <c r="V25" s="31"/>
      <c r="W25" s="31"/>
      <c r="X25" s="31"/>
      <c r="Y25" s="31"/>
      <c r="Z25" s="31"/>
      <c r="AA25" s="31"/>
      <c r="AC25" s="346">
        <f t="shared" si="2"/>
        <v>0</v>
      </c>
      <c r="AE25" s="350" t="s">
        <v>186</v>
      </c>
      <c r="AF25" s="346">
        <f t="shared" si="3"/>
        <v>0</v>
      </c>
      <c r="AG25" s="346">
        <f t="shared" si="4"/>
        <v>0</v>
      </c>
      <c r="AH25" s="346">
        <f t="shared" si="5"/>
        <v>0</v>
      </c>
      <c r="AI25" s="346">
        <f t="shared" si="6"/>
        <v>0</v>
      </c>
      <c r="AJ25" s="346">
        <f t="shared" si="7"/>
        <v>0</v>
      </c>
      <c r="AK25" s="346">
        <f t="shared" si="8"/>
        <v>0</v>
      </c>
      <c r="AL25" s="346">
        <f t="shared" si="9"/>
        <v>0</v>
      </c>
      <c r="AM25" s="346">
        <f>IF(Z25="Yes, Support Core Goals", 2, IF(Z25="Yes, Other", 1, 0))</f>
        <v>0</v>
      </c>
      <c r="AN25" s="346">
        <f t="shared" si="11"/>
        <v>0</v>
      </c>
      <c r="AP25" s="350" t="s">
        <v>186</v>
      </c>
      <c r="AQ25" s="378"/>
      <c r="AR25" s="378"/>
      <c r="AS25" s="350">
        <f t="shared" si="12"/>
        <v>0</v>
      </c>
      <c r="AT25" s="350">
        <f t="shared" si="13"/>
        <v>0</v>
      </c>
      <c r="AU25" s="350">
        <f t="shared" si="14"/>
        <v>0</v>
      </c>
      <c r="AV25" s="350">
        <f t="shared" si="15"/>
        <v>0</v>
      </c>
      <c r="AW25" s="350">
        <f t="shared" si="16"/>
        <v>0</v>
      </c>
      <c r="AX25" s="350">
        <f t="shared" si="17"/>
        <v>0</v>
      </c>
      <c r="AY25" s="350">
        <f t="shared" si="18"/>
        <v>0</v>
      </c>
      <c r="AZ25" s="350">
        <f t="shared" si="19"/>
        <v>0</v>
      </c>
      <c r="BA25" s="350">
        <f t="shared" si="20"/>
        <v>0</v>
      </c>
      <c r="BB25" s="350">
        <f t="shared" si="21"/>
        <v>0</v>
      </c>
      <c r="BC25" s="350">
        <f t="shared" si="22"/>
        <v>0</v>
      </c>
      <c r="BD25" s="350">
        <f t="shared" si="23"/>
        <v>0</v>
      </c>
      <c r="BE25" s="350">
        <f t="shared" si="24"/>
        <v>0</v>
      </c>
      <c r="BF25" s="350">
        <f t="shared" si="25"/>
        <v>0</v>
      </c>
      <c r="BG25" s="350">
        <f t="shared" si="26"/>
        <v>0</v>
      </c>
      <c r="BH25" s="350">
        <f t="shared" si="27"/>
        <v>0</v>
      </c>
      <c r="BI25" s="350">
        <f t="shared" si="28"/>
        <v>0</v>
      </c>
      <c r="BJ25" s="350">
        <f t="shared" si="29"/>
        <v>0</v>
      </c>
      <c r="BK25" s="350">
        <f t="shared" si="30"/>
        <v>0</v>
      </c>
      <c r="BL25" s="350">
        <f t="shared" si="31"/>
        <v>0</v>
      </c>
      <c r="BM25" s="350">
        <f t="shared" si="32"/>
        <v>0</v>
      </c>
      <c r="BN25" s="350">
        <f t="shared" si="33"/>
        <v>0</v>
      </c>
      <c r="BO25" s="350">
        <f t="shared" si="34"/>
        <v>0</v>
      </c>
      <c r="BP25" s="350">
        <f t="shared" si="35"/>
        <v>0</v>
      </c>
      <c r="BQ25" s="350">
        <f t="shared" si="36"/>
        <v>0</v>
      </c>
      <c r="BR25" s="350">
        <f t="shared" si="37"/>
        <v>0</v>
      </c>
      <c r="BS25" s="350">
        <f t="shared" si="38"/>
        <v>0</v>
      </c>
      <c r="BT25" s="350">
        <f t="shared" si="39"/>
        <v>0</v>
      </c>
      <c r="BU25" s="350">
        <f t="shared" si="40"/>
        <v>0</v>
      </c>
      <c r="BV25" s="350">
        <f t="shared" si="41"/>
        <v>0</v>
      </c>
      <c r="BW25" s="350">
        <f t="shared" si="42"/>
        <v>0</v>
      </c>
      <c r="BX25" s="350">
        <f t="shared" si="43"/>
        <v>0</v>
      </c>
      <c r="BY25" s="350">
        <f t="shared" si="44"/>
        <v>0</v>
      </c>
      <c r="BZ25" s="350">
        <f t="shared" si="45"/>
        <v>0</v>
      </c>
      <c r="CA25" s="350">
        <f t="shared" si="46"/>
        <v>0</v>
      </c>
      <c r="CB25" s="350">
        <f t="shared" si="47"/>
        <v>0</v>
      </c>
      <c r="CC25" s="350">
        <f t="shared" si="48"/>
        <v>0</v>
      </c>
      <c r="CD25" s="350">
        <f t="shared" si="49"/>
        <v>0</v>
      </c>
      <c r="CE25" s="350">
        <f t="shared" si="50"/>
        <v>0</v>
      </c>
      <c r="CF25" s="350">
        <f t="shared" si="51"/>
        <v>0</v>
      </c>
      <c r="CG25" s="350">
        <f t="shared" si="52"/>
        <v>0</v>
      </c>
      <c r="CH25" s="350">
        <f t="shared" si="53"/>
        <v>0</v>
      </c>
      <c r="CI25" s="350">
        <f t="shared" si="54"/>
        <v>0</v>
      </c>
      <c r="CJ25" s="350">
        <f t="shared" si="55"/>
        <v>0</v>
      </c>
      <c r="CK25" s="350">
        <f t="shared" si="56"/>
        <v>0</v>
      </c>
      <c r="CL25" s="350">
        <f t="shared" si="57"/>
        <v>0</v>
      </c>
      <c r="CM25" s="350">
        <f t="shared" si="58"/>
        <v>0</v>
      </c>
      <c r="CN25" s="350">
        <f t="shared" si="59"/>
        <v>0</v>
      </c>
      <c r="CO25" s="350">
        <f t="shared" si="60"/>
        <v>0</v>
      </c>
      <c r="CP25" s="350">
        <f t="shared" si="61"/>
        <v>0</v>
      </c>
      <c r="CQ25" s="350">
        <f t="shared" si="62"/>
        <v>0</v>
      </c>
      <c r="CR25" s="350">
        <f t="shared" si="63"/>
        <v>0</v>
      </c>
      <c r="CS25" s="350">
        <f t="shared" si="64"/>
        <v>0</v>
      </c>
      <c r="CT25" s="350">
        <f t="shared" si="65"/>
        <v>0</v>
      </c>
      <c r="CU25" s="350">
        <f t="shared" si="66"/>
        <v>0</v>
      </c>
      <c r="CV25" s="350">
        <f t="shared" si="67"/>
        <v>0</v>
      </c>
      <c r="CW25" s="350">
        <f t="shared" si="68"/>
        <v>0</v>
      </c>
      <c r="CX25" s="350">
        <f t="shared" si="69"/>
        <v>0</v>
      </c>
      <c r="CY25" s="350">
        <f t="shared" si="70"/>
        <v>0</v>
      </c>
      <c r="CZ25" s="350">
        <f t="shared" si="71"/>
        <v>0</v>
      </c>
      <c r="DA25" s="350">
        <f t="shared" si="72"/>
        <v>0</v>
      </c>
      <c r="DB25" s="350">
        <f t="shared" si="73"/>
        <v>0</v>
      </c>
      <c r="DC25" s="350">
        <f t="shared" si="74"/>
        <v>0</v>
      </c>
      <c r="DD25" s="350">
        <f t="shared" si="75"/>
        <v>0</v>
      </c>
      <c r="DE25" s="350">
        <f t="shared" si="76"/>
        <v>0</v>
      </c>
      <c r="DF25" s="350">
        <f t="shared" si="77"/>
        <v>0</v>
      </c>
      <c r="DG25" s="350">
        <f t="shared" si="78"/>
        <v>0</v>
      </c>
      <c r="DH25" s="350">
        <f t="shared" si="79"/>
        <v>0</v>
      </c>
      <c r="DI25" s="350">
        <f t="shared" si="80"/>
        <v>0</v>
      </c>
      <c r="DJ25" s="350">
        <f t="shared" si="81"/>
        <v>0</v>
      </c>
      <c r="DK25" s="350">
        <f t="shared" si="82"/>
        <v>0</v>
      </c>
      <c r="DL25" s="350">
        <f t="shared" si="83"/>
        <v>0</v>
      </c>
      <c r="DM25" s="350">
        <f t="shared" si="84"/>
        <v>0</v>
      </c>
      <c r="DN25" s="350">
        <f t="shared" si="85"/>
        <v>0</v>
      </c>
      <c r="DO25" s="350">
        <f t="shared" si="86"/>
        <v>0</v>
      </c>
      <c r="DP25" s="350">
        <f t="shared" si="87"/>
        <v>0</v>
      </c>
      <c r="DQ25" s="350">
        <f t="shared" si="88"/>
        <v>0</v>
      </c>
      <c r="DR25" s="350">
        <f t="shared" si="89"/>
        <v>0</v>
      </c>
      <c r="DS25" s="350">
        <f t="shared" si="90"/>
        <v>0</v>
      </c>
      <c r="DT25" s="350">
        <f t="shared" si="91"/>
        <v>0</v>
      </c>
      <c r="DU25" s="350">
        <f t="shared" si="92"/>
        <v>0</v>
      </c>
      <c r="DV25" s="350">
        <f t="shared" si="93"/>
        <v>0</v>
      </c>
      <c r="DW25" s="350">
        <f t="shared" si="94"/>
        <v>0</v>
      </c>
      <c r="DX25" s="350">
        <f t="shared" si="95"/>
        <v>0</v>
      </c>
      <c r="DY25" s="350">
        <f t="shared" si="96"/>
        <v>0</v>
      </c>
      <c r="DZ25" s="350">
        <f t="shared" si="97"/>
        <v>0</v>
      </c>
      <c r="EA25" s="350">
        <f t="shared" si="98"/>
        <v>0</v>
      </c>
      <c r="EB25" s="350">
        <f t="shared" si="99"/>
        <v>0</v>
      </c>
      <c r="EC25" s="350">
        <f t="shared" si="100"/>
        <v>0</v>
      </c>
      <c r="ED25" s="350">
        <f t="shared" si="101"/>
        <v>0</v>
      </c>
      <c r="EE25" s="350">
        <f t="shared" si="102"/>
        <v>0</v>
      </c>
      <c r="EF25" s="350">
        <f t="shared" si="103"/>
        <v>0</v>
      </c>
      <c r="EG25" s="350">
        <f t="shared" si="104"/>
        <v>0</v>
      </c>
      <c r="EH25" s="350">
        <f t="shared" si="105"/>
        <v>0</v>
      </c>
      <c r="EI25" s="350">
        <f t="shared" si="106"/>
        <v>0</v>
      </c>
      <c r="EJ25" s="350">
        <f t="shared" si="107"/>
        <v>0</v>
      </c>
      <c r="EK25" s="350">
        <f t="shared" si="108"/>
        <v>0</v>
      </c>
      <c r="EL25" s="350">
        <f t="shared" si="109"/>
        <v>0</v>
      </c>
      <c r="EM25" s="350">
        <f t="shared" si="110"/>
        <v>0</v>
      </c>
      <c r="EN25" s="350">
        <f t="shared" si="111"/>
        <v>0</v>
      </c>
      <c r="EO25" s="350">
        <f t="shared" si="112"/>
        <v>0</v>
      </c>
      <c r="EP25" s="350">
        <f t="shared" si="113"/>
        <v>0</v>
      </c>
      <c r="EQ25" s="350">
        <f t="shared" si="114"/>
        <v>0</v>
      </c>
      <c r="ER25" s="350">
        <f t="shared" si="115"/>
        <v>0</v>
      </c>
      <c r="ES25" s="350">
        <f t="shared" si="116"/>
        <v>0</v>
      </c>
      <c r="ET25" s="350">
        <f t="shared" si="117"/>
        <v>0</v>
      </c>
      <c r="EU25" s="350">
        <f t="shared" si="118"/>
        <v>0</v>
      </c>
      <c r="EV25" s="350">
        <f t="shared" si="119"/>
        <v>0</v>
      </c>
      <c r="EW25" s="350">
        <f t="shared" si="120"/>
        <v>0</v>
      </c>
      <c r="EX25" s="350">
        <f t="shared" si="121"/>
        <v>0</v>
      </c>
      <c r="EY25" s="350">
        <f t="shared" si="122"/>
        <v>0</v>
      </c>
      <c r="EZ25" s="350">
        <f t="shared" si="123"/>
        <v>0</v>
      </c>
      <c r="FA25" s="350">
        <f t="shared" si="124"/>
        <v>0</v>
      </c>
      <c r="FB25" s="350">
        <f t="shared" si="125"/>
        <v>0</v>
      </c>
      <c r="FC25" s="350">
        <f t="shared" si="126"/>
        <v>0</v>
      </c>
      <c r="FD25" s="350">
        <f t="shared" si="127"/>
        <v>0</v>
      </c>
      <c r="FE25" s="350">
        <f t="shared" si="128"/>
        <v>0</v>
      </c>
      <c r="FF25" s="350">
        <f t="shared" si="129"/>
        <v>0</v>
      </c>
      <c r="FG25" s="350">
        <f t="shared" si="130"/>
        <v>0</v>
      </c>
      <c r="FH25" s="350">
        <f t="shared" si="131"/>
        <v>0</v>
      </c>
      <c r="FI25" s="350">
        <f t="shared" si="132"/>
        <v>0</v>
      </c>
      <c r="FJ25" s="350">
        <f t="shared" si="133"/>
        <v>0</v>
      </c>
      <c r="FK25" s="350">
        <f t="shared" si="134"/>
        <v>0</v>
      </c>
      <c r="FL25" s="350">
        <f t="shared" si="135"/>
        <v>0</v>
      </c>
      <c r="FM25" s="350">
        <f t="shared" si="136"/>
        <v>0</v>
      </c>
      <c r="FN25" s="350">
        <f t="shared" si="137"/>
        <v>0</v>
      </c>
      <c r="FO25" s="350">
        <f t="shared" si="138"/>
        <v>0</v>
      </c>
      <c r="FP25" s="350">
        <f t="shared" si="139"/>
        <v>0</v>
      </c>
      <c r="FQ25" s="350">
        <f t="shared" si="140"/>
        <v>0</v>
      </c>
      <c r="FR25" s="350">
        <f t="shared" si="141"/>
        <v>0</v>
      </c>
      <c r="FS25" s="350">
        <f t="shared" si="142"/>
        <v>0</v>
      </c>
      <c r="FT25" s="350">
        <f t="shared" si="143"/>
        <v>0</v>
      </c>
      <c r="FU25" s="350">
        <f t="shared" si="144"/>
        <v>0</v>
      </c>
      <c r="FV25" s="350">
        <f t="shared" si="145"/>
        <v>0</v>
      </c>
      <c r="FW25" s="350">
        <f t="shared" si="146"/>
        <v>0</v>
      </c>
      <c r="FX25" s="350">
        <f t="shared" si="147"/>
        <v>0</v>
      </c>
      <c r="FY25" s="350">
        <f t="shared" si="148"/>
        <v>0</v>
      </c>
      <c r="FZ25" s="350">
        <f t="shared" si="149"/>
        <v>0</v>
      </c>
      <c r="GA25" s="350">
        <f t="shared" si="150"/>
        <v>0</v>
      </c>
      <c r="GB25" s="350">
        <f t="shared" si="151"/>
        <v>0</v>
      </c>
      <c r="GC25" s="350">
        <f t="shared" si="152"/>
        <v>0</v>
      </c>
      <c r="GD25" s="350">
        <f t="shared" si="153"/>
        <v>0</v>
      </c>
      <c r="GE25" s="350">
        <f t="shared" si="154"/>
        <v>0</v>
      </c>
      <c r="GF25" s="350">
        <f t="shared" si="155"/>
        <v>0</v>
      </c>
      <c r="GG25" s="350">
        <f t="shared" si="156"/>
        <v>0</v>
      </c>
      <c r="GH25" s="350">
        <f t="shared" si="157"/>
        <v>0</v>
      </c>
      <c r="GI25" s="350">
        <f t="shared" si="158"/>
        <v>0</v>
      </c>
      <c r="GJ25" s="350">
        <f t="shared" si="159"/>
        <v>0</v>
      </c>
      <c r="GK25" s="350">
        <f t="shared" si="160"/>
        <v>0</v>
      </c>
      <c r="GL25" s="350">
        <f t="shared" si="161"/>
        <v>0</v>
      </c>
      <c r="GM25" s="346">
        <v>4</v>
      </c>
      <c r="GN25" s="346">
        <f t="shared" si="162"/>
        <v>0</v>
      </c>
      <c r="GO25" s="346">
        <v>2</v>
      </c>
      <c r="GP25" s="346">
        <f t="shared" si="163"/>
        <v>0</v>
      </c>
    </row>
    <row r="26" spans="1:198" x14ac:dyDescent="0.25">
      <c r="A26" s="31"/>
      <c r="B26" s="31"/>
      <c r="C26" s="31"/>
      <c r="D26" s="31"/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99"/>
      <c r="P26" s="4" t="str">
        <f t="shared" si="0"/>
        <v/>
      </c>
      <c r="Q26" s="102"/>
      <c r="R26" s="4" t="str">
        <f t="shared" si="1"/>
        <v/>
      </c>
      <c r="S26" s="31"/>
      <c r="T26" s="31"/>
      <c r="U26" s="31"/>
      <c r="V26" s="31"/>
      <c r="W26" s="31"/>
      <c r="X26" s="31"/>
      <c r="Y26" s="31"/>
      <c r="Z26" s="31"/>
      <c r="AA26" s="31"/>
      <c r="AC26" s="346">
        <f t="shared" si="2"/>
        <v>0</v>
      </c>
      <c r="AE26" s="350" t="s">
        <v>187</v>
      </c>
      <c r="AF26" s="346">
        <f t="shared" si="3"/>
        <v>0</v>
      </c>
      <c r="AG26" s="346">
        <f t="shared" si="4"/>
        <v>0</v>
      </c>
      <c r="AH26" s="346">
        <f t="shared" si="5"/>
        <v>0</v>
      </c>
      <c r="AI26" s="346">
        <f t="shared" si="6"/>
        <v>0</v>
      </c>
      <c r="AJ26" s="346">
        <f t="shared" si="7"/>
        <v>0</v>
      </c>
      <c r="AK26" s="346">
        <f t="shared" si="8"/>
        <v>0</v>
      </c>
      <c r="AL26" s="346">
        <f t="shared" si="9"/>
        <v>0</v>
      </c>
      <c r="AM26" s="346">
        <f t="shared" si="10"/>
        <v>0</v>
      </c>
      <c r="AN26" s="346">
        <f t="shared" si="11"/>
        <v>0</v>
      </c>
      <c r="AP26" s="350" t="s">
        <v>187</v>
      </c>
      <c r="AQ26" s="378"/>
      <c r="AR26" s="378"/>
      <c r="AS26" s="350">
        <f t="shared" si="12"/>
        <v>0</v>
      </c>
      <c r="AT26" s="350">
        <f t="shared" si="13"/>
        <v>0</v>
      </c>
      <c r="AU26" s="350">
        <f t="shared" si="14"/>
        <v>0</v>
      </c>
      <c r="AV26" s="350">
        <f t="shared" si="15"/>
        <v>0</v>
      </c>
      <c r="AW26" s="350">
        <f t="shared" si="16"/>
        <v>0</v>
      </c>
      <c r="AX26" s="350">
        <f t="shared" si="17"/>
        <v>0</v>
      </c>
      <c r="AY26" s="350">
        <f t="shared" si="18"/>
        <v>0</v>
      </c>
      <c r="AZ26" s="350">
        <f t="shared" si="19"/>
        <v>0</v>
      </c>
      <c r="BA26" s="350">
        <f t="shared" si="20"/>
        <v>0</v>
      </c>
      <c r="BB26" s="350">
        <f t="shared" si="21"/>
        <v>0</v>
      </c>
      <c r="BC26" s="350">
        <f t="shared" si="22"/>
        <v>0</v>
      </c>
      <c r="BD26" s="350">
        <f t="shared" si="23"/>
        <v>0</v>
      </c>
      <c r="BE26" s="350">
        <f t="shared" si="24"/>
        <v>0</v>
      </c>
      <c r="BF26" s="350">
        <f t="shared" si="25"/>
        <v>0</v>
      </c>
      <c r="BG26" s="350">
        <f t="shared" si="26"/>
        <v>0</v>
      </c>
      <c r="BH26" s="350">
        <f t="shared" si="27"/>
        <v>0</v>
      </c>
      <c r="BI26" s="350">
        <f t="shared" si="28"/>
        <v>0</v>
      </c>
      <c r="BJ26" s="350">
        <f t="shared" si="29"/>
        <v>0</v>
      </c>
      <c r="BK26" s="350">
        <f t="shared" si="30"/>
        <v>0</v>
      </c>
      <c r="BL26" s="350">
        <f t="shared" si="31"/>
        <v>0</v>
      </c>
      <c r="BM26" s="350">
        <f t="shared" si="32"/>
        <v>0</v>
      </c>
      <c r="BN26" s="350">
        <f t="shared" si="33"/>
        <v>0</v>
      </c>
      <c r="BO26" s="350">
        <f t="shared" si="34"/>
        <v>0</v>
      </c>
      <c r="BP26" s="350">
        <f t="shared" si="35"/>
        <v>0</v>
      </c>
      <c r="BQ26" s="350">
        <f t="shared" si="36"/>
        <v>0</v>
      </c>
      <c r="BR26" s="350">
        <f t="shared" si="37"/>
        <v>0</v>
      </c>
      <c r="BS26" s="350">
        <f t="shared" si="38"/>
        <v>0</v>
      </c>
      <c r="BT26" s="350">
        <f t="shared" si="39"/>
        <v>0</v>
      </c>
      <c r="BU26" s="350">
        <f t="shared" si="40"/>
        <v>0</v>
      </c>
      <c r="BV26" s="350">
        <f t="shared" si="41"/>
        <v>0</v>
      </c>
      <c r="BW26" s="350">
        <f t="shared" si="42"/>
        <v>0</v>
      </c>
      <c r="BX26" s="350">
        <f t="shared" si="43"/>
        <v>0</v>
      </c>
      <c r="BY26" s="350">
        <f t="shared" si="44"/>
        <v>0</v>
      </c>
      <c r="BZ26" s="350">
        <f t="shared" si="45"/>
        <v>0</v>
      </c>
      <c r="CA26" s="350">
        <f t="shared" si="46"/>
        <v>0</v>
      </c>
      <c r="CB26" s="350">
        <f t="shared" si="47"/>
        <v>0</v>
      </c>
      <c r="CC26" s="350">
        <f t="shared" si="48"/>
        <v>0</v>
      </c>
      <c r="CD26" s="350">
        <f t="shared" si="49"/>
        <v>0</v>
      </c>
      <c r="CE26" s="350">
        <f t="shared" si="50"/>
        <v>0</v>
      </c>
      <c r="CF26" s="350">
        <f t="shared" si="51"/>
        <v>0</v>
      </c>
      <c r="CG26" s="350">
        <f t="shared" si="52"/>
        <v>0</v>
      </c>
      <c r="CH26" s="350">
        <f t="shared" si="53"/>
        <v>0</v>
      </c>
      <c r="CI26" s="350">
        <f t="shared" si="54"/>
        <v>0</v>
      </c>
      <c r="CJ26" s="350">
        <f t="shared" si="55"/>
        <v>0</v>
      </c>
      <c r="CK26" s="350">
        <f t="shared" si="56"/>
        <v>0</v>
      </c>
      <c r="CL26" s="350">
        <f t="shared" si="57"/>
        <v>0</v>
      </c>
      <c r="CM26" s="350">
        <f t="shared" si="58"/>
        <v>0</v>
      </c>
      <c r="CN26" s="350">
        <f t="shared" si="59"/>
        <v>0</v>
      </c>
      <c r="CO26" s="350">
        <f t="shared" si="60"/>
        <v>0</v>
      </c>
      <c r="CP26" s="350">
        <f t="shared" si="61"/>
        <v>0</v>
      </c>
      <c r="CQ26" s="350">
        <f t="shared" si="62"/>
        <v>0</v>
      </c>
      <c r="CR26" s="350">
        <f t="shared" si="63"/>
        <v>0</v>
      </c>
      <c r="CS26" s="350">
        <f t="shared" si="64"/>
        <v>0</v>
      </c>
      <c r="CT26" s="350">
        <f t="shared" si="65"/>
        <v>0</v>
      </c>
      <c r="CU26" s="350">
        <f t="shared" si="66"/>
        <v>0</v>
      </c>
      <c r="CV26" s="350">
        <f t="shared" si="67"/>
        <v>0</v>
      </c>
      <c r="CW26" s="350">
        <f t="shared" si="68"/>
        <v>0</v>
      </c>
      <c r="CX26" s="350">
        <f t="shared" si="69"/>
        <v>0</v>
      </c>
      <c r="CY26" s="350">
        <f t="shared" si="70"/>
        <v>0</v>
      </c>
      <c r="CZ26" s="350">
        <f t="shared" si="71"/>
        <v>0</v>
      </c>
      <c r="DA26" s="350">
        <f t="shared" si="72"/>
        <v>0</v>
      </c>
      <c r="DB26" s="350">
        <f t="shared" si="73"/>
        <v>0</v>
      </c>
      <c r="DC26" s="350">
        <f t="shared" si="74"/>
        <v>0</v>
      </c>
      <c r="DD26" s="350">
        <f t="shared" si="75"/>
        <v>0</v>
      </c>
      <c r="DE26" s="350">
        <f t="shared" si="76"/>
        <v>0</v>
      </c>
      <c r="DF26" s="350">
        <f t="shared" si="77"/>
        <v>0</v>
      </c>
      <c r="DG26" s="350">
        <f t="shared" si="78"/>
        <v>0</v>
      </c>
      <c r="DH26" s="350">
        <f t="shared" si="79"/>
        <v>0</v>
      </c>
      <c r="DI26" s="350">
        <f t="shared" si="80"/>
        <v>0</v>
      </c>
      <c r="DJ26" s="350">
        <f t="shared" si="81"/>
        <v>0</v>
      </c>
      <c r="DK26" s="350">
        <f t="shared" si="82"/>
        <v>0</v>
      </c>
      <c r="DL26" s="350">
        <f t="shared" si="83"/>
        <v>0</v>
      </c>
      <c r="DM26" s="350">
        <f t="shared" si="84"/>
        <v>0</v>
      </c>
      <c r="DN26" s="350">
        <f t="shared" si="85"/>
        <v>0</v>
      </c>
      <c r="DO26" s="350">
        <f t="shared" si="86"/>
        <v>0</v>
      </c>
      <c r="DP26" s="350">
        <f t="shared" si="87"/>
        <v>0</v>
      </c>
      <c r="DQ26" s="350">
        <f t="shared" si="88"/>
        <v>0</v>
      </c>
      <c r="DR26" s="350">
        <f t="shared" si="89"/>
        <v>0</v>
      </c>
      <c r="DS26" s="350">
        <f t="shared" si="90"/>
        <v>0</v>
      </c>
      <c r="DT26" s="350">
        <f t="shared" si="91"/>
        <v>0</v>
      </c>
      <c r="DU26" s="350">
        <f t="shared" si="92"/>
        <v>0</v>
      </c>
      <c r="DV26" s="350">
        <f t="shared" si="93"/>
        <v>0</v>
      </c>
      <c r="DW26" s="350">
        <f t="shared" si="94"/>
        <v>0</v>
      </c>
      <c r="DX26" s="350">
        <f t="shared" si="95"/>
        <v>0</v>
      </c>
      <c r="DY26" s="350">
        <f t="shared" si="96"/>
        <v>0</v>
      </c>
      <c r="DZ26" s="350">
        <f t="shared" si="97"/>
        <v>0</v>
      </c>
      <c r="EA26" s="350">
        <f t="shared" si="98"/>
        <v>0</v>
      </c>
      <c r="EB26" s="350">
        <f t="shared" si="99"/>
        <v>0</v>
      </c>
      <c r="EC26" s="350">
        <f t="shared" si="100"/>
        <v>0</v>
      </c>
      <c r="ED26" s="350">
        <f t="shared" si="101"/>
        <v>0</v>
      </c>
      <c r="EE26" s="350">
        <f t="shared" si="102"/>
        <v>0</v>
      </c>
      <c r="EF26" s="350">
        <f t="shared" si="103"/>
        <v>0</v>
      </c>
      <c r="EG26" s="350">
        <f t="shared" si="104"/>
        <v>0</v>
      </c>
      <c r="EH26" s="350">
        <f t="shared" si="105"/>
        <v>0</v>
      </c>
      <c r="EI26" s="350">
        <f t="shared" si="106"/>
        <v>0</v>
      </c>
      <c r="EJ26" s="350">
        <f t="shared" si="107"/>
        <v>0</v>
      </c>
      <c r="EK26" s="350">
        <f t="shared" si="108"/>
        <v>0</v>
      </c>
      <c r="EL26" s="350">
        <f t="shared" si="109"/>
        <v>0</v>
      </c>
      <c r="EM26" s="350">
        <f t="shared" si="110"/>
        <v>0</v>
      </c>
      <c r="EN26" s="350">
        <f t="shared" si="111"/>
        <v>0</v>
      </c>
      <c r="EO26" s="350">
        <f t="shared" si="112"/>
        <v>0</v>
      </c>
      <c r="EP26" s="350">
        <f t="shared" si="113"/>
        <v>0</v>
      </c>
      <c r="EQ26" s="350">
        <f t="shared" si="114"/>
        <v>0</v>
      </c>
      <c r="ER26" s="350">
        <f t="shared" si="115"/>
        <v>0</v>
      </c>
      <c r="ES26" s="350">
        <f t="shared" si="116"/>
        <v>0</v>
      </c>
      <c r="ET26" s="350">
        <f t="shared" si="117"/>
        <v>0</v>
      </c>
      <c r="EU26" s="350">
        <f t="shared" si="118"/>
        <v>0</v>
      </c>
      <c r="EV26" s="350">
        <f t="shared" si="119"/>
        <v>0</v>
      </c>
      <c r="EW26" s="350">
        <f t="shared" si="120"/>
        <v>0</v>
      </c>
      <c r="EX26" s="350">
        <f t="shared" si="121"/>
        <v>0</v>
      </c>
      <c r="EY26" s="350">
        <f t="shared" si="122"/>
        <v>0</v>
      </c>
      <c r="EZ26" s="350">
        <f t="shared" si="123"/>
        <v>0</v>
      </c>
      <c r="FA26" s="350">
        <f t="shared" si="124"/>
        <v>0</v>
      </c>
      <c r="FB26" s="350">
        <f t="shared" si="125"/>
        <v>0</v>
      </c>
      <c r="FC26" s="350">
        <f t="shared" si="126"/>
        <v>0</v>
      </c>
      <c r="FD26" s="350">
        <f t="shared" si="127"/>
        <v>0</v>
      </c>
      <c r="FE26" s="350">
        <f t="shared" si="128"/>
        <v>0</v>
      </c>
      <c r="FF26" s="350">
        <f t="shared" si="129"/>
        <v>0</v>
      </c>
      <c r="FG26" s="350">
        <f t="shared" si="130"/>
        <v>0</v>
      </c>
      <c r="FH26" s="350">
        <f t="shared" si="131"/>
        <v>0</v>
      </c>
      <c r="FI26" s="350">
        <f t="shared" si="132"/>
        <v>0</v>
      </c>
      <c r="FJ26" s="350">
        <f t="shared" si="133"/>
        <v>0</v>
      </c>
      <c r="FK26" s="350">
        <f t="shared" si="134"/>
        <v>0</v>
      </c>
      <c r="FL26" s="350">
        <f t="shared" si="135"/>
        <v>0</v>
      </c>
      <c r="FM26" s="350">
        <f t="shared" si="136"/>
        <v>0</v>
      </c>
      <c r="FN26" s="350">
        <f t="shared" si="137"/>
        <v>0</v>
      </c>
      <c r="FO26" s="350">
        <f t="shared" si="138"/>
        <v>0</v>
      </c>
      <c r="FP26" s="350">
        <f t="shared" si="139"/>
        <v>0</v>
      </c>
      <c r="FQ26" s="350">
        <f t="shared" si="140"/>
        <v>0</v>
      </c>
      <c r="FR26" s="350">
        <f t="shared" si="141"/>
        <v>0</v>
      </c>
      <c r="FS26" s="350">
        <f t="shared" si="142"/>
        <v>0</v>
      </c>
      <c r="FT26" s="350">
        <f t="shared" si="143"/>
        <v>0</v>
      </c>
      <c r="FU26" s="350">
        <f t="shared" si="144"/>
        <v>0</v>
      </c>
      <c r="FV26" s="350">
        <f t="shared" si="145"/>
        <v>0</v>
      </c>
      <c r="FW26" s="350">
        <f t="shared" si="146"/>
        <v>0</v>
      </c>
      <c r="FX26" s="350">
        <f t="shared" si="147"/>
        <v>0</v>
      </c>
      <c r="FY26" s="350">
        <f t="shared" si="148"/>
        <v>0</v>
      </c>
      <c r="FZ26" s="350">
        <f t="shared" si="149"/>
        <v>0</v>
      </c>
      <c r="GA26" s="350">
        <f t="shared" si="150"/>
        <v>0</v>
      </c>
      <c r="GB26" s="350">
        <f t="shared" si="151"/>
        <v>0</v>
      </c>
      <c r="GC26" s="350">
        <f t="shared" si="152"/>
        <v>0</v>
      </c>
      <c r="GD26" s="350">
        <f t="shared" si="153"/>
        <v>0</v>
      </c>
      <c r="GE26" s="350">
        <f t="shared" si="154"/>
        <v>0</v>
      </c>
      <c r="GF26" s="350">
        <f t="shared" si="155"/>
        <v>0</v>
      </c>
      <c r="GG26" s="350">
        <f t="shared" si="156"/>
        <v>0</v>
      </c>
      <c r="GH26" s="350">
        <f t="shared" si="157"/>
        <v>0</v>
      </c>
      <c r="GI26" s="350">
        <f t="shared" si="158"/>
        <v>0</v>
      </c>
      <c r="GJ26" s="350">
        <f t="shared" si="159"/>
        <v>0</v>
      </c>
      <c r="GK26" s="350">
        <f t="shared" si="160"/>
        <v>0</v>
      </c>
      <c r="GL26" s="350">
        <f t="shared" si="161"/>
        <v>0</v>
      </c>
      <c r="GM26" s="346">
        <v>2</v>
      </c>
      <c r="GN26" s="346">
        <f t="shared" si="162"/>
        <v>0</v>
      </c>
      <c r="GO26" s="346">
        <v>3</v>
      </c>
      <c r="GP26" s="346">
        <f t="shared" si="163"/>
        <v>0</v>
      </c>
    </row>
    <row r="27" spans="1:198" x14ac:dyDescent="0.25">
      <c r="A27" s="31"/>
      <c r="B27" s="31"/>
      <c r="C27" s="31"/>
      <c r="D27" s="31"/>
      <c r="E27" s="31"/>
      <c r="F27" s="31"/>
      <c r="G27" s="34"/>
      <c r="H27" s="31"/>
      <c r="I27" s="31"/>
      <c r="J27" s="31"/>
      <c r="K27" s="31"/>
      <c r="L27" s="31"/>
      <c r="M27" s="31"/>
      <c r="N27" s="31"/>
      <c r="O27" s="99"/>
      <c r="P27" s="4" t="str">
        <f t="shared" si="0"/>
        <v/>
      </c>
      <c r="Q27" s="102"/>
      <c r="R27" s="4" t="str">
        <f t="shared" si="1"/>
        <v/>
      </c>
      <c r="S27" s="31"/>
      <c r="T27" s="31"/>
      <c r="U27" s="31"/>
      <c r="V27" s="31"/>
      <c r="W27" s="31"/>
      <c r="X27" s="31"/>
      <c r="Y27" s="31"/>
      <c r="Z27" s="31"/>
      <c r="AA27" s="31"/>
      <c r="AC27" s="346">
        <f t="shared" si="2"/>
        <v>0</v>
      </c>
      <c r="AE27" s="350" t="s">
        <v>188</v>
      </c>
      <c r="AF27" s="346">
        <f t="shared" si="3"/>
        <v>0</v>
      </c>
      <c r="AG27" s="346">
        <f t="shared" si="4"/>
        <v>0</v>
      </c>
      <c r="AH27" s="346">
        <f t="shared" si="5"/>
        <v>0</v>
      </c>
      <c r="AI27" s="346">
        <f t="shared" si="6"/>
        <v>0</v>
      </c>
      <c r="AJ27" s="346">
        <f t="shared" si="7"/>
        <v>0</v>
      </c>
      <c r="AK27" s="346">
        <f t="shared" si="8"/>
        <v>0</v>
      </c>
      <c r="AL27" s="346">
        <f t="shared" si="9"/>
        <v>0</v>
      </c>
      <c r="AM27" s="346">
        <f>IF(Z27="Yes, Support Core Goals", 2, IF(Z27="Yes, Other", 1, 0))</f>
        <v>0</v>
      </c>
      <c r="AN27" s="346">
        <f t="shared" si="11"/>
        <v>0</v>
      </c>
      <c r="AP27" s="350" t="s">
        <v>188</v>
      </c>
      <c r="AQ27" s="378"/>
      <c r="AR27" s="378"/>
      <c r="AS27" s="350">
        <f t="shared" si="12"/>
        <v>0</v>
      </c>
      <c r="AT27" s="350">
        <f t="shared" si="13"/>
        <v>0</v>
      </c>
      <c r="AU27" s="350">
        <f t="shared" si="14"/>
        <v>0</v>
      </c>
      <c r="AV27" s="350">
        <f t="shared" si="15"/>
        <v>0</v>
      </c>
      <c r="AW27" s="350">
        <f t="shared" si="16"/>
        <v>0</v>
      </c>
      <c r="AX27" s="350">
        <f t="shared" si="17"/>
        <v>0</v>
      </c>
      <c r="AY27" s="350">
        <f t="shared" si="18"/>
        <v>0</v>
      </c>
      <c r="AZ27" s="350">
        <f t="shared" si="19"/>
        <v>0</v>
      </c>
      <c r="BA27" s="350">
        <f t="shared" si="20"/>
        <v>0</v>
      </c>
      <c r="BB27" s="350">
        <f t="shared" si="21"/>
        <v>0</v>
      </c>
      <c r="BC27" s="350">
        <f t="shared" si="22"/>
        <v>0</v>
      </c>
      <c r="BD27" s="350">
        <f t="shared" si="23"/>
        <v>0</v>
      </c>
      <c r="BE27" s="350">
        <f t="shared" si="24"/>
        <v>0</v>
      </c>
      <c r="BF27" s="350">
        <f t="shared" si="25"/>
        <v>0</v>
      </c>
      <c r="BG27" s="350">
        <f t="shared" si="26"/>
        <v>0</v>
      </c>
      <c r="BH27" s="350">
        <f t="shared" si="27"/>
        <v>0</v>
      </c>
      <c r="BI27" s="350">
        <f t="shared" si="28"/>
        <v>0</v>
      </c>
      <c r="BJ27" s="350">
        <f t="shared" si="29"/>
        <v>0</v>
      </c>
      <c r="BK27" s="350">
        <f t="shared" si="30"/>
        <v>0</v>
      </c>
      <c r="BL27" s="350">
        <f t="shared" si="31"/>
        <v>0</v>
      </c>
      <c r="BM27" s="350">
        <f t="shared" si="32"/>
        <v>0</v>
      </c>
      <c r="BN27" s="350">
        <f t="shared" si="33"/>
        <v>0</v>
      </c>
      <c r="BO27" s="350">
        <f t="shared" si="34"/>
        <v>0</v>
      </c>
      <c r="BP27" s="350">
        <f t="shared" si="35"/>
        <v>0</v>
      </c>
      <c r="BQ27" s="350">
        <f t="shared" si="36"/>
        <v>0</v>
      </c>
      <c r="BR27" s="350">
        <f t="shared" si="37"/>
        <v>0</v>
      </c>
      <c r="BS27" s="350">
        <f t="shared" si="38"/>
        <v>0</v>
      </c>
      <c r="BT27" s="350">
        <f t="shared" si="39"/>
        <v>0</v>
      </c>
      <c r="BU27" s="350">
        <f t="shared" si="40"/>
        <v>0</v>
      </c>
      <c r="BV27" s="350">
        <f t="shared" si="41"/>
        <v>0</v>
      </c>
      <c r="BW27" s="350">
        <f t="shared" si="42"/>
        <v>0</v>
      </c>
      <c r="BX27" s="350">
        <f t="shared" si="43"/>
        <v>0</v>
      </c>
      <c r="BY27" s="350">
        <f t="shared" si="44"/>
        <v>0</v>
      </c>
      <c r="BZ27" s="350">
        <f t="shared" si="45"/>
        <v>0</v>
      </c>
      <c r="CA27" s="350">
        <f t="shared" si="46"/>
        <v>0</v>
      </c>
      <c r="CB27" s="350">
        <f t="shared" si="47"/>
        <v>0</v>
      </c>
      <c r="CC27" s="350">
        <f t="shared" si="48"/>
        <v>0</v>
      </c>
      <c r="CD27" s="350">
        <f t="shared" si="49"/>
        <v>0</v>
      </c>
      <c r="CE27" s="350">
        <f t="shared" si="50"/>
        <v>0</v>
      </c>
      <c r="CF27" s="350">
        <f t="shared" si="51"/>
        <v>0</v>
      </c>
      <c r="CG27" s="350">
        <f t="shared" si="52"/>
        <v>0</v>
      </c>
      <c r="CH27" s="350">
        <f t="shared" si="53"/>
        <v>0</v>
      </c>
      <c r="CI27" s="350">
        <f t="shared" si="54"/>
        <v>0</v>
      </c>
      <c r="CJ27" s="350">
        <f t="shared" si="55"/>
        <v>0</v>
      </c>
      <c r="CK27" s="350">
        <f t="shared" si="56"/>
        <v>0</v>
      </c>
      <c r="CL27" s="350">
        <f t="shared" si="57"/>
        <v>0</v>
      </c>
      <c r="CM27" s="350">
        <f t="shared" si="58"/>
        <v>0</v>
      </c>
      <c r="CN27" s="350">
        <f t="shared" si="59"/>
        <v>0</v>
      </c>
      <c r="CO27" s="350">
        <f t="shared" si="60"/>
        <v>0</v>
      </c>
      <c r="CP27" s="350">
        <f t="shared" si="61"/>
        <v>0</v>
      </c>
      <c r="CQ27" s="350">
        <f t="shared" si="62"/>
        <v>0</v>
      </c>
      <c r="CR27" s="350">
        <f t="shared" si="63"/>
        <v>0</v>
      </c>
      <c r="CS27" s="350">
        <f t="shared" si="64"/>
        <v>0</v>
      </c>
      <c r="CT27" s="350">
        <f t="shared" si="65"/>
        <v>0</v>
      </c>
      <c r="CU27" s="350">
        <f t="shared" si="66"/>
        <v>0</v>
      </c>
      <c r="CV27" s="350">
        <f t="shared" si="67"/>
        <v>0</v>
      </c>
      <c r="CW27" s="350">
        <f t="shared" si="68"/>
        <v>0</v>
      </c>
      <c r="CX27" s="350">
        <f t="shared" si="69"/>
        <v>0</v>
      </c>
      <c r="CY27" s="350">
        <f t="shared" si="70"/>
        <v>0</v>
      </c>
      <c r="CZ27" s="350">
        <f t="shared" si="71"/>
        <v>0</v>
      </c>
      <c r="DA27" s="350">
        <f t="shared" si="72"/>
        <v>0</v>
      </c>
      <c r="DB27" s="350">
        <f t="shared" si="73"/>
        <v>0</v>
      </c>
      <c r="DC27" s="350">
        <f t="shared" si="74"/>
        <v>0</v>
      </c>
      <c r="DD27" s="350">
        <f t="shared" si="75"/>
        <v>0</v>
      </c>
      <c r="DE27" s="350">
        <f t="shared" si="76"/>
        <v>0</v>
      </c>
      <c r="DF27" s="350">
        <f t="shared" si="77"/>
        <v>0</v>
      </c>
      <c r="DG27" s="350">
        <f t="shared" si="78"/>
        <v>0</v>
      </c>
      <c r="DH27" s="350">
        <f t="shared" si="79"/>
        <v>0</v>
      </c>
      <c r="DI27" s="350">
        <f t="shared" si="80"/>
        <v>0</v>
      </c>
      <c r="DJ27" s="350">
        <f t="shared" si="81"/>
        <v>0</v>
      </c>
      <c r="DK27" s="350">
        <f t="shared" si="82"/>
        <v>0</v>
      </c>
      <c r="DL27" s="350">
        <f t="shared" si="83"/>
        <v>0</v>
      </c>
      <c r="DM27" s="350">
        <f t="shared" si="84"/>
        <v>0</v>
      </c>
      <c r="DN27" s="350">
        <f t="shared" si="85"/>
        <v>0</v>
      </c>
      <c r="DO27" s="350">
        <f t="shared" si="86"/>
        <v>0</v>
      </c>
      <c r="DP27" s="350">
        <f t="shared" si="87"/>
        <v>0</v>
      </c>
      <c r="DQ27" s="350">
        <f t="shared" si="88"/>
        <v>0</v>
      </c>
      <c r="DR27" s="350">
        <f t="shared" si="89"/>
        <v>0</v>
      </c>
      <c r="DS27" s="350">
        <f t="shared" si="90"/>
        <v>0</v>
      </c>
      <c r="DT27" s="350">
        <f t="shared" si="91"/>
        <v>0</v>
      </c>
      <c r="DU27" s="350">
        <f t="shared" si="92"/>
        <v>0</v>
      </c>
      <c r="DV27" s="350">
        <f t="shared" si="93"/>
        <v>0</v>
      </c>
      <c r="DW27" s="350">
        <f t="shared" si="94"/>
        <v>0</v>
      </c>
      <c r="DX27" s="350">
        <f t="shared" si="95"/>
        <v>0</v>
      </c>
      <c r="DY27" s="350">
        <f t="shared" si="96"/>
        <v>0</v>
      </c>
      <c r="DZ27" s="350">
        <f t="shared" si="97"/>
        <v>0</v>
      </c>
      <c r="EA27" s="350">
        <f t="shared" si="98"/>
        <v>0</v>
      </c>
      <c r="EB27" s="350">
        <f t="shared" si="99"/>
        <v>0</v>
      </c>
      <c r="EC27" s="350">
        <f t="shared" si="100"/>
        <v>0</v>
      </c>
      <c r="ED27" s="350">
        <f t="shared" si="101"/>
        <v>0</v>
      </c>
      <c r="EE27" s="350">
        <f t="shared" si="102"/>
        <v>0</v>
      </c>
      <c r="EF27" s="350">
        <f t="shared" si="103"/>
        <v>0</v>
      </c>
      <c r="EG27" s="350">
        <f t="shared" si="104"/>
        <v>0</v>
      </c>
      <c r="EH27" s="350">
        <f t="shared" si="105"/>
        <v>0</v>
      </c>
      <c r="EI27" s="350">
        <f t="shared" si="106"/>
        <v>0</v>
      </c>
      <c r="EJ27" s="350">
        <f t="shared" si="107"/>
        <v>0</v>
      </c>
      <c r="EK27" s="350">
        <f t="shared" si="108"/>
        <v>0</v>
      </c>
      <c r="EL27" s="350">
        <f t="shared" si="109"/>
        <v>0</v>
      </c>
      <c r="EM27" s="350">
        <f t="shared" si="110"/>
        <v>0</v>
      </c>
      <c r="EN27" s="350">
        <f t="shared" si="111"/>
        <v>0</v>
      </c>
      <c r="EO27" s="350">
        <f t="shared" si="112"/>
        <v>0</v>
      </c>
      <c r="EP27" s="350">
        <f t="shared" si="113"/>
        <v>0</v>
      </c>
      <c r="EQ27" s="350">
        <f t="shared" si="114"/>
        <v>0</v>
      </c>
      <c r="ER27" s="350">
        <f t="shared" si="115"/>
        <v>0</v>
      </c>
      <c r="ES27" s="350">
        <f t="shared" si="116"/>
        <v>0</v>
      </c>
      <c r="ET27" s="350">
        <f t="shared" si="117"/>
        <v>0</v>
      </c>
      <c r="EU27" s="350">
        <f t="shared" si="118"/>
        <v>0</v>
      </c>
      <c r="EV27" s="350">
        <f t="shared" si="119"/>
        <v>0</v>
      </c>
      <c r="EW27" s="350">
        <f t="shared" si="120"/>
        <v>0</v>
      </c>
      <c r="EX27" s="350">
        <f t="shared" si="121"/>
        <v>0</v>
      </c>
      <c r="EY27" s="350">
        <f t="shared" si="122"/>
        <v>0</v>
      </c>
      <c r="EZ27" s="350">
        <f t="shared" si="123"/>
        <v>0</v>
      </c>
      <c r="FA27" s="350">
        <f t="shared" si="124"/>
        <v>0</v>
      </c>
      <c r="FB27" s="350">
        <f t="shared" si="125"/>
        <v>0</v>
      </c>
      <c r="FC27" s="350">
        <f t="shared" si="126"/>
        <v>0</v>
      </c>
      <c r="FD27" s="350">
        <f t="shared" si="127"/>
        <v>0</v>
      </c>
      <c r="FE27" s="350">
        <f t="shared" si="128"/>
        <v>0</v>
      </c>
      <c r="FF27" s="350">
        <f t="shared" si="129"/>
        <v>0</v>
      </c>
      <c r="FG27" s="350">
        <f t="shared" si="130"/>
        <v>0</v>
      </c>
      <c r="FH27" s="350">
        <f t="shared" si="131"/>
        <v>0</v>
      </c>
      <c r="FI27" s="350">
        <f t="shared" si="132"/>
        <v>0</v>
      </c>
      <c r="FJ27" s="350">
        <f t="shared" si="133"/>
        <v>0</v>
      </c>
      <c r="FK27" s="350">
        <f t="shared" si="134"/>
        <v>0</v>
      </c>
      <c r="FL27" s="350">
        <f t="shared" si="135"/>
        <v>0</v>
      </c>
      <c r="FM27" s="350">
        <f t="shared" si="136"/>
        <v>0</v>
      </c>
      <c r="FN27" s="350">
        <f t="shared" si="137"/>
        <v>0</v>
      </c>
      <c r="FO27" s="350">
        <f t="shared" si="138"/>
        <v>0</v>
      </c>
      <c r="FP27" s="350">
        <f t="shared" si="139"/>
        <v>0</v>
      </c>
      <c r="FQ27" s="350">
        <f t="shared" si="140"/>
        <v>0</v>
      </c>
      <c r="FR27" s="350">
        <f t="shared" si="141"/>
        <v>0</v>
      </c>
      <c r="FS27" s="350">
        <f t="shared" si="142"/>
        <v>0</v>
      </c>
      <c r="FT27" s="350">
        <f t="shared" si="143"/>
        <v>0</v>
      </c>
      <c r="FU27" s="350">
        <f t="shared" si="144"/>
        <v>0</v>
      </c>
      <c r="FV27" s="350">
        <f t="shared" si="145"/>
        <v>0</v>
      </c>
      <c r="FW27" s="350">
        <f t="shared" si="146"/>
        <v>0</v>
      </c>
      <c r="FX27" s="350">
        <f t="shared" si="147"/>
        <v>0</v>
      </c>
      <c r="FY27" s="350">
        <f t="shared" si="148"/>
        <v>0</v>
      </c>
      <c r="FZ27" s="350">
        <f t="shared" si="149"/>
        <v>0</v>
      </c>
      <c r="GA27" s="350">
        <f t="shared" si="150"/>
        <v>0</v>
      </c>
      <c r="GB27" s="350">
        <f t="shared" si="151"/>
        <v>0</v>
      </c>
      <c r="GC27" s="350">
        <f t="shared" si="152"/>
        <v>0</v>
      </c>
      <c r="GD27" s="350">
        <f t="shared" si="153"/>
        <v>0</v>
      </c>
      <c r="GE27" s="350">
        <f t="shared" si="154"/>
        <v>0</v>
      </c>
      <c r="GF27" s="350">
        <f t="shared" si="155"/>
        <v>0</v>
      </c>
      <c r="GG27" s="350">
        <f t="shared" si="156"/>
        <v>0</v>
      </c>
      <c r="GH27" s="350">
        <f t="shared" si="157"/>
        <v>0</v>
      </c>
      <c r="GI27" s="350">
        <f t="shared" si="158"/>
        <v>0</v>
      </c>
      <c r="GJ27" s="350">
        <f t="shared" si="159"/>
        <v>0</v>
      </c>
      <c r="GK27" s="350">
        <f t="shared" si="160"/>
        <v>0</v>
      </c>
      <c r="GL27" s="350">
        <f t="shared" si="161"/>
        <v>0</v>
      </c>
      <c r="GM27" s="346">
        <v>2</v>
      </c>
      <c r="GN27" s="346">
        <f t="shared" si="162"/>
        <v>0</v>
      </c>
      <c r="GO27" s="346">
        <v>3</v>
      </c>
      <c r="GP27" s="346">
        <f t="shared" si="163"/>
        <v>0</v>
      </c>
    </row>
    <row r="28" spans="1:198" x14ac:dyDescent="0.25">
      <c r="A28" s="31"/>
      <c r="B28" s="31"/>
      <c r="C28" s="31"/>
      <c r="D28" s="31"/>
      <c r="E28" s="31"/>
      <c r="F28" s="31"/>
      <c r="G28" s="34"/>
      <c r="H28" s="31"/>
      <c r="I28" s="31"/>
      <c r="J28" s="31"/>
      <c r="K28" s="31"/>
      <c r="L28" s="31"/>
      <c r="M28" s="31"/>
      <c r="N28" s="31"/>
      <c r="O28" s="99"/>
      <c r="P28" s="4" t="str">
        <f t="shared" si="0"/>
        <v/>
      </c>
      <c r="Q28" s="102"/>
      <c r="R28" s="4" t="str">
        <f t="shared" si="1"/>
        <v/>
      </c>
      <c r="S28" s="31"/>
      <c r="T28" s="31"/>
      <c r="U28" s="31"/>
      <c r="V28" s="31"/>
      <c r="W28" s="31"/>
      <c r="X28" s="31"/>
      <c r="Y28" s="31"/>
      <c r="Z28" s="31"/>
      <c r="AA28" s="31"/>
      <c r="AC28" s="346">
        <f t="shared" si="2"/>
        <v>0</v>
      </c>
      <c r="AE28" s="350" t="s">
        <v>189</v>
      </c>
      <c r="AF28" s="346">
        <f t="shared" si="3"/>
        <v>0</v>
      </c>
      <c r="AG28" s="346">
        <f t="shared" si="4"/>
        <v>0</v>
      </c>
      <c r="AH28" s="346">
        <f t="shared" si="5"/>
        <v>0</v>
      </c>
      <c r="AI28" s="346">
        <f t="shared" si="6"/>
        <v>0</v>
      </c>
      <c r="AJ28" s="346">
        <f t="shared" si="7"/>
        <v>0</v>
      </c>
      <c r="AK28" s="346">
        <f t="shared" si="8"/>
        <v>0</v>
      </c>
      <c r="AL28" s="346">
        <f t="shared" si="9"/>
        <v>0</v>
      </c>
      <c r="AM28" s="346">
        <f t="shared" si="10"/>
        <v>0</v>
      </c>
      <c r="AN28" s="346">
        <f t="shared" si="11"/>
        <v>0</v>
      </c>
      <c r="AP28" s="350" t="s">
        <v>189</v>
      </c>
      <c r="AQ28" s="378"/>
      <c r="AR28" s="378"/>
      <c r="AS28" s="350">
        <f t="shared" si="12"/>
        <v>0</v>
      </c>
      <c r="AT28" s="350">
        <f t="shared" si="13"/>
        <v>0</v>
      </c>
      <c r="AU28" s="350">
        <f t="shared" si="14"/>
        <v>0</v>
      </c>
      <c r="AV28" s="350">
        <f t="shared" si="15"/>
        <v>0</v>
      </c>
      <c r="AW28" s="350">
        <f t="shared" si="16"/>
        <v>0</v>
      </c>
      <c r="AX28" s="350">
        <f t="shared" si="17"/>
        <v>0</v>
      </c>
      <c r="AY28" s="350">
        <f t="shared" si="18"/>
        <v>0</v>
      </c>
      <c r="AZ28" s="350">
        <f t="shared" si="19"/>
        <v>0</v>
      </c>
      <c r="BA28" s="350">
        <f t="shared" si="20"/>
        <v>0</v>
      </c>
      <c r="BB28" s="350">
        <f t="shared" si="21"/>
        <v>0</v>
      </c>
      <c r="BC28" s="350">
        <f t="shared" si="22"/>
        <v>0</v>
      </c>
      <c r="BD28" s="350">
        <f t="shared" si="23"/>
        <v>0</v>
      </c>
      <c r="BE28" s="350">
        <f t="shared" si="24"/>
        <v>0</v>
      </c>
      <c r="BF28" s="350">
        <f t="shared" si="25"/>
        <v>0</v>
      </c>
      <c r="BG28" s="350">
        <f t="shared" si="26"/>
        <v>0</v>
      </c>
      <c r="BH28" s="350">
        <f t="shared" si="27"/>
        <v>0</v>
      </c>
      <c r="BI28" s="350">
        <f t="shared" si="28"/>
        <v>0</v>
      </c>
      <c r="BJ28" s="350">
        <f t="shared" si="29"/>
        <v>0</v>
      </c>
      <c r="BK28" s="350">
        <f t="shared" si="30"/>
        <v>0</v>
      </c>
      <c r="BL28" s="350">
        <f t="shared" si="31"/>
        <v>0</v>
      </c>
      <c r="BM28" s="350">
        <f t="shared" si="32"/>
        <v>0</v>
      </c>
      <c r="BN28" s="350">
        <f t="shared" si="33"/>
        <v>0</v>
      </c>
      <c r="BO28" s="350">
        <f t="shared" si="34"/>
        <v>0</v>
      </c>
      <c r="BP28" s="350">
        <f t="shared" si="35"/>
        <v>0</v>
      </c>
      <c r="BQ28" s="350">
        <f t="shared" si="36"/>
        <v>0</v>
      </c>
      <c r="BR28" s="350">
        <f t="shared" si="37"/>
        <v>0</v>
      </c>
      <c r="BS28" s="350">
        <f t="shared" si="38"/>
        <v>0</v>
      </c>
      <c r="BT28" s="350">
        <f t="shared" si="39"/>
        <v>0</v>
      </c>
      <c r="BU28" s="350">
        <f t="shared" si="40"/>
        <v>0</v>
      </c>
      <c r="BV28" s="350">
        <f t="shared" si="41"/>
        <v>0</v>
      </c>
      <c r="BW28" s="350">
        <f t="shared" si="42"/>
        <v>0</v>
      </c>
      <c r="BX28" s="350">
        <f t="shared" si="43"/>
        <v>0</v>
      </c>
      <c r="BY28" s="350">
        <f t="shared" si="44"/>
        <v>0</v>
      </c>
      <c r="BZ28" s="350">
        <f t="shared" si="45"/>
        <v>0</v>
      </c>
      <c r="CA28" s="350">
        <f t="shared" si="46"/>
        <v>0</v>
      </c>
      <c r="CB28" s="350">
        <f t="shared" si="47"/>
        <v>0</v>
      </c>
      <c r="CC28" s="350">
        <f t="shared" si="48"/>
        <v>0</v>
      </c>
      <c r="CD28" s="350">
        <f t="shared" si="49"/>
        <v>0</v>
      </c>
      <c r="CE28" s="350">
        <f t="shared" si="50"/>
        <v>0</v>
      </c>
      <c r="CF28" s="350">
        <f t="shared" si="51"/>
        <v>0</v>
      </c>
      <c r="CG28" s="350">
        <f t="shared" si="52"/>
        <v>0</v>
      </c>
      <c r="CH28" s="350">
        <f t="shared" si="53"/>
        <v>0</v>
      </c>
      <c r="CI28" s="350">
        <f t="shared" si="54"/>
        <v>0</v>
      </c>
      <c r="CJ28" s="350">
        <f t="shared" si="55"/>
        <v>0</v>
      </c>
      <c r="CK28" s="350">
        <f t="shared" si="56"/>
        <v>0</v>
      </c>
      <c r="CL28" s="350">
        <f t="shared" si="57"/>
        <v>0</v>
      </c>
      <c r="CM28" s="350">
        <f t="shared" si="58"/>
        <v>0</v>
      </c>
      <c r="CN28" s="350">
        <f t="shared" si="59"/>
        <v>0</v>
      </c>
      <c r="CO28" s="350">
        <f t="shared" si="60"/>
        <v>0</v>
      </c>
      <c r="CP28" s="350">
        <f t="shared" si="61"/>
        <v>0</v>
      </c>
      <c r="CQ28" s="350">
        <f t="shared" si="62"/>
        <v>0</v>
      </c>
      <c r="CR28" s="350">
        <f t="shared" si="63"/>
        <v>0</v>
      </c>
      <c r="CS28" s="350">
        <f t="shared" si="64"/>
        <v>0</v>
      </c>
      <c r="CT28" s="350">
        <f t="shared" si="65"/>
        <v>0</v>
      </c>
      <c r="CU28" s="350">
        <f t="shared" si="66"/>
        <v>0</v>
      </c>
      <c r="CV28" s="350">
        <f t="shared" si="67"/>
        <v>0</v>
      </c>
      <c r="CW28" s="350">
        <f t="shared" si="68"/>
        <v>0</v>
      </c>
      <c r="CX28" s="350">
        <f t="shared" si="69"/>
        <v>0</v>
      </c>
      <c r="CY28" s="350">
        <f t="shared" si="70"/>
        <v>0</v>
      </c>
      <c r="CZ28" s="350">
        <f t="shared" si="71"/>
        <v>0</v>
      </c>
      <c r="DA28" s="350">
        <f t="shared" si="72"/>
        <v>0</v>
      </c>
      <c r="DB28" s="350">
        <f t="shared" si="73"/>
        <v>0</v>
      </c>
      <c r="DC28" s="350">
        <f t="shared" si="74"/>
        <v>0</v>
      </c>
      <c r="DD28" s="350">
        <f t="shared" si="75"/>
        <v>0</v>
      </c>
      <c r="DE28" s="350">
        <f t="shared" si="76"/>
        <v>0</v>
      </c>
      <c r="DF28" s="350">
        <f t="shared" si="77"/>
        <v>0</v>
      </c>
      <c r="DG28" s="350">
        <f t="shared" si="78"/>
        <v>0</v>
      </c>
      <c r="DH28" s="350">
        <f t="shared" si="79"/>
        <v>0</v>
      </c>
      <c r="DI28" s="350">
        <f t="shared" si="80"/>
        <v>0</v>
      </c>
      <c r="DJ28" s="350">
        <f t="shared" si="81"/>
        <v>0</v>
      </c>
      <c r="DK28" s="350">
        <f t="shared" si="82"/>
        <v>0</v>
      </c>
      <c r="DL28" s="350">
        <f t="shared" si="83"/>
        <v>0</v>
      </c>
      <c r="DM28" s="350">
        <f t="shared" si="84"/>
        <v>0</v>
      </c>
      <c r="DN28" s="350">
        <f t="shared" si="85"/>
        <v>0</v>
      </c>
      <c r="DO28" s="350">
        <f t="shared" si="86"/>
        <v>0</v>
      </c>
      <c r="DP28" s="350">
        <f t="shared" si="87"/>
        <v>0</v>
      </c>
      <c r="DQ28" s="350">
        <f t="shared" si="88"/>
        <v>0</v>
      </c>
      <c r="DR28" s="350">
        <f t="shared" si="89"/>
        <v>0</v>
      </c>
      <c r="DS28" s="350">
        <f t="shared" si="90"/>
        <v>0</v>
      </c>
      <c r="DT28" s="350">
        <f t="shared" si="91"/>
        <v>0</v>
      </c>
      <c r="DU28" s="350">
        <f t="shared" si="92"/>
        <v>0</v>
      </c>
      <c r="DV28" s="350">
        <f t="shared" si="93"/>
        <v>0</v>
      </c>
      <c r="DW28" s="350">
        <f t="shared" si="94"/>
        <v>0</v>
      </c>
      <c r="DX28" s="350">
        <f t="shared" si="95"/>
        <v>0</v>
      </c>
      <c r="DY28" s="350">
        <f t="shared" si="96"/>
        <v>0</v>
      </c>
      <c r="DZ28" s="350">
        <f t="shared" si="97"/>
        <v>0</v>
      </c>
      <c r="EA28" s="350">
        <f t="shared" si="98"/>
        <v>0</v>
      </c>
      <c r="EB28" s="350">
        <f t="shared" si="99"/>
        <v>0</v>
      </c>
      <c r="EC28" s="350">
        <f t="shared" si="100"/>
        <v>0</v>
      </c>
      <c r="ED28" s="350">
        <f t="shared" si="101"/>
        <v>0</v>
      </c>
      <c r="EE28" s="350">
        <f t="shared" si="102"/>
        <v>0</v>
      </c>
      <c r="EF28" s="350">
        <f t="shared" si="103"/>
        <v>0</v>
      </c>
      <c r="EG28" s="350">
        <f t="shared" si="104"/>
        <v>0</v>
      </c>
      <c r="EH28" s="350">
        <f t="shared" si="105"/>
        <v>0</v>
      </c>
      <c r="EI28" s="350">
        <f t="shared" si="106"/>
        <v>0</v>
      </c>
      <c r="EJ28" s="350">
        <f t="shared" si="107"/>
        <v>0</v>
      </c>
      <c r="EK28" s="350">
        <f t="shared" si="108"/>
        <v>0</v>
      </c>
      <c r="EL28" s="350">
        <f t="shared" si="109"/>
        <v>0</v>
      </c>
      <c r="EM28" s="350">
        <f t="shared" si="110"/>
        <v>0</v>
      </c>
      <c r="EN28" s="350">
        <f t="shared" si="111"/>
        <v>0</v>
      </c>
      <c r="EO28" s="350">
        <f t="shared" si="112"/>
        <v>0</v>
      </c>
      <c r="EP28" s="350">
        <f t="shared" si="113"/>
        <v>0</v>
      </c>
      <c r="EQ28" s="350">
        <f t="shared" si="114"/>
        <v>0</v>
      </c>
      <c r="ER28" s="350">
        <f t="shared" si="115"/>
        <v>0</v>
      </c>
      <c r="ES28" s="350">
        <f t="shared" si="116"/>
        <v>0</v>
      </c>
      <c r="ET28" s="350">
        <f t="shared" si="117"/>
        <v>0</v>
      </c>
      <c r="EU28" s="350">
        <f t="shared" si="118"/>
        <v>0</v>
      </c>
      <c r="EV28" s="350">
        <f t="shared" si="119"/>
        <v>0</v>
      </c>
      <c r="EW28" s="350">
        <f t="shared" si="120"/>
        <v>0</v>
      </c>
      <c r="EX28" s="350">
        <f t="shared" si="121"/>
        <v>0</v>
      </c>
      <c r="EY28" s="350">
        <f t="shared" si="122"/>
        <v>0</v>
      </c>
      <c r="EZ28" s="350">
        <f t="shared" si="123"/>
        <v>0</v>
      </c>
      <c r="FA28" s="350">
        <f t="shared" si="124"/>
        <v>0</v>
      </c>
      <c r="FB28" s="350">
        <f t="shared" si="125"/>
        <v>0</v>
      </c>
      <c r="FC28" s="350">
        <f t="shared" si="126"/>
        <v>0</v>
      </c>
      <c r="FD28" s="350">
        <f t="shared" si="127"/>
        <v>0</v>
      </c>
      <c r="FE28" s="350">
        <f t="shared" si="128"/>
        <v>0</v>
      </c>
      <c r="FF28" s="350">
        <f t="shared" si="129"/>
        <v>0</v>
      </c>
      <c r="FG28" s="350">
        <f t="shared" si="130"/>
        <v>0</v>
      </c>
      <c r="FH28" s="350">
        <f t="shared" si="131"/>
        <v>0</v>
      </c>
      <c r="FI28" s="350">
        <f t="shared" si="132"/>
        <v>0</v>
      </c>
      <c r="FJ28" s="350">
        <f t="shared" si="133"/>
        <v>0</v>
      </c>
      <c r="FK28" s="350">
        <f t="shared" si="134"/>
        <v>0</v>
      </c>
      <c r="FL28" s="350">
        <f t="shared" si="135"/>
        <v>0</v>
      </c>
      <c r="FM28" s="350">
        <f t="shared" si="136"/>
        <v>0</v>
      </c>
      <c r="FN28" s="350">
        <f t="shared" si="137"/>
        <v>0</v>
      </c>
      <c r="FO28" s="350">
        <f t="shared" si="138"/>
        <v>0</v>
      </c>
      <c r="FP28" s="350">
        <f t="shared" si="139"/>
        <v>0</v>
      </c>
      <c r="FQ28" s="350">
        <f t="shared" si="140"/>
        <v>0</v>
      </c>
      <c r="FR28" s="350">
        <f t="shared" si="141"/>
        <v>0</v>
      </c>
      <c r="FS28" s="350">
        <f t="shared" si="142"/>
        <v>0</v>
      </c>
      <c r="FT28" s="350">
        <f t="shared" si="143"/>
        <v>0</v>
      </c>
      <c r="FU28" s="350">
        <f t="shared" si="144"/>
        <v>0</v>
      </c>
      <c r="FV28" s="350">
        <f t="shared" si="145"/>
        <v>0</v>
      </c>
      <c r="FW28" s="350">
        <f t="shared" si="146"/>
        <v>0</v>
      </c>
      <c r="FX28" s="350">
        <f t="shared" si="147"/>
        <v>0</v>
      </c>
      <c r="FY28" s="350">
        <f t="shared" si="148"/>
        <v>0</v>
      </c>
      <c r="FZ28" s="350">
        <f t="shared" si="149"/>
        <v>0</v>
      </c>
      <c r="GA28" s="350">
        <f t="shared" si="150"/>
        <v>0</v>
      </c>
      <c r="GB28" s="350">
        <f t="shared" si="151"/>
        <v>0</v>
      </c>
      <c r="GC28" s="350">
        <f t="shared" si="152"/>
        <v>0</v>
      </c>
      <c r="GD28" s="350">
        <f t="shared" si="153"/>
        <v>0</v>
      </c>
      <c r="GE28" s="350">
        <f t="shared" si="154"/>
        <v>0</v>
      </c>
      <c r="GF28" s="350">
        <f t="shared" si="155"/>
        <v>0</v>
      </c>
      <c r="GG28" s="350">
        <f t="shared" si="156"/>
        <v>0</v>
      </c>
      <c r="GH28" s="350">
        <f t="shared" si="157"/>
        <v>0</v>
      </c>
      <c r="GI28" s="350">
        <f t="shared" si="158"/>
        <v>0</v>
      </c>
      <c r="GJ28" s="350">
        <f t="shared" si="159"/>
        <v>0</v>
      </c>
      <c r="GK28" s="350">
        <f t="shared" si="160"/>
        <v>0</v>
      </c>
      <c r="GL28" s="350">
        <f t="shared" si="161"/>
        <v>0</v>
      </c>
      <c r="GM28" s="346">
        <v>3</v>
      </c>
      <c r="GN28" s="346">
        <f t="shared" si="162"/>
        <v>0</v>
      </c>
      <c r="GO28" s="346">
        <v>3</v>
      </c>
      <c r="GP28" s="346">
        <f t="shared" si="163"/>
        <v>0</v>
      </c>
    </row>
    <row r="29" spans="1:198" x14ac:dyDescent="0.25">
      <c r="A29" s="31"/>
      <c r="B29" s="31"/>
      <c r="C29" s="31"/>
      <c r="D29" s="31"/>
      <c r="E29" s="31"/>
      <c r="F29" s="31"/>
      <c r="G29" s="34"/>
      <c r="H29" s="31"/>
      <c r="I29" s="31"/>
      <c r="J29" s="31"/>
      <c r="K29" s="31"/>
      <c r="L29" s="31"/>
      <c r="M29" s="31"/>
      <c r="N29" s="31"/>
      <c r="O29" s="99"/>
      <c r="P29" s="4" t="str">
        <f t="shared" si="0"/>
        <v/>
      </c>
      <c r="Q29" s="102"/>
      <c r="R29" s="4" t="str">
        <f t="shared" si="1"/>
        <v/>
      </c>
      <c r="S29" s="31"/>
      <c r="T29" s="31"/>
      <c r="U29" s="31"/>
      <c r="V29" s="31"/>
      <c r="W29" s="31"/>
      <c r="X29" s="31"/>
      <c r="Y29" s="31"/>
      <c r="Z29" s="31"/>
      <c r="AA29" s="31"/>
      <c r="AC29" s="346">
        <f t="shared" si="2"/>
        <v>0</v>
      </c>
      <c r="AE29" s="350" t="s">
        <v>190</v>
      </c>
      <c r="AF29" s="346">
        <f t="shared" si="3"/>
        <v>0</v>
      </c>
      <c r="AG29" s="346">
        <f t="shared" si="4"/>
        <v>0</v>
      </c>
      <c r="AH29" s="346">
        <f t="shared" si="5"/>
        <v>0</v>
      </c>
      <c r="AI29" s="346">
        <f t="shared" si="6"/>
        <v>0</v>
      </c>
      <c r="AJ29" s="346">
        <f t="shared" si="7"/>
        <v>0</v>
      </c>
      <c r="AK29" s="346">
        <f t="shared" si="8"/>
        <v>0</v>
      </c>
      <c r="AL29" s="346">
        <f t="shared" si="9"/>
        <v>0</v>
      </c>
      <c r="AM29" s="346">
        <f t="shared" si="10"/>
        <v>0</v>
      </c>
      <c r="AN29" s="346">
        <f t="shared" si="11"/>
        <v>0</v>
      </c>
      <c r="AP29" s="350" t="s">
        <v>190</v>
      </c>
      <c r="AQ29" s="378"/>
      <c r="AR29" s="378"/>
      <c r="AS29" s="350">
        <f t="shared" si="12"/>
        <v>0</v>
      </c>
      <c r="AT29" s="350">
        <f t="shared" si="13"/>
        <v>0</v>
      </c>
      <c r="AU29" s="350">
        <f t="shared" si="14"/>
        <v>0</v>
      </c>
      <c r="AV29" s="350">
        <f t="shared" si="15"/>
        <v>0</v>
      </c>
      <c r="AW29" s="350">
        <f t="shared" si="16"/>
        <v>0</v>
      </c>
      <c r="AX29" s="350">
        <f t="shared" si="17"/>
        <v>0</v>
      </c>
      <c r="AY29" s="350">
        <f t="shared" si="18"/>
        <v>0</v>
      </c>
      <c r="AZ29" s="350">
        <f t="shared" si="19"/>
        <v>0</v>
      </c>
      <c r="BA29" s="350">
        <f t="shared" si="20"/>
        <v>0</v>
      </c>
      <c r="BB29" s="350">
        <f t="shared" si="21"/>
        <v>0</v>
      </c>
      <c r="BC29" s="350">
        <f t="shared" si="22"/>
        <v>0</v>
      </c>
      <c r="BD29" s="350">
        <f t="shared" si="23"/>
        <v>0</v>
      </c>
      <c r="BE29" s="350">
        <f t="shared" si="24"/>
        <v>0</v>
      </c>
      <c r="BF29" s="350">
        <f t="shared" si="25"/>
        <v>0</v>
      </c>
      <c r="BG29" s="350">
        <f t="shared" si="26"/>
        <v>0</v>
      </c>
      <c r="BH29" s="350">
        <f t="shared" si="27"/>
        <v>0</v>
      </c>
      <c r="BI29" s="350">
        <f t="shared" si="28"/>
        <v>0</v>
      </c>
      <c r="BJ29" s="350">
        <f t="shared" si="29"/>
        <v>0</v>
      </c>
      <c r="BK29" s="350">
        <f t="shared" si="30"/>
        <v>0</v>
      </c>
      <c r="BL29" s="350">
        <f t="shared" si="31"/>
        <v>0</v>
      </c>
      <c r="BM29" s="350">
        <f t="shared" si="32"/>
        <v>0</v>
      </c>
      <c r="BN29" s="350">
        <f t="shared" si="33"/>
        <v>0</v>
      </c>
      <c r="BO29" s="350">
        <f t="shared" si="34"/>
        <v>0</v>
      </c>
      <c r="BP29" s="350">
        <f t="shared" si="35"/>
        <v>0</v>
      </c>
      <c r="BQ29" s="350">
        <f t="shared" si="36"/>
        <v>0</v>
      </c>
      <c r="BR29" s="350">
        <f t="shared" si="37"/>
        <v>0</v>
      </c>
      <c r="BS29" s="350">
        <f t="shared" si="38"/>
        <v>0</v>
      </c>
      <c r="BT29" s="350">
        <f t="shared" si="39"/>
        <v>0</v>
      </c>
      <c r="BU29" s="350">
        <f t="shared" si="40"/>
        <v>0</v>
      </c>
      <c r="BV29" s="350">
        <f t="shared" si="41"/>
        <v>0</v>
      </c>
      <c r="BW29" s="350">
        <f t="shared" si="42"/>
        <v>0</v>
      </c>
      <c r="BX29" s="350">
        <f t="shared" si="43"/>
        <v>0</v>
      </c>
      <c r="BY29" s="350">
        <f t="shared" si="44"/>
        <v>0</v>
      </c>
      <c r="BZ29" s="350">
        <f t="shared" si="45"/>
        <v>0</v>
      </c>
      <c r="CA29" s="350">
        <f t="shared" si="46"/>
        <v>0</v>
      </c>
      <c r="CB29" s="350">
        <f t="shared" si="47"/>
        <v>0</v>
      </c>
      <c r="CC29" s="350">
        <f t="shared" si="48"/>
        <v>0</v>
      </c>
      <c r="CD29" s="350">
        <f t="shared" si="49"/>
        <v>0</v>
      </c>
      <c r="CE29" s="350">
        <f t="shared" si="50"/>
        <v>0</v>
      </c>
      <c r="CF29" s="350">
        <f t="shared" si="51"/>
        <v>0</v>
      </c>
      <c r="CG29" s="350">
        <f t="shared" si="52"/>
        <v>0</v>
      </c>
      <c r="CH29" s="350">
        <f t="shared" si="53"/>
        <v>0</v>
      </c>
      <c r="CI29" s="350">
        <f t="shared" si="54"/>
        <v>0</v>
      </c>
      <c r="CJ29" s="350">
        <f t="shared" si="55"/>
        <v>0</v>
      </c>
      <c r="CK29" s="350">
        <f t="shared" si="56"/>
        <v>0</v>
      </c>
      <c r="CL29" s="350">
        <f t="shared" si="57"/>
        <v>0</v>
      </c>
      <c r="CM29" s="350">
        <f t="shared" si="58"/>
        <v>0</v>
      </c>
      <c r="CN29" s="350">
        <f t="shared" si="59"/>
        <v>0</v>
      </c>
      <c r="CO29" s="350">
        <f t="shared" si="60"/>
        <v>0</v>
      </c>
      <c r="CP29" s="350">
        <f t="shared" si="61"/>
        <v>0</v>
      </c>
      <c r="CQ29" s="350">
        <f t="shared" si="62"/>
        <v>0</v>
      </c>
      <c r="CR29" s="350">
        <f t="shared" si="63"/>
        <v>0</v>
      </c>
      <c r="CS29" s="350">
        <f t="shared" si="64"/>
        <v>0</v>
      </c>
      <c r="CT29" s="350">
        <f t="shared" si="65"/>
        <v>0</v>
      </c>
      <c r="CU29" s="350">
        <f t="shared" si="66"/>
        <v>0</v>
      </c>
      <c r="CV29" s="350">
        <f t="shared" si="67"/>
        <v>0</v>
      </c>
      <c r="CW29" s="350">
        <f t="shared" si="68"/>
        <v>0</v>
      </c>
      <c r="CX29" s="350">
        <f t="shared" si="69"/>
        <v>0</v>
      </c>
      <c r="CY29" s="350">
        <f t="shared" si="70"/>
        <v>0</v>
      </c>
      <c r="CZ29" s="350">
        <f t="shared" si="71"/>
        <v>0</v>
      </c>
      <c r="DA29" s="350">
        <f t="shared" si="72"/>
        <v>0</v>
      </c>
      <c r="DB29" s="350">
        <f t="shared" si="73"/>
        <v>0</v>
      </c>
      <c r="DC29" s="350">
        <f t="shared" si="74"/>
        <v>0</v>
      </c>
      <c r="DD29" s="350">
        <f t="shared" si="75"/>
        <v>0</v>
      </c>
      <c r="DE29" s="350">
        <f t="shared" si="76"/>
        <v>0</v>
      </c>
      <c r="DF29" s="350">
        <f t="shared" si="77"/>
        <v>0</v>
      </c>
      <c r="DG29" s="350">
        <f t="shared" si="78"/>
        <v>0</v>
      </c>
      <c r="DH29" s="350">
        <f t="shared" si="79"/>
        <v>0</v>
      </c>
      <c r="DI29" s="350">
        <f t="shared" si="80"/>
        <v>0</v>
      </c>
      <c r="DJ29" s="350">
        <f t="shared" si="81"/>
        <v>0</v>
      </c>
      <c r="DK29" s="350">
        <f t="shared" si="82"/>
        <v>0</v>
      </c>
      <c r="DL29" s="350">
        <f t="shared" si="83"/>
        <v>0</v>
      </c>
      <c r="DM29" s="350">
        <f t="shared" si="84"/>
        <v>0</v>
      </c>
      <c r="DN29" s="350">
        <f t="shared" si="85"/>
        <v>0</v>
      </c>
      <c r="DO29" s="350">
        <f t="shared" si="86"/>
        <v>0</v>
      </c>
      <c r="DP29" s="350">
        <f t="shared" si="87"/>
        <v>0</v>
      </c>
      <c r="DQ29" s="350">
        <f t="shared" si="88"/>
        <v>0</v>
      </c>
      <c r="DR29" s="350">
        <f t="shared" si="89"/>
        <v>0</v>
      </c>
      <c r="DS29" s="350">
        <f t="shared" si="90"/>
        <v>0</v>
      </c>
      <c r="DT29" s="350">
        <f t="shared" si="91"/>
        <v>0</v>
      </c>
      <c r="DU29" s="350">
        <f t="shared" si="92"/>
        <v>0</v>
      </c>
      <c r="DV29" s="350">
        <f t="shared" si="93"/>
        <v>0</v>
      </c>
      <c r="DW29" s="350">
        <f t="shared" si="94"/>
        <v>0</v>
      </c>
      <c r="DX29" s="350">
        <f t="shared" si="95"/>
        <v>0</v>
      </c>
      <c r="DY29" s="350">
        <f t="shared" si="96"/>
        <v>0</v>
      </c>
      <c r="DZ29" s="350">
        <f t="shared" si="97"/>
        <v>0</v>
      </c>
      <c r="EA29" s="350">
        <f t="shared" si="98"/>
        <v>0</v>
      </c>
      <c r="EB29" s="350">
        <f t="shared" si="99"/>
        <v>0</v>
      </c>
      <c r="EC29" s="350">
        <f t="shared" si="100"/>
        <v>0</v>
      </c>
      <c r="ED29" s="350">
        <f t="shared" si="101"/>
        <v>0</v>
      </c>
      <c r="EE29" s="350">
        <f t="shared" si="102"/>
        <v>0</v>
      </c>
      <c r="EF29" s="350">
        <f t="shared" si="103"/>
        <v>0</v>
      </c>
      <c r="EG29" s="350">
        <f t="shared" si="104"/>
        <v>0</v>
      </c>
      <c r="EH29" s="350">
        <f t="shared" si="105"/>
        <v>0</v>
      </c>
      <c r="EI29" s="350">
        <f t="shared" si="106"/>
        <v>0</v>
      </c>
      <c r="EJ29" s="350">
        <f t="shared" si="107"/>
        <v>0</v>
      </c>
      <c r="EK29" s="350">
        <f t="shared" si="108"/>
        <v>0</v>
      </c>
      <c r="EL29" s="350">
        <f t="shared" si="109"/>
        <v>0</v>
      </c>
      <c r="EM29" s="350">
        <f t="shared" si="110"/>
        <v>0</v>
      </c>
      <c r="EN29" s="350">
        <f t="shared" si="111"/>
        <v>0</v>
      </c>
      <c r="EO29" s="350">
        <f t="shared" si="112"/>
        <v>0</v>
      </c>
      <c r="EP29" s="350">
        <f t="shared" si="113"/>
        <v>0</v>
      </c>
      <c r="EQ29" s="350">
        <f t="shared" si="114"/>
        <v>0</v>
      </c>
      <c r="ER29" s="350">
        <f t="shared" si="115"/>
        <v>0</v>
      </c>
      <c r="ES29" s="350">
        <f t="shared" si="116"/>
        <v>0</v>
      </c>
      <c r="ET29" s="350">
        <f t="shared" si="117"/>
        <v>0</v>
      </c>
      <c r="EU29" s="350">
        <f t="shared" si="118"/>
        <v>0</v>
      </c>
      <c r="EV29" s="350">
        <f t="shared" si="119"/>
        <v>0</v>
      </c>
      <c r="EW29" s="350">
        <f t="shared" si="120"/>
        <v>0</v>
      </c>
      <c r="EX29" s="350">
        <f t="shared" si="121"/>
        <v>0</v>
      </c>
      <c r="EY29" s="350">
        <f t="shared" si="122"/>
        <v>0</v>
      </c>
      <c r="EZ29" s="350">
        <f t="shared" si="123"/>
        <v>0</v>
      </c>
      <c r="FA29" s="350">
        <f t="shared" si="124"/>
        <v>0</v>
      </c>
      <c r="FB29" s="350">
        <f t="shared" si="125"/>
        <v>0</v>
      </c>
      <c r="FC29" s="350">
        <f t="shared" si="126"/>
        <v>0</v>
      </c>
      <c r="FD29" s="350">
        <f t="shared" si="127"/>
        <v>0</v>
      </c>
      <c r="FE29" s="350">
        <f t="shared" si="128"/>
        <v>0</v>
      </c>
      <c r="FF29" s="350">
        <f t="shared" si="129"/>
        <v>0</v>
      </c>
      <c r="FG29" s="350">
        <f t="shared" si="130"/>
        <v>0</v>
      </c>
      <c r="FH29" s="350">
        <f t="shared" si="131"/>
        <v>0</v>
      </c>
      <c r="FI29" s="350">
        <f t="shared" si="132"/>
        <v>0</v>
      </c>
      <c r="FJ29" s="350">
        <f t="shared" si="133"/>
        <v>0</v>
      </c>
      <c r="FK29" s="350">
        <f t="shared" si="134"/>
        <v>0</v>
      </c>
      <c r="FL29" s="350">
        <f t="shared" si="135"/>
        <v>0</v>
      </c>
      <c r="FM29" s="350">
        <f t="shared" si="136"/>
        <v>0</v>
      </c>
      <c r="FN29" s="350">
        <f t="shared" si="137"/>
        <v>0</v>
      </c>
      <c r="FO29" s="350">
        <f t="shared" si="138"/>
        <v>0</v>
      </c>
      <c r="FP29" s="350">
        <f t="shared" si="139"/>
        <v>0</v>
      </c>
      <c r="FQ29" s="350">
        <f t="shared" si="140"/>
        <v>0</v>
      </c>
      <c r="FR29" s="350">
        <f t="shared" si="141"/>
        <v>0</v>
      </c>
      <c r="FS29" s="350">
        <f t="shared" si="142"/>
        <v>0</v>
      </c>
      <c r="FT29" s="350">
        <f t="shared" si="143"/>
        <v>0</v>
      </c>
      <c r="FU29" s="350">
        <f t="shared" si="144"/>
        <v>0</v>
      </c>
      <c r="FV29" s="350">
        <f t="shared" si="145"/>
        <v>0</v>
      </c>
      <c r="FW29" s="350">
        <f t="shared" si="146"/>
        <v>0</v>
      </c>
      <c r="FX29" s="350">
        <f t="shared" si="147"/>
        <v>0</v>
      </c>
      <c r="FY29" s="350">
        <f t="shared" si="148"/>
        <v>0</v>
      </c>
      <c r="FZ29" s="350">
        <f t="shared" si="149"/>
        <v>0</v>
      </c>
      <c r="GA29" s="350">
        <f t="shared" si="150"/>
        <v>0</v>
      </c>
      <c r="GB29" s="350">
        <f t="shared" si="151"/>
        <v>0</v>
      </c>
      <c r="GC29" s="350">
        <f t="shared" si="152"/>
        <v>0</v>
      </c>
      <c r="GD29" s="350">
        <f t="shared" si="153"/>
        <v>0</v>
      </c>
      <c r="GE29" s="350">
        <f t="shared" si="154"/>
        <v>0</v>
      </c>
      <c r="GF29" s="350">
        <f t="shared" si="155"/>
        <v>0</v>
      </c>
      <c r="GG29" s="350">
        <f t="shared" si="156"/>
        <v>0</v>
      </c>
      <c r="GH29" s="350">
        <f t="shared" si="157"/>
        <v>0</v>
      </c>
      <c r="GI29" s="350">
        <f t="shared" si="158"/>
        <v>0</v>
      </c>
      <c r="GJ29" s="350">
        <f t="shared" si="159"/>
        <v>0</v>
      </c>
      <c r="GK29" s="350">
        <f t="shared" si="160"/>
        <v>0</v>
      </c>
      <c r="GL29" s="350">
        <f t="shared" si="161"/>
        <v>0</v>
      </c>
      <c r="GM29" s="346">
        <v>8</v>
      </c>
      <c r="GN29" s="346">
        <f t="shared" si="162"/>
        <v>0</v>
      </c>
      <c r="GO29" s="346">
        <v>1</v>
      </c>
      <c r="GP29" s="346">
        <f t="shared" si="163"/>
        <v>0</v>
      </c>
    </row>
    <row r="30" spans="1:198" x14ac:dyDescent="0.25">
      <c r="A30" s="31"/>
      <c r="B30" s="31"/>
      <c r="C30" s="31"/>
      <c r="D30" s="31"/>
      <c r="E30" s="31"/>
      <c r="F30" s="31"/>
      <c r="G30" s="34"/>
      <c r="H30" s="31"/>
      <c r="I30" s="31"/>
      <c r="J30" s="31"/>
      <c r="K30" s="31"/>
      <c r="L30" s="31"/>
      <c r="M30" s="31"/>
      <c r="N30" s="31"/>
      <c r="O30" s="99"/>
      <c r="P30" s="4" t="str">
        <f t="shared" si="0"/>
        <v/>
      </c>
      <c r="Q30" s="102"/>
      <c r="R30" s="4" t="str">
        <f t="shared" si="1"/>
        <v/>
      </c>
      <c r="S30" s="31"/>
      <c r="T30" s="31"/>
      <c r="U30" s="31"/>
      <c r="V30" s="31"/>
      <c r="W30" s="31"/>
      <c r="X30" s="31"/>
      <c r="Y30" s="31"/>
      <c r="Z30" s="31"/>
      <c r="AA30" s="31"/>
      <c r="AC30" s="346">
        <f t="shared" si="2"/>
        <v>0</v>
      </c>
      <c r="AE30" s="350" t="s">
        <v>191</v>
      </c>
      <c r="AF30" s="346">
        <f t="shared" si="3"/>
        <v>0</v>
      </c>
      <c r="AG30" s="346">
        <f t="shared" si="4"/>
        <v>0</v>
      </c>
      <c r="AH30" s="346">
        <f t="shared" si="5"/>
        <v>0</v>
      </c>
      <c r="AI30" s="346">
        <f t="shared" si="6"/>
        <v>0</v>
      </c>
      <c r="AJ30" s="346">
        <f t="shared" si="7"/>
        <v>0</v>
      </c>
      <c r="AK30" s="346">
        <f t="shared" si="8"/>
        <v>0</v>
      </c>
      <c r="AL30" s="346">
        <f t="shared" si="9"/>
        <v>0</v>
      </c>
      <c r="AM30" s="346">
        <f t="shared" si="10"/>
        <v>0</v>
      </c>
      <c r="AN30" s="346">
        <f t="shared" si="11"/>
        <v>0</v>
      </c>
      <c r="AP30" s="350" t="s">
        <v>191</v>
      </c>
      <c r="AQ30" s="378"/>
      <c r="AR30" s="378"/>
      <c r="AS30" s="350">
        <f t="shared" si="12"/>
        <v>0</v>
      </c>
      <c r="AT30" s="350">
        <f t="shared" si="13"/>
        <v>0</v>
      </c>
      <c r="AU30" s="350">
        <f t="shared" si="14"/>
        <v>0</v>
      </c>
      <c r="AV30" s="350">
        <f t="shared" si="15"/>
        <v>0</v>
      </c>
      <c r="AW30" s="350">
        <f t="shared" si="16"/>
        <v>0</v>
      </c>
      <c r="AX30" s="350">
        <f t="shared" si="17"/>
        <v>0</v>
      </c>
      <c r="AY30" s="350">
        <f t="shared" si="18"/>
        <v>0</v>
      </c>
      <c r="AZ30" s="350">
        <f t="shared" si="19"/>
        <v>0</v>
      </c>
      <c r="BA30" s="350">
        <f t="shared" si="20"/>
        <v>0</v>
      </c>
      <c r="BB30" s="350">
        <f t="shared" si="21"/>
        <v>0</v>
      </c>
      <c r="BC30" s="350">
        <f t="shared" si="22"/>
        <v>0</v>
      </c>
      <c r="BD30" s="350">
        <f t="shared" si="23"/>
        <v>0</v>
      </c>
      <c r="BE30" s="350">
        <f t="shared" si="24"/>
        <v>0</v>
      </c>
      <c r="BF30" s="350">
        <f t="shared" si="25"/>
        <v>0</v>
      </c>
      <c r="BG30" s="350">
        <f t="shared" si="26"/>
        <v>0</v>
      </c>
      <c r="BH30" s="350">
        <f t="shared" si="27"/>
        <v>0</v>
      </c>
      <c r="BI30" s="350">
        <f t="shared" si="28"/>
        <v>0</v>
      </c>
      <c r="BJ30" s="350">
        <f t="shared" si="29"/>
        <v>0</v>
      </c>
      <c r="BK30" s="350">
        <f t="shared" si="30"/>
        <v>0</v>
      </c>
      <c r="BL30" s="350">
        <f t="shared" si="31"/>
        <v>0</v>
      </c>
      <c r="BM30" s="350">
        <f t="shared" si="32"/>
        <v>0</v>
      </c>
      <c r="BN30" s="350">
        <f t="shared" si="33"/>
        <v>0</v>
      </c>
      <c r="BO30" s="350">
        <f t="shared" si="34"/>
        <v>0</v>
      </c>
      <c r="BP30" s="350">
        <f t="shared" si="35"/>
        <v>0</v>
      </c>
      <c r="BQ30" s="350">
        <f t="shared" si="36"/>
        <v>0</v>
      </c>
      <c r="BR30" s="350">
        <f t="shared" si="37"/>
        <v>0</v>
      </c>
      <c r="BS30" s="350">
        <f t="shared" si="38"/>
        <v>0</v>
      </c>
      <c r="BT30" s="350">
        <f t="shared" si="39"/>
        <v>0</v>
      </c>
      <c r="BU30" s="350">
        <f t="shared" si="40"/>
        <v>0</v>
      </c>
      <c r="BV30" s="350">
        <f t="shared" si="41"/>
        <v>0</v>
      </c>
      <c r="BW30" s="350">
        <f t="shared" si="42"/>
        <v>0</v>
      </c>
      <c r="BX30" s="350">
        <f t="shared" si="43"/>
        <v>0</v>
      </c>
      <c r="BY30" s="350">
        <f t="shared" si="44"/>
        <v>0</v>
      </c>
      <c r="BZ30" s="350">
        <f t="shared" si="45"/>
        <v>0</v>
      </c>
      <c r="CA30" s="350">
        <f t="shared" si="46"/>
        <v>0</v>
      </c>
      <c r="CB30" s="350">
        <f t="shared" si="47"/>
        <v>0</v>
      </c>
      <c r="CC30" s="350">
        <f t="shared" si="48"/>
        <v>0</v>
      </c>
      <c r="CD30" s="350">
        <f t="shared" si="49"/>
        <v>0</v>
      </c>
      <c r="CE30" s="350">
        <f t="shared" si="50"/>
        <v>0</v>
      </c>
      <c r="CF30" s="350">
        <f t="shared" si="51"/>
        <v>0</v>
      </c>
      <c r="CG30" s="350">
        <f t="shared" si="52"/>
        <v>0</v>
      </c>
      <c r="CH30" s="350">
        <f t="shared" si="53"/>
        <v>0</v>
      </c>
      <c r="CI30" s="350">
        <f t="shared" si="54"/>
        <v>0</v>
      </c>
      <c r="CJ30" s="350">
        <f t="shared" si="55"/>
        <v>0</v>
      </c>
      <c r="CK30" s="350">
        <f t="shared" si="56"/>
        <v>0</v>
      </c>
      <c r="CL30" s="350">
        <f t="shared" si="57"/>
        <v>0</v>
      </c>
      <c r="CM30" s="350">
        <f t="shared" si="58"/>
        <v>0</v>
      </c>
      <c r="CN30" s="350">
        <f t="shared" si="59"/>
        <v>0</v>
      </c>
      <c r="CO30" s="350">
        <f t="shared" si="60"/>
        <v>0</v>
      </c>
      <c r="CP30" s="350">
        <f t="shared" si="61"/>
        <v>0</v>
      </c>
      <c r="CQ30" s="350">
        <f t="shared" si="62"/>
        <v>0</v>
      </c>
      <c r="CR30" s="350">
        <f t="shared" si="63"/>
        <v>0</v>
      </c>
      <c r="CS30" s="350">
        <f t="shared" si="64"/>
        <v>0</v>
      </c>
      <c r="CT30" s="350">
        <f t="shared" si="65"/>
        <v>0</v>
      </c>
      <c r="CU30" s="350">
        <f t="shared" si="66"/>
        <v>0</v>
      </c>
      <c r="CV30" s="350">
        <f t="shared" si="67"/>
        <v>0</v>
      </c>
      <c r="CW30" s="350">
        <f t="shared" si="68"/>
        <v>0</v>
      </c>
      <c r="CX30" s="350">
        <f t="shared" si="69"/>
        <v>0</v>
      </c>
      <c r="CY30" s="350">
        <f t="shared" si="70"/>
        <v>0</v>
      </c>
      <c r="CZ30" s="350">
        <f t="shared" si="71"/>
        <v>0</v>
      </c>
      <c r="DA30" s="350">
        <f t="shared" si="72"/>
        <v>0</v>
      </c>
      <c r="DB30" s="350">
        <f t="shared" si="73"/>
        <v>0</v>
      </c>
      <c r="DC30" s="350">
        <f t="shared" si="74"/>
        <v>0</v>
      </c>
      <c r="DD30" s="350">
        <f t="shared" si="75"/>
        <v>0</v>
      </c>
      <c r="DE30" s="350">
        <f t="shared" si="76"/>
        <v>0</v>
      </c>
      <c r="DF30" s="350">
        <f t="shared" si="77"/>
        <v>0</v>
      </c>
      <c r="DG30" s="350">
        <f t="shared" si="78"/>
        <v>0</v>
      </c>
      <c r="DH30" s="350">
        <f t="shared" si="79"/>
        <v>0</v>
      </c>
      <c r="DI30" s="350">
        <f t="shared" si="80"/>
        <v>0</v>
      </c>
      <c r="DJ30" s="350">
        <f t="shared" si="81"/>
        <v>0</v>
      </c>
      <c r="DK30" s="350">
        <f t="shared" si="82"/>
        <v>0</v>
      </c>
      <c r="DL30" s="350">
        <f t="shared" si="83"/>
        <v>0</v>
      </c>
      <c r="DM30" s="350">
        <f t="shared" si="84"/>
        <v>0</v>
      </c>
      <c r="DN30" s="350">
        <f t="shared" si="85"/>
        <v>0</v>
      </c>
      <c r="DO30" s="350">
        <f t="shared" si="86"/>
        <v>0</v>
      </c>
      <c r="DP30" s="350">
        <f t="shared" si="87"/>
        <v>0</v>
      </c>
      <c r="DQ30" s="350">
        <f t="shared" si="88"/>
        <v>0</v>
      </c>
      <c r="DR30" s="350">
        <f t="shared" si="89"/>
        <v>0</v>
      </c>
      <c r="DS30" s="350">
        <f t="shared" si="90"/>
        <v>0</v>
      </c>
      <c r="DT30" s="350">
        <f t="shared" si="91"/>
        <v>0</v>
      </c>
      <c r="DU30" s="350">
        <f t="shared" si="92"/>
        <v>0</v>
      </c>
      <c r="DV30" s="350">
        <f t="shared" si="93"/>
        <v>0</v>
      </c>
      <c r="DW30" s="350">
        <f t="shared" si="94"/>
        <v>0</v>
      </c>
      <c r="DX30" s="350">
        <f t="shared" si="95"/>
        <v>0</v>
      </c>
      <c r="DY30" s="350">
        <f t="shared" si="96"/>
        <v>0</v>
      </c>
      <c r="DZ30" s="350">
        <f t="shared" si="97"/>
        <v>0</v>
      </c>
      <c r="EA30" s="350">
        <f t="shared" si="98"/>
        <v>0</v>
      </c>
      <c r="EB30" s="350">
        <f t="shared" si="99"/>
        <v>0</v>
      </c>
      <c r="EC30" s="350">
        <f t="shared" si="100"/>
        <v>0</v>
      </c>
      <c r="ED30" s="350">
        <f t="shared" si="101"/>
        <v>0</v>
      </c>
      <c r="EE30" s="350">
        <f t="shared" si="102"/>
        <v>0</v>
      </c>
      <c r="EF30" s="350">
        <f t="shared" si="103"/>
        <v>0</v>
      </c>
      <c r="EG30" s="350">
        <f t="shared" si="104"/>
        <v>0</v>
      </c>
      <c r="EH30" s="350">
        <f t="shared" si="105"/>
        <v>0</v>
      </c>
      <c r="EI30" s="350">
        <f t="shared" si="106"/>
        <v>0</v>
      </c>
      <c r="EJ30" s="350">
        <f t="shared" si="107"/>
        <v>0</v>
      </c>
      <c r="EK30" s="350">
        <f t="shared" si="108"/>
        <v>0</v>
      </c>
      <c r="EL30" s="350">
        <f t="shared" si="109"/>
        <v>0</v>
      </c>
      <c r="EM30" s="350">
        <f t="shared" si="110"/>
        <v>0</v>
      </c>
      <c r="EN30" s="350">
        <f t="shared" si="111"/>
        <v>0</v>
      </c>
      <c r="EO30" s="350">
        <f t="shared" si="112"/>
        <v>0</v>
      </c>
      <c r="EP30" s="350">
        <f t="shared" si="113"/>
        <v>0</v>
      </c>
      <c r="EQ30" s="350">
        <f t="shared" si="114"/>
        <v>0</v>
      </c>
      <c r="ER30" s="350">
        <f t="shared" si="115"/>
        <v>0</v>
      </c>
      <c r="ES30" s="350">
        <f t="shared" si="116"/>
        <v>0</v>
      </c>
      <c r="ET30" s="350">
        <f t="shared" si="117"/>
        <v>0</v>
      </c>
      <c r="EU30" s="350">
        <f t="shared" si="118"/>
        <v>0</v>
      </c>
      <c r="EV30" s="350">
        <f t="shared" si="119"/>
        <v>0</v>
      </c>
      <c r="EW30" s="350">
        <f t="shared" si="120"/>
        <v>0</v>
      </c>
      <c r="EX30" s="350">
        <f t="shared" si="121"/>
        <v>0</v>
      </c>
      <c r="EY30" s="350">
        <f t="shared" si="122"/>
        <v>0</v>
      </c>
      <c r="EZ30" s="350">
        <f t="shared" si="123"/>
        <v>0</v>
      </c>
      <c r="FA30" s="350">
        <f t="shared" si="124"/>
        <v>0</v>
      </c>
      <c r="FB30" s="350">
        <f t="shared" si="125"/>
        <v>0</v>
      </c>
      <c r="FC30" s="350">
        <f t="shared" si="126"/>
        <v>0</v>
      </c>
      <c r="FD30" s="350">
        <f t="shared" si="127"/>
        <v>0</v>
      </c>
      <c r="FE30" s="350">
        <f t="shared" si="128"/>
        <v>0</v>
      </c>
      <c r="FF30" s="350">
        <f t="shared" si="129"/>
        <v>0</v>
      </c>
      <c r="FG30" s="350">
        <f t="shared" si="130"/>
        <v>0</v>
      </c>
      <c r="FH30" s="350">
        <f t="shared" si="131"/>
        <v>0</v>
      </c>
      <c r="FI30" s="350">
        <f t="shared" si="132"/>
        <v>0</v>
      </c>
      <c r="FJ30" s="350">
        <f t="shared" si="133"/>
        <v>0</v>
      </c>
      <c r="FK30" s="350">
        <f t="shared" si="134"/>
        <v>0</v>
      </c>
      <c r="FL30" s="350">
        <f t="shared" si="135"/>
        <v>0</v>
      </c>
      <c r="FM30" s="350">
        <f t="shared" si="136"/>
        <v>0</v>
      </c>
      <c r="FN30" s="350">
        <f t="shared" si="137"/>
        <v>0</v>
      </c>
      <c r="FO30" s="350">
        <f t="shared" si="138"/>
        <v>0</v>
      </c>
      <c r="FP30" s="350">
        <f t="shared" si="139"/>
        <v>0</v>
      </c>
      <c r="FQ30" s="350">
        <f t="shared" si="140"/>
        <v>0</v>
      </c>
      <c r="FR30" s="350">
        <f t="shared" si="141"/>
        <v>0</v>
      </c>
      <c r="FS30" s="350">
        <f t="shared" si="142"/>
        <v>0</v>
      </c>
      <c r="FT30" s="350">
        <f t="shared" si="143"/>
        <v>0</v>
      </c>
      <c r="FU30" s="350">
        <f t="shared" si="144"/>
        <v>0</v>
      </c>
      <c r="FV30" s="350">
        <f t="shared" si="145"/>
        <v>0</v>
      </c>
      <c r="FW30" s="350">
        <f t="shared" si="146"/>
        <v>0</v>
      </c>
      <c r="FX30" s="350">
        <f t="shared" si="147"/>
        <v>0</v>
      </c>
      <c r="FY30" s="350">
        <f t="shared" si="148"/>
        <v>0</v>
      </c>
      <c r="FZ30" s="350">
        <f t="shared" si="149"/>
        <v>0</v>
      </c>
      <c r="GA30" s="350">
        <f t="shared" si="150"/>
        <v>0</v>
      </c>
      <c r="GB30" s="350">
        <f t="shared" si="151"/>
        <v>0</v>
      </c>
      <c r="GC30" s="350">
        <f t="shared" si="152"/>
        <v>0</v>
      </c>
      <c r="GD30" s="350">
        <f t="shared" si="153"/>
        <v>0</v>
      </c>
      <c r="GE30" s="350">
        <f t="shared" si="154"/>
        <v>0</v>
      </c>
      <c r="GF30" s="350">
        <f t="shared" si="155"/>
        <v>0</v>
      </c>
      <c r="GG30" s="350">
        <f t="shared" si="156"/>
        <v>0</v>
      </c>
      <c r="GH30" s="350">
        <f t="shared" si="157"/>
        <v>0</v>
      </c>
      <c r="GI30" s="350">
        <f t="shared" si="158"/>
        <v>0</v>
      </c>
      <c r="GJ30" s="350">
        <f t="shared" si="159"/>
        <v>0</v>
      </c>
      <c r="GK30" s="350">
        <f t="shared" si="160"/>
        <v>0</v>
      </c>
      <c r="GL30" s="350">
        <f t="shared" si="161"/>
        <v>0</v>
      </c>
      <c r="GM30" s="346">
        <v>2</v>
      </c>
      <c r="GN30" s="346">
        <f t="shared" si="162"/>
        <v>0</v>
      </c>
      <c r="GO30" s="346">
        <v>3</v>
      </c>
      <c r="GP30" s="346">
        <f t="shared" si="163"/>
        <v>0</v>
      </c>
    </row>
    <row r="31" spans="1:198" x14ac:dyDescent="0.25">
      <c r="A31" s="31"/>
      <c r="B31" s="31"/>
      <c r="C31" s="31"/>
      <c r="D31" s="31"/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99"/>
      <c r="P31" s="4" t="str">
        <f t="shared" si="0"/>
        <v/>
      </c>
      <c r="Q31" s="102"/>
      <c r="R31" s="4" t="str">
        <f t="shared" si="1"/>
        <v/>
      </c>
      <c r="S31" s="31"/>
      <c r="T31" s="31"/>
      <c r="U31" s="31"/>
      <c r="V31" s="31"/>
      <c r="W31" s="31"/>
      <c r="X31" s="31"/>
      <c r="Y31" s="31"/>
      <c r="Z31" s="31"/>
      <c r="AA31" s="31"/>
      <c r="AC31" s="346">
        <f t="shared" si="2"/>
        <v>0</v>
      </c>
      <c r="AE31" s="350" t="s">
        <v>192</v>
      </c>
      <c r="AF31" s="346">
        <f t="shared" si="3"/>
        <v>0</v>
      </c>
      <c r="AG31" s="346">
        <f t="shared" si="4"/>
        <v>0</v>
      </c>
      <c r="AH31" s="346">
        <f t="shared" si="5"/>
        <v>0</v>
      </c>
      <c r="AI31" s="346">
        <f t="shared" si="6"/>
        <v>0</v>
      </c>
      <c r="AJ31" s="346">
        <f t="shared" si="7"/>
        <v>0</v>
      </c>
      <c r="AK31" s="346">
        <f t="shared" si="8"/>
        <v>0</v>
      </c>
      <c r="AL31" s="346">
        <f t="shared" si="9"/>
        <v>0</v>
      </c>
      <c r="AM31" s="346">
        <f t="shared" si="10"/>
        <v>0</v>
      </c>
      <c r="AN31" s="346">
        <f t="shared" si="11"/>
        <v>0</v>
      </c>
      <c r="AP31" s="350" t="s">
        <v>192</v>
      </c>
      <c r="AQ31" s="378"/>
      <c r="AR31" s="378"/>
      <c r="AS31" s="350">
        <f t="shared" si="12"/>
        <v>0</v>
      </c>
      <c r="AT31" s="350">
        <f t="shared" si="13"/>
        <v>0</v>
      </c>
      <c r="AU31" s="350">
        <f t="shared" si="14"/>
        <v>0</v>
      </c>
      <c r="AV31" s="350">
        <f t="shared" si="15"/>
        <v>0</v>
      </c>
      <c r="AW31" s="350">
        <f t="shared" si="16"/>
        <v>0</v>
      </c>
      <c r="AX31" s="350">
        <f t="shared" si="17"/>
        <v>0</v>
      </c>
      <c r="AY31" s="350">
        <f t="shared" si="18"/>
        <v>0</v>
      </c>
      <c r="AZ31" s="350">
        <f t="shared" si="19"/>
        <v>0</v>
      </c>
      <c r="BA31" s="350">
        <f t="shared" si="20"/>
        <v>0</v>
      </c>
      <c r="BB31" s="350">
        <f t="shared" si="21"/>
        <v>0</v>
      </c>
      <c r="BC31" s="350">
        <f t="shared" si="22"/>
        <v>0</v>
      </c>
      <c r="BD31" s="350">
        <f t="shared" si="23"/>
        <v>0</v>
      </c>
      <c r="BE31" s="350">
        <f t="shared" si="24"/>
        <v>0</v>
      </c>
      <c r="BF31" s="350">
        <f t="shared" si="25"/>
        <v>0</v>
      </c>
      <c r="BG31" s="350">
        <f t="shared" si="26"/>
        <v>0</v>
      </c>
      <c r="BH31" s="350">
        <f t="shared" si="27"/>
        <v>0</v>
      </c>
      <c r="BI31" s="350">
        <f t="shared" si="28"/>
        <v>0</v>
      </c>
      <c r="BJ31" s="350">
        <f t="shared" si="29"/>
        <v>0</v>
      </c>
      <c r="BK31" s="350">
        <f t="shared" si="30"/>
        <v>0</v>
      </c>
      <c r="BL31" s="350">
        <f t="shared" si="31"/>
        <v>0</v>
      </c>
      <c r="BM31" s="350">
        <f t="shared" si="32"/>
        <v>0</v>
      </c>
      <c r="BN31" s="350">
        <f t="shared" si="33"/>
        <v>0</v>
      </c>
      <c r="BO31" s="350">
        <f t="shared" si="34"/>
        <v>0</v>
      </c>
      <c r="BP31" s="350">
        <f t="shared" si="35"/>
        <v>0</v>
      </c>
      <c r="BQ31" s="350">
        <f t="shared" si="36"/>
        <v>0</v>
      </c>
      <c r="BR31" s="350">
        <f t="shared" si="37"/>
        <v>0</v>
      </c>
      <c r="BS31" s="350">
        <f t="shared" si="38"/>
        <v>0</v>
      </c>
      <c r="BT31" s="350">
        <f t="shared" si="39"/>
        <v>0</v>
      </c>
      <c r="BU31" s="350">
        <f t="shared" si="40"/>
        <v>0</v>
      </c>
      <c r="BV31" s="350">
        <f t="shared" si="41"/>
        <v>0</v>
      </c>
      <c r="BW31" s="350">
        <f t="shared" si="42"/>
        <v>0</v>
      </c>
      <c r="BX31" s="350">
        <f t="shared" si="43"/>
        <v>0</v>
      </c>
      <c r="BY31" s="350">
        <f t="shared" si="44"/>
        <v>0</v>
      </c>
      <c r="BZ31" s="350">
        <f t="shared" si="45"/>
        <v>0</v>
      </c>
      <c r="CA31" s="350">
        <f t="shared" si="46"/>
        <v>0</v>
      </c>
      <c r="CB31" s="350">
        <f t="shared" si="47"/>
        <v>0</v>
      </c>
      <c r="CC31" s="350">
        <f t="shared" si="48"/>
        <v>0</v>
      </c>
      <c r="CD31" s="350">
        <f t="shared" si="49"/>
        <v>0</v>
      </c>
      <c r="CE31" s="350">
        <f t="shared" si="50"/>
        <v>0</v>
      </c>
      <c r="CF31" s="350">
        <f t="shared" si="51"/>
        <v>0</v>
      </c>
      <c r="CG31" s="350">
        <f t="shared" si="52"/>
        <v>0</v>
      </c>
      <c r="CH31" s="350">
        <f t="shared" si="53"/>
        <v>0</v>
      </c>
      <c r="CI31" s="350">
        <f t="shared" si="54"/>
        <v>0</v>
      </c>
      <c r="CJ31" s="350">
        <f t="shared" si="55"/>
        <v>0</v>
      </c>
      <c r="CK31" s="350">
        <f t="shared" si="56"/>
        <v>0</v>
      </c>
      <c r="CL31" s="350">
        <f t="shared" si="57"/>
        <v>0</v>
      </c>
      <c r="CM31" s="350">
        <f t="shared" si="58"/>
        <v>0</v>
      </c>
      <c r="CN31" s="350">
        <f t="shared" si="59"/>
        <v>0</v>
      </c>
      <c r="CO31" s="350">
        <f t="shared" si="60"/>
        <v>0</v>
      </c>
      <c r="CP31" s="350">
        <f t="shared" si="61"/>
        <v>0</v>
      </c>
      <c r="CQ31" s="350">
        <f t="shared" si="62"/>
        <v>0</v>
      </c>
      <c r="CR31" s="350">
        <f t="shared" si="63"/>
        <v>0</v>
      </c>
      <c r="CS31" s="350">
        <f t="shared" si="64"/>
        <v>0</v>
      </c>
      <c r="CT31" s="350">
        <f t="shared" si="65"/>
        <v>0</v>
      </c>
      <c r="CU31" s="350">
        <f t="shared" si="66"/>
        <v>0</v>
      </c>
      <c r="CV31" s="350">
        <f t="shared" si="67"/>
        <v>0</v>
      </c>
      <c r="CW31" s="350">
        <f t="shared" si="68"/>
        <v>0</v>
      </c>
      <c r="CX31" s="350">
        <f t="shared" si="69"/>
        <v>0</v>
      </c>
      <c r="CY31" s="350">
        <f t="shared" si="70"/>
        <v>0</v>
      </c>
      <c r="CZ31" s="350">
        <f t="shared" si="71"/>
        <v>0</v>
      </c>
      <c r="DA31" s="350">
        <f t="shared" si="72"/>
        <v>0</v>
      </c>
      <c r="DB31" s="350">
        <f t="shared" si="73"/>
        <v>0</v>
      </c>
      <c r="DC31" s="350">
        <f t="shared" si="74"/>
        <v>0</v>
      </c>
      <c r="DD31" s="350">
        <f t="shared" si="75"/>
        <v>0</v>
      </c>
      <c r="DE31" s="350">
        <f t="shared" si="76"/>
        <v>0</v>
      </c>
      <c r="DF31" s="350">
        <f t="shared" si="77"/>
        <v>0</v>
      </c>
      <c r="DG31" s="350">
        <f t="shared" si="78"/>
        <v>0</v>
      </c>
      <c r="DH31" s="350">
        <f t="shared" si="79"/>
        <v>0</v>
      </c>
      <c r="DI31" s="350">
        <f t="shared" si="80"/>
        <v>0</v>
      </c>
      <c r="DJ31" s="350">
        <f t="shared" si="81"/>
        <v>0</v>
      </c>
      <c r="DK31" s="350">
        <f t="shared" si="82"/>
        <v>0</v>
      </c>
      <c r="DL31" s="350">
        <f t="shared" si="83"/>
        <v>0</v>
      </c>
      <c r="DM31" s="350">
        <f t="shared" si="84"/>
        <v>0</v>
      </c>
      <c r="DN31" s="350">
        <f t="shared" si="85"/>
        <v>0</v>
      </c>
      <c r="DO31" s="350">
        <f t="shared" si="86"/>
        <v>0</v>
      </c>
      <c r="DP31" s="350">
        <f t="shared" si="87"/>
        <v>0</v>
      </c>
      <c r="DQ31" s="350">
        <f t="shared" si="88"/>
        <v>0</v>
      </c>
      <c r="DR31" s="350">
        <f t="shared" si="89"/>
        <v>0</v>
      </c>
      <c r="DS31" s="350">
        <f t="shared" si="90"/>
        <v>0</v>
      </c>
      <c r="DT31" s="350">
        <f t="shared" si="91"/>
        <v>0</v>
      </c>
      <c r="DU31" s="350">
        <f t="shared" si="92"/>
        <v>0</v>
      </c>
      <c r="DV31" s="350">
        <f t="shared" si="93"/>
        <v>0</v>
      </c>
      <c r="DW31" s="350">
        <f t="shared" si="94"/>
        <v>0</v>
      </c>
      <c r="DX31" s="350">
        <f t="shared" si="95"/>
        <v>0</v>
      </c>
      <c r="DY31" s="350">
        <f t="shared" si="96"/>
        <v>0</v>
      </c>
      <c r="DZ31" s="350">
        <f t="shared" si="97"/>
        <v>0</v>
      </c>
      <c r="EA31" s="350">
        <f t="shared" si="98"/>
        <v>0</v>
      </c>
      <c r="EB31" s="350">
        <f t="shared" si="99"/>
        <v>0</v>
      </c>
      <c r="EC31" s="350">
        <f t="shared" si="100"/>
        <v>0</v>
      </c>
      <c r="ED31" s="350">
        <f t="shared" si="101"/>
        <v>0</v>
      </c>
      <c r="EE31" s="350">
        <f t="shared" si="102"/>
        <v>0</v>
      </c>
      <c r="EF31" s="350">
        <f t="shared" si="103"/>
        <v>0</v>
      </c>
      <c r="EG31" s="350">
        <f t="shared" si="104"/>
        <v>0</v>
      </c>
      <c r="EH31" s="350">
        <f t="shared" si="105"/>
        <v>0</v>
      </c>
      <c r="EI31" s="350">
        <f t="shared" si="106"/>
        <v>0</v>
      </c>
      <c r="EJ31" s="350">
        <f t="shared" si="107"/>
        <v>0</v>
      </c>
      <c r="EK31" s="350">
        <f t="shared" si="108"/>
        <v>0</v>
      </c>
      <c r="EL31" s="350">
        <f t="shared" si="109"/>
        <v>0</v>
      </c>
      <c r="EM31" s="350">
        <f t="shared" si="110"/>
        <v>0</v>
      </c>
      <c r="EN31" s="350">
        <f t="shared" si="111"/>
        <v>0</v>
      </c>
      <c r="EO31" s="350">
        <f t="shared" si="112"/>
        <v>0</v>
      </c>
      <c r="EP31" s="350">
        <f t="shared" si="113"/>
        <v>0</v>
      </c>
      <c r="EQ31" s="350">
        <f t="shared" si="114"/>
        <v>0</v>
      </c>
      <c r="ER31" s="350">
        <f t="shared" si="115"/>
        <v>0</v>
      </c>
      <c r="ES31" s="350">
        <f t="shared" si="116"/>
        <v>0</v>
      </c>
      <c r="ET31" s="350">
        <f t="shared" si="117"/>
        <v>0</v>
      </c>
      <c r="EU31" s="350">
        <f t="shared" si="118"/>
        <v>0</v>
      </c>
      <c r="EV31" s="350">
        <f t="shared" si="119"/>
        <v>0</v>
      </c>
      <c r="EW31" s="350">
        <f t="shared" si="120"/>
        <v>0</v>
      </c>
      <c r="EX31" s="350">
        <f t="shared" si="121"/>
        <v>0</v>
      </c>
      <c r="EY31" s="350">
        <f t="shared" si="122"/>
        <v>0</v>
      </c>
      <c r="EZ31" s="350">
        <f t="shared" si="123"/>
        <v>0</v>
      </c>
      <c r="FA31" s="350">
        <f t="shared" si="124"/>
        <v>0</v>
      </c>
      <c r="FB31" s="350">
        <f t="shared" si="125"/>
        <v>0</v>
      </c>
      <c r="FC31" s="350">
        <f t="shared" si="126"/>
        <v>0</v>
      </c>
      <c r="FD31" s="350">
        <f t="shared" si="127"/>
        <v>0</v>
      </c>
      <c r="FE31" s="350">
        <f t="shared" si="128"/>
        <v>0</v>
      </c>
      <c r="FF31" s="350">
        <f t="shared" si="129"/>
        <v>0</v>
      </c>
      <c r="FG31" s="350">
        <f t="shared" si="130"/>
        <v>0</v>
      </c>
      <c r="FH31" s="350">
        <f t="shared" si="131"/>
        <v>0</v>
      </c>
      <c r="FI31" s="350">
        <f t="shared" si="132"/>
        <v>0</v>
      </c>
      <c r="FJ31" s="350">
        <f t="shared" si="133"/>
        <v>0</v>
      </c>
      <c r="FK31" s="350">
        <f t="shared" si="134"/>
        <v>0</v>
      </c>
      <c r="FL31" s="350">
        <f t="shared" si="135"/>
        <v>0</v>
      </c>
      <c r="FM31" s="350">
        <f t="shared" si="136"/>
        <v>0</v>
      </c>
      <c r="FN31" s="350">
        <f t="shared" si="137"/>
        <v>0</v>
      </c>
      <c r="FO31" s="350">
        <f t="shared" si="138"/>
        <v>0</v>
      </c>
      <c r="FP31" s="350">
        <f t="shared" si="139"/>
        <v>0</v>
      </c>
      <c r="FQ31" s="350">
        <f t="shared" si="140"/>
        <v>0</v>
      </c>
      <c r="FR31" s="350">
        <f t="shared" si="141"/>
        <v>0</v>
      </c>
      <c r="FS31" s="350">
        <f t="shared" si="142"/>
        <v>0</v>
      </c>
      <c r="FT31" s="350">
        <f t="shared" si="143"/>
        <v>0</v>
      </c>
      <c r="FU31" s="350">
        <f t="shared" si="144"/>
        <v>0</v>
      </c>
      <c r="FV31" s="350">
        <f t="shared" si="145"/>
        <v>0</v>
      </c>
      <c r="FW31" s="350">
        <f t="shared" si="146"/>
        <v>0</v>
      </c>
      <c r="FX31" s="350">
        <f t="shared" si="147"/>
        <v>0</v>
      </c>
      <c r="FY31" s="350">
        <f t="shared" si="148"/>
        <v>0</v>
      </c>
      <c r="FZ31" s="350">
        <f t="shared" si="149"/>
        <v>0</v>
      </c>
      <c r="GA31" s="350">
        <f t="shared" si="150"/>
        <v>0</v>
      </c>
      <c r="GB31" s="350">
        <f t="shared" si="151"/>
        <v>0</v>
      </c>
      <c r="GC31" s="350">
        <f t="shared" si="152"/>
        <v>0</v>
      </c>
      <c r="GD31" s="350">
        <f t="shared" si="153"/>
        <v>0</v>
      </c>
      <c r="GE31" s="350">
        <f t="shared" si="154"/>
        <v>0</v>
      </c>
      <c r="GF31" s="350">
        <f t="shared" si="155"/>
        <v>0</v>
      </c>
      <c r="GG31" s="350">
        <f t="shared" si="156"/>
        <v>0</v>
      </c>
      <c r="GH31" s="350">
        <f t="shared" si="157"/>
        <v>0</v>
      </c>
      <c r="GI31" s="350">
        <f t="shared" si="158"/>
        <v>0</v>
      </c>
      <c r="GJ31" s="350">
        <f t="shared" si="159"/>
        <v>0</v>
      </c>
      <c r="GK31" s="350">
        <f t="shared" si="160"/>
        <v>0</v>
      </c>
      <c r="GL31" s="350">
        <f t="shared" si="161"/>
        <v>0</v>
      </c>
      <c r="GM31" s="346">
        <v>3</v>
      </c>
      <c r="GN31" s="346">
        <f t="shared" si="162"/>
        <v>0</v>
      </c>
      <c r="GO31" s="346">
        <v>3</v>
      </c>
      <c r="GP31" s="346">
        <f t="shared" si="163"/>
        <v>0</v>
      </c>
    </row>
    <row r="32" spans="1:198" x14ac:dyDescent="0.25">
      <c r="A32" s="31"/>
      <c r="B32" s="31"/>
      <c r="C32" s="31"/>
      <c r="D32" s="31"/>
      <c r="E32" s="31"/>
      <c r="F32" s="31"/>
      <c r="G32" s="34"/>
      <c r="H32" s="31"/>
      <c r="I32" s="31"/>
      <c r="J32" s="31"/>
      <c r="K32" s="31"/>
      <c r="L32" s="31"/>
      <c r="M32" s="31"/>
      <c r="N32" s="31"/>
      <c r="O32" s="99"/>
      <c r="P32" s="4" t="str">
        <f t="shared" si="0"/>
        <v/>
      </c>
      <c r="Q32" s="102"/>
      <c r="R32" s="4" t="str">
        <f t="shared" si="1"/>
        <v/>
      </c>
      <c r="S32" s="31"/>
      <c r="T32" s="31"/>
      <c r="U32" s="31"/>
      <c r="V32" s="31"/>
      <c r="W32" s="31"/>
      <c r="X32" s="31"/>
      <c r="Y32" s="31"/>
      <c r="Z32" s="31"/>
      <c r="AA32" s="31"/>
      <c r="AC32" s="346">
        <f t="shared" si="2"/>
        <v>0</v>
      </c>
      <c r="AE32" s="350" t="s">
        <v>193</v>
      </c>
      <c r="AF32" s="346">
        <f t="shared" si="3"/>
        <v>0</v>
      </c>
      <c r="AG32" s="346">
        <f t="shared" si="4"/>
        <v>0</v>
      </c>
      <c r="AH32" s="346">
        <f t="shared" si="5"/>
        <v>0</v>
      </c>
      <c r="AI32" s="346">
        <f t="shared" si="6"/>
        <v>0</v>
      </c>
      <c r="AJ32" s="346">
        <f t="shared" si="7"/>
        <v>0</v>
      </c>
      <c r="AK32" s="346">
        <f t="shared" si="8"/>
        <v>0</v>
      </c>
      <c r="AL32" s="346">
        <f t="shared" si="9"/>
        <v>0</v>
      </c>
      <c r="AM32" s="346">
        <f t="shared" si="10"/>
        <v>0</v>
      </c>
      <c r="AN32" s="346">
        <f t="shared" si="11"/>
        <v>0</v>
      </c>
      <c r="AP32" s="350" t="s">
        <v>193</v>
      </c>
      <c r="AQ32" s="378"/>
      <c r="AR32" s="378"/>
      <c r="AS32" s="350">
        <f t="shared" si="12"/>
        <v>0</v>
      </c>
      <c r="AT32" s="350">
        <f t="shared" si="13"/>
        <v>0</v>
      </c>
      <c r="AU32" s="350">
        <f t="shared" si="14"/>
        <v>0</v>
      </c>
      <c r="AV32" s="350">
        <f t="shared" si="15"/>
        <v>0</v>
      </c>
      <c r="AW32" s="350">
        <f t="shared" si="16"/>
        <v>0</v>
      </c>
      <c r="AX32" s="350">
        <f t="shared" si="17"/>
        <v>0</v>
      </c>
      <c r="AY32" s="350">
        <f t="shared" si="18"/>
        <v>0</v>
      </c>
      <c r="AZ32" s="350">
        <f t="shared" si="19"/>
        <v>0</v>
      </c>
      <c r="BA32" s="350">
        <f t="shared" si="20"/>
        <v>0</v>
      </c>
      <c r="BB32" s="350">
        <f t="shared" si="21"/>
        <v>0</v>
      </c>
      <c r="BC32" s="350">
        <f t="shared" si="22"/>
        <v>0</v>
      </c>
      <c r="BD32" s="350">
        <f t="shared" si="23"/>
        <v>0</v>
      </c>
      <c r="BE32" s="350">
        <f t="shared" si="24"/>
        <v>0</v>
      </c>
      <c r="BF32" s="350">
        <f t="shared" si="25"/>
        <v>0</v>
      </c>
      <c r="BG32" s="350">
        <f t="shared" si="26"/>
        <v>0</v>
      </c>
      <c r="BH32" s="350">
        <f t="shared" si="27"/>
        <v>0</v>
      </c>
      <c r="BI32" s="350">
        <f t="shared" si="28"/>
        <v>0</v>
      </c>
      <c r="BJ32" s="350">
        <f t="shared" si="29"/>
        <v>0</v>
      </c>
      <c r="BK32" s="350">
        <f t="shared" si="30"/>
        <v>0</v>
      </c>
      <c r="BL32" s="350">
        <f t="shared" si="31"/>
        <v>0</v>
      </c>
      <c r="BM32" s="350">
        <f t="shared" si="32"/>
        <v>0</v>
      </c>
      <c r="BN32" s="350">
        <f t="shared" si="33"/>
        <v>0</v>
      </c>
      <c r="BO32" s="350">
        <f t="shared" si="34"/>
        <v>0</v>
      </c>
      <c r="BP32" s="350">
        <f t="shared" si="35"/>
        <v>0</v>
      </c>
      <c r="BQ32" s="350">
        <f t="shared" si="36"/>
        <v>0</v>
      </c>
      <c r="BR32" s="350">
        <f t="shared" si="37"/>
        <v>0</v>
      </c>
      <c r="BS32" s="350">
        <f t="shared" si="38"/>
        <v>0</v>
      </c>
      <c r="BT32" s="350">
        <f t="shared" si="39"/>
        <v>0</v>
      </c>
      <c r="BU32" s="350">
        <f t="shared" si="40"/>
        <v>0</v>
      </c>
      <c r="BV32" s="350">
        <f t="shared" si="41"/>
        <v>0</v>
      </c>
      <c r="BW32" s="350">
        <f t="shared" si="42"/>
        <v>0</v>
      </c>
      <c r="BX32" s="350">
        <f t="shared" si="43"/>
        <v>0</v>
      </c>
      <c r="BY32" s="350">
        <f t="shared" si="44"/>
        <v>0</v>
      </c>
      <c r="BZ32" s="350">
        <f t="shared" si="45"/>
        <v>0</v>
      </c>
      <c r="CA32" s="350">
        <f t="shared" si="46"/>
        <v>0</v>
      </c>
      <c r="CB32" s="350">
        <f t="shared" si="47"/>
        <v>0</v>
      </c>
      <c r="CC32" s="350">
        <f t="shared" si="48"/>
        <v>0</v>
      </c>
      <c r="CD32" s="350">
        <f t="shared" si="49"/>
        <v>0</v>
      </c>
      <c r="CE32" s="350">
        <f t="shared" si="50"/>
        <v>0</v>
      </c>
      <c r="CF32" s="350">
        <f t="shared" si="51"/>
        <v>0</v>
      </c>
      <c r="CG32" s="350">
        <f t="shared" si="52"/>
        <v>0</v>
      </c>
      <c r="CH32" s="350">
        <f t="shared" si="53"/>
        <v>0</v>
      </c>
      <c r="CI32" s="350">
        <f t="shared" si="54"/>
        <v>0</v>
      </c>
      <c r="CJ32" s="350">
        <f t="shared" si="55"/>
        <v>0</v>
      </c>
      <c r="CK32" s="350">
        <f t="shared" si="56"/>
        <v>0</v>
      </c>
      <c r="CL32" s="350">
        <f t="shared" si="57"/>
        <v>0</v>
      </c>
      <c r="CM32" s="350">
        <f t="shared" si="58"/>
        <v>0</v>
      </c>
      <c r="CN32" s="350">
        <f t="shared" si="59"/>
        <v>0</v>
      </c>
      <c r="CO32" s="350">
        <f t="shared" si="60"/>
        <v>0</v>
      </c>
      <c r="CP32" s="350">
        <f t="shared" si="61"/>
        <v>0</v>
      </c>
      <c r="CQ32" s="350">
        <f t="shared" si="62"/>
        <v>0</v>
      </c>
      <c r="CR32" s="350">
        <f t="shared" si="63"/>
        <v>0</v>
      </c>
      <c r="CS32" s="350">
        <f t="shared" si="64"/>
        <v>0</v>
      </c>
      <c r="CT32" s="350">
        <f t="shared" si="65"/>
        <v>0</v>
      </c>
      <c r="CU32" s="350">
        <f t="shared" si="66"/>
        <v>0</v>
      </c>
      <c r="CV32" s="350">
        <f t="shared" si="67"/>
        <v>0</v>
      </c>
      <c r="CW32" s="350">
        <f t="shared" si="68"/>
        <v>0</v>
      </c>
      <c r="CX32" s="350">
        <f t="shared" si="69"/>
        <v>0</v>
      </c>
      <c r="CY32" s="350">
        <f t="shared" si="70"/>
        <v>0</v>
      </c>
      <c r="CZ32" s="350">
        <f t="shared" si="71"/>
        <v>0</v>
      </c>
      <c r="DA32" s="350">
        <f t="shared" si="72"/>
        <v>0</v>
      </c>
      <c r="DB32" s="350">
        <f t="shared" si="73"/>
        <v>0</v>
      </c>
      <c r="DC32" s="350">
        <f t="shared" si="74"/>
        <v>0</v>
      </c>
      <c r="DD32" s="350">
        <f t="shared" si="75"/>
        <v>0</v>
      </c>
      <c r="DE32" s="350">
        <f t="shared" si="76"/>
        <v>0</v>
      </c>
      <c r="DF32" s="350">
        <f t="shared" si="77"/>
        <v>0</v>
      </c>
      <c r="DG32" s="350">
        <f t="shared" si="78"/>
        <v>0</v>
      </c>
      <c r="DH32" s="350">
        <f t="shared" si="79"/>
        <v>0</v>
      </c>
      <c r="DI32" s="350">
        <f t="shared" si="80"/>
        <v>0</v>
      </c>
      <c r="DJ32" s="350">
        <f t="shared" si="81"/>
        <v>0</v>
      </c>
      <c r="DK32" s="350">
        <f t="shared" si="82"/>
        <v>0</v>
      </c>
      <c r="DL32" s="350">
        <f t="shared" si="83"/>
        <v>0</v>
      </c>
      <c r="DM32" s="350">
        <f t="shared" si="84"/>
        <v>0</v>
      </c>
      <c r="DN32" s="350">
        <f t="shared" si="85"/>
        <v>0</v>
      </c>
      <c r="DO32" s="350">
        <f t="shared" si="86"/>
        <v>0</v>
      </c>
      <c r="DP32" s="350">
        <f t="shared" si="87"/>
        <v>0</v>
      </c>
      <c r="DQ32" s="350">
        <f t="shared" si="88"/>
        <v>0</v>
      </c>
      <c r="DR32" s="350">
        <f t="shared" si="89"/>
        <v>0</v>
      </c>
      <c r="DS32" s="350">
        <f t="shared" si="90"/>
        <v>0</v>
      </c>
      <c r="DT32" s="350">
        <f t="shared" si="91"/>
        <v>0</v>
      </c>
      <c r="DU32" s="350">
        <f t="shared" si="92"/>
        <v>0</v>
      </c>
      <c r="DV32" s="350">
        <f t="shared" si="93"/>
        <v>0</v>
      </c>
      <c r="DW32" s="350">
        <f t="shared" si="94"/>
        <v>0</v>
      </c>
      <c r="DX32" s="350">
        <f t="shared" si="95"/>
        <v>0</v>
      </c>
      <c r="DY32" s="350">
        <f t="shared" si="96"/>
        <v>0</v>
      </c>
      <c r="DZ32" s="350">
        <f t="shared" si="97"/>
        <v>0</v>
      </c>
      <c r="EA32" s="350">
        <f t="shared" si="98"/>
        <v>0</v>
      </c>
      <c r="EB32" s="350">
        <f t="shared" si="99"/>
        <v>0</v>
      </c>
      <c r="EC32" s="350">
        <f t="shared" si="100"/>
        <v>0</v>
      </c>
      <c r="ED32" s="350">
        <f t="shared" si="101"/>
        <v>0</v>
      </c>
      <c r="EE32" s="350">
        <f t="shared" si="102"/>
        <v>0</v>
      </c>
      <c r="EF32" s="350">
        <f t="shared" si="103"/>
        <v>0</v>
      </c>
      <c r="EG32" s="350">
        <f t="shared" si="104"/>
        <v>0</v>
      </c>
      <c r="EH32" s="350">
        <f t="shared" si="105"/>
        <v>0</v>
      </c>
      <c r="EI32" s="350">
        <f t="shared" si="106"/>
        <v>0</v>
      </c>
      <c r="EJ32" s="350">
        <f t="shared" si="107"/>
        <v>0</v>
      </c>
      <c r="EK32" s="350">
        <f t="shared" si="108"/>
        <v>0</v>
      </c>
      <c r="EL32" s="350">
        <f t="shared" si="109"/>
        <v>0</v>
      </c>
      <c r="EM32" s="350">
        <f t="shared" si="110"/>
        <v>0</v>
      </c>
      <c r="EN32" s="350">
        <f t="shared" si="111"/>
        <v>0</v>
      </c>
      <c r="EO32" s="350">
        <f t="shared" si="112"/>
        <v>0</v>
      </c>
      <c r="EP32" s="350">
        <f t="shared" si="113"/>
        <v>0</v>
      </c>
      <c r="EQ32" s="350">
        <f t="shared" si="114"/>
        <v>0</v>
      </c>
      <c r="ER32" s="350">
        <f t="shared" si="115"/>
        <v>0</v>
      </c>
      <c r="ES32" s="350">
        <f t="shared" si="116"/>
        <v>0</v>
      </c>
      <c r="ET32" s="350">
        <f t="shared" si="117"/>
        <v>0</v>
      </c>
      <c r="EU32" s="350">
        <f t="shared" si="118"/>
        <v>0</v>
      </c>
      <c r="EV32" s="350">
        <f t="shared" si="119"/>
        <v>0</v>
      </c>
      <c r="EW32" s="350">
        <f t="shared" si="120"/>
        <v>0</v>
      </c>
      <c r="EX32" s="350">
        <f t="shared" si="121"/>
        <v>0</v>
      </c>
      <c r="EY32" s="350">
        <f t="shared" si="122"/>
        <v>0</v>
      </c>
      <c r="EZ32" s="350">
        <f t="shared" si="123"/>
        <v>0</v>
      </c>
      <c r="FA32" s="350">
        <f t="shared" si="124"/>
        <v>0</v>
      </c>
      <c r="FB32" s="350">
        <f t="shared" si="125"/>
        <v>0</v>
      </c>
      <c r="FC32" s="350">
        <f t="shared" si="126"/>
        <v>0</v>
      </c>
      <c r="FD32" s="350">
        <f t="shared" si="127"/>
        <v>0</v>
      </c>
      <c r="FE32" s="350">
        <f t="shared" si="128"/>
        <v>0</v>
      </c>
      <c r="FF32" s="350">
        <f t="shared" si="129"/>
        <v>0</v>
      </c>
      <c r="FG32" s="350">
        <f t="shared" si="130"/>
        <v>0</v>
      </c>
      <c r="FH32" s="350">
        <f t="shared" si="131"/>
        <v>0</v>
      </c>
      <c r="FI32" s="350">
        <f t="shared" si="132"/>
        <v>0</v>
      </c>
      <c r="FJ32" s="350">
        <f t="shared" si="133"/>
        <v>0</v>
      </c>
      <c r="FK32" s="350">
        <f t="shared" si="134"/>
        <v>0</v>
      </c>
      <c r="FL32" s="350">
        <f t="shared" si="135"/>
        <v>0</v>
      </c>
      <c r="FM32" s="350">
        <f t="shared" si="136"/>
        <v>0</v>
      </c>
      <c r="FN32" s="350">
        <f t="shared" si="137"/>
        <v>0</v>
      </c>
      <c r="FO32" s="350">
        <f t="shared" si="138"/>
        <v>0</v>
      </c>
      <c r="FP32" s="350">
        <f t="shared" si="139"/>
        <v>0</v>
      </c>
      <c r="FQ32" s="350">
        <f t="shared" si="140"/>
        <v>0</v>
      </c>
      <c r="FR32" s="350">
        <f t="shared" si="141"/>
        <v>0</v>
      </c>
      <c r="FS32" s="350">
        <f t="shared" si="142"/>
        <v>0</v>
      </c>
      <c r="FT32" s="350">
        <f t="shared" si="143"/>
        <v>0</v>
      </c>
      <c r="FU32" s="350">
        <f t="shared" si="144"/>
        <v>0</v>
      </c>
      <c r="FV32" s="350">
        <f t="shared" si="145"/>
        <v>0</v>
      </c>
      <c r="FW32" s="350">
        <f t="shared" si="146"/>
        <v>0</v>
      </c>
      <c r="FX32" s="350">
        <f t="shared" si="147"/>
        <v>0</v>
      </c>
      <c r="FY32" s="350">
        <f t="shared" si="148"/>
        <v>0</v>
      </c>
      <c r="FZ32" s="350">
        <f t="shared" si="149"/>
        <v>0</v>
      </c>
      <c r="GA32" s="350">
        <f t="shared" si="150"/>
        <v>0</v>
      </c>
      <c r="GB32" s="350">
        <f t="shared" si="151"/>
        <v>0</v>
      </c>
      <c r="GC32" s="350">
        <f t="shared" si="152"/>
        <v>0</v>
      </c>
      <c r="GD32" s="350">
        <f t="shared" si="153"/>
        <v>0</v>
      </c>
      <c r="GE32" s="350">
        <f t="shared" si="154"/>
        <v>0</v>
      </c>
      <c r="GF32" s="350">
        <f t="shared" si="155"/>
        <v>0</v>
      </c>
      <c r="GG32" s="350">
        <f t="shared" si="156"/>
        <v>0</v>
      </c>
      <c r="GH32" s="350">
        <f t="shared" si="157"/>
        <v>0</v>
      </c>
      <c r="GI32" s="350">
        <f t="shared" si="158"/>
        <v>0</v>
      </c>
      <c r="GJ32" s="350">
        <f t="shared" si="159"/>
        <v>0</v>
      </c>
      <c r="GK32" s="350">
        <f t="shared" si="160"/>
        <v>0</v>
      </c>
      <c r="GL32" s="350">
        <f t="shared" si="161"/>
        <v>0</v>
      </c>
      <c r="GM32" s="346">
        <v>6</v>
      </c>
      <c r="GN32" s="346">
        <f t="shared" si="162"/>
        <v>0</v>
      </c>
      <c r="GO32" s="346">
        <v>2</v>
      </c>
      <c r="GP32" s="346">
        <f t="shared" si="163"/>
        <v>0</v>
      </c>
    </row>
    <row r="33" spans="1:198" x14ac:dyDescent="0.25">
      <c r="A33" s="31"/>
      <c r="B33" s="31"/>
      <c r="C33" s="31"/>
      <c r="D33" s="31"/>
      <c r="E33" s="31"/>
      <c r="F33" s="31"/>
      <c r="G33" s="34"/>
      <c r="H33" s="31"/>
      <c r="I33" s="31"/>
      <c r="J33" s="31"/>
      <c r="K33" s="31"/>
      <c r="L33" s="31"/>
      <c r="M33" s="31"/>
      <c r="N33" s="31"/>
      <c r="O33" s="99"/>
      <c r="P33" s="4" t="str">
        <f t="shared" si="0"/>
        <v/>
      </c>
      <c r="Q33" s="102"/>
      <c r="R33" s="4" t="str">
        <f t="shared" si="1"/>
        <v/>
      </c>
      <c r="S33" s="31"/>
      <c r="T33" s="31"/>
      <c r="U33" s="31"/>
      <c r="V33" s="31"/>
      <c r="W33" s="31"/>
      <c r="X33" s="31"/>
      <c r="Y33" s="31"/>
      <c r="Z33" s="31"/>
      <c r="AA33" s="31"/>
      <c r="AC33" s="346">
        <f t="shared" si="2"/>
        <v>0</v>
      </c>
      <c r="AE33" s="350" t="s">
        <v>194</v>
      </c>
      <c r="AF33" s="346">
        <f t="shared" si="3"/>
        <v>0</v>
      </c>
      <c r="AG33" s="346">
        <f t="shared" si="4"/>
        <v>0</v>
      </c>
      <c r="AH33" s="346">
        <f t="shared" si="5"/>
        <v>0</v>
      </c>
      <c r="AI33" s="346">
        <f t="shared" si="6"/>
        <v>0</v>
      </c>
      <c r="AJ33" s="346">
        <f t="shared" si="7"/>
        <v>0</v>
      </c>
      <c r="AK33" s="346">
        <f t="shared" si="8"/>
        <v>0</v>
      </c>
      <c r="AL33" s="346">
        <f t="shared" si="9"/>
        <v>0</v>
      </c>
      <c r="AM33" s="346">
        <f t="shared" si="10"/>
        <v>0</v>
      </c>
      <c r="AN33" s="346">
        <f t="shared" si="11"/>
        <v>0</v>
      </c>
      <c r="AP33" s="350" t="s">
        <v>194</v>
      </c>
      <c r="AQ33" s="378"/>
      <c r="AR33" s="378"/>
      <c r="AS33" s="350">
        <f t="shared" si="12"/>
        <v>0</v>
      </c>
      <c r="AT33" s="350">
        <f t="shared" si="13"/>
        <v>0</v>
      </c>
      <c r="AU33" s="350">
        <f t="shared" si="14"/>
        <v>0</v>
      </c>
      <c r="AV33" s="350">
        <f t="shared" si="15"/>
        <v>0</v>
      </c>
      <c r="AW33" s="350">
        <f t="shared" si="16"/>
        <v>0</v>
      </c>
      <c r="AX33" s="350">
        <f t="shared" si="17"/>
        <v>0</v>
      </c>
      <c r="AY33" s="350">
        <f t="shared" si="18"/>
        <v>0</v>
      </c>
      <c r="AZ33" s="350">
        <f t="shared" si="19"/>
        <v>0</v>
      </c>
      <c r="BA33" s="350">
        <f t="shared" si="20"/>
        <v>0</v>
      </c>
      <c r="BB33" s="350">
        <f t="shared" si="21"/>
        <v>0</v>
      </c>
      <c r="BC33" s="350">
        <f t="shared" si="22"/>
        <v>0</v>
      </c>
      <c r="BD33" s="350">
        <f t="shared" si="23"/>
        <v>0</v>
      </c>
      <c r="BE33" s="350">
        <f t="shared" si="24"/>
        <v>0</v>
      </c>
      <c r="BF33" s="350">
        <f t="shared" si="25"/>
        <v>0</v>
      </c>
      <c r="BG33" s="350">
        <f t="shared" si="26"/>
        <v>0</v>
      </c>
      <c r="BH33" s="350">
        <f t="shared" si="27"/>
        <v>0</v>
      </c>
      <c r="BI33" s="350">
        <f t="shared" si="28"/>
        <v>0</v>
      </c>
      <c r="BJ33" s="350">
        <f t="shared" si="29"/>
        <v>0</v>
      </c>
      <c r="BK33" s="350">
        <f t="shared" si="30"/>
        <v>0</v>
      </c>
      <c r="BL33" s="350">
        <f t="shared" si="31"/>
        <v>0</v>
      </c>
      <c r="BM33" s="350">
        <f t="shared" si="32"/>
        <v>0</v>
      </c>
      <c r="BN33" s="350">
        <f t="shared" si="33"/>
        <v>0</v>
      </c>
      <c r="BO33" s="350">
        <f t="shared" si="34"/>
        <v>0</v>
      </c>
      <c r="BP33" s="350">
        <f t="shared" si="35"/>
        <v>0</v>
      </c>
      <c r="BQ33" s="350">
        <f t="shared" si="36"/>
        <v>0</v>
      </c>
      <c r="BR33" s="350">
        <f t="shared" si="37"/>
        <v>0</v>
      </c>
      <c r="BS33" s="350">
        <f t="shared" si="38"/>
        <v>0</v>
      </c>
      <c r="BT33" s="350">
        <f t="shared" si="39"/>
        <v>0</v>
      </c>
      <c r="BU33" s="350">
        <f t="shared" si="40"/>
        <v>0</v>
      </c>
      <c r="BV33" s="350">
        <f t="shared" si="41"/>
        <v>0</v>
      </c>
      <c r="BW33" s="350">
        <f t="shared" si="42"/>
        <v>0</v>
      </c>
      <c r="BX33" s="350">
        <f t="shared" si="43"/>
        <v>0</v>
      </c>
      <c r="BY33" s="350">
        <f t="shared" si="44"/>
        <v>0</v>
      </c>
      <c r="BZ33" s="350">
        <f t="shared" si="45"/>
        <v>0</v>
      </c>
      <c r="CA33" s="350">
        <f t="shared" si="46"/>
        <v>0</v>
      </c>
      <c r="CB33" s="350">
        <f t="shared" si="47"/>
        <v>0</v>
      </c>
      <c r="CC33" s="350">
        <f t="shared" si="48"/>
        <v>0</v>
      </c>
      <c r="CD33" s="350">
        <f t="shared" si="49"/>
        <v>0</v>
      </c>
      <c r="CE33" s="350">
        <f t="shared" si="50"/>
        <v>0</v>
      </c>
      <c r="CF33" s="350">
        <f t="shared" si="51"/>
        <v>0</v>
      </c>
      <c r="CG33" s="350">
        <f t="shared" si="52"/>
        <v>0</v>
      </c>
      <c r="CH33" s="350">
        <f t="shared" si="53"/>
        <v>0</v>
      </c>
      <c r="CI33" s="350">
        <f t="shared" si="54"/>
        <v>0</v>
      </c>
      <c r="CJ33" s="350">
        <f t="shared" si="55"/>
        <v>0</v>
      </c>
      <c r="CK33" s="350">
        <f t="shared" si="56"/>
        <v>0</v>
      </c>
      <c r="CL33" s="350">
        <f t="shared" si="57"/>
        <v>0</v>
      </c>
      <c r="CM33" s="350">
        <f t="shared" si="58"/>
        <v>0</v>
      </c>
      <c r="CN33" s="350">
        <f t="shared" si="59"/>
        <v>0</v>
      </c>
      <c r="CO33" s="350">
        <f t="shared" si="60"/>
        <v>0</v>
      </c>
      <c r="CP33" s="350">
        <f t="shared" si="61"/>
        <v>0</v>
      </c>
      <c r="CQ33" s="350">
        <f t="shared" si="62"/>
        <v>0</v>
      </c>
      <c r="CR33" s="350">
        <f t="shared" si="63"/>
        <v>0</v>
      </c>
      <c r="CS33" s="350">
        <f t="shared" si="64"/>
        <v>0</v>
      </c>
      <c r="CT33" s="350">
        <f t="shared" si="65"/>
        <v>0</v>
      </c>
      <c r="CU33" s="350">
        <f t="shared" si="66"/>
        <v>0</v>
      </c>
      <c r="CV33" s="350">
        <f t="shared" si="67"/>
        <v>0</v>
      </c>
      <c r="CW33" s="350">
        <f t="shared" si="68"/>
        <v>0</v>
      </c>
      <c r="CX33" s="350">
        <f t="shared" si="69"/>
        <v>0</v>
      </c>
      <c r="CY33" s="350">
        <f t="shared" si="70"/>
        <v>0</v>
      </c>
      <c r="CZ33" s="350">
        <f t="shared" si="71"/>
        <v>0</v>
      </c>
      <c r="DA33" s="350">
        <f t="shared" si="72"/>
        <v>0</v>
      </c>
      <c r="DB33" s="350">
        <f t="shared" si="73"/>
        <v>0</v>
      </c>
      <c r="DC33" s="350">
        <f t="shared" si="74"/>
        <v>0</v>
      </c>
      <c r="DD33" s="350">
        <f t="shared" si="75"/>
        <v>0</v>
      </c>
      <c r="DE33" s="350">
        <f t="shared" si="76"/>
        <v>0</v>
      </c>
      <c r="DF33" s="350">
        <f t="shared" si="77"/>
        <v>0</v>
      </c>
      <c r="DG33" s="350">
        <f t="shared" si="78"/>
        <v>0</v>
      </c>
      <c r="DH33" s="350">
        <f t="shared" si="79"/>
        <v>0</v>
      </c>
      <c r="DI33" s="350">
        <f t="shared" si="80"/>
        <v>0</v>
      </c>
      <c r="DJ33" s="350">
        <f t="shared" si="81"/>
        <v>0</v>
      </c>
      <c r="DK33" s="350">
        <f t="shared" si="82"/>
        <v>0</v>
      </c>
      <c r="DL33" s="350">
        <f t="shared" si="83"/>
        <v>0</v>
      </c>
      <c r="DM33" s="350">
        <f t="shared" si="84"/>
        <v>0</v>
      </c>
      <c r="DN33" s="350">
        <f t="shared" si="85"/>
        <v>0</v>
      </c>
      <c r="DO33" s="350">
        <f t="shared" si="86"/>
        <v>0</v>
      </c>
      <c r="DP33" s="350">
        <f t="shared" si="87"/>
        <v>0</v>
      </c>
      <c r="DQ33" s="350">
        <f t="shared" si="88"/>
        <v>0</v>
      </c>
      <c r="DR33" s="350">
        <f t="shared" si="89"/>
        <v>0</v>
      </c>
      <c r="DS33" s="350">
        <f t="shared" si="90"/>
        <v>0</v>
      </c>
      <c r="DT33" s="350">
        <f t="shared" si="91"/>
        <v>0</v>
      </c>
      <c r="DU33" s="350">
        <f t="shared" si="92"/>
        <v>0</v>
      </c>
      <c r="DV33" s="350">
        <f t="shared" si="93"/>
        <v>0</v>
      </c>
      <c r="DW33" s="350">
        <f t="shared" si="94"/>
        <v>0</v>
      </c>
      <c r="DX33" s="350">
        <f t="shared" si="95"/>
        <v>0</v>
      </c>
      <c r="DY33" s="350">
        <f t="shared" si="96"/>
        <v>0</v>
      </c>
      <c r="DZ33" s="350">
        <f t="shared" si="97"/>
        <v>0</v>
      </c>
      <c r="EA33" s="350">
        <f t="shared" si="98"/>
        <v>0</v>
      </c>
      <c r="EB33" s="350">
        <f t="shared" si="99"/>
        <v>0</v>
      </c>
      <c r="EC33" s="350">
        <f t="shared" si="100"/>
        <v>0</v>
      </c>
      <c r="ED33" s="350">
        <f t="shared" si="101"/>
        <v>0</v>
      </c>
      <c r="EE33" s="350">
        <f t="shared" si="102"/>
        <v>0</v>
      </c>
      <c r="EF33" s="350">
        <f t="shared" si="103"/>
        <v>0</v>
      </c>
      <c r="EG33" s="350">
        <f t="shared" si="104"/>
        <v>0</v>
      </c>
      <c r="EH33" s="350">
        <f t="shared" si="105"/>
        <v>0</v>
      </c>
      <c r="EI33" s="350">
        <f t="shared" si="106"/>
        <v>0</v>
      </c>
      <c r="EJ33" s="350">
        <f t="shared" si="107"/>
        <v>0</v>
      </c>
      <c r="EK33" s="350">
        <f t="shared" si="108"/>
        <v>0</v>
      </c>
      <c r="EL33" s="350">
        <f t="shared" si="109"/>
        <v>0</v>
      </c>
      <c r="EM33" s="350">
        <f t="shared" si="110"/>
        <v>0</v>
      </c>
      <c r="EN33" s="350">
        <f t="shared" si="111"/>
        <v>0</v>
      </c>
      <c r="EO33" s="350">
        <f t="shared" si="112"/>
        <v>0</v>
      </c>
      <c r="EP33" s="350">
        <f t="shared" si="113"/>
        <v>0</v>
      </c>
      <c r="EQ33" s="350">
        <f t="shared" si="114"/>
        <v>0</v>
      </c>
      <c r="ER33" s="350">
        <f t="shared" si="115"/>
        <v>0</v>
      </c>
      <c r="ES33" s="350">
        <f t="shared" si="116"/>
        <v>0</v>
      </c>
      <c r="ET33" s="350">
        <f t="shared" si="117"/>
        <v>0</v>
      </c>
      <c r="EU33" s="350">
        <f t="shared" si="118"/>
        <v>0</v>
      </c>
      <c r="EV33" s="350">
        <f t="shared" si="119"/>
        <v>0</v>
      </c>
      <c r="EW33" s="350">
        <f t="shared" si="120"/>
        <v>0</v>
      </c>
      <c r="EX33" s="350">
        <f t="shared" si="121"/>
        <v>0</v>
      </c>
      <c r="EY33" s="350">
        <f t="shared" si="122"/>
        <v>0</v>
      </c>
      <c r="EZ33" s="350">
        <f t="shared" si="123"/>
        <v>0</v>
      </c>
      <c r="FA33" s="350">
        <f t="shared" si="124"/>
        <v>0</v>
      </c>
      <c r="FB33" s="350">
        <f t="shared" si="125"/>
        <v>0</v>
      </c>
      <c r="FC33" s="350">
        <f t="shared" si="126"/>
        <v>0</v>
      </c>
      <c r="FD33" s="350">
        <f t="shared" si="127"/>
        <v>0</v>
      </c>
      <c r="FE33" s="350">
        <f t="shared" si="128"/>
        <v>0</v>
      </c>
      <c r="FF33" s="350">
        <f t="shared" si="129"/>
        <v>0</v>
      </c>
      <c r="FG33" s="350">
        <f t="shared" si="130"/>
        <v>0</v>
      </c>
      <c r="FH33" s="350">
        <f t="shared" si="131"/>
        <v>0</v>
      </c>
      <c r="FI33" s="350">
        <f t="shared" si="132"/>
        <v>0</v>
      </c>
      <c r="FJ33" s="350">
        <f t="shared" si="133"/>
        <v>0</v>
      </c>
      <c r="FK33" s="350">
        <f t="shared" si="134"/>
        <v>0</v>
      </c>
      <c r="FL33" s="350">
        <f t="shared" si="135"/>
        <v>0</v>
      </c>
      <c r="FM33" s="350">
        <f t="shared" si="136"/>
        <v>0</v>
      </c>
      <c r="FN33" s="350">
        <f t="shared" si="137"/>
        <v>0</v>
      </c>
      <c r="FO33" s="350">
        <f t="shared" si="138"/>
        <v>0</v>
      </c>
      <c r="FP33" s="350">
        <f t="shared" si="139"/>
        <v>0</v>
      </c>
      <c r="FQ33" s="350">
        <f t="shared" si="140"/>
        <v>0</v>
      </c>
      <c r="FR33" s="350">
        <f t="shared" si="141"/>
        <v>0</v>
      </c>
      <c r="FS33" s="350">
        <f t="shared" si="142"/>
        <v>0</v>
      </c>
      <c r="FT33" s="350">
        <f t="shared" si="143"/>
        <v>0</v>
      </c>
      <c r="FU33" s="350">
        <f t="shared" si="144"/>
        <v>0</v>
      </c>
      <c r="FV33" s="350">
        <f t="shared" si="145"/>
        <v>0</v>
      </c>
      <c r="FW33" s="350">
        <f t="shared" si="146"/>
        <v>0</v>
      </c>
      <c r="FX33" s="350">
        <f t="shared" si="147"/>
        <v>0</v>
      </c>
      <c r="FY33" s="350">
        <f t="shared" si="148"/>
        <v>0</v>
      </c>
      <c r="FZ33" s="350">
        <f t="shared" si="149"/>
        <v>0</v>
      </c>
      <c r="GA33" s="350">
        <f t="shared" si="150"/>
        <v>0</v>
      </c>
      <c r="GB33" s="350">
        <f t="shared" si="151"/>
        <v>0</v>
      </c>
      <c r="GC33" s="350">
        <f t="shared" si="152"/>
        <v>0</v>
      </c>
      <c r="GD33" s="350">
        <f t="shared" si="153"/>
        <v>0</v>
      </c>
      <c r="GE33" s="350">
        <f t="shared" si="154"/>
        <v>0</v>
      </c>
      <c r="GF33" s="350">
        <f t="shared" si="155"/>
        <v>0</v>
      </c>
      <c r="GG33" s="350">
        <f t="shared" si="156"/>
        <v>0</v>
      </c>
      <c r="GH33" s="350">
        <f t="shared" si="157"/>
        <v>0</v>
      </c>
      <c r="GI33" s="350">
        <f t="shared" si="158"/>
        <v>0</v>
      </c>
      <c r="GJ33" s="350">
        <f t="shared" si="159"/>
        <v>0</v>
      </c>
      <c r="GK33" s="350">
        <f t="shared" si="160"/>
        <v>0</v>
      </c>
      <c r="GL33" s="350">
        <f t="shared" si="161"/>
        <v>0</v>
      </c>
      <c r="GM33" s="346">
        <v>8</v>
      </c>
      <c r="GN33" s="346">
        <f t="shared" si="162"/>
        <v>0</v>
      </c>
      <c r="GO33" s="346">
        <v>1</v>
      </c>
      <c r="GP33" s="346">
        <f t="shared" si="163"/>
        <v>0</v>
      </c>
    </row>
    <row r="34" spans="1:198" x14ac:dyDescent="0.25">
      <c r="A34" s="31"/>
      <c r="B34" s="31"/>
      <c r="C34" s="31"/>
      <c r="D34" s="31"/>
      <c r="E34" s="31"/>
      <c r="F34" s="31"/>
      <c r="G34" s="34"/>
      <c r="H34" s="31"/>
      <c r="I34" s="31"/>
      <c r="J34" s="31"/>
      <c r="K34" s="31"/>
      <c r="L34" s="31"/>
      <c r="M34" s="31"/>
      <c r="N34" s="31"/>
      <c r="O34" s="99"/>
      <c r="P34" s="4" t="str">
        <f t="shared" si="0"/>
        <v/>
      </c>
      <c r="Q34" s="102"/>
      <c r="R34" s="4" t="str">
        <f t="shared" si="1"/>
        <v/>
      </c>
      <c r="S34" s="31"/>
      <c r="T34" s="31"/>
      <c r="U34" s="31"/>
      <c r="V34" s="31"/>
      <c r="W34" s="31"/>
      <c r="X34" s="31"/>
      <c r="Y34" s="31"/>
      <c r="Z34" s="31"/>
      <c r="AA34" s="31"/>
      <c r="AC34" s="346">
        <f t="shared" si="2"/>
        <v>0</v>
      </c>
      <c r="AE34" s="350" t="s">
        <v>195</v>
      </c>
      <c r="AF34" s="346">
        <f t="shared" si="3"/>
        <v>0</v>
      </c>
      <c r="AG34" s="346">
        <f t="shared" si="4"/>
        <v>0</v>
      </c>
      <c r="AH34" s="346">
        <f t="shared" si="5"/>
        <v>0</v>
      </c>
      <c r="AI34" s="346">
        <f t="shared" si="6"/>
        <v>0</v>
      </c>
      <c r="AJ34" s="346">
        <f t="shared" si="7"/>
        <v>0</v>
      </c>
      <c r="AK34" s="346">
        <f t="shared" si="8"/>
        <v>0</v>
      </c>
      <c r="AL34" s="346">
        <f t="shared" si="9"/>
        <v>0</v>
      </c>
      <c r="AM34" s="346">
        <f t="shared" si="10"/>
        <v>0</v>
      </c>
      <c r="AN34" s="346">
        <f t="shared" si="11"/>
        <v>0</v>
      </c>
      <c r="AP34" s="350" t="s">
        <v>195</v>
      </c>
      <c r="AQ34" s="378"/>
      <c r="AR34" s="378"/>
      <c r="AS34" s="350">
        <f t="shared" si="12"/>
        <v>0</v>
      </c>
      <c r="AT34" s="350">
        <f t="shared" si="13"/>
        <v>0</v>
      </c>
      <c r="AU34" s="350">
        <f t="shared" si="14"/>
        <v>0</v>
      </c>
      <c r="AV34" s="350">
        <f t="shared" si="15"/>
        <v>0</v>
      </c>
      <c r="AW34" s="350">
        <f t="shared" si="16"/>
        <v>0</v>
      </c>
      <c r="AX34" s="350">
        <f t="shared" si="17"/>
        <v>0</v>
      </c>
      <c r="AY34" s="350">
        <f t="shared" si="18"/>
        <v>0</v>
      </c>
      <c r="AZ34" s="350">
        <f t="shared" si="19"/>
        <v>0</v>
      </c>
      <c r="BA34" s="350">
        <f t="shared" si="20"/>
        <v>0</v>
      </c>
      <c r="BB34" s="350">
        <f t="shared" si="21"/>
        <v>0</v>
      </c>
      <c r="BC34" s="350">
        <f t="shared" si="22"/>
        <v>0</v>
      </c>
      <c r="BD34" s="350">
        <f t="shared" si="23"/>
        <v>0</v>
      </c>
      <c r="BE34" s="350">
        <f t="shared" si="24"/>
        <v>0</v>
      </c>
      <c r="BF34" s="350">
        <f t="shared" si="25"/>
        <v>0</v>
      </c>
      <c r="BG34" s="350">
        <f t="shared" si="26"/>
        <v>0</v>
      </c>
      <c r="BH34" s="350">
        <f t="shared" si="27"/>
        <v>0</v>
      </c>
      <c r="BI34" s="350">
        <f t="shared" si="28"/>
        <v>0</v>
      </c>
      <c r="BJ34" s="350">
        <f t="shared" si="29"/>
        <v>0</v>
      </c>
      <c r="BK34" s="350">
        <f t="shared" si="30"/>
        <v>0</v>
      </c>
      <c r="BL34" s="350">
        <f t="shared" si="31"/>
        <v>0</v>
      </c>
      <c r="BM34" s="350">
        <f t="shared" si="32"/>
        <v>0</v>
      </c>
      <c r="BN34" s="350">
        <f t="shared" si="33"/>
        <v>0</v>
      </c>
      <c r="BO34" s="350">
        <f t="shared" si="34"/>
        <v>0</v>
      </c>
      <c r="BP34" s="350">
        <f t="shared" si="35"/>
        <v>0</v>
      </c>
      <c r="BQ34" s="350">
        <f t="shared" si="36"/>
        <v>0</v>
      </c>
      <c r="BR34" s="350">
        <f t="shared" si="37"/>
        <v>0</v>
      </c>
      <c r="BS34" s="350">
        <f t="shared" si="38"/>
        <v>0</v>
      </c>
      <c r="BT34" s="350">
        <f t="shared" si="39"/>
        <v>0</v>
      </c>
      <c r="BU34" s="350">
        <f t="shared" si="40"/>
        <v>0</v>
      </c>
      <c r="BV34" s="350">
        <f t="shared" si="41"/>
        <v>0</v>
      </c>
      <c r="BW34" s="350">
        <f t="shared" si="42"/>
        <v>0</v>
      </c>
      <c r="BX34" s="350">
        <f t="shared" si="43"/>
        <v>0</v>
      </c>
      <c r="BY34" s="350">
        <f t="shared" si="44"/>
        <v>0</v>
      </c>
      <c r="BZ34" s="350">
        <f t="shared" si="45"/>
        <v>0</v>
      </c>
      <c r="CA34" s="350">
        <f t="shared" si="46"/>
        <v>0</v>
      </c>
      <c r="CB34" s="350">
        <f t="shared" si="47"/>
        <v>0</v>
      </c>
      <c r="CC34" s="350">
        <f t="shared" si="48"/>
        <v>0</v>
      </c>
      <c r="CD34" s="350">
        <f t="shared" si="49"/>
        <v>0</v>
      </c>
      <c r="CE34" s="350">
        <f t="shared" si="50"/>
        <v>0</v>
      </c>
      <c r="CF34" s="350">
        <f t="shared" si="51"/>
        <v>0</v>
      </c>
      <c r="CG34" s="350">
        <f t="shared" si="52"/>
        <v>0</v>
      </c>
      <c r="CH34" s="350">
        <f t="shared" si="53"/>
        <v>0</v>
      </c>
      <c r="CI34" s="350">
        <f t="shared" si="54"/>
        <v>0</v>
      </c>
      <c r="CJ34" s="350">
        <f t="shared" si="55"/>
        <v>0</v>
      </c>
      <c r="CK34" s="350">
        <f t="shared" si="56"/>
        <v>0</v>
      </c>
      <c r="CL34" s="350">
        <f t="shared" si="57"/>
        <v>0</v>
      </c>
      <c r="CM34" s="350">
        <f t="shared" si="58"/>
        <v>0</v>
      </c>
      <c r="CN34" s="350">
        <f t="shared" si="59"/>
        <v>0</v>
      </c>
      <c r="CO34" s="350">
        <f t="shared" si="60"/>
        <v>0</v>
      </c>
      <c r="CP34" s="350">
        <f t="shared" si="61"/>
        <v>0</v>
      </c>
      <c r="CQ34" s="350">
        <f t="shared" si="62"/>
        <v>0</v>
      </c>
      <c r="CR34" s="350">
        <f t="shared" si="63"/>
        <v>0</v>
      </c>
      <c r="CS34" s="350">
        <f t="shared" si="64"/>
        <v>0</v>
      </c>
      <c r="CT34" s="350">
        <f t="shared" si="65"/>
        <v>0</v>
      </c>
      <c r="CU34" s="350">
        <f t="shared" si="66"/>
        <v>0</v>
      </c>
      <c r="CV34" s="350">
        <f t="shared" si="67"/>
        <v>0</v>
      </c>
      <c r="CW34" s="350">
        <f t="shared" si="68"/>
        <v>0</v>
      </c>
      <c r="CX34" s="350">
        <f t="shared" si="69"/>
        <v>0</v>
      </c>
      <c r="CY34" s="350">
        <f t="shared" si="70"/>
        <v>0</v>
      </c>
      <c r="CZ34" s="350">
        <f t="shared" si="71"/>
        <v>0</v>
      </c>
      <c r="DA34" s="350">
        <f t="shared" si="72"/>
        <v>0</v>
      </c>
      <c r="DB34" s="350">
        <f t="shared" si="73"/>
        <v>0</v>
      </c>
      <c r="DC34" s="350">
        <f t="shared" si="74"/>
        <v>0</v>
      </c>
      <c r="DD34" s="350">
        <f t="shared" si="75"/>
        <v>0</v>
      </c>
      <c r="DE34" s="350">
        <f t="shared" si="76"/>
        <v>0</v>
      </c>
      <c r="DF34" s="350">
        <f t="shared" si="77"/>
        <v>0</v>
      </c>
      <c r="DG34" s="350">
        <f t="shared" si="78"/>
        <v>0</v>
      </c>
      <c r="DH34" s="350">
        <f t="shared" si="79"/>
        <v>0</v>
      </c>
      <c r="DI34" s="350">
        <f t="shared" si="80"/>
        <v>0</v>
      </c>
      <c r="DJ34" s="350">
        <f t="shared" si="81"/>
        <v>0</v>
      </c>
      <c r="DK34" s="350">
        <f t="shared" si="82"/>
        <v>0</v>
      </c>
      <c r="DL34" s="350">
        <f t="shared" si="83"/>
        <v>0</v>
      </c>
      <c r="DM34" s="350">
        <f t="shared" si="84"/>
        <v>0</v>
      </c>
      <c r="DN34" s="350">
        <f t="shared" si="85"/>
        <v>0</v>
      </c>
      <c r="DO34" s="350">
        <f t="shared" si="86"/>
        <v>0</v>
      </c>
      <c r="DP34" s="350">
        <f t="shared" si="87"/>
        <v>0</v>
      </c>
      <c r="DQ34" s="350">
        <f t="shared" si="88"/>
        <v>0</v>
      </c>
      <c r="DR34" s="350">
        <f t="shared" si="89"/>
        <v>0</v>
      </c>
      <c r="DS34" s="350">
        <f t="shared" si="90"/>
        <v>0</v>
      </c>
      <c r="DT34" s="350">
        <f t="shared" si="91"/>
        <v>0</v>
      </c>
      <c r="DU34" s="350">
        <f t="shared" si="92"/>
        <v>0</v>
      </c>
      <c r="DV34" s="350">
        <f t="shared" si="93"/>
        <v>0</v>
      </c>
      <c r="DW34" s="350">
        <f t="shared" si="94"/>
        <v>0</v>
      </c>
      <c r="DX34" s="350">
        <f t="shared" si="95"/>
        <v>0</v>
      </c>
      <c r="DY34" s="350">
        <f t="shared" si="96"/>
        <v>0</v>
      </c>
      <c r="DZ34" s="350">
        <f t="shared" si="97"/>
        <v>0</v>
      </c>
      <c r="EA34" s="350">
        <f t="shared" si="98"/>
        <v>0</v>
      </c>
      <c r="EB34" s="350">
        <f t="shared" si="99"/>
        <v>0</v>
      </c>
      <c r="EC34" s="350">
        <f t="shared" si="100"/>
        <v>0</v>
      </c>
      <c r="ED34" s="350">
        <f t="shared" si="101"/>
        <v>0</v>
      </c>
      <c r="EE34" s="350">
        <f t="shared" si="102"/>
        <v>0</v>
      </c>
      <c r="EF34" s="350">
        <f t="shared" si="103"/>
        <v>0</v>
      </c>
      <c r="EG34" s="350">
        <f t="shared" si="104"/>
        <v>0</v>
      </c>
      <c r="EH34" s="350">
        <f t="shared" si="105"/>
        <v>0</v>
      </c>
      <c r="EI34" s="350">
        <f t="shared" si="106"/>
        <v>0</v>
      </c>
      <c r="EJ34" s="350">
        <f t="shared" si="107"/>
        <v>0</v>
      </c>
      <c r="EK34" s="350">
        <f t="shared" si="108"/>
        <v>0</v>
      </c>
      <c r="EL34" s="350">
        <f t="shared" si="109"/>
        <v>0</v>
      </c>
      <c r="EM34" s="350">
        <f t="shared" si="110"/>
        <v>0</v>
      </c>
      <c r="EN34" s="350">
        <f t="shared" si="111"/>
        <v>0</v>
      </c>
      <c r="EO34" s="350">
        <f t="shared" si="112"/>
        <v>0</v>
      </c>
      <c r="EP34" s="350">
        <f t="shared" si="113"/>
        <v>0</v>
      </c>
      <c r="EQ34" s="350">
        <f t="shared" si="114"/>
        <v>0</v>
      </c>
      <c r="ER34" s="350">
        <f t="shared" si="115"/>
        <v>0</v>
      </c>
      <c r="ES34" s="350">
        <f t="shared" si="116"/>
        <v>0</v>
      </c>
      <c r="ET34" s="350">
        <f t="shared" si="117"/>
        <v>0</v>
      </c>
      <c r="EU34" s="350">
        <f t="shared" si="118"/>
        <v>0</v>
      </c>
      <c r="EV34" s="350">
        <f t="shared" si="119"/>
        <v>0</v>
      </c>
      <c r="EW34" s="350">
        <f t="shared" si="120"/>
        <v>0</v>
      </c>
      <c r="EX34" s="350">
        <f t="shared" si="121"/>
        <v>0</v>
      </c>
      <c r="EY34" s="350">
        <f t="shared" si="122"/>
        <v>0</v>
      </c>
      <c r="EZ34" s="350">
        <f t="shared" si="123"/>
        <v>0</v>
      </c>
      <c r="FA34" s="350">
        <f t="shared" si="124"/>
        <v>0</v>
      </c>
      <c r="FB34" s="350">
        <f t="shared" si="125"/>
        <v>0</v>
      </c>
      <c r="FC34" s="350">
        <f t="shared" si="126"/>
        <v>0</v>
      </c>
      <c r="FD34" s="350">
        <f t="shared" si="127"/>
        <v>0</v>
      </c>
      <c r="FE34" s="350">
        <f t="shared" si="128"/>
        <v>0</v>
      </c>
      <c r="FF34" s="350">
        <f t="shared" si="129"/>
        <v>0</v>
      </c>
      <c r="FG34" s="350">
        <f t="shared" si="130"/>
        <v>0</v>
      </c>
      <c r="FH34" s="350">
        <f t="shared" si="131"/>
        <v>0</v>
      </c>
      <c r="FI34" s="350">
        <f t="shared" si="132"/>
        <v>0</v>
      </c>
      <c r="FJ34" s="350">
        <f t="shared" si="133"/>
        <v>0</v>
      </c>
      <c r="FK34" s="350">
        <f t="shared" si="134"/>
        <v>0</v>
      </c>
      <c r="FL34" s="350">
        <f t="shared" si="135"/>
        <v>0</v>
      </c>
      <c r="FM34" s="350">
        <f t="shared" si="136"/>
        <v>0</v>
      </c>
      <c r="FN34" s="350">
        <f t="shared" si="137"/>
        <v>0</v>
      </c>
      <c r="FO34" s="350">
        <f t="shared" si="138"/>
        <v>0</v>
      </c>
      <c r="FP34" s="350">
        <f t="shared" si="139"/>
        <v>0</v>
      </c>
      <c r="FQ34" s="350">
        <f t="shared" si="140"/>
        <v>0</v>
      </c>
      <c r="FR34" s="350">
        <f t="shared" si="141"/>
        <v>0</v>
      </c>
      <c r="FS34" s="350">
        <f t="shared" si="142"/>
        <v>0</v>
      </c>
      <c r="FT34" s="350">
        <f t="shared" si="143"/>
        <v>0</v>
      </c>
      <c r="FU34" s="350">
        <f t="shared" si="144"/>
        <v>0</v>
      </c>
      <c r="FV34" s="350">
        <f t="shared" si="145"/>
        <v>0</v>
      </c>
      <c r="FW34" s="350">
        <f t="shared" si="146"/>
        <v>0</v>
      </c>
      <c r="FX34" s="350">
        <f t="shared" si="147"/>
        <v>0</v>
      </c>
      <c r="FY34" s="350">
        <f t="shared" si="148"/>
        <v>0</v>
      </c>
      <c r="FZ34" s="350">
        <f t="shared" si="149"/>
        <v>0</v>
      </c>
      <c r="GA34" s="350">
        <f t="shared" si="150"/>
        <v>0</v>
      </c>
      <c r="GB34" s="350">
        <f t="shared" si="151"/>
        <v>0</v>
      </c>
      <c r="GC34" s="350">
        <f t="shared" si="152"/>
        <v>0</v>
      </c>
      <c r="GD34" s="350">
        <f t="shared" si="153"/>
        <v>0</v>
      </c>
      <c r="GE34" s="350">
        <f t="shared" si="154"/>
        <v>0</v>
      </c>
      <c r="GF34" s="350">
        <f t="shared" si="155"/>
        <v>0</v>
      </c>
      <c r="GG34" s="350">
        <f t="shared" si="156"/>
        <v>0</v>
      </c>
      <c r="GH34" s="350">
        <f t="shared" si="157"/>
        <v>0</v>
      </c>
      <c r="GI34" s="350">
        <f t="shared" si="158"/>
        <v>0</v>
      </c>
      <c r="GJ34" s="350">
        <f t="shared" si="159"/>
        <v>0</v>
      </c>
      <c r="GK34" s="350">
        <f t="shared" si="160"/>
        <v>0</v>
      </c>
      <c r="GL34" s="350">
        <f t="shared" si="161"/>
        <v>0</v>
      </c>
      <c r="GM34" s="346">
        <v>3</v>
      </c>
      <c r="GN34" s="346">
        <f t="shared" si="162"/>
        <v>0</v>
      </c>
      <c r="GO34" s="346">
        <v>3</v>
      </c>
      <c r="GP34" s="346">
        <f t="shared" si="163"/>
        <v>0</v>
      </c>
    </row>
    <row r="35" spans="1:198" x14ac:dyDescent="0.25">
      <c r="A35" s="31"/>
      <c r="B35" s="31"/>
      <c r="C35" s="31"/>
      <c r="D35" s="31"/>
      <c r="E35" s="31"/>
      <c r="F35" s="31"/>
      <c r="G35" s="34"/>
      <c r="H35" s="31"/>
      <c r="I35" s="31"/>
      <c r="J35" s="31"/>
      <c r="K35" s="31"/>
      <c r="L35" s="31"/>
      <c r="M35" s="31"/>
      <c r="N35" s="31"/>
      <c r="O35" s="99"/>
      <c r="P35" s="4" t="str">
        <f t="shared" si="0"/>
        <v/>
      </c>
      <c r="Q35" s="102"/>
      <c r="R35" s="4" t="str">
        <f t="shared" si="1"/>
        <v/>
      </c>
      <c r="S35" s="31"/>
      <c r="T35" s="31"/>
      <c r="U35" s="31"/>
      <c r="V35" s="31"/>
      <c r="W35" s="31"/>
      <c r="X35" s="31"/>
      <c r="Y35" s="31"/>
      <c r="Z35" s="31"/>
      <c r="AA35" s="31"/>
      <c r="AC35" s="346">
        <f t="shared" si="2"/>
        <v>0</v>
      </c>
      <c r="AE35" s="350" t="s">
        <v>196</v>
      </c>
      <c r="AF35" s="346">
        <f t="shared" si="3"/>
        <v>0</v>
      </c>
      <c r="AG35" s="346">
        <f t="shared" si="4"/>
        <v>0</v>
      </c>
      <c r="AH35" s="346">
        <f t="shared" si="5"/>
        <v>0</v>
      </c>
      <c r="AI35" s="346">
        <f t="shared" si="6"/>
        <v>0</v>
      </c>
      <c r="AJ35" s="346">
        <f t="shared" si="7"/>
        <v>0</v>
      </c>
      <c r="AK35" s="346">
        <f t="shared" si="8"/>
        <v>0</v>
      </c>
      <c r="AL35" s="346">
        <f t="shared" si="9"/>
        <v>0</v>
      </c>
      <c r="AM35" s="346">
        <f t="shared" si="10"/>
        <v>0</v>
      </c>
      <c r="AN35" s="346">
        <f t="shared" si="11"/>
        <v>0</v>
      </c>
      <c r="AP35" s="350" t="s">
        <v>196</v>
      </c>
      <c r="AQ35" s="378"/>
      <c r="AR35" s="378"/>
      <c r="AS35" s="350">
        <f t="shared" si="12"/>
        <v>0</v>
      </c>
      <c r="AT35" s="350">
        <f t="shared" si="13"/>
        <v>0</v>
      </c>
      <c r="AU35" s="350">
        <f t="shared" si="14"/>
        <v>0</v>
      </c>
      <c r="AV35" s="350">
        <f t="shared" si="15"/>
        <v>0</v>
      </c>
      <c r="AW35" s="350">
        <f t="shared" si="16"/>
        <v>0</v>
      </c>
      <c r="AX35" s="350">
        <f t="shared" si="17"/>
        <v>0</v>
      </c>
      <c r="AY35" s="350">
        <f t="shared" si="18"/>
        <v>0</v>
      </c>
      <c r="AZ35" s="350">
        <f t="shared" si="19"/>
        <v>0</v>
      </c>
      <c r="BA35" s="350">
        <f t="shared" si="20"/>
        <v>0</v>
      </c>
      <c r="BB35" s="350">
        <f t="shared" si="21"/>
        <v>0</v>
      </c>
      <c r="BC35" s="350">
        <f t="shared" si="22"/>
        <v>0</v>
      </c>
      <c r="BD35" s="350">
        <f t="shared" si="23"/>
        <v>0</v>
      </c>
      <c r="BE35" s="350">
        <f t="shared" si="24"/>
        <v>0</v>
      </c>
      <c r="BF35" s="350">
        <f t="shared" si="25"/>
        <v>0</v>
      </c>
      <c r="BG35" s="350">
        <f t="shared" si="26"/>
        <v>0</v>
      </c>
      <c r="BH35" s="350">
        <f t="shared" si="27"/>
        <v>0</v>
      </c>
      <c r="BI35" s="350">
        <f t="shared" si="28"/>
        <v>0</v>
      </c>
      <c r="BJ35" s="350">
        <f t="shared" si="29"/>
        <v>0</v>
      </c>
      <c r="BK35" s="350">
        <f t="shared" si="30"/>
        <v>0</v>
      </c>
      <c r="BL35" s="350">
        <f t="shared" si="31"/>
        <v>0</v>
      </c>
      <c r="BM35" s="350">
        <f t="shared" si="32"/>
        <v>0</v>
      </c>
      <c r="BN35" s="350">
        <f t="shared" si="33"/>
        <v>0</v>
      </c>
      <c r="BO35" s="350">
        <f t="shared" si="34"/>
        <v>0</v>
      </c>
      <c r="BP35" s="350">
        <f t="shared" si="35"/>
        <v>0</v>
      </c>
      <c r="BQ35" s="350">
        <f t="shared" si="36"/>
        <v>0</v>
      </c>
      <c r="BR35" s="350">
        <f t="shared" si="37"/>
        <v>0</v>
      </c>
      <c r="BS35" s="350">
        <f t="shared" si="38"/>
        <v>0</v>
      </c>
      <c r="BT35" s="350">
        <f t="shared" si="39"/>
        <v>0</v>
      </c>
      <c r="BU35" s="350">
        <f t="shared" si="40"/>
        <v>0</v>
      </c>
      <c r="BV35" s="350">
        <f t="shared" si="41"/>
        <v>0</v>
      </c>
      <c r="BW35" s="350">
        <f t="shared" si="42"/>
        <v>0</v>
      </c>
      <c r="BX35" s="350">
        <f t="shared" si="43"/>
        <v>0</v>
      </c>
      <c r="BY35" s="350">
        <f t="shared" si="44"/>
        <v>0</v>
      </c>
      <c r="BZ35" s="350">
        <f t="shared" si="45"/>
        <v>0</v>
      </c>
      <c r="CA35" s="350">
        <f t="shared" si="46"/>
        <v>0</v>
      </c>
      <c r="CB35" s="350">
        <f t="shared" si="47"/>
        <v>0</v>
      </c>
      <c r="CC35" s="350">
        <f t="shared" si="48"/>
        <v>0</v>
      </c>
      <c r="CD35" s="350">
        <f t="shared" si="49"/>
        <v>0</v>
      </c>
      <c r="CE35" s="350">
        <f t="shared" si="50"/>
        <v>0</v>
      </c>
      <c r="CF35" s="350">
        <f t="shared" si="51"/>
        <v>0</v>
      </c>
      <c r="CG35" s="350">
        <f t="shared" si="52"/>
        <v>0</v>
      </c>
      <c r="CH35" s="350">
        <f t="shared" si="53"/>
        <v>0</v>
      </c>
      <c r="CI35" s="350">
        <f t="shared" si="54"/>
        <v>0</v>
      </c>
      <c r="CJ35" s="350">
        <f t="shared" si="55"/>
        <v>0</v>
      </c>
      <c r="CK35" s="350">
        <f t="shared" si="56"/>
        <v>0</v>
      </c>
      <c r="CL35" s="350">
        <f t="shared" si="57"/>
        <v>0</v>
      </c>
      <c r="CM35" s="350">
        <f t="shared" si="58"/>
        <v>0</v>
      </c>
      <c r="CN35" s="350">
        <f t="shared" si="59"/>
        <v>0</v>
      </c>
      <c r="CO35" s="350">
        <f t="shared" si="60"/>
        <v>0</v>
      </c>
      <c r="CP35" s="350">
        <f t="shared" si="61"/>
        <v>0</v>
      </c>
      <c r="CQ35" s="350">
        <f t="shared" si="62"/>
        <v>0</v>
      </c>
      <c r="CR35" s="350">
        <f t="shared" si="63"/>
        <v>0</v>
      </c>
      <c r="CS35" s="350">
        <f t="shared" si="64"/>
        <v>0</v>
      </c>
      <c r="CT35" s="350">
        <f t="shared" si="65"/>
        <v>0</v>
      </c>
      <c r="CU35" s="350">
        <f t="shared" si="66"/>
        <v>0</v>
      </c>
      <c r="CV35" s="350">
        <f t="shared" si="67"/>
        <v>0</v>
      </c>
      <c r="CW35" s="350">
        <f t="shared" si="68"/>
        <v>0</v>
      </c>
      <c r="CX35" s="350">
        <f t="shared" si="69"/>
        <v>0</v>
      </c>
      <c r="CY35" s="350">
        <f t="shared" si="70"/>
        <v>0</v>
      </c>
      <c r="CZ35" s="350">
        <f t="shared" si="71"/>
        <v>0</v>
      </c>
      <c r="DA35" s="350">
        <f t="shared" si="72"/>
        <v>0</v>
      </c>
      <c r="DB35" s="350">
        <f t="shared" si="73"/>
        <v>0</v>
      </c>
      <c r="DC35" s="350">
        <f t="shared" si="74"/>
        <v>0</v>
      </c>
      <c r="DD35" s="350">
        <f t="shared" si="75"/>
        <v>0</v>
      </c>
      <c r="DE35" s="350">
        <f t="shared" si="76"/>
        <v>0</v>
      </c>
      <c r="DF35" s="350">
        <f t="shared" si="77"/>
        <v>0</v>
      </c>
      <c r="DG35" s="350">
        <f t="shared" si="78"/>
        <v>0</v>
      </c>
      <c r="DH35" s="350">
        <f t="shared" si="79"/>
        <v>0</v>
      </c>
      <c r="DI35" s="350">
        <f t="shared" si="80"/>
        <v>0</v>
      </c>
      <c r="DJ35" s="350">
        <f t="shared" si="81"/>
        <v>0</v>
      </c>
      <c r="DK35" s="350">
        <f t="shared" si="82"/>
        <v>0</v>
      </c>
      <c r="DL35" s="350">
        <f t="shared" si="83"/>
        <v>0</v>
      </c>
      <c r="DM35" s="350">
        <f t="shared" si="84"/>
        <v>0</v>
      </c>
      <c r="DN35" s="350">
        <f t="shared" si="85"/>
        <v>0</v>
      </c>
      <c r="DO35" s="350">
        <f t="shared" si="86"/>
        <v>0</v>
      </c>
      <c r="DP35" s="350">
        <f t="shared" si="87"/>
        <v>0</v>
      </c>
      <c r="DQ35" s="350">
        <f t="shared" si="88"/>
        <v>0</v>
      </c>
      <c r="DR35" s="350">
        <f t="shared" si="89"/>
        <v>0</v>
      </c>
      <c r="DS35" s="350">
        <f t="shared" si="90"/>
        <v>0</v>
      </c>
      <c r="DT35" s="350">
        <f t="shared" si="91"/>
        <v>0</v>
      </c>
      <c r="DU35" s="350">
        <f t="shared" si="92"/>
        <v>0</v>
      </c>
      <c r="DV35" s="350">
        <f t="shared" si="93"/>
        <v>0</v>
      </c>
      <c r="DW35" s="350">
        <f t="shared" si="94"/>
        <v>0</v>
      </c>
      <c r="DX35" s="350">
        <f t="shared" si="95"/>
        <v>0</v>
      </c>
      <c r="DY35" s="350">
        <f t="shared" si="96"/>
        <v>0</v>
      </c>
      <c r="DZ35" s="350">
        <f t="shared" si="97"/>
        <v>0</v>
      </c>
      <c r="EA35" s="350">
        <f t="shared" si="98"/>
        <v>0</v>
      </c>
      <c r="EB35" s="350">
        <f t="shared" si="99"/>
        <v>0</v>
      </c>
      <c r="EC35" s="350">
        <f t="shared" si="100"/>
        <v>0</v>
      </c>
      <c r="ED35" s="350">
        <f t="shared" si="101"/>
        <v>0</v>
      </c>
      <c r="EE35" s="350">
        <f t="shared" si="102"/>
        <v>0</v>
      </c>
      <c r="EF35" s="350">
        <f t="shared" si="103"/>
        <v>0</v>
      </c>
      <c r="EG35" s="350">
        <f t="shared" si="104"/>
        <v>0</v>
      </c>
      <c r="EH35" s="350">
        <f t="shared" si="105"/>
        <v>0</v>
      </c>
      <c r="EI35" s="350">
        <f t="shared" si="106"/>
        <v>0</v>
      </c>
      <c r="EJ35" s="350">
        <f t="shared" si="107"/>
        <v>0</v>
      </c>
      <c r="EK35" s="350">
        <f t="shared" si="108"/>
        <v>0</v>
      </c>
      <c r="EL35" s="350">
        <f t="shared" si="109"/>
        <v>0</v>
      </c>
      <c r="EM35" s="350">
        <f t="shared" si="110"/>
        <v>0</v>
      </c>
      <c r="EN35" s="350">
        <f t="shared" si="111"/>
        <v>0</v>
      </c>
      <c r="EO35" s="350">
        <f t="shared" si="112"/>
        <v>0</v>
      </c>
      <c r="EP35" s="350">
        <f t="shared" si="113"/>
        <v>0</v>
      </c>
      <c r="EQ35" s="350">
        <f t="shared" si="114"/>
        <v>0</v>
      </c>
      <c r="ER35" s="350">
        <f t="shared" si="115"/>
        <v>0</v>
      </c>
      <c r="ES35" s="350">
        <f t="shared" si="116"/>
        <v>0</v>
      </c>
      <c r="ET35" s="350">
        <f t="shared" si="117"/>
        <v>0</v>
      </c>
      <c r="EU35" s="350">
        <f t="shared" si="118"/>
        <v>0</v>
      </c>
      <c r="EV35" s="350">
        <f t="shared" si="119"/>
        <v>0</v>
      </c>
      <c r="EW35" s="350">
        <f t="shared" si="120"/>
        <v>0</v>
      </c>
      <c r="EX35" s="350">
        <f t="shared" si="121"/>
        <v>0</v>
      </c>
      <c r="EY35" s="350">
        <f t="shared" si="122"/>
        <v>0</v>
      </c>
      <c r="EZ35" s="350">
        <f t="shared" si="123"/>
        <v>0</v>
      </c>
      <c r="FA35" s="350">
        <f t="shared" si="124"/>
        <v>0</v>
      </c>
      <c r="FB35" s="350">
        <f t="shared" si="125"/>
        <v>0</v>
      </c>
      <c r="FC35" s="350">
        <f t="shared" si="126"/>
        <v>0</v>
      </c>
      <c r="FD35" s="350">
        <f t="shared" si="127"/>
        <v>0</v>
      </c>
      <c r="FE35" s="350">
        <f t="shared" si="128"/>
        <v>0</v>
      </c>
      <c r="FF35" s="350">
        <f t="shared" si="129"/>
        <v>0</v>
      </c>
      <c r="FG35" s="350">
        <f t="shared" si="130"/>
        <v>0</v>
      </c>
      <c r="FH35" s="350">
        <f t="shared" si="131"/>
        <v>0</v>
      </c>
      <c r="FI35" s="350">
        <f t="shared" si="132"/>
        <v>0</v>
      </c>
      <c r="FJ35" s="350">
        <f t="shared" si="133"/>
        <v>0</v>
      </c>
      <c r="FK35" s="350">
        <f t="shared" si="134"/>
        <v>0</v>
      </c>
      <c r="FL35" s="350">
        <f t="shared" si="135"/>
        <v>0</v>
      </c>
      <c r="FM35" s="350">
        <f t="shared" si="136"/>
        <v>0</v>
      </c>
      <c r="FN35" s="350">
        <f t="shared" si="137"/>
        <v>0</v>
      </c>
      <c r="FO35" s="350">
        <f t="shared" si="138"/>
        <v>0</v>
      </c>
      <c r="FP35" s="350">
        <f t="shared" si="139"/>
        <v>0</v>
      </c>
      <c r="FQ35" s="350">
        <f t="shared" si="140"/>
        <v>0</v>
      </c>
      <c r="FR35" s="350">
        <f t="shared" si="141"/>
        <v>0</v>
      </c>
      <c r="FS35" s="350">
        <f t="shared" si="142"/>
        <v>0</v>
      </c>
      <c r="FT35" s="350">
        <f t="shared" si="143"/>
        <v>0</v>
      </c>
      <c r="FU35" s="350">
        <f t="shared" si="144"/>
        <v>0</v>
      </c>
      <c r="FV35" s="350">
        <f t="shared" si="145"/>
        <v>0</v>
      </c>
      <c r="FW35" s="350">
        <f t="shared" si="146"/>
        <v>0</v>
      </c>
      <c r="FX35" s="350">
        <f t="shared" si="147"/>
        <v>0</v>
      </c>
      <c r="FY35" s="350">
        <f t="shared" si="148"/>
        <v>0</v>
      </c>
      <c r="FZ35" s="350">
        <f t="shared" si="149"/>
        <v>0</v>
      </c>
      <c r="GA35" s="350">
        <f t="shared" si="150"/>
        <v>0</v>
      </c>
      <c r="GB35" s="350">
        <f t="shared" si="151"/>
        <v>0</v>
      </c>
      <c r="GC35" s="350">
        <f t="shared" si="152"/>
        <v>0</v>
      </c>
      <c r="GD35" s="350">
        <f t="shared" si="153"/>
        <v>0</v>
      </c>
      <c r="GE35" s="350">
        <f t="shared" si="154"/>
        <v>0</v>
      </c>
      <c r="GF35" s="350">
        <f t="shared" si="155"/>
        <v>0</v>
      </c>
      <c r="GG35" s="350">
        <f t="shared" si="156"/>
        <v>0</v>
      </c>
      <c r="GH35" s="350">
        <f t="shared" si="157"/>
        <v>0</v>
      </c>
      <c r="GI35" s="350">
        <f t="shared" si="158"/>
        <v>0</v>
      </c>
      <c r="GJ35" s="350">
        <f t="shared" si="159"/>
        <v>0</v>
      </c>
      <c r="GK35" s="350">
        <f t="shared" si="160"/>
        <v>0</v>
      </c>
      <c r="GL35" s="350">
        <f t="shared" si="161"/>
        <v>0</v>
      </c>
      <c r="GM35" s="346">
        <v>6</v>
      </c>
      <c r="GN35" s="346">
        <f t="shared" si="162"/>
        <v>0</v>
      </c>
      <c r="GO35" s="346">
        <v>2</v>
      </c>
      <c r="GP35" s="346">
        <f t="shared" si="163"/>
        <v>0</v>
      </c>
    </row>
    <row r="36" spans="1:198" x14ac:dyDescent="0.25">
      <c r="A36" s="31"/>
      <c r="B36" s="31"/>
      <c r="C36" s="31"/>
      <c r="D36" s="31"/>
      <c r="E36" s="31"/>
      <c r="F36" s="31"/>
      <c r="G36" s="34"/>
      <c r="H36" s="31"/>
      <c r="I36" s="31"/>
      <c r="J36" s="31"/>
      <c r="K36" s="31"/>
      <c r="L36" s="31"/>
      <c r="M36" s="31"/>
      <c r="N36" s="31"/>
      <c r="O36" s="99"/>
      <c r="P36" s="4" t="str">
        <f t="shared" si="0"/>
        <v/>
      </c>
      <c r="Q36" s="102"/>
      <c r="R36" s="4" t="str">
        <f t="shared" si="1"/>
        <v/>
      </c>
      <c r="S36" s="31"/>
      <c r="T36" s="31"/>
      <c r="U36" s="31"/>
      <c r="V36" s="31"/>
      <c r="W36" s="31"/>
      <c r="X36" s="31"/>
      <c r="Y36" s="31"/>
      <c r="Z36" s="31"/>
      <c r="AA36" s="31"/>
      <c r="AC36" s="346">
        <f t="shared" si="2"/>
        <v>0</v>
      </c>
      <c r="AE36" s="350" t="s">
        <v>197</v>
      </c>
      <c r="AF36" s="346">
        <f t="shared" si="3"/>
        <v>0</v>
      </c>
      <c r="AG36" s="346">
        <f t="shared" si="4"/>
        <v>0</v>
      </c>
      <c r="AH36" s="346">
        <f t="shared" si="5"/>
        <v>0</v>
      </c>
      <c r="AI36" s="346">
        <f t="shared" si="6"/>
        <v>0</v>
      </c>
      <c r="AJ36" s="346">
        <f t="shared" si="7"/>
        <v>0</v>
      </c>
      <c r="AK36" s="346">
        <f t="shared" si="8"/>
        <v>0</v>
      </c>
      <c r="AL36" s="346">
        <f t="shared" si="9"/>
        <v>0</v>
      </c>
      <c r="AM36" s="346">
        <f t="shared" si="10"/>
        <v>0</v>
      </c>
      <c r="AN36" s="346">
        <f t="shared" si="11"/>
        <v>0</v>
      </c>
      <c r="AP36" s="350" t="s">
        <v>197</v>
      </c>
      <c r="AQ36" s="378"/>
      <c r="AR36" s="378"/>
      <c r="AS36" s="350">
        <f t="shared" si="12"/>
        <v>0</v>
      </c>
      <c r="AT36" s="350">
        <f t="shared" si="13"/>
        <v>0</v>
      </c>
      <c r="AU36" s="350">
        <f t="shared" si="14"/>
        <v>0</v>
      </c>
      <c r="AV36" s="350">
        <f t="shared" si="15"/>
        <v>0</v>
      </c>
      <c r="AW36" s="350">
        <f t="shared" si="16"/>
        <v>0</v>
      </c>
      <c r="AX36" s="350">
        <f t="shared" si="17"/>
        <v>0</v>
      </c>
      <c r="AY36" s="350">
        <f t="shared" si="18"/>
        <v>0</v>
      </c>
      <c r="AZ36" s="350">
        <f t="shared" si="19"/>
        <v>0</v>
      </c>
      <c r="BA36" s="350">
        <f t="shared" si="20"/>
        <v>0</v>
      </c>
      <c r="BB36" s="350">
        <f t="shared" si="21"/>
        <v>0</v>
      </c>
      <c r="BC36" s="350">
        <f t="shared" si="22"/>
        <v>0</v>
      </c>
      <c r="BD36" s="350">
        <f t="shared" si="23"/>
        <v>0</v>
      </c>
      <c r="BE36" s="350">
        <f t="shared" si="24"/>
        <v>0</v>
      </c>
      <c r="BF36" s="350">
        <f t="shared" si="25"/>
        <v>0</v>
      </c>
      <c r="BG36" s="350">
        <f t="shared" si="26"/>
        <v>0</v>
      </c>
      <c r="BH36" s="350">
        <f t="shared" si="27"/>
        <v>0</v>
      </c>
      <c r="BI36" s="350">
        <f t="shared" si="28"/>
        <v>0</v>
      </c>
      <c r="BJ36" s="350">
        <f t="shared" si="29"/>
        <v>0</v>
      </c>
      <c r="BK36" s="350">
        <f t="shared" si="30"/>
        <v>0</v>
      </c>
      <c r="BL36" s="350">
        <f t="shared" si="31"/>
        <v>0</v>
      </c>
      <c r="BM36" s="350">
        <f t="shared" si="32"/>
        <v>0</v>
      </c>
      <c r="BN36" s="350">
        <f t="shared" si="33"/>
        <v>0</v>
      </c>
      <c r="BO36" s="350">
        <f t="shared" si="34"/>
        <v>0</v>
      </c>
      <c r="BP36" s="350">
        <f t="shared" si="35"/>
        <v>0</v>
      </c>
      <c r="BQ36" s="350">
        <f t="shared" si="36"/>
        <v>0</v>
      </c>
      <c r="BR36" s="350">
        <f t="shared" si="37"/>
        <v>0</v>
      </c>
      <c r="BS36" s="350">
        <f t="shared" si="38"/>
        <v>0</v>
      </c>
      <c r="BT36" s="350">
        <f t="shared" si="39"/>
        <v>0</v>
      </c>
      <c r="BU36" s="350">
        <f t="shared" si="40"/>
        <v>0</v>
      </c>
      <c r="BV36" s="350">
        <f t="shared" si="41"/>
        <v>0</v>
      </c>
      <c r="BW36" s="350">
        <f t="shared" si="42"/>
        <v>0</v>
      </c>
      <c r="BX36" s="350">
        <f t="shared" si="43"/>
        <v>0</v>
      </c>
      <c r="BY36" s="350">
        <f t="shared" si="44"/>
        <v>0</v>
      </c>
      <c r="BZ36" s="350">
        <f t="shared" si="45"/>
        <v>0</v>
      </c>
      <c r="CA36" s="350">
        <f t="shared" si="46"/>
        <v>0</v>
      </c>
      <c r="CB36" s="350">
        <f t="shared" si="47"/>
        <v>0</v>
      </c>
      <c r="CC36" s="350">
        <f t="shared" si="48"/>
        <v>0</v>
      </c>
      <c r="CD36" s="350">
        <f t="shared" si="49"/>
        <v>0</v>
      </c>
      <c r="CE36" s="350">
        <f t="shared" si="50"/>
        <v>0</v>
      </c>
      <c r="CF36" s="350">
        <f t="shared" si="51"/>
        <v>0</v>
      </c>
      <c r="CG36" s="350">
        <f t="shared" si="52"/>
        <v>0</v>
      </c>
      <c r="CH36" s="350">
        <f t="shared" si="53"/>
        <v>0</v>
      </c>
      <c r="CI36" s="350">
        <f t="shared" si="54"/>
        <v>0</v>
      </c>
      <c r="CJ36" s="350">
        <f t="shared" si="55"/>
        <v>0</v>
      </c>
      <c r="CK36" s="350">
        <f t="shared" si="56"/>
        <v>0</v>
      </c>
      <c r="CL36" s="350">
        <f t="shared" si="57"/>
        <v>0</v>
      </c>
      <c r="CM36" s="350">
        <f t="shared" si="58"/>
        <v>0</v>
      </c>
      <c r="CN36" s="350">
        <f t="shared" si="59"/>
        <v>0</v>
      </c>
      <c r="CO36" s="350">
        <f t="shared" si="60"/>
        <v>0</v>
      </c>
      <c r="CP36" s="350">
        <f t="shared" si="61"/>
        <v>0</v>
      </c>
      <c r="CQ36" s="350">
        <f t="shared" si="62"/>
        <v>0</v>
      </c>
      <c r="CR36" s="350">
        <f t="shared" si="63"/>
        <v>0</v>
      </c>
      <c r="CS36" s="350">
        <f t="shared" si="64"/>
        <v>0</v>
      </c>
      <c r="CT36" s="350">
        <f t="shared" si="65"/>
        <v>0</v>
      </c>
      <c r="CU36" s="350">
        <f t="shared" si="66"/>
        <v>0</v>
      </c>
      <c r="CV36" s="350">
        <f t="shared" si="67"/>
        <v>0</v>
      </c>
      <c r="CW36" s="350">
        <f t="shared" si="68"/>
        <v>0</v>
      </c>
      <c r="CX36" s="350">
        <f t="shared" si="69"/>
        <v>0</v>
      </c>
      <c r="CY36" s="350">
        <f t="shared" si="70"/>
        <v>0</v>
      </c>
      <c r="CZ36" s="350">
        <f t="shared" si="71"/>
        <v>0</v>
      </c>
      <c r="DA36" s="350">
        <f t="shared" si="72"/>
        <v>0</v>
      </c>
      <c r="DB36" s="350">
        <f t="shared" si="73"/>
        <v>0</v>
      </c>
      <c r="DC36" s="350">
        <f t="shared" si="74"/>
        <v>0</v>
      </c>
      <c r="DD36" s="350">
        <f t="shared" si="75"/>
        <v>0</v>
      </c>
      <c r="DE36" s="350">
        <f t="shared" si="76"/>
        <v>0</v>
      </c>
      <c r="DF36" s="350">
        <f t="shared" si="77"/>
        <v>0</v>
      </c>
      <c r="DG36" s="350">
        <f t="shared" si="78"/>
        <v>0</v>
      </c>
      <c r="DH36" s="350">
        <f t="shared" si="79"/>
        <v>0</v>
      </c>
      <c r="DI36" s="350">
        <f t="shared" si="80"/>
        <v>0</v>
      </c>
      <c r="DJ36" s="350">
        <f t="shared" si="81"/>
        <v>0</v>
      </c>
      <c r="DK36" s="350">
        <f t="shared" si="82"/>
        <v>0</v>
      </c>
      <c r="DL36" s="350">
        <f t="shared" si="83"/>
        <v>0</v>
      </c>
      <c r="DM36" s="350">
        <f t="shared" si="84"/>
        <v>0</v>
      </c>
      <c r="DN36" s="350">
        <f t="shared" si="85"/>
        <v>0</v>
      </c>
      <c r="DO36" s="350">
        <f t="shared" si="86"/>
        <v>0</v>
      </c>
      <c r="DP36" s="350">
        <f t="shared" si="87"/>
        <v>0</v>
      </c>
      <c r="DQ36" s="350">
        <f t="shared" si="88"/>
        <v>0</v>
      </c>
      <c r="DR36" s="350">
        <f t="shared" si="89"/>
        <v>0</v>
      </c>
      <c r="DS36" s="350">
        <f t="shared" si="90"/>
        <v>0</v>
      </c>
      <c r="DT36" s="350">
        <f t="shared" si="91"/>
        <v>0</v>
      </c>
      <c r="DU36" s="350">
        <f t="shared" si="92"/>
        <v>0</v>
      </c>
      <c r="DV36" s="350">
        <f t="shared" si="93"/>
        <v>0</v>
      </c>
      <c r="DW36" s="350">
        <f t="shared" si="94"/>
        <v>0</v>
      </c>
      <c r="DX36" s="350">
        <f t="shared" si="95"/>
        <v>0</v>
      </c>
      <c r="DY36" s="350">
        <f t="shared" si="96"/>
        <v>0</v>
      </c>
      <c r="DZ36" s="350">
        <f t="shared" si="97"/>
        <v>0</v>
      </c>
      <c r="EA36" s="350">
        <f t="shared" si="98"/>
        <v>0</v>
      </c>
      <c r="EB36" s="350">
        <f t="shared" si="99"/>
        <v>0</v>
      </c>
      <c r="EC36" s="350">
        <f t="shared" si="100"/>
        <v>0</v>
      </c>
      <c r="ED36" s="350">
        <f t="shared" si="101"/>
        <v>0</v>
      </c>
      <c r="EE36" s="350">
        <f t="shared" si="102"/>
        <v>0</v>
      </c>
      <c r="EF36" s="350">
        <f t="shared" si="103"/>
        <v>0</v>
      </c>
      <c r="EG36" s="350">
        <f t="shared" si="104"/>
        <v>0</v>
      </c>
      <c r="EH36" s="350">
        <f t="shared" si="105"/>
        <v>0</v>
      </c>
      <c r="EI36" s="350">
        <f t="shared" si="106"/>
        <v>0</v>
      </c>
      <c r="EJ36" s="350">
        <f t="shared" si="107"/>
        <v>0</v>
      </c>
      <c r="EK36" s="350">
        <f t="shared" si="108"/>
        <v>0</v>
      </c>
      <c r="EL36" s="350">
        <f t="shared" si="109"/>
        <v>0</v>
      </c>
      <c r="EM36" s="350">
        <f t="shared" si="110"/>
        <v>0</v>
      </c>
      <c r="EN36" s="350">
        <f t="shared" si="111"/>
        <v>0</v>
      </c>
      <c r="EO36" s="350">
        <f t="shared" si="112"/>
        <v>0</v>
      </c>
      <c r="EP36" s="350">
        <f t="shared" si="113"/>
        <v>0</v>
      </c>
      <c r="EQ36" s="350">
        <f t="shared" si="114"/>
        <v>0</v>
      </c>
      <c r="ER36" s="350">
        <f t="shared" si="115"/>
        <v>0</v>
      </c>
      <c r="ES36" s="350">
        <f t="shared" si="116"/>
        <v>0</v>
      </c>
      <c r="ET36" s="350">
        <f t="shared" si="117"/>
        <v>0</v>
      </c>
      <c r="EU36" s="350">
        <f t="shared" si="118"/>
        <v>0</v>
      </c>
      <c r="EV36" s="350">
        <f t="shared" si="119"/>
        <v>0</v>
      </c>
      <c r="EW36" s="350">
        <f t="shared" si="120"/>
        <v>0</v>
      </c>
      <c r="EX36" s="350">
        <f t="shared" si="121"/>
        <v>0</v>
      </c>
      <c r="EY36" s="350">
        <f t="shared" si="122"/>
        <v>0</v>
      </c>
      <c r="EZ36" s="350">
        <f t="shared" si="123"/>
        <v>0</v>
      </c>
      <c r="FA36" s="350">
        <f t="shared" si="124"/>
        <v>0</v>
      </c>
      <c r="FB36" s="350">
        <f t="shared" si="125"/>
        <v>0</v>
      </c>
      <c r="FC36" s="350">
        <f t="shared" si="126"/>
        <v>0</v>
      </c>
      <c r="FD36" s="350">
        <f t="shared" si="127"/>
        <v>0</v>
      </c>
      <c r="FE36" s="350">
        <f t="shared" si="128"/>
        <v>0</v>
      </c>
      <c r="FF36" s="350">
        <f t="shared" si="129"/>
        <v>0</v>
      </c>
      <c r="FG36" s="350">
        <f t="shared" si="130"/>
        <v>0</v>
      </c>
      <c r="FH36" s="350">
        <f t="shared" si="131"/>
        <v>0</v>
      </c>
      <c r="FI36" s="350">
        <f t="shared" si="132"/>
        <v>0</v>
      </c>
      <c r="FJ36" s="350">
        <f t="shared" si="133"/>
        <v>0</v>
      </c>
      <c r="FK36" s="350">
        <f t="shared" si="134"/>
        <v>0</v>
      </c>
      <c r="FL36" s="350">
        <f t="shared" si="135"/>
        <v>0</v>
      </c>
      <c r="FM36" s="350">
        <f t="shared" si="136"/>
        <v>0</v>
      </c>
      <c r="FN36" s="350">
        <f t="shared" si="137"/>
        <v>0</v>
      </c>
      <c r="FO36" s="350">
        <f t="shared" si="138"/>
        <v>0</v>
      </c>
      <c r="FP36" s="350">
        <f t="shared" si="139"/>
        <v>0</v>
      </c>
      <c r="FQ36" s="350">
        <f t="shared" si="140"/>
        <v>0</v>
      </c>
      <c r="FR36" s="350">
        <f t="shared" si="141"/>
        <v>0</v>
      </c>
      <c r="FS36" s="350">
        <f t="shared" si="142"/>
        <v>0</v>
      </c>
      <c r="FT36" s="350">
        <f t="shared" si="143"/>
        <v>0</v>
      </c>
      <c r="FU36" s="350">
        <f t="shared" si="144"/>
        <v>0</v>
      </c>
      <c r="FV36" s="350">
        <f t="shared" si="145"/>
        <v>0</v>
      </c>
      <c r="FW36" s="350">
        <f t="shared" si="146"/>
        <v>0</v>
      </c>
      <c r="FX36" s="350">
        <f t="shared" si="147"/>
        <v>0</v>
      </c>
      <c r="FY36" s="350">
        <f t="shared" si="148"/>
        <v>0</v>
      </c>
      <c r="FZ36" s="350">
        <f t="shared" si="149"/>
        <v>0</v>
      </c>
      <c r="GA36" s="350">
        <f t="shared" si="150"/>
        <v>0</v>
      </c>
      <c r="GB36" s="350">
        <f t="shared" si="151"/>
        <v>0</v>
      </c>
      <c r="GC36" s="350">
        <f t="shared" si="152"/>
        <v>0</v>
      </c>
      <c r="GD36" s="350">
        <f t="shared" si="153"/>
        <v>0</v>
      </c>
      <c r="GE36" s="350">
        <f t="shared" si="154"/>
        <v>0</v>
      </c>
      <c r="GF36" s="350">
        <f t="shared" si="155"/>
        <v>0</v>
      </c>
      <c r="GG36" s="350">
        <f t="shared" si="156"/>
        <v>0</v>
      </c>
      <c r="GH36" s="350">
        <f t="shared" si="157"/>
        <v>0</v>
      </c>
      <c r="GI36" s="350">
        <f t="shared" si="158"/>
        <v>0</v>
      </c>
      <c r="GJ36" s="350">
        <f t="shared" si="159"/>
        <v>0</v>
      </c>
      <c r="GK36" s="350">
        <f t="shared" si="160"/>
        <v>0</v>
      </c>
      <c r="GL36" s="350">
        <f t="shared" si="161"/>
        <v>0</v>
      </c>
      <c r="GM36" s="346">
        <v>6</v>
      </c>
      <c r="GN36" s="346">
        <f t="shared" si="162"/>
        <v>0</v>
      </c>
      <c r="GO36" s="346">
        <v>2</v>
      </c>
      <c r="GP36" s="346">
        <f t="shared" si="163"/>
        <v>0</v>
      </c>
    </row>
    <row r="37" spans="1:198" x14ac:dyDescent="0.25">
      <c r="A37" s="31"/>
      <c r="B37" s="31"/>
      <c r="C37" s="31"/>
      <c r="D37" s="31"/>
      <c r="E37" s="31"/>
      <c r="F37" s="31"/>
      <c r="G37" s="34"/>
      <c r="H37" s="31"/>
      <c r="I37" s="31"/>
      <c r="J37" s="31"/>
      <c r="K37" s="31"/>
      <c r="L37" s="31"/>
      <c r="M37" s="31"/>
      <c r="N37" s="31"/>
      <c r="O37" s="99"/>
      <c r="P37" s="4" t="str">
        <f t="shared" si="0"/>
        <v/>
      </c>
      <c r="Q37" s="102"/>
      <c r="R37" s="4" t="str">
        <f t="shared" si="1"/>
        <v/>
      </c>
      <c r="S37" s="31"/>
      <c r="T37" s="31"/>
      <c r="U37" s="31"/>
      <c r="V37" s="31"/>
      <c r="W37" s="31"/>
      <c r="X37" s="31"/>
      <c r="Y37" s="31"/>
      <c r="Z37" s="31"/>
      <c r="AA37" s="31"/>
      <c r="AC37" s="346">
        <f t="shared" si="2"/>
        <v>0</v>
      </c>
      <c r="AE37" s="350" t="s">
        <v>198</v>
      </c>
      <c r="AF37" s="346">
        <f t="shared" si="3"/>
        <v>0</v>
      </c>
      <c r="AG37" s="346">
        <f t="shared" si="4"/>
        <v>0</v>
      </c>
      <c r="AH37" s="346">
        <f t="shared" si="5"/>
        <v>0</v>
      </c>
      <c r="AI37" s="346">
        <f t="shared" si="6"/>
        <v>0</v>
      </c>
      <c r="AJ37" s="346">
        <f t="shared" si="7"/>
        <v>0</v>
      </c>
      <c r="AK37" s="346">
        <f t="shared" si="8"/>
        <v>0</v>
      </c>
      <c r="AL37" s="346">
        <f t="shared" si="9"/>
        <v>0</v>
      </c>
      <c r="AM37" s="346">
        <f t="shared" si="10"/>
        <v>0</v>
      </c>
      <c r="AN37" s="346">
        <f t="shared" si="11"/>
        <v>0</v>
      </c>
      <c r="AP37" s="350" t="s">
        <v>198</v>
      </c>
      <c r="AQ37" s="378"/>
      <c r="AR37" s="378"/>
      <c r="AS37" s="350">
        <f t="shared" si="12"/>
        <v>0</v>
      </c>
      <c r="AT37" s="350">
        <f t="shared" si="13"/>
        <v>0</v>
      </c>
      <c r="AU37" s="350">
        <f t="shared" si="14"/>
        <v>0</v>
      </c>
      <c r="AV37" s="350">
        <f t="shared" si="15"/>
        <v>0</v>
      </c>
      <c r="AW37" s="350">
        <f t="shared" si="16"/>
        <v>0</v>
      </c>
      <c r="AX37" s="350">
        <f t="shared" si="17"/>
        <v>0</v>
      </c>
      <c r="AY37" s="350">
        <f t="shared" si="18"/>
        <v>0</v>
      </c>
      <c r="AZ37" s="350">
        <f t="shared" si="19"/>
        <v>0</v>
      </c>
      <c r="BA37" s="350">
        <f t="shared" si="20"/>
        <v>0</v>
      </c>
      <c r="BB37" s="350">
        <f t="shared" si="21"/>
        <v>0</v>
      </c>
      <c r="BC37" s="350">
        <f t="shared" si="22"/>
        <v>0</v>
      </c>
      <c r="BD37" s="350">
        <f t="shared" si="23"/>
        <v>0</v>
      </c>
      <c r="BE37" s="350">
        <f t="shared" si="24"/>
        <v>0</v>
      </c>
      <c r="BF37" s="350">
        <f t="shared" si="25"/>
        <v>0</v>
      </c>
      <c r="BG37" s="350">
        <f t="shared" si="26"/>
        <v>0</v>
      </c>
      <c r="BH37" s="350">
        <f t="shared" si="27"/>
        <v>0</v>
      </c>
      <c r="BI37" s="350">
        <f t="shared" si="28"/>
        <v>0</v>
      </c>
      <c r="BJ37" s="350">
        <f t="shared" si="29"/>
        <v>0</v>
      </c>
      <c r="BK37" s="350">
        <f t="shared" si="30"/>
        <v>0</v>
      </c>
      <c r="BL37" s="350">
        <f t="shared" si="31"/>
        <v>0</v>
      </c>
      <c r="BM37" s="350">
        <f t="shared" si="32"/>
        <v>0</v>
      </c>
      <c r="BN37" s="350">
        <f t="shared" si="33"/>
        <v>0</v>
      </c>
      <c r="BO37" s="350">
        <f t="shared" si="34"/>
        <v>0</v>
      </c>
      <c r="BP37" s="350">
        <f t="shared" si="35"/>
        <v>0</v>
      </c>
      <c r="BQ37" s="350">
        <f t="shared" si="36"/>
        <v>0</v>
      </c>
      <c r="BR37" s="350">
        <f t="shared" si="37"/>
        <v>0</v>
      </c>
      <c r="BS37" s="350">
        <f t="shared" si="38"/>
        <v>0</v>
      </c>
      <c r="BT37" s="350">
        <f t="shared" si="39"/>
        <v>0</v>
      </c>
      <c r="BU37" s="350">
        <f t="shared" si="40"/>
        <v>0</v>
      </c>
      <c r="BV37" s="350">
        <f t="shared" si="41"/>
        <v>0</v>
      </c>
      <c r="BW37" s="350">
        <f t="shared" si="42"/>
        <v>0</v>
      </c>
      <c r="BX37" s="350">
        <f t="shared" si="43"/>
        <v>0</v>
      </c>
      <c r="BY37" s="350">
        <f t="shared" si="44"/>
        <v>0</v>
      </c>
      <c r="BZ37" s="350">
        <f t="shared" si="45"/>
        <v>0</v>
      </c>
      <c r="CA37" s="350">
        <f t="shared" si="46"/>
        <v>0</v>
      </c>
      <c r="CB37" s="350">
        <f t="shared" si="47"/>
        <v>0</v>
      </c>
      <c r="CC37" s="350">
        <f t="shared" si="48"/>
        <v>0</v>
      </c>
      <c r="CD37" s="350">
        <f t="shared" si="49"/>
        <v>0</v>
      </c>
      <c r="CE37" s="350">
        <f t="shared" si="50"/>
        <v>0</v>
      </c>
      <c r="CF37" s="350">
        <f t="shared" si="51"/>
        <v>0</v>
      </c>
      <c r="CG37" s="350">
        <f t="shared" si="52"/>
        <v>0</v>
      </c>
      <c r="CH37" s="350">
        <f t="shared" si="53"/>
        <v>0</v>
      </c>
      <c r="CI37" s="350">
        <f t="shared" si="54"/>
        <v>0</v>
      </c>
      <c r="CJ37" s="350">
        <f t="shared" si="55"/>
        <v>0</v>
      </c>
      <c r="CK37" s="350">
        <f t="shared" si="56"/>
        <v>0</v>
      </c>
      <c r="CL37" s="350">
        <f t="shared" si="57"/>
        <v>0</v>
      </c>
      <c r="CM37" s="350">
        <f t="shared" si="58"/>
        <v>0</v>
      </c>
      <c r="CN37" s="350">
        <f t="shared" si="59"/>
        <v>0</v>
      </c>
      <c r="CO37" s="350">
        <f t="shared" si="60"/>
        <v>0</v>
      </c>
      <c r="CP37" s="350">
        <f t="shared" si="61"/>
        <v>0</v>
      </c>
      <c r="CQ37" s="350">
        <f t="shared" si="62"/>
        <v>0</v>
      </c>
      <c r="CR37" s="350">
        <f t="shared" si="63"/>
        <v>0</v>
      </c>
      <c r="CS37" s="350">
        <f t="shared" si="64"/>
        <v>0</v>
      </c>
      <c r="CT37" s="350">
        <f t="shared" si="65"/>
        <v>0</v>
      </c>
      <c r="CU37" s="350">
        <f t="shared" si="66"/>
        <v>0</v>
      </c>
      <c r="CV37" s="350">
        <f t="shared" si="67"/>
        <v>0</v>
      </c>
      <c r="CW37" s="350">
        <f t="shared" si="68"/>
        <v>0</v>
      </c>
      <c r="CX37" s="350">
        <f t="shared" si="69"/>
        <v>0</v>
      </c>
      <c r="CY37" s="350">
        <f t="shared" si="70"/>
        <v>0</v>
      </c>
      <c r="CZ37" s="350">
        <f t="shared" si="71"/>
        <v>0</v>
      </c>
      <c r="DA37" s="350">
        <f t="shared" si="72"/>
        <v>0</v>
      </c>
      <c r="DB37" s="350">
        <f t="shared" si="73"/>
        <v>0</v>
      </c>
      <c r="DC37" s="350">
        <f t="shared" si="74"/>
        <v>0</v>
      </c>
      <c r="DD37" s="350">
        <f t="shared" si="75"/>
        <v>0</v>
      </c>
      <c r="DE37" s="350">
        <f t="shared" si="76"/>
        <v>0</v>
      </c>
      <c r="DF37" s="350">
        <f t="shared" si="77"/>
        <v>0</v>
      </c>
      <c r="DG37" s="350">
        <f t="shared" si="78"/>
        <v>0</v>
      </c>
      <c r="DH37" s="350">
        <f t="shared" si="79"/>
        <v>0</v>
      </c>
      <c r="DI37" s="350">
        <f t="shared" si="80"/>
        <v>0</v>
      </c>
      <c r="DJ37" s="350">
        <f t="shared" si="81"/>
        <v>0</v>
      </c>
      <c r="DK37" s="350">
        <f t="shared" si="82"/>
        <v>0</v>
      </c>
      <c r="DL37" s="350">
        <f t="shared" si="83"/>
        <v>0</v>
      </c>
      <c r="DM37" s="350">
        <f t="shared" si="84"/>
        <v>0</v>
      </c>
      <c r="DN37" s="350">
        <f t="shared" si="85"/>
        <v>0</v>
      </c>
      <c r="DO37" s="350">
        <f t="shared" si="86"/>
        <v>0</v>
      </c>
      <c r="DP37" s="350">
        <f t="shared" si="87"/>
        <v>0</v>
      </c>
      <c r="DQ37" s="350">
        <f t="shared" si="88"/>
        <v>0</v>
      </c>
      <c r="DR37" s="350">
        <f t="shared" si="89"/>
        <v>0</v>
      </c>
      <c r="DS37" s="350">
        <f t="shared" si="90"/>
        <v>0</v>
      </c>
      <c r="DT37" s="350">
        <f t="shared" si="91"/>
        <v>0</v>
      </c>
      <c r="DU37" s="350">
        <f t="shared" si="92"/>
        <v>0</v>
      </c>
      <c r="DV37" s="350">
        <f t="shared" si="93"/>
        <v>0</v>
      </c>
      <c r="DW37" s="350">
        <f t="shared" si="94"/>
        <v>0</v>
      </c>
      <c r="DX37" s="350">
        <f t="shared" si="95"/>
        <v>0</v>
      </c>
      <c r="DY37" s="350">
        <f t="shared" si="96"/>
        <v>0</v>
      </c>
      <c r="DZ37" s="350">
        <f t="shared" si="97"/>
        <v>0</v>
      </c>
      <c r="EA37" s="350">
        <f t="shared" si="98"/>
        <v>0</v>
      </c>
      <c r="EB37" s="350">
        <f t="shared" si="99"/>
        <v>0</v>
      </c>
      <c r="EC37" s="350">
        <f t="shared" si="100"/>
        <v>0</v>
      </c>
      <c r="ED37" s="350">
        <f t="shared" si="101"/>
        <v>0</v>
      </c>
      <c r="EE37" s="350">
        <f t="shared" si="102"/>
        <v>0</v>
      </c>
      <c r="EF37" s="350">
        <f t="shared" si="103"/>
        <v>0</v>
      </c>
      <c r="EG37" s="350">
        <f t="shared" si="104"/>
        <v>0</v>
      </c>
      <c r="EH37" s="350">
        <f t="shared" si="105"/>
        <v>0</v>
      </c>
      <c r="EI37" s="350">
        <f t="shared" si="106"/>
        <v>0</v>
      </c>
      <c r="EJ37" s="350">
        <f t="shared" si="107"/>
        <v>0</v>
      </c>
      <c r="EK37" s="350">
        <f t="shared" si="108"/>
        <v>0</v>
      </c>
      <c r="EL37" s="350">
        <f t="shared" si="109"/>
        <v>0</v>
      </c>
      <c r="EM37" s="350">
        <f t="shared" si="110"/>
        <v>0</v>
      </c>
      <c r="EN37" s="350">
        <f t="shared" si="111"/>
        <v>0</v>
      </c>
      <c r="EO37" s="350">
        <f t="shared" si="112"/>
        <v>0</v>
      </c>
      <c r="EP37" s="350">
        <f t="shared" si="113"/>
        <v>0</v>
      </c>
      <c r="EQ37" s="350">
        <f t="shared" si="114"/>
        <v>0</v>
      </c>
      <c r="ER37" s="350">
        <f t="shared" si="115"/>
        <v>0</v>
      </c>
      <c r="ES37" s="350">
        <f t="shared" si="116"/>
        <v>0</v>
      </c>
      <c r="ET37" s="350">
        <f t="shared" si="117"/>
        <v>0</v>
      </c>
      <c r="EU37" s="350">
        <f t="shared" si="118"/>
        <v>0</v>
      </c>
      <c r="EV37" s="350">
        <f t="shared" si="119"/>
        <v>0</v>
      </c>
      <c r="EW37" s="350">
        <f t="shared" si="120"/>
        <v>0</v>
      </c>
      <c r="EX37" s="350">
        <f t="shared" si="121"/>
        <v>0</v>
      </c>
      <c r="EY37" s="350">
        <f t="shared" si="122"/>
        <v>0</v>
      </c>
      <c r="EZ37" s="350">
        <f t="shared" si="123"/>
        <v>0</v>
      </c>
      <c r="FA37" s="350">
        <f t="shared" si="124"/>
        <v>0</v>
      </c>
      <c r="FB37" s="350">
        <f t="shared" si="125"/>
        <v>0</v>
      </c>
      <c r="FC37" s="350">
        <f t="shared" si="126"/>
        <v>0</v>
      </c>
      <c r="FD37" s="350">
        <f t="shared" si="127"/>
        <v>0</v>
      </c>
      <c r="FE37" s="350">
        <f t="shared" si="128"/>
        <v>0</v>
      </c>
      <c r="FF37" s="350">
        <f t="shared" si="129"/>
        <v>0</v>
      </c>
      <c r="FG37" s="350">
        <f t="shared" si="130"/>
        <v>0</v>
      </c>
      <c r="FH37" s="350">
        <f t="shared" si="131"/>
        <v>0</v>
      </c>
      <c r="FI37" s="350">
        <f t="shared" si="132"/>
        <v>0</v>
      </c>
      <c r="FJ37" s="350">
        <f t="shared" si="133"/>
        <v>0</v>
      </c>
      <c r="FK37" s="350">
        <f t="shared" si="134"/>
        <v>0</v>
      </c>
      <c r="FL37" s="350">
        <f t="shared" si="135"/>
        <v>0</v>
      </c>
      <c r="FM37" s="350">
        <f t="shared" si="136"/>
        <v>0</v>
      </c>
      <c r="FN37" s="350">
        <f t="shared" si="137"/>
        <v>0</v>
      </c>
      <c r="FO37" s="350">
        <f t="shared" si="138"/>
        <v>0</v>
      </c>
      <c r="FP37" s="350">
        <f t="shared" si="139"/>
        <v>0</v>
      </c>
      <c r="FQ37" s="350">
        <f t="shared" si="140"/>
        <v>0</v>
      </c>
      <c r="FR37" s="350">
        <f t="shared" si="141"/>
        <v>0</v>
      </c>
      <c r="FS37" s="350">
        <f t="shared" si="142"/>
        <v>0</v>
      </c>
      <c r="FT37" s="350">
        <f t="shared" si="143"/>
        <v>0</v>
      </c>
      <c r="FU37" s="350">
        <f t="shared" si="144"/>
        <v>0</v>
      </c>
      <c r="FV37" s="350">
        <f t="shared" si="145"/>
        <v>0</v>
      </c>
      <c r="FW37" s="350">
        <f t="shared" si="146"/>
        <v>0</v>
      </c>
      <c r="FX37" s="350">
        <f t="shared" si="147"/>
        <v>0</v>
      </c>
      <c r="FY37" s="350">
        <f t="shared" si="148"/>
        <v>0</v>
      </c>
      <c r="FZ37" s="350">
        <f t="shared" si="149"/>
        <v>0</v>
      </c>
      <c r="GA37" s="350">
        <f t="shared" si="150"/>
        <v>0</v>
      </c>
      <c r="GB37" s="350">
        <f t="shared" si="151"/>
        <v>0</v>
      </c>
      <c r="GC37" s="350">
        <f t="shared" si="152"/>
        <v>0</v>
      </c>
      <c r="GD37" s="350">
        <f t="shared" si="153"/>
        <v>0</v>
      </c>
      <c r="GE37" s="350">
        <f t="shared" si="154"/>
        <v>0</v>
      </c>
      <c r="GF37" s="350">
        <f t="shared" si="155"/>
        <v>0</v>
      </c>
      <c r="GG37" s="350">
        <f t="shared" si="156"/>
        <v>0</v>
      </c>
      <c r="GH37" s="350">
        <f t="shared" si="157"/>
        <v>0</v>
      </c>
      <c r="GI37" s="350">
        <f t="shared" si="158"/>
        <v>0</v>
      </c>
      <c r="GJ37" s="350">
        <f t="shared" si="159"/>
        <v>0</v>
      </c>
      <c r="GK37" s="350">
        <f t="shared" si="160"/>
        <v>0</v>
      </c>
      <c r="GL37" s="350">
        <f t="shared" si="161"/>
        <v>0</v>
      </c>
      <c r="GM37" s="346">
        <v>2</v>
      </c>
      <c r="GN37" s="346">
        <f t="shared" si="162"/>
        <v>0</v>
      </c>
      <c r="GO37" s="346">
        <v>3</v>
      </c>
      <c r="GP37" s="346">
        <f t="shared" si="163"/>
        <v>0</v>
      </c>
    </row>
    <row r="38" spans="1:198" x14ac:dyDescent="0.25">
      <c r="A38" s="31"/>
      <c r="B38" s="31"/>
      <c r="C38" s="31"/>
      <c r="D38" s="31"/>
      <c r="E38" s="31"/>
      <c r="F38" s="31"/>
      <c r="G38" s="34"/>
      <c r="H38" s="31"/>
      <c r="I38" s="31"/>
      <c r="J38" s="31"/>
      <c r="K38" s="31"/>
      <c r="L38" s="31"/>
      <c r="M38" s="31"/>
      <c r="N38" s="31"/>
      <c r="O38" s="99"/>
      <c r="P38" s="4" t="str">
        <f t="shared" si="0"/>
        <v/>
      </c>
      <c r="Q38" s="102"/>
      <c r="R38" s="4" t="str">
        <f t="shared" si="1"/>
        <v/>
      </c>
      <c r="S38" s="31"/>
      <c r="T38" s="31"/>
      <c r="U38" s="31"/>
      <c r="V38" s="31"/>
      <c r="W38" s="31"/>
      <c r="X38" s="31"/>
      <c r="Y38" s="31"/>
      <c r="Z38" s="31"/>
      <c r="AA38" s="31"/>
      <c r="AC38" s="346">
        <f t="shared" si="2"/>
        <v>0</v>
      </c>
      <c r="AE38" s="350" t="s">
        <v>199</v>
      </c>
      <c r="AF38" s="346">
        <f t="shared" si="3"/>
        <v>0</v>
      </c>
      <c r="AG38" s="346">
        <f t="shared" si="4"/>
        <v>0</v>
      </c>
      <c r="AH38" s="346">
        <f t="shared" si="5"/>
        <v>0</v>
      </c>
      <c r="AI38" s="346">
        <f t="shared" si="6"/>
        <v>0</v>
      </c>
      <c r="AJ38" s="346">
        <f t="shared" si="7"/>
        <v>0</v>
      </c>
      <c r="AK38" s="346">
        <f t="shared" si="8"/>
        <v>0</v>
      </c>
      <c r="AL38" s="346">
        <f t="shared" si="9"/>
        <v>0</v>
      </c>
      <c r="AM38" s="346">
        <f t="shared" si="10"/>
        <v>0</v>
      </c>
      <c r="AN38" s="346">
        <f t="shared" si="11"/>
        <v>0</v>
      </c>
      <c r="AP38" s="350" t="s">
        <v>199</v>
      </c>
      <c r="AQ38" s="378"/>
      <c r="AR38" s="378"/>
      <c r="AS38" s="350">
        <f t="shared" si="12"/>
        <v>0</v>
      </c>
      <c r="AT38" s="350">
        <f t="shared" si="13"/>
        <v>0</v>
      </c>
      <c r="AU38" s="350">
        <f t="shared" si="14"/>
        <v>0</v>
      </c>
      <c r="AV38" s="350">
        <f t="shared" si="15"/>
        <v>0</v>
      </c>
      <c r="AW38" s="350">
        <f t="shared" si="16"/>
        <v>0</v>
      </c>
      <c r="AX38" s="350">
        <f t="shared" si="17"/>
        <v>0</v>
      </c>
      <c r="AY38" s="350">
        <f t="shared" si="18"/>
        <v>0</v>
      </c>
      <c r="AZ38" s="350">
        <f t="shared" si="19"/>
        <v>0</v>
      </c>
      <c r="BA38" s="350">
        <f t="shared" si="20"/>
        <v>0</v>
      </c>
      <c r="BB38" s="350">
        <f t="shared" si="21"/>
        <v>0</v>
      </c>
      <c r="BC38" s="350">
        <f t="shared" si="22"/>
        <v>0</v>
      </c>
      <c r="BD38" s="350">
        <f t="shared" si="23"/>
        <v>0</v>
      </c>
      <c r="BE38" s="350">
        <f t="shared" si="24"/>
        <v>0</v>
      </c>
      <c r="BF38" s="350">
        <f t="shared" si="25"/>
        <v>0</v>
      </c>
      <c r="BG38" s="350">
        <f t="shared" si="26"/>
        <v>0</v>
      </c>
      <c r="BH38" s="350">
        <f t="shared" si="27"/>
        <v>0</v>
      </c>
      <c r="BI38" s="350">
        <f t="shared" si="28"/>
        <v>0</v>
      </c>
      <c r="BJ38" s="350">
        <f t="shared" si="29"/>
        <v>0</v>
      </c>
      <c r="BK38" s="350">
        <f t="shared" si="30"/>
        <v>0</v>
      </c>
      <c r="BL38" s="350">
        <f t="shared" si="31"/>
        <v>0</v>
      </c>
      <c r="BM38" s="350">
        <f t="shared" si="32"/>
        <v>0</v>
      </c>
      <c r="BN38" s="350">
        <f t="shared" si="33"/>
        <v>0</v>
      </c>
      <c r="BO38" s="350">
        <f t="shared" si="34"/>
        <v>0</v>
      </c>
      <c r="BP38" s="350">
        <f t="shared" si="35"/>
        <v>0</v>
      </c>
      <c r="BQ38" s="350">
        <f t="shared" si="36"/>
        <v>0</v>
      </c>
      <c r="BR38" s="350">
        <f t="shared" si="37"/>
        <v>0</v>
      </c>
      <c r="BS38" s="350">
        <f t="shared" si="38"/>
        <v>0</v>
      </c>
      <c r="BT38" s="350">
        <f t="shared" si="39"/>
        <v>0</v>
      </c>
      <c r="BU38" s="350">
        <f t="shared" si="40"/>
        <v>0</v>
      </c>
      <c r="BV38" s="350">
        <f t="shared" si="41"/>
        <v>0</v>
      </c>
      <c r="BW38" s="350">
        <f t="shared" si="42"/>
        <v>0</v>
      </c>
      <c r="BX38" s="350">
        <f t="shared" si="43"/>
        <v>0</v>
      </c>
      <c r="BY38" s="350">
        <f t="shared" si="44"/>
        <v>0</v>
      </c>
      <c r="BZ38" s="350">
        <f t="shared" si="45"/>
        <v>0</v>
      </c>
      <c r="CA38" s="350">
        <f t="shared" si="46"/>
        <v>0</v>
      </c>
      <c r="CB38" s="350">
        <f t="shared" si="47"/>
        <v>0</v>
      </c>
      <c r="CC38" s="350">
        <f t="shared" si="48"/>
        <v>0</v>
      </c>
      <c r="CD38" s="350">
        <f t="shared" si="49"/>
        <v>0</v>
      </c>
      <c r="CE38" s="350">
        <f t="shared" si="50"/>
        <v>0</v>
      </c>
      <c r="CF38" s="350">
        <f t="shared" si="51"/>
        <v>0</v>
      </c>
      <c r="CG38" s="350">
        <f t="shared" si="52"/>
        <v>0</v>
      </c>
      <c r="CH38" s="350">
        <f t="shared" si="53"/>
        <v>0</v>
      </c>
      <c r="CI38" s="350">
        <f t="shared" si="54"/>
        <v>0</v>
      </c>
      <c r="CJ38" s="350">
        <f t="shared" si="55"/>
        <v>0</v>
      </c>
      <c r="CK38" s="350">
        <f t="shared" si="56"/>
        <v>0</v>
      </c>
      <c r="CL38" s="350">
        <f t="shared" si="57"/>
        <v>0</v>
      </c>
      <c r="CM38" s="350">
        <f t="shared" si="58"/>
        <v>0</v>
      </c>
      <c r="CN38" s="350">
        <f t="shared" si="59"/>
        <v>0</v>
      </c>
      <c r="CO38" s="350">
        <f t="shared" si="60"/>
        <v>0</v>
      </c>
      <c r="CP38" s="350">
        <f t="shared" si="61"/>
        <v>0</v>
      </c>
      <c r="CQ38" s="350">
        <f t="shared" si="62"/>
        <v>0</v>
      </c>
      <c r="CR38" s="350">
        <f t="shared" si="63"/>
        <v>0</v>
      </c>
      <c r="CS38" s="350">
        <f t="shared" si="64"/>
        <v>0</v>
      </c>
      <c r="CT38" s="350">
        <f t="shared" si="65"/>
        <v>0</v>
      </c>
      <c r="CU38" s="350">
        <f t="shared" si="66"/>
        <v>0</v>
      </c>
      <c r="CV38" s="350">
        <f t="shared" si="67"/>
        <v>0</v>
      </c>
      <c r="CW38" s="350">
        <f t="shared" si="68"/>
        <v>0</v>
      </c>
      <c r="CX38" s="350">
        <f t="shared" si="69"/>
        <v>0</v>
      </c>
      <c r="CY38" s="350">
        <f t="shared" si="70"/>
        <v>0</v>
      </c>
      <c r="CZ38" s="350">
        <f t="shared" si="71"/>
        <v>0</v>
      </c>
      <c r="DA38" s="350">
        <f t="shared" si="72"/>
        <v>0</v>
      </c>
      <c r="DB38" s="350">
        <f t="shared" si="73"/>
        <v>0</v>
      </c>
      <c r="DC38" s="350">
        <f t="shared" si="74"/>
        <v>0</v>
      </c>
      <c r="DD38" s="350">
        <f t="shared" si="75"/>
        <v>0</v>
      </c>
      <c r="DE38" s="350">
        <f t="shared" si="76"/>
        <v>0</v>
      </c>
      <c r="DF38" s="350">
        <f t="shared" si="77"/>
        <v>0</v>
      </c>
      <c r="DG38" s="350">
        <f t="shared" si="78"/>
        <v>0</v>
      </c>
      <c r="DH38" s="350">
        <f t="shared" si="79"/>
        <v>0</v>
      </c>
      <c r="DI38" s="350">
        <f t="shared" si="80"/>
        <v>0</v>
      </c>
      <c r="DJ38" s="350">
        <f t="shared" si="81"/>
        <v>0</v>
      </c>
      <c r="DK38" s="350">
        <f t="shared" si="82"/>
        <v>0</v>
      </c>
      <c r="DL38" s="350">
        <f t="shared" si="83"/>
        <v>0</v>
      </c>
      <c r="DM38" s="350">
        <f t="shared" si="84"/>
        <v>0</v>
      </c>
      <c r="DN38" s="350">
        <f t="shared" si="85"/>
        <v>0</v>
      </c>
      <c r="DO38" s="350">
        <f t="shared" si="86"/>
        <v>0</v>
      </c>
      <c r="DP38" s="350">
        <f t="shared" si="87"/>
        <v>0</v>
      </c>
      <c r="DQ38" s="350">
        <f t="shared" si="88"/>
        <v>0</v>
      </c>
      <c r="DR38" s="350">
        <f t="shared" si="89"/>
        <v>0</v>
      </c>
      <c r="DS38" s="350">
        <f t="shared" si="90"/>
        <v>0</v>
      </c>
      <c r="DT38" s="350">
        <f t="shared" si="91"/>
        <v>0</v>
      </c>
      <c r="DU38" s="350">
        <f t="shared" si="92"/>
        <v>0</v>
      </c>
      <c r="DV38" s="350">
        <f t="shared" si="93"/>
        <v>0</v>
      </c>
      <c r="DW38" s="350">
        <f t="shared" si="94"/>
        <v>0</v>
      </c>
      <c r="DX38" s="350">
        <f t="shared" si="95"/>
        <v>0</v>
      </c>
      <c r="DY38" s="350">
        <f t="shared" si="96"/>
        <v>0</v>
      </c>
      <c r="DZ38" s="350">
        <f t="shared" si="97"/>
        <v>0</v>
      </c>
      <c r="EA38" s="350">
        <f t="shared" si="98"/>
        <v>0</v>
      </c>
      <c r="EB38" s="350">
        <f t="shared" si="99"/>
        <v>0</v>
      </c>
      <c r="EC38" s="350">
        <f t="shared" si="100"/>
        <v>0</v>
      </c>
      <c r="ED38" s="350">
        <f t="shared" si="101"/>
        <v>0</v>
      </c>
      <c r="EE38" s="350">
        <f t="shared" si="102"/>
        <v>0</v>
      </c>
      <c r="EF38" s="350">
        <f t="shared" si="103"/>
        <v>0</v>
      </c>
      <c r="EG38" s="350">
        <f t="shared" si="104"/>
        <v>0</v>
      </c>
      <c r="EH38" s="350">
        <f t="shared" si="105"/>
        <v>0</v>
      </c>
      <c r="EI38" s="350">
        <f t="shared" si="106"/>
        <v>0</v>
      </c>
      <c r="EJ38" s="350">
        <f t="shared" si="107"/>
        <v>0</v>
      </c>
      <c r="EK38" s="350">
        <f t="shared" si="108"/>
        <v>0</v>
      </c>
      <c r="EL38" s="350">
        <f t="shared" si="109"/>
        <v>0</v>
      </c>
      <c r="EM38" s="350">
        <f t="shared" si="110"/>
        <v>0</v>
      </c>
      <c r="EN38" s="350">
        <f t="shared" si="111"/>
        <v>0</v>
      </c>
      <c r="EO38" s="350">
        <f t="shared" si="112"/>
        <v>0</v>
      </c>
      <c r="EP38" s="350">
        <f t="shared" si="113"/>
        <v>0</v>
      </c>
      <c r="EQ38" s="350">
        <f t="shared" si="114"/>
        <v>0</v>
      </c>
      <c r="ER38" s="350">
        <f t="shared" si="115"/>
        <v>0</v>
      </c>
      <c r="ES38" s="350">
        <f t="shared" si="116"/>
        <v>0</v>
      </c>
      <c r="ET38" s="350">
        <f t="shared" si="117"/>
        <v>0</v>
      </c>
      <c r="EU38" s="350">
        <f t="shared" si="118"/>
        <v>0</v>
      </c>
      <c r="EV38" s="350">
        <f t="shared" si="119"/>
        <v>0</v>
      </c>
      <c r="EW38" s="350">
        <f t="shared" si="120"/>
        <v>0</v>
      </c>
      <c r="EX38" s="350">
        <f t="shared" si="121"/>
        <v>0</v>
      </c>
      <c r="EY38" s="350">
        <f t="shared" si="122"/>
        <v>0</v>
      </c>
      <c r="EZ38" s="350">
        <f t="shared" si="123"/>
        <v>0</v>
      </c>
      <c r="FA38" s="350">
        <f t="shared" si="124"/>
        <v>0</v>
      </c>
      <c r="FB38" s="350">
        <f t="shared" si="125"/>
        <v>0</v>
      </c>
      <c r="FC38" s="350">
        <f t="shared" si="126"/>
        <v>0</v>
      </c>
      <c r="FD38" s="350">
        <f t="shared" si="127"/>
        <v>0</v>
      </c>
      <c r="FE38" s="350">
        <f t="shared" si="128"/>
        <v>0</v>
      </c>
      <c r="FF38" s="350">
        <f t="shared" si="129"/>
        <v>0</v>
      </c>
      <c r="FG38" s="350">
        <f t="shared" si="130"/>
        <v>0</v>
      </c>
      <c r="FH38" s="350">
        <f t="shared" si="131"/>
        <v>0</v>
      </c>
      <c r="FI38" s="350">
        <f t="shared" si="132"/>
        <v>0</v>
      </c>
      <c r="FJ38" s="350">
        <f t="shared" si="133"/>
        <v>0</v>
      </c>
      <c r="FK38" s="350">
        <f t="shared" si="134"/>
        <v>0</v>
      </c>
      <c r="FL38" s="350">
        <f t="shared" si="135"/>
        <v>0</v>
      </c>
      <c r="FM38" s="350">
        <f t="shared" si="136"/>
        <v>0</v>
      </c>
      <c r="FN38" s="350">
        <f t="shared" si="137"/>
        <v>0</v>
      </c>
      <c r="FO38" s="350">
        <f t="shared" si="138"/>
        <v>0</v>
      </c>
      <c r="FP38" s="350">
        <f t="shared" si="139"/>
        <v>0</v>
      </c>
      <c r="FQ38" s="350">
        <f t="shared" si="140"/>
        <v>0</v>
      </c>
      <c r="FR38" s="350">
        <f t="shared" si="141"/>
        <v>0</v>
      </c>
      <c r="FS38" s="350">
        <f t="shared" si="142"/>
        <v>0</v>
      </c>
      <c r="FT38" s="350">
        <f t="shared" si="143"/>
        <v>0</v>
      </c>
      <c r="FU38" s="350">
        <f t="shared" si="144"/>
        <v>0</v>
      </c>
      <c r="FV38" s="350">
        <f t="shared" si="145"/>
        <v>0</v>
      </c>
      <c r="FW38" s="350">
        <f t="shared" si="146"/>
        <v>0</v>
      </c>
      <c r="FX38" s="350">
        <f t="shared" si="147"/>
        <v>0</v>
      </c>
      <c r="FY38" s="350">
        <f t="shared" si="148"/>
        <v>0</v>
      </c>
      <c r="FZ38" s="350">
        <f t="shared" si="149"/>
        <v>0</v>
      </c>
      <c r="GA38" s="350">
        <f t="shared" si="150"/>
        <v>0</v>
      </c>
      <c r="GB38" s="350">
        <f t="shared" si="151"/>
        <v>0</v>
      </c>
      <c r="GC38" s="350">
        <f t="shared" si="152"/>
        <v>0</v>
      </c>
      <c r="GD38" s="350">
        <f t="shared" si="153"/>
        <v>0</v>
      </c>
      <c r="GE38" s="350">
        <f t="shared" si="154"/>
        <v>0</v>
      </c>
      <c r="GF38" s="350">
        <f t="shared" si="155"/>
        <v>0</v>
      </c>
      <c r="GG38" s="350">
        <f t="shared" si="156"/>
        <v>0</v>
      </c>
      <c r="GH38" s="350">
        <f t="shared" si="157"/>
        <v>0</v>
      </c>
      <c r="GI38" s="350">
        <f t="shared" si="158"/>
        <v>0</v>
      </c>
      <c r="GJ38" s="350">
        <f t="shared" si="159"/>
        <v>0</v>
      </c>
      <c r="GK38" s="350">
        <f t="shared" si="160"/>
        <v>0</v>
      </c>
      <c r="GL38" s="350">
        <f t="shared" si="161"/>
        <v>0</v>
      </c>
      <c r="GM38" s="346">
        <v>9</v>
      </c>
      <c r="GN38" s="346">
        <f t="shared" si="162"/>
        <v>0</v>
      </c>
      <c r="GO38" s="346">
        <v>1</v>
      </c>
      <c r="GP38" s="346">
        <f t="shared" si="163"/>
        <v>0</v>
      </c>
    </row>
    <row r="39" spans="1:198" x14ac:dyDescent="0.25">
      <c r="A39" s="31"/>
      <c r="B39" s="31"/>
      <c r="C39" s="31"/>
      <c r="D39" s="31"/>
      <c r="E39" s="31"/>
      <c r="F39" s="31"/>
      <c r="G39" s="34"/>
      <c r="H39" s="31"/>
      <c r="I39" s="31"/>
      <c r="J39" s="31"/>
      <c r="K39" s="31"/>
      <c r="L39" s="31"/>
      <c r="M39" s="31"/>
      <c r="N39" s="31"/>
      <c r="O39" s="99"/>
      <c r="P39" s="4" t="str">
        <f t="shared" si="0"/>
        <v/>
      </c>
      <c r="Q39" s="102"/>
      <c r="R39" s="4" t="str">
        <f t="shared" si="1"/>
        <v/>
      </c>
      <c r="S39" s="31"/>
      <c r="T39" s="31"/>
      <c r="U39" s="31"/>
      <c r="V39" s="31"/>
      <c r="W39" s="31"/>
      <c r="X39" s="31"/>
      <c r="Y39" s="31"/>
      <c r="Z39" s="31"/>
      <c r="AA39" s="31"/>
      <c r="AC39" s="346">
        <f t="shared" si="2"/>
        <v>0</v>
      </c>
      <c r="AE39" s="350" t="s">
        <v>200</v>
      </c>
      <c r="AF39" s="346">
        <f t="shared" si="3"/>
        <v>0</v>
      </c>
      <c r="AG39" s="346">
        <f t="shared" si="4"/>
        <v>0</v>
      </c>
      <c r="AH39" s="346">
        <f t="shared" si="5"/>
        <v>0</v>
      </c>
      <c r="AI39" s="346">
        <f t="shared" si="6"/>
        <v>0</v>
      </c>
      <c r="AJ39" s="346">
        <f t="shared" si="7"/>
        <v>0</v>
      </c>
      <c r="AK39" s="346">
        <f t="shared" si="8"/>
        <v>0</v>
      </c>
      <c r="AL39" s="346">
        <f t="shared" si="9"/>
        <v>0</v>
      </c>
      <c r="AM39" s="346">
        <f t="shared" si="10"/>
        <v>0</v>
      </c>
      <c r="AN39" s="346">
        <f t="shared" si="11"/>
        <v>0</v>
      </c>
      <c r="AP39" s="350" t="s">
        <v>200</v>
      </c>
      <c r="AQ39" s="378"/>
      <c r="AR39" s="378"/>
      <c r="AS39" s="350">
        <f t="shared" si="12"/>
        <v>0</v>
      </c>
      <c r="AT39" s="350">
        <f t="shared" si="13"/>
        <v>0</v>
      </c>
      <c r="AU39" s="350">
        <f t="shared" si="14"/>
        <v>0</v>
      </c>
      <c r="AV39" s="350">
        <f t="shared" si="15"/>
        <v>0</v>
      </c>
      <c r="AW39" s="350">
        <f t="shared" si="16"/>
        <v>0</v>
      </c>
      <c r="AX39" s="350">
        <f t="shared" si="17"/>
        <v>0</v>
      </c>
      <c r="AY39" s="350">
        <f t="shared" si="18"/>
        <v>0</v>
      </c>
      <c r="AZ39" s="350">
        <f t="shared" si="19"/>
        <v>0</v>
      </c>
      <c r="BA39" s="350">
        <f t="shared" si="20"/>
        <v>0</v>
      </c>
      <c r="BB39" s="350">
        <f t="shared" si="21"/>
        <v>0</v>
      </c>
      <c r="BC39" s="350">
        <f t="shared" si="22"/>
        <v>0</v>
      </c>
      <c r="BD39" s="350">
        <f t="shared" si="23"/>
        <v>0</v>
      </c>
      <c r="BE39" s="350">
        <f t="shared" si="24"/>
        <v>0</v>
      </c>
      <c r="BF39" s="350">
        <f t="shared" si="25"/>
        <v>0</v>
      </c>
      <c r="BG39" s="350">
        <f t="shared" si="26"/>
        <v>0</v>
      </c>
      <c r="BH39" s="350">
        <f t="shared" si="27"/>
        <v>0</v>
      </c>
      <c r="BI39" s="350">
        <f t="shared" si="28"/>
        <v>0</v>
      </c>
      <c r="BJ39" s="350">
        <f t="shared" si="29"/>
        <v>0</v>
      </c>
      <c r="BK39" s="350">
        <f t="shared" si="30"/>
        <v>0</v>
      </c>
      <c r="BL39" s="350">
        <f t="shared" si="31"/>
        <v>0</v>
      </c>
      <c r="BM39" s="350">
        <f t="shared" si="32"/>
        <v>0</v>
      </c>
      <c r="BN39" s="350">
        <f t="shared" si="33"/>
        <v>0</v>
      </c>
      <c r="BO39" s="350">
        <f t="shared" si="34"/>
        <v>0</v>
      </c>
      <c r="BP39" s="350">
        <f t="shared" si="35"/>
        <v>0</v>
      </c>
      <c r="BQ39" s="350">
        <f t="shared" si="36"/>
        <v>0</v>
      </c>
      <c r="BR39" s="350">
        <f t="shared" si="37"/>
        <v>0</v>
      </c>
      <c r="BS39" s="350">
        <f t="shared" si="38"/>
        <v>0</v>
      </c>
      <c r="BT39" s="350">
        <f t="shared" si="39"/>
        <v>0</v>
      </c>
      <c r="BU39" s="350">
        <f t="shared" si="40"/>
        <v>0</v>
      </c>
      <c r="BV39" s="350">
        <f t="shared" si="41"/>
        <v>0</v>
      </c>
      <c r="BW39" s="350">
        <f t="shared" si="42"/>
        <v>0</v>
      </c>
      <c r="BX39" s="350">
        <f t="shared" si="43"/>
        <v>0</v>
      </c>
      <c r="BY39" s="350">
        <f t="shared" si="44"/>
        <v>0</v>
      </c>
      <c r="BZ39" s="350">
        <f t="shared" si="45"/>
        <v>0</v>
      </c>
      <c r="CA39" s="350">
        <f t="shared" si="46"/>
        <v>0</v>
      </c>
      <c r="CB39" s="350">
        <f t="shared" si="47"/>
        <v>0</v>
      </c>
      <c r="CC39" s="350">
        <f t="shared" si="48"/>
        <v>0</v>
      </c>
      <c r="CD39" s="350">
        <f t="shared" si="49"/>
        <v>0</v>
      </c>
      <c r="CE39" s="350">
        <f t="shared" si="50"/>
        <v>0</v>
      </c>
      <c r="CF39" s="350">
        <f t="shared" si="51"/>
        <v>0</v>
      </c>
      <c r="CG39" s="350">
        <f t="shared" si="52"/>
        <v>0</v>
      </c>
      <c r="CH39" s="350">
        <f t="shared" si="53"/>
        <v>0</v>
      </c>
      <c r="CI39" s="350">
        <f t="shared" si="54"/>
        <v>0</v>
      </c>
      <c r="CJ39" s="350">
        <f t="shared" si="55"/>
        <v>0</v>
      </c>
      <c r="CK39" s="350">
        <f t="shared" si="56"/>
        <v>0</v>
      </c>
      <c r="CL39" s="350">
        <f t="shared" si="57"/>
        <v>0</v>
      </c>
      <c r="CM39" s="350">
        <f t="shared" si="58"/>
        <v>0</v>
      </c>
      <c r="CN39" s="350">
        <f t="shared" si="59"/>
        <v>0</v>
      </c>
      <c r="CO39" s="350">
        <f t="shared" si="60"/>
        <v>0</v>
      </c>
      <c r="CP39" s="350">
        <f t="shared" si="61"/>
        <v>0</v>
      </c>
      <c r="CQ39" s="350">
        <f t="shared" si="62"/>
        <v>0</v>
      </c>
      <c r="CR39" s="350">
        <f t="shared" si="63"/>
        <v>0</v>
      </c>
      <c r="CS39" s="350">
        <f t="shared" si="64"/>
        <v>0</v>
      </c>
      <c r="CT39" s="350">
        <f t="shared" si="65"/>
        <v>0</v>
      </c>
      <c r="CU39" s="350">
        <f t="shared" si="66"/>
        <v>0</v>
      </c>
      <c r="CV39" s="350">
        <f t="shared" si="67"/>
        <v>0</v>
      </c>
      <c r="CW39" s="350">
        <f t="shared" si="68"/>
        <v>0</v>
      </c>
      <c r="CX39" s="350">
        <f t="shared" si="69"/>
        <v>0</v>
      </c>
      <c r="CY39" s="350">
        <f t="shared" si="70"/>
        <v>0</v>
      </c>
      <c r="CZ39" s="350">
        <f t="shared" si="71"/>
        <v>0</v>
      </c>
      <c r="DA39" s="350">
        <f t="shared" si="72"/>
        <v>0</v>
      </c>
      <c r="DB39" s="350">
        <f t="shared" si="73"/>
        <v>0</v>
      </c>
      <c r="DC39" s="350">
        <f t="shared" si="74"/>
        <v>0</v>
      </c>
      <c r="DD39" s="350">
        <f t="shared" si="75"/>
        <v>0</v>
      </c>
      <c r="DE39" s="350">
        <f t="shared" si="76"/>
        <v>0</v>
      </c>
      <c r="DF39" s="350">
        <f t="shared" si="77"/>
        <v>0</v>
      </c>
      <c r="DG39" s="350">
        <f t="shared" si="78"/>
        <v>0</v>
      </c>
      <c r="DH39" s="350">
        <f t="shared" si="79"/>
        <v>0</v>
      </c>
      <c r="DI39" s="350">
        <f t="shared" si="80"/>
        <v>0</v>
      </c>
      <c r="DJ39" s="350">
        <f t="shared" si="81"/>
        <v>0</v>
      </c>
      <c r="DK39" s="350">
        <f t="shared" si="82"/>
        <v>0</v>
      </c>
      <c r="DL39" s="350">
        <f t="shared" si="83"/>
        <v>0</v>
      </c>
      <c r="DM39" s="350">
        <f t="shared" si="84"/>
        <v>0</v>
      </c>
      <c r="DN39" s="350">
        <f t="shared" si="85"/>
        <v>0</v>
      </c>
      <c r="DO39" s="350">
        <f t="shared" si="86"/>
        <v>0</v>
      </c>
      <c r="DP39" s="350">
        <f t="shared" si="87"/>
        <v>0</v>
      </c>
      <c r="DQ39" s="350">
        <f t="shared" si="88"/>
        <v>0</v>
      </c>
      <c r="DR39" s="350">
        <f t="shared" si="89"/>
        <v>0</v>
      </c>
      <c r="DS39" s="350">
        <f t="shared" si="90"/>
        <v>0</v>
      </c>
      <c r="DT39" s="350">
        <f t="shared" si="91"/>
        <v>0</v>
      </c>
      <c r="DU39" s="350">
        <f t="shared" si="92"/>
        <v>0</v>
      </c>
      <c r="DV39" s="350">
        <f t="shared" si="93"/>
        <v>0</v>
      </c>
      <c r="DW39" s="350">
        <f t="shared" si="94"/>
        <v>0</v>
      </c>
      <c r="DX39" s="350">
        <f t="shared" si="95"/>
        <v>0</v>
      </c>
      <c r="DY39" s="350">
        <f t="shared" si="96"/>
        <v>0</v>
      </c>
      <c r="DZ39" s="350">
        <f t="shared" si="97"/>
        <v>0</v>
      </c>
      <c r="EA39" s="350">
        <f t="shared" si="98"/>
        <v>0</v>
      </c>
      <c r="EB39" s="350">
        <f t="shared" si="99"/>
        <v>0</v>
      </c>
      <c r="EC39" s="350">
        <f t="shared" si="100"/>
        <v>0</v>
      </c>
      <c r="ED39" s="350">
        <f t="shared" si="101"/>
        <v>0</v>
      </c>
      <c r="EE39" s="350">
        <f t="shared" si="102"/>
        <v>0</v>
      </c>
      <c r="EF39" s="350">
        <f t="shared" si="103"/>
        <v>0</v>
      </c>
      <c r="EG39" s="350">
        <f t="shared" si="104"/>
        <v>0</v>
      </c>
      <c r="EH39" s="350">
        <f t="shared" si="105"/>
        <v>0</v>
      </c>
      <c r="EI39" s="350">
        <f t="shared" si="106"/>
        <v>0</v>
      </c>
      <c r="EJ39" s="350">
        <f t="shared" si="107"/>
        <v>0</v>
      </c>
      <c r="EK39" s="350">
        <f t="shared" si="108"/>
        <v>0</v>
      </c>
      <c r="EL39" s="350">
        <f t="shared" si="109"/>
        <v>0</v>
      </c>
      <c r="EM39" s="350">
        <f t="shared" si="110"/>
        <v>0</v>
      </c>
      <c r="EN39" s="350">
        <f t="shared" si="111"/>
        <v>0</v>
      </c>
      <c r="EO39" s="350">
        <f t="shared" si="112"/>
        <v>0</v>
      </c>
      <c r="EP39" s="350">
        <f t="shared" si="113"/>
        <v>0</v>
      </c>
      <c r="EQ39" s="350">
        <f t="shared" si="114"/>
        <v>0</v>
      </c>
      <c r="ER39" s="350">
        <f t="shared" si="115"/>
        <v>0</v>
      </c>
      <c r="ES39" s="350">
        <f t="shared" si="116"/>
        <v>0</v>
      </c>
      <c r="ET39" s="350">
        <f t="shared" si="117"/>
        <v>0</v>
      </c>
      <c r="EU39" s="350">
        <f t="shared" si="118"/>
        <v>0</v>
      </c>
      <c r="EV39" s="350">
        <f t="shared" si="119"/>
        <v>0</v>
      </c>
      <c r="EW39" s="350">
        <f t="shared" si="120"/>
        <v>0</v>
      </c>
      <c r="EX39" s="350">
        <f t="shared" si="121"/>
        <v>0</v>
      </c>
      <c r="EY39" s="350">
        <f t="shared" si="122"/>
        <v>0</v>
      </c>
      <c r="EZ39" s="350">
        <f t="shared" si="123"/>
        <v>0</v>
      </c>
      <c r="FA39" s="350">
        <f t="shared" si="124"/>
        <v>0</v>
      </c>
      <c r="FB39" s="350">
        <f t="shared" si="125"/>
        <v>0</v>
      </c>
      <c r="FC39" s="350">
        <f t="shared" si="126"/>
        <v>0</v>
      </c>
      <c r="FD39" s="350">
        <f t="shared" si="127"/>
        <v>0</v>
      </c>
      <c r="FE39" s="350">
        <f t="shared" si="128"/>
        <v>0</v>
      </c>
      <c r="FF39" s="350">
        <f t="shared" si="129"/>
        <v>0</v>
      </c>
      <c r="FG39" s="350">
        <f t="shared" si="130"/>
        <v>0</v>
      </c>
      <c r="FH39" s="350">
        <f t="shared" si="131"/>
        <v>0</v>
      </c>
      <c r="FI39" s="350">
        <f t="shared" si="132"/>
        <v>0</v>
      </c>
      <c r="FJ39" s="350">
        <f t="shared" si="133"/>
        <v>0</v>
      </c>
      <c r="FK39" s="350">
        <f t="shared" si="134"/>
        <v>0</v>
      </c>
      <c r="FL39" s="350">
        <f t="shared" si="135"/>
        <v>0</v>
      </c>
      <c r="FM39" s="350">
        <f t="shared" si="136"/>
        <v>0</v>
      </c>
      <c r="FN39" s="350">
        <f t="shared" si="137"/>
        <v>0</v>
      </c>
      <c r="FO39" s="350">
        <f t="shared" si="138"/>
        <v>0</v>
      </c>
      <c r="FP39" s="350">
        <f t="shared" si="139"/>
        <v>0</v>
      </c>
      <c r="FQ39" s="350">
        <f t="shared" si="140"/>
        <v>0</v>
      </c>
      <c r="FR39" s="350">
        <f t="shared" si="141"/>
        <v>0</v>
      </c>
      <c r="FS39" s="350">
        <f t="shared" si="142"/>
        <v>0</v>
      </c>
      <c r="FT39" s="350">
        <f t="shared" si="143"/>
        <v>0</v>
      </c>
      <c r="FU39" s="350">
        <f t="shared" si="144"/>
        <v>0</v>
      </c>
      <c r="FV39" s="350">
        <f t="shared" si="145"/>
        <v>0</v>
      </c>
      <c r="FW39" s="350">
        <f t="shared" si="146"/>
        <v>0</v>
      </c>
      <c r="FX39" s="350">
        <f t="shared" si="147"/>
        <v>0</v>
      </c>
      <c r="FY39" s="350">
        <f t="shared" si="148"/>
        <v>0</v>
      </c>
      <c r="FZ39" s="350">
        <f t="shared" si="149"/>
        <v>0</v>
      </c>
      <c r="GA39" s="350">
        <f t="shared" si="150"/>
        <v>0</v>
      </c>
      <c r="GB39" s="350">
        <f t="shared" si="151"/>
        <v>0</v>
      </c>
      <c r="GC39" s="350">
        <f t="shared" si="152"/>
        <v>0</v>
      </c>
      <c r="GD39" s="350">
        <f t="shared" si="153"/>
        <v>0</v>
      </c>
      <c r="GE39" s="350">
        <f t="shared" si="154"/>
        <v>0</v>
      </c>
      <c r="GF39" s="350">
        <f t="shared" si="155"/>
        <v>0</v>
      </c>
      <c r="GG39" s="350">
        <f t="shared" si="156"/>
        <v>0</v>
      </c>
      <c r="GH39" s="350">
        <f t="shared" si="157"/>
        <v>0</v>
      </c>
      <c r="GI39" s="350">
        <f t="shared" si="158"/>
        <v>0</v>
      </c>
      <c r="GJ39" s="350">
        <f t="shared" si="159"/>
        <v>0</v>
      </c>
      <c r="GK39" s="350">
        <f t="shared" si="160"/>
        <v>0</v>
      </c>
      <c r="GL39" s="350">
        <f t="shared" si="161"/>
        <v>0</v>
      </c>
      <c r="GM39" s="346">
        <v>2</v>
      </c>
      <c r="GN39" s="346">
        <f t="shared" si="162"/>
        <v>0</v>
      </c>
      <c r="GO39" s="346">
        <v>3</v>
      </c>
      <c r="GP39" s="346">
        <f t="shared" si="163"/>
        <v>0</v>
      </c>
    </row>
    <row r="40" spans="1:198" x14ac:dyDescent="0.25">
      <c r="A40" s="31"/>
      <c r="B40" s="31"/>
      <c r="C40" s="31"/>
      <c r="D40" s="31"/>
      <c r="E40" s="31"/>
      <c r="F40" s="31"/>
      <c r="G40" s="34"/>
      <c r="H40" s="31"/>
      <c r="I40" s="31"/>
      <c r="J40" s="31"/>
      <c r="K40" s="31"/>
      <c r="L40" s="31"/>
      <c r="M40" s="31"/>
      <c r="N40" s="31"/>
      <c r="O40" s="99"/>
      <c r="P40" s="4" t="str">
        <f t="shared" si="0"/>
        <v/>
      </c>
      <c r="Q40" s="102"/>
      <c r="R40" s="4" t="str">
        <f t="shared" si="1"/>
        <v/>
      </c>
      <c r="S40" s="31"/>
      <c r="T40" s="31"/>
      <c r="U40" s="31"/>
      <c r="V40" s="31"/>
      <c r="W40" s="31"/>
      <c r="X40" s="31"/>
      <c r="Y40" s="31"/>
      <c r="Z40" s="31"/>
      <c r="AA40" s="31"/>
      <c r="AC40" s="346">
        <f t="shared" si="2"/>
        <v>0</v>
      </c>
      <c r="AE40" s="350" t="s">
        <v>201</v>
      </c>
      <c r="AF40" s="346">
        <f t="shared" si="3"/>
        <v>0</v>
      </c>
      <c r="AG40" s="346">
        <f t="shared" si="4"/>
        <v>0</v>
      </c>
      <c r="AH40" s="346">
        <f t="shared" si="5"/>
        <v>0</v>
      </c>
      <c r="AI40" s="346">
        <f t="shared" si="6"/>
        <v>0</v>
      </c>
      <c r="AJ40" s="346">
        <f t="shared" si="7"/>
        <v>0</v>
      </c>
      <c r="AK40" s="346">
        <f t="shared" si="8"/>
        <v>0</v>
      </c>
      <c r="AL40" s="346">
        <f t="shared" si="9"/>
        <v>0</v>
      </c>
      <c r="AM40" s="346">
        <f t="shared" si="10"/>
        <v>0</v>
      </c>
      <c r="AN40" s="346">
        <f t="shared" si="11"/>
        <v>0</v>
      </c>
      <c r="AP40" s="350" t="s">
        <v>201</v>
      </c>
      <c r="AQ40" s="378"/>
      <c r="AR40" s="378"/>
      <c r="AS40" s="350">
        <f t="shared" si="12"/>
        <v>0</v>
      </c>
      <c r="AT40" s="350">
        <f t="shared" si="13"/>
        <v>0</v>
      </c>
      <c r="AU40" s="350">
        <f t="shared" si="14"/>
        <v>0</v>
      </c>
      <c r="AV40" s="350">
        <f t="shared" si="15"/>
        <v>0</v>
      </c>
      <c r="AW40" s="350">
        <f t="shared" si="16"/>
        <v>0</v>
      </c>
      <c r="AX40" s="350">
        <f t="shared" si="17"/>
        <v>0</v>
      </c>
      <c r="AY40" s="350">
        <f t="shared" si="18"/>
        <v>0</v>
      </c>
      <c r="AZ40" s="350">
        <f t="shared" si="19"/>
        <v>0</v>
      </c>
      <c r="BA40" s="350">
        <f t="shared" si="20"/>
        <v>0</v>
      </c>
      <c r="BB40" s="350">
        <f t="shared" si="21"/>
        <v>0</v>
      </c>
      <c r="BC40" s="350">
        <f t="shared" si="22"/>
        <v>0</v>
      </c>
      <c r="BD40" s="350">
        <f t="shared" si="23"/>
        <v>0</v>
      </c>
      <c r="BE40" s="350">
        <f t="shared" si="24"/>
        <v>0</v>
      </c>
      <c r="BF40" s="350">
        <f t="shared" si="25"/>
        <v>0</v>
      </c>
      <c r="BG40" s="350">
        <f t="shared" si="26"/>
        <v>0</v>
      </c>
      <c r="BH40" s="350">
        <f t="shared" si="27"/>
        <v>0</v>
      </c>
      <c r="BI40" s="350">
        <f t="shared" si="28"/>
        <v>0</v>
      </c>
      <c r="BJ40" s="350">
        <f t="shared" si="29"/>
        <v>0</v>
      </c>
      <c r="BK40" s="350">
        <f t="shared" si="30"/>
        <v>0</v>
      </c>
      <c r="BL40" s="350">
        <f t="shared" si="31"/>
        <v>0</v>
      </c>
      <c r="BM40" s="350">
        <f t="shared" si="32"/>
        <v>0</v>
      </c>
      <c r="BN40" s="350">
        <f t="shared" si="33"/>
        <v>0</v>
      </c>
      <c r="BO40" s="350">
        <f t="shared" si="34"/>
        <v>0</v>
      </c>
      <c r="BP40" s="350">
        <f t="shared" si="35"/>
        <v>0</v>
      </c>
      <c r="BQ40" s="350">
        <f t="shared" si="36"/>
        <v>0</v>
      </c>
      <c r="BR40" s="350">
        <f t="shared" si="37"/>
        <v>0</v>
      </c>
      <c r="BS40" s="350">
        <f t="shared" si="38"/>
        <v>0</v>
      </c>
      <c r="BT40" s="350">
        <f t="shared" si="39"/>
        <v>0</v>
      </c>
      <c r="BU40" s="350">
        <f t="shared" si="40"/>
        <v>0</v>
      </c>
      <c r="BV40" s="350">
        <f t="shared" si="41"/>
        <v>0</v>
      </c>
      <c r="BW40" s="350">
        <f t="shared" si="42"/>
        <v>0</v>
      </c>
      <c r="BX40" s="350">
        <f t="shared" si="43"/>
        <v>0</v>
      </c>
      <c r="BY40" s="350">
        <f t="shared" si="44"/>
        <v>0</v>
      </c>
      <c r="BZ40" s="350">
        <f t="shared" si="45"/>
        <v>0</v>
      </c>
      <c r="CA40" s="350">
        <f t="shared" si="46"/>
        <v>0</v>
      </c>
      <c r="CB40" s="350">
        <f t="shared" si="47"/>
        <v>0</v>
      </c>
      <c r="CC40" s="350">
        <f t="shared" si="48"/>
        <v>0</v>
      </c>
      <c r="CD40" s="350">
        <f t="shared" si="49"/>
        <v>0</v>
      </c>
      <c r="CE40" s="350">
        <f t="shared" si="50"/>
        <v>0</v>
      </c>
      <c r="CF40" s="350">
        <f t="shared" si="51"/>
        <v>0</v>
      </c>
      <c r="CG40" s="350">
        <f t="shared" si="52"/>
        <v>0</v>
      </c>
      <c r="CH40" s="350">
        <f t="shared" si="53"/>
        <v>0</v>
      </c>
      <c r="CI40" s="350">
        <f t="shared" si="54"/>
        <v>0</v>
      </c>
      <c r="CJ40" s="350">
        <f t="shared" si="55"/>
        <v>0</v>
      </c>
      <c r="CK40" s="350">
        <f t="shared" si="56"/>
        <v>0</v>
      </c>
      <c r="CL40" s="350">
        <f t="shared" si="57"/>
        <v>0</v>
      </c>
      <c r="CM40" s="350">
        <f t="shared" si="58"/>
        <v>0</v>
      </c>
      <c r="CN40" s="350">
        <f t="shared" si="59"/>
        <v>0</v>
      </c>
      <c r="CO40" s="350">
        <f t="shared" si="60"/>
        <v>0</v>
      </c>
      <c r="CP40" s="350">
        <f t="shared" si="61"/>
        <v>0</v>
      </c>
      <c r="CQ40" s="350">
        <f t="shared" si="62"/>
        <v>0</v>
      </c>
      <c r="CR40" s="350">
        <f t="shared" si="63"/>
        <v>0</v>
      </c>
      <c r="CS40" s="350">
        <f t="shared" si="64"/>
        <v>0</v>
      </c>
      <c r="CT40" s="350">
        <f t="shared" si="65"/>
        <v>0</v>
      </c>
      <c r="CU40" s="350">
        <f t="shared" si="66"/>
        <v>0</v>
      </c>
      <c r="CV40" s="350">
        <f t="shared" si="67"/>
        <v>0</v>
      </c>
      <c r="CW40" s="350">
        <f t="shared" si="68"/>
        <v>0</v>
      </c>
      <c r="CX40" s="350">
        <f t="shared" si="69"/>
        <v>0</v>
      </c>
      <c r="CY40" s="350">
        <f t="shared" si="70"/>
        <v>0</v>
      </c>
      <c r="CZ40" s="350">
        <f t="shared" si="71"/>
        <v>0</v>
      </c>
      <c r="DA40" s="350">
        <f t="shared" si="72"/>
        <v>0</v>
      </c>
      <c r="DB40" s="350">
        <f t="shared" si="73"/>
        <v>0</v>
      </c>
      <c r="DC40" s="350">
        <f t="shared" si="74"/>
        <v>0</v>
      </c>
      <c r="DD40" s="350">
        <f t="shared" si="75"/>
        <v>0</v>
      </c>
      <c r="DE40" s="350">
        <f t="shared" si="76"/>
        <v>0</v>
      </c>
      <c r="DF40" s="350">
        <f t="shared" si="77"/>
        <v>0</v>
      </c>
      <c r="DG40" s="350">
        <f t="shared" si="78"/>
        <v>0</v>
      </c>
      <c r="DH40" s="350">
        <f t="shared" si="79"/>
        <v>0</v>
      </c>
      <c r="DI40" s="350">
        <f t="shared" si="80"/>
        <v>0</v>
      </c>
      <c r="DJ40" s="350">
        <f t="shared" si="81"/>
        <v>0</v>
      </c>
      <c r="DK40" s="350">
        <f t="shared" si="82"/>
        <v>0</v>
      </c>
      <c r="DL40" s="350">
        <f t="shared" si="83"/>
        <v>0</v>
      </c>
      <c r="DM40" s="350">
        <f t="shared" si="84"/>
        <v>0</v>
      </c>
      <c r="DN40" s="350">
        <f t="shared" si="85"/>
        <v>0</v>
      </c>
      <c r="DO40" s="350">
        <f t="shared" si="86"/>
        <v>0</v>
      </c>
      <c r="DP40" s="350">
        <f t="shared" si="87"/>
        <v>0</v>
      </c>
      <c r="DQ40" s="350">
        <f t="shared" si="88"/>
        <v>0</v>
      </c>
      <c r="DR40" s="350">
        <f t="shared" si="89"/>
        <v>0</v>
      </c>
      <c r="DS40" s="350">
        <f t="shared" si="90"/>
        <v>0</v>
      </c>
      <c r="DT40" s="350">
        <f t="shared" si="91"/>
        <v>0</v>
      </c>
      <c r="DU40" s="350">
        <f t="shared" si="92"/>
        <v>0</v>
      </c>
      <c r="DV40" s="350">
        <f t="shared" si="93"/>
        <v>0</v>
      </c>
      <c r="DW40" s="350">
        <f t="shared" si="94"/>
        <v>0</v>
      </c>
      <c r="DX40" s="350">
        <f t="shared" si="95"/>
        <v>0</v>
      </c>
      <c r="DY40" s="350">
        <f t="shared" si="96"/>
        <v>0</v>
      </c>
      <c r="DZ40" s="350">
        <f t="shared" si="97"/>
        <v>0</v>
      </c>
      <c r="EA40" s="350">
        <f t="shared" si="98"/>
        <v>0</v>
      </c>
      <c r="EB40" s="350">
        <f t="shared" si="99"/>
        <v>0</v>
      </c>
      <c r="EC40" s="350">
        <f t="shared" si="100"/>
        <v>0</v>
      </c>
      <c r="ED40" s="350">
        <f t="shared" si="101"/>
        <v>0</v>
      </c>
      <c r="EE40" s="350">
        <f t="shared" si="102"/>
        <v>0</v>
      </c>
      <c r="EF40" s="350">
        <f t="shared" si="103"/>
        <v>0</v>
      </c>
      <c r="EG40" s="350">
        <f t="shared" si="104"/>
        <v>0</v>
      </c>
      <c r="EH40" s="350">
        <f t="shared" si="105"/>
        <v>0</v>
      </c>
      <c r="EI40" s="350">
        <f t="shared" si="106"/>
        <v>0</v>
      </c>
      <c r="EJ40" s="350">
        <f t="shared" si="107"/>
        <v>0</v>
      </c>
      <c r="EK40" s="350">
        <f t="shared" si="108"/>
        <v>0</v>
      </c>
      <c r="EL40" s="350">
        <f t="shared" si="109"/>
        <v>0</v>
      </c>
      <c r="EM40" s="350">
        <f t="shared" si="110"/>
        <v>0</v>
      </c>
      <c r="EN40" s="350">
        <f t="shared" si="111"/>
        <v>0</v>
      </c>
      <c r="EO40" s="350">
        <f t="shared" si="112"/>
        <v>0</v>
      </c>
      <c r="EP40" s="350">
        <f t="shared" si="113"/>
        <v>0</v>
      </c>
      <c r="EQ40" s="350">
        <f t="shared" si="114"/>
        <v>0</v>
      </c>
      <c r="ER40" s="350">
        <f t="shared" si="115"/>
        <v>0</v>
      </c>
      <c r="ES40" s="350">
        <f t="shared" si="116"/>
        <v>0</v>
      </c>
      <c r="ET40" s="350">
        <f t="shared" si="117"/>
        <v>0</v>
      </c>
      <c r="EU40" s="350">
        <f t="shared" si="118"/>
        <v>0</v>
      </c>
      <c r="EV40" s="350">
        <f t="shared" si="119"/>
        <v>0</v>
      </c>
      <c r="EW40" s="350">
        <f t="shared" si="120"/>
        <v>0</v>
      </c>
      <c r="EX40" s="350">
        <f t="shared" si="121"/>
        <v>0</v>
      </c>
      <c r="EY40" s="350">
        <f t="shared" si="122"/>
        <v>0</v>
      </c>
      <c r="EZ40" s="350">
        <f t="shared" si="123"/>
        <v>0</v>
      </c>
      <c r="FA40" s="350">
        <f t="shared" si="124"/>
        <v>0</v>
      </c>
      <c r="FB40" s="350">
        <f t="shared" si="125"/>
        <v>0</v>
      </c>
      <c r="FC40" s="350">
        <f t="shared" si="126"/>
        <v>0</v>
      </c>
      <c r="FD40" s="350">
        <f t="shared" si="127"/>
        <v>0</v>
      </c>
      <c r="FE40" s="350">
        <f t="shared" si="128"/>
        <v>0</v>
      </c>
      <c r="FF40" s="350">
        <f t="shared" si="129"/>
        <v>0</v>
      </c>
      <c r="FG40" s="350">
        <f t="shared" si="130"/>
        <v>0</v>
      </c>
      <c r="FH40" s="350">
        <f t="shared" si="131"/>
        <v>0</v>
      </c>
      <c r="FI40" s="350">
        <f t="shared" si="132"/>
        <v>0</v>
      </c>
      <c r="FJ40" s="350">
        <f t="shared" si="133"/>
        <v>0</v>
      </c>
      <c r="FK40" s="350">
        <f t="shared" si="134"/>
        <v>0</v>
      </c>
      <c r="FL40" s="350">
        <f t="shared" si="135"/>
        <v>0</v>
      </c>
      <c r="FM40" s="350">
        <f t="shared" si="136"/>
        <v>0</v>
      </c>
      <c r="FN40" s="350">
        <f t="shared" si="137"/>
        <v>0</v>
      </c>
      <c r="FO40" s="350">
        <f t="shared" si="138"/>
        <v>0</v>
      </c>
      <c r="FP40" s="350">
        <f t="shared" si="139"/>
        <v>0</v>
      </c>
      <c r="FQ40" s="350">
        <f t="shared" si="140"/>
        <v>0</v>
      </c>
      <c r="FR40" s="350">
        <f t="shared" si="141"/>
        <v>0</v>
      </c>
      <c r="FS40" s="350">
        <f t="shared" si="142"/>
        <v>0</v>
      </c>
      <c r="FT40" s="350">
        <f t="shared" si="143"/>
        <v>0</v>
      </c>
      <c r="FU40" s="350">
        <f t="shared" si="144"/>
        <v>0</v>
      </c>
      <c r="FV40" s="350">
        <f t="shared" si="145"/>
        <v>0</v>
      </c>
      <c r="FW40" s="350">
        <f t="shared" si="146"/>
        <v>0</v>
      </c>
      <c r="FX40" s="350">
        <f t="shared" si="147"/>
        <v>0</v>
      </c>
      <c r="FY40" s="350">
        <f t="shared" si="148"/>
        <v>0</v>
      </c>
      <c r="FZ40" s="350">
        <f t="shared" si="149"/>
        <v>0</v>
      </c>
      <c r="GA40" s="350">
        <f t="shared" si="150"/>
        <v>0</v>
      </c>
      <c r="GB40" s="350">
        <f t="shared" si="151"/>
        <v>0</v>
      </c>
      <c r="GC40" s="350">
        <f t="shared" si="152"/>
        <v>0</v>
      </c>
      <c r="GD40" s="350">
        <f t="shared" si="153"/>
        <v>0</v>
      </c>
      <c r="GE40" s="350">
        <f t="shared" si="154"/>
        <v>0</v>
      </c>
      <c r="GF40" s="350">
        <f t="shared" si="155"/>
        <v>0</v>
      </c>
      <c r="GG40" s="350">
        <f t="shared" si="156"/>
        <v>0</v>
      </c>
      <c r="GH40" s="350">
        <f t="shared" si="157"/>
        <v>0</v>
      </c>
      <c r="GI40" s="350">
        <f t="shared" si="158"/>
        <v>0</v>
      </c>
      <c r="GJ40" s="350">
        <f t="shared" si="159"/>
        <v>0</v>
      </c>
      <c r="GK40" s="350">
        <f t="shared" si="160"/>
        <v>0</v>
      </c>
      <c r="GL40" s="350">
        <f t="shared" si="161"/>
        <v>0</v>
      </c>
      <c r="GM40" s="346">
        <v>2</v>
      </c>
      <c r="GN40" s="346">
        <f t="shared" si="162"/>
        <v>0</v>
      </c>
      <c r="GO40" s="346">
        <v>3</v>
      </c>
      <c r="GP40" s="346">
        <f t="shared" si="163"/>
        <v>0</v>
      </c>
    </row>
    <row r="41" spans="1:198" x14ac:dyDescent="0.25">
      <c r="A41" s="31"/>
      <c r="B41" s="31"/>
      <c r="C41" s="31"/>
      <c r="D41" s="31"/>
      <c r="E41" s="31"/>
      <c r="F41" s="31"/>
      <c r="G41" s="34"/>
      <c r="H41" s="31"/>
      <c r="I41" s="31"/>
      <c r="J41" s="31"/>
      <c r="K41" s="31"/>
      <c r="L41" s="31"/>
      <c r="M41" s="31"/>
      <c r="N41" s="31"/>
      <c r="O41" s="99"/>
      <c r="P41" s="4" t="str">
        <f t="shared" ref="P41:P72" si="164">IF(ISBLANK(O41),"",LEN(TRIM(O41))-LEN(SUBSTITUTE(TRIM(O41),",",""))+1)</f>
        <v/>
      </c>
      <c r="Q41" s="102"/>
      <c r="R41" s="4" t="str">
        <f t="shared" ref="R41:R72" si="165">IF(ISBLANK(Q41),"",LEN(TRIM(Q41))-LEN(SUBSTITUTE(TRIM(Q41),",",""))+1)</f>
        <v/>
      </c>
      <c r="S41" s="31"/>
      <c r="T41" s="31"/>
      <c r="U41" s="31"/>
      <c r="V41" s="31"/>
      <c r="W41" s="31"/>
      <c r="X41" s="31"/>
      <c r="Y41" s="31"/>
      <c r="Z41" s="31"/>
      <c r="AA41" s="31"/>
      <c r="AC41" s="346">
        <f t="shared" ref="AC41:AC72" si="166">IF(ISBLANK(A41), 0, 1)</f>
        <v>0</v>
      </c>
      <c r="AE41" s="350" t="s">
        <v>202</v>
      </c>
      <c r="AF41" s="346">
        <f t="shared" ref="AF41:AF72" si="167">IF(J41="Yes", 3, 0)</f>
        <v>0</v>
      </c>
      <c r="AG41" s="346">
        <f t="shared" ref="AG41:AG72" si="168">IF(M41="Yes", 2, 0)</f>
        <v>0</v>
      </c>
      <c r="AH41" s="346">
        <f t="shared" ref="AH41:AH72" si="169">IF(OR(L41="Yes", N41="Yes", K41="Yes"), 1, 0)</f>
        <v>0</v>
      </c>
      <c r="AI41" s="346">
        <f t="shared" si="6"/>
        <v>0</v>
      </c>
      <c r="AJ41" s="346">
        <f t="shared" si="7"/>
        <v>0</v>
      </c>
      <c r="AK41" s="346">
        <f t="shared" si="8"/>
        <v>0</v>
      </c>
      <c r="AL41" s="346">
        <f t="shared" si="9"/>
        <v>0</v>
      </c>
      <c r="AM41" s="346">
        <f t="shared" si="10"/>
        <v>0</v>
      </c>
      <c r="AN41" s="346">
        <f t="shared" ref="AN41:AN72" si="170">IF(AND(AA41&gt;=3, Z41="Yes, Support Core Goals"), 2, IF(ISBLANK(AA41), 0, 1))</f>
        <v>0</v>
      </c>
      <c r="AP41" s="350" t="s">
        <v>202</v>
      </c>
      <c r="AQ41" s="378"/>
      <c r="AR41" s="378"/>
      <c r="AS41" s="350">
        <f t="shared" si="12"/>
        <v>0</v>
      </c>
      <c r="AT41" s="350">
        <f t="shared" si="13"/>
        <v>0</v>
      </c>
      <c r="AU41" s="350">
        <f t="shared" si="14"/>
        <v>0</v>
      </c>
      <c r="AV41" s="350">
        <f t="shared" si="15"/>
        <v>0</v>
      </c>
      <c r="AW41" s="350">
        <f t="shared" si="16"/>
        <v>0</v>
      </c>
      <c r="AX41" s="350">
        <f t="shared" si="17"/>
        <v>0</v>
      </c>
      <c r="AY41" s="350">
        <f t="shared" si="18"/>
        <v>0</v>
      </c>
      <c r="AZ41" s="350">
        <f t="shared" si="19"/>
        <v>0</v>
      </c>
      <c r="BA41" s="350">
        <f t="shared" si="20"/>
        <v>0</v>
      </c>
      <c r="BB41" s="350">
        <f t="shared" si="21"/>
        <v>0</v>
      </c>
      <c r="BC41" s="350">
        <f t="shared" si="22"/>
        <v>0</v>
      </c>
      <c r="BD41" s="350">
        <f t="shared" si="23"/>
        <v>0</v>
      </c>
      <c r="BE41" s="350">
        <f t="shared" si="24"/>
        <v>0</v>
      </c>
      <c r="BF41" s="350">
        <f t="shared" si="25"/>
        <v>0</v>
      </c>
      <c r="BG41" s="350">
        <f t="shared" si="26"/>
        <v>0</v>
      </c>
      <c r="BH41" s="350">
        <f t="shared" si="27"/>
        <v>0</v>
      </c>
      <c r="BI41" s="350">
        <f t="shared" si="28"/>
        <v>0</v>
      </c>
      <c r="BJ41" s="350">
        <f t="shared" si="29"/>
        <v>0</v>
      </c>
      <c r="BK41" s="350">
        <f t="shared" si="30"/>
        <v>0</v>
      </c>
      <c r="BL41" s="350">
        <f t="shared" si="31"/>
        <v>0</v>
      </c>
      <c r="BM41" s="350">
        <f t="shared" si="32"/>
        <v>0</v>
      </c>
      <c r="BN41" s="350">
        <f t="shared" si="33"/>
        <v>0</v>
      </c>
      <c r="BO41" s="350">
        <f t="shared" si="34"/>
        <v>0</v>
      </c>
      <c r="BP41" s="350">
        <f t="shared" si="35"/>
        <v>0</v>
      </c>
      <c r="BQ41" s="350">
        <f t="shared" si="36"/>
        <v>0</v>
      </c>
      <c r="BR41" s="350">
        <f t="shared" si="37"/>
        <v>0</v>
      </c>
      <c r="BS41" s="350">
        <f t="shared" si="38"/>
        <v>0</v>
      </c>
      <c r="BT41" s="350">
        <f t="shared" si="39"/>
        <v>0</v>
      </c>
      <c r="BU41" s="350">
        <f t="shared" si="40"/>
        <v>0</v>
      </c>
      <c r="BV41" s="350">
        <f t="shared" si="41"/>
        <v>0</v>
      </c>
      <c r="BW41" s="350">
        <f t="shared" si="42"/>
        <v>0</v>
      </c>
      <c r="BX41" s="350">
        <f t="shared" si="43"/>
        <v>0</v>
      </c>
      <c r="BY41" s="350">
        <f t="shared" si="44"/>
        <v>0</v>
      </c>
      <c r="BZ41" s="350">
        <f t="shared" si="45"/>
        <v>0</v>
      </c>
      <c r="CA41" s="350">
        <f t="shared" si="46"/>
        <v>0</v>
      </c>
      <c r="CB41" s="350">
        <f t="shared" si="47"/>
        <v>0</v>
      </c>
      <c r="CC41" s="350">
        <f t="shared" si="48"/>
        <v>0</v>
      </c>
      <c r="CD41" s="350">
        <f t="shared" si="49"/>
        <v>0</v>
      </c>
      <c r="CE41" s="350">
        <f t="shared" si="50"/>
        <v>0</v>
      </c>
      <c r="CF41" s="350">
        <f t="shared" si="51"/>
        <v>0</v>
      </c>
      <c r="CG41" s="350">
        <f t="shared" si="52"/>
        <v>0</v>
      </c>
      <c r="CH41" s="350">
        <f t="shared" si="53"/>
        <v>0</v>
      </c>
      <c r="CI41" s="350">
        <f t="shared" si="54"/>
        <v>0</v>
      </c>
      <c r="CJ41" s="350">
        <f t="shared" si="55"/>
        <v>0</v>
      </c>
      <c r="CK41" s="350">
        <f t="shared" si="56"/>
        <v>0</v>
      </c>
      <c r="CL41" s="350">
        <f t="shared" si="57"/>
        <v>0</v>
      </c>
      <c r="CM41" s="350">
        <f t="shared" si="58"/>
        <v>0</v>
      </c>
      <c r="CN41" s="350">
        <f t="shared" si="59"/>
        <v>0</v>
      </c>
      <c r="CO41" s="350">
        <f t="shared" si="60"/>
        <v>0</v>
      </c>
      <c r="CP41" s="350">
        <f t="shared" si="61"/>
        <v>0</v>
      </c>
      <c r="CQ41" s="350">
        <f t="shared" si="62"/>
        <v>0</v>
      </c>
      <c r="CR41" s="350">
        <f t="shared" si="63"/>
        <v>0</v>
      </c>
      <c r="CS41" s="350">
        <f t="shared" si="64"/>
        <v>0</v>
      </c>
      <c r="CT41" s="350">
        <f t="shared" si="65"/>
        <v>0</v>
      </c>
      <c r="CU41" s="350">
        <f t="shared" si="66"/>
        <v>0</v>
      </c>
      <c r="CV41" s="350">
        <f t="shared" si="67"/>
        <v>0</v>
      </c>
      <c r="CW41" s="350">
        <f t="shared" si="68"/>
        <v>0</v>
      </c>
      <c r="CX41" s="350">
        <f t="shared" si="69"/>
        <v>0</v>
      </c>
      <c r="CY41" s="350">
        <f t="shared" si="70"/>
        <v>0</v>
      </c>
      <c r="CZ41" s="350">
        <f t="shared" si="71"/>
        <v>0</v>
      </c>
      <c r="DA41" s="350">
        <f t="shared" si="72"/>
        <v>0</v>
      </c>
      <c r="DB41" s="350">
        <f t="shared" si="73"/>
        <v>0</v>
      </c>
      <c r="DC41" s="350">
        <f t="shared" si="74"/>
        <v>0</v>
      </c>
      <c r="DD41" s="350">
        <f t="shared" si="75"/>
        <v>0</v>
      </c>
      <c r="DE41" s="350">
        <f t="shared" si="76"/>
        <v>0</v>
      </c>
      <c r="DF41" s="350">
        <f t="shared" si="77"/>
        <v>0</v>
      </c>
      <c r="DG41" s="350">
        <f t="shared" si="78"/>
        <v>0</v>
      </c>
      <c r="DH41" s="350">
        <f t="shared" si="79"/>
        <v>0</v>
      </c>
      <c r="DI41" s="350">
        <f t="shared" si="80"/>
        <v>0</v>
      </c>
      <c r="DJ41" s="350">
        <f t="shared" si="81"/>
        <v>0</v>
      </c>
      <c r="DK41" s="350">
        <f t="shared" si="82"/>
        <v>0</v>
      </c>
      <c r="DL41" s="350">
        <f t="shared" si="83"/>
        <v>0</v>
      </c>
      <c r="DM41" s="350">
        <f t="shared" si="84"/>
        <v>0</v>
      </c>
      <c r="DN41" s="350">
        <f t="shared" si="85"/>
        <v>0</v>
      </c>
      <c r="DO41" s="350">
        <f t="shared" si="86"/>
        <v>0</v>
      </c>
      <c r="DP41" s="350">
        <f t="shared" si="87"/>
        <v>0</v>
      </c>
      <c r="DQ41" s="350">
        <f t="shared" si="88"/>
        <v>0</v>
      </c>
      <c r="DR41" s="350">
        <f t="shared" si="89"/>
        <v>0</v>
      </c>
      <c r="DS41" s="350">
        <f t="shared" si="90"/>
        <v>0</v>
      </c>
      <c r="DT41" s="350">
        <f t="shared" si="91"/>
        <v>0</v>
      </c>
      <c r="DU41" s="350">
        <f t="shared" si="92"/>
        <v>0</v>
      </c>
      <c r="DV41" s="350">
        <f t="shared" si="93"/>
        <v>0</v>
      </c>
      <c r="DW41" s="350">
        <f t="shared" si="94"/>
        <v>0</v>
      </c>
      <c r="DX41" s="350">
        <f t="shared" si="95"/>
        <v>0</v>
      </c>
      <c r="DY41" s="350">
        <f t="shared" si="96"/>
        <v>0</v>
      </c>
      <c r="DZ41" s="350">
        <f t="shared" si="97"/>
        <v>0</v>
      </c>
      <c r="EA41" s="350">
        <f t="shared" si="98"/>
        <v>0</v>
      </c>
      <c r="EB41" s="350">
        <f t="shared" si="99"/>
        <v>0</v>
      </c>
      <c r="EC41" s="350">
        <f t="shared" si="100"/>
        <v>0</v>
      </c>
      <c r="ED41" s="350">
        <f t="shared" si="101"/>
        <v>0</v>
      </c>
      <c r="EE41" s="350">
        <f t="shared" si="102"/>
        <v>0</v>
      </c>
      <c r="EF41" s="350">
        <f t="shared" si="103"/>
        <v>0</v>
      </c>
      <c r="EG41" s="350">
        <f t="shared" si="104"/>
        <v>0</v>
      </c>
      <c r="EH41" s="350">
        <f t="shared" si="105"/>
        <v>0</v>
      </c>
      <c r="EI41" s="350">
        <f t="shared" si="106"/>
        <v>0</v>
      </c>
      <c r="EJ41" s="350">
        <f t="shared" si="107"/>
        <v>0</v>
      </c>
      <c r="EK41" s="350">
        <f t="shared" si="108"/>
        <v>0</v>
      </c>
      <c r="EL41" s="350">
        <f t="shared" si="109"/>
        <v>0</v>
      </c>
      <c r="EM41" s="350">
        <f t="shared" si="110"/>
        <v>0</v>
      </c>
      <c r="EN41" s="350">
        <f t="shared" si="111"/>
        <v>0</v>
      </c>
      <c r="EO41" s="350">
        <f t="shared" si="112"/>
        <v>0</v>
      </c>
      <c r="EP41" s="350">
        <f t="shared" si="113"/>
        <v>0</v>
      </c>
      <c r="EQ41" s="350">
        <f t="shared" si="114"/>
        <v>0</v>
      </c>
      <c r="ER41" s="350">
        <f t="shared" si="115"/>
        <v>0</v>
      </c>
      <c r="ES41" s="350">
        <f t="shared" si="116"/>
        <v>0</v>
      </c>
      <c r="ET41" s="350">
        <f t="shared" si="117"/>
        <v>0</v>
      </c>
      <c r="EU41" s="350">
        <f t="shared" si="118"/>
        <v>0</v>
      </c>
      <c r="EV41" s="350">
        <f t="shared" si="119"/>
        <v>0</v>
      </c>
      <c r="EW41" s="350">
        <f t="shared" si="120"/>
        <v>0</v>
      </c>
      <c r="EX41" s="350">
        <f t="shared" si="121"/>
        <v>0</v>
      </c>
      <c r="EY41" s="350">
        <f t="shared" si="122"/>
        <v>0</v>
      </c>
      <c r="EZ41" s="350">
        <f t="shared" si="123"/>
        <v>0</v>
      </c>
      <c r="FA41" s="350">
        <f t="shared" si="124"/>
        <v>0</v>
      </c>
      <c r="FB41" s="350">
        <f t="shared" si="125"/>
        <v>0</v>
      </c>
      <c r="FC41" s="350">
        <f t="shared" si="126"/>
        <v>0</v>
      </c>
      <c r="FD41" s="350">
        <f t="shared" si="127"/>
        <v>0</v>
      </c>
      <c r="FE41" s="350">
        <f t="shared" si="128"/>
        <v>0</v>
      </c>
      <c r="FF41" s="350">
        <f t="shared" si="129"/>
        <v>0</v>
      </c>
      <c r="FG41" s="350">
        <f t="shared" si="130"/>
        <v>0</v>
      </c>
      <c r="FH41" s="350">
        <f t="shared" si="131"/>
        <v>0</v>
      </c>
      <c r="FI41" s="350">
        <f t="shared" si="132"/>
        <v>0</v>
      </c>
      <c r="FJ41" s="350">
        <f t="shared" si="133"/>
        <v>0</v>
      </c>
      <c r="FK41" s="350">
        <f t="shared" si="134"/>
        <v>0</v>
      </c>
      <c r="FL41" s="350">
        <f t="shared" si="135"/>
        <v>0</v>
      </c>
      <c r="FM41" s="350">
        <f t="shared" si="136"/>
        <v>0</v>
      </c>
      <c r="FN41" s="350">
        <f t="shared" si="137"/>
        <v>0</v>
      </c>
      <c r="FO41" s="350">
        <f t="shared" si="138"/>
        <v>0</v>
      </c>
      <c r="FP41" s="350">
        <f t="shared" si="139"/>
        <v>0</v>
      </c>
      <c r="FQ41" s="350">
        <f t="shared" si="140"/>
        <v>0</v>
      </c>
      <c r="FR41" s="350">
        <f t="shared" si="141"/>
        <v>0</v>
      </c>
      <c r="FS41" s="350">
        <f t="shared" si="142"/>
        <v>0</v>
      </c>
      <c r="FT41" s="350">
        <f t="shared" si="143"/>
        <v>0</v>
      </c>
      <c r="FU41" s="350">
        <f t="shared" si="144"/>
        <v>0</v>
      </c>
      <c r="FV41" s="350">
        <f t="shared" si="145"/>
        <v>0</v>
      </c>
      <c r="FW41" s="350">
        <f t="shared" si="146"/>
        <v>0</v>
      </c>
      <c r="FX41" s="350">
        <f t="shared" si="147"/>
        <v>0</v>
      </c>
      <c r="FY41" s="350">
        <f t="shared" si="148"/>
        <v>0</v>
      </c>
      <c r="FZ41" s="350">
        <f t="shared" si="149"/>
        <v>0</v>
      </c>
      <c r="GA41" s="350">
        <f t="shared" si="150"/>
        <v>0</v>
      </c>
      <c r="GB41" s="350">
        <f t="shared" si="151"/>
        <v>0</v>
      </c>
      <c r="GC41" s="350">
        <f t="shared" si="152"/>
        <v>0</v>
      </c>
      <c r="GD41" s="350">
        <f t="shared" si="153"/>
        <v>0</v>
      </c>
      <c r="GE41" s="350">
        <f t="shared" si="154"/>
        <v>0</v>
      </c>
      <c r="GF41" s="350">
        <f t="shared" si="155"/>
        <v>0</v>
      </c>
      <c r="GG41" s="350">
        <f t="shared" si="156"/>
        <v>0</v>
      </c>
      <c r="GH41" s="350">
        <f t="shared" si="157"/>
        <v>0</v>
      </c>
      <c r="GI41" s="350">
        <f t="shared" si="158"/>
        <v>0</v>
      </c>
      <c r="GJ41" s="350">
        <f t="shared" si="159"/>
        <v>0</v>
      </c>
      <c r="GK41" s="350">
        <f t="shared" si="160"/>
        <v>0</v>
      </c>
      <c r="GL41" s="350">
        <f t="shared" si="161"/>
        <v>0</v>
      </c>
      <c r="GM41" s="346">
        <v>3</v>
      </c>
      <c r="GN41" s="346">
        <f t="shared" si="162"/>
        <v>0</v>
      </c>
      <c r="GO41" s="346">
        <v>3</v>
      </c>
      <c r="GP41" s="346">
        <f t="shared" si="163"/>
        <v>0</v>
      </c>
    </row>
    <row r="42" spans="1:198" x14ac:dyDescent="0.25">
      <c r="A42" s="31"/>
      <c r="B42" s="31"/>
      <c r="C42" s="31"/>
      <c r="D42" s="31"/>
      <c r="E42" s="31"/>
      <c r="F42" s="31"/>
      <c r="G42" s="34"/>
      <c r="H42" s="31"/>
      <c r="I42" s="31"/>
      <c r="J42" s="31"/>
      <c r="K42" s="31"/>
      <c r="L42" s="31"/>
      <c r="M42" s="31"/>
      <c r="N42" s="31"/>
      <c r="O42" s="99"/>
      <c r="P42" s="4" t="str">
        <f t="shared" si="164"/>
        <v/>
      </c>
      <c r="Q42" s="102"/>
      <c r="R42" s="4" t="str">
        <f t="shared" si="165"/>
        <v/>
      </c>
      <c r="S42" s="31"/>
      <c r="T42" s="31"/>
      <c r="U42" s="31"/>
      <c r="V42" s="31"/>
      <c r="W42" s="31"/>
      <c r="X42" s="31"/>
      <c r="Y42" s="31"/>
      <c r="Z42" s="31"/>
      <c r="AA42" s="31"/>
      <c r="AC42" s="346">
        <f t="shared" si="166"/>
        <v>0</v>
      </c>
      <c r="AE42" s="350" t="s">
        <v>203</v>
      </c>
      <c r="AF42" s="346">
        <f t="shared" si="167"/>
        <v>0</v>
      </c>
      <c r="AG42" s="346">
        <f t="shared" si="168"/>
        <v>0</v>
      </c>
      <c r="AH42" s="346">
        <f t="shared" si="169"/>
        <v>0</v>
      </c>
      <c r="AI42" s="346">
        <f t="shared" si="6"/>
        <v>0</v>
      </c>
      <c r="AJ42" s="346">
        <f t="shared" si="7"/>
        <v>0</v>
      </c>
      <c r="AK42" s="346">
        <f t="shared" si="8"/>
        <v>0</v>
      </c>
      <c r="AL42" s="346">
        <f t="shared" si="9"/>
        <v>0</v>
      </c>
      <c r="AM42" s="346">
        <f t="shared" si="10"/>
        <v>0</v>
      </c>
      <c r="AN42" s="346">
        <f t="shared" si="170"/>
        <v>0</v>
      </c>
      <c r="AP42" s="350" t="s">
        <v>203</v>
      </c>
      <c r="AQ42" s="378"/>
      <c r="AR42" s="378"/>
      <c r="AS42" s="350">
        <f t="shared" si="12"/>
        <v>0</v>
      </c>
      <c r="AT42" s="350">
        <f t="shared" si="13"/>
        <v>0</v>
      </c>
      <c r="AU42" s="350">
        <f t="shared" si="14"/>
        <v>0</v>
      </c>
      <c r="AV42" s="350">
        <f t="shared" si="15"/>
        <v>0</v>
      </c>
      <c r="AW42" s="350">
        <f t="shared" si="16"/>
        <v>0</v>
      </c>
      <c r="AX42" s="350">
        <f t="shared" si="17"/>
        <v>0</v>
      </c>
      <c r="AY42" s="350">
        <f t="shared" si="18"/>
        <v>0</v>
      </c>
      <c r="AZ42" s="350">
        <f t="shared" si="19"/>
        <v>0</v>
      </c>
      <c r="BA42" s="350">
        <f t="shared" si="20"/>
        <v>0</v>
      </c>
      <c r="BB42" s="350">
        <f t="shared" si="21"/>
        <v>0</v>
      </c>
      <c r="BC42" s="350">
        <f t="shared" si="22"/>
        <v>0</v>
      </c>
      <c r="BD42" s="350">
        <f t="shared" si="23"/>
        <v>0</v>
      </c>
      <c r="BE42" s="350">
        <f t="shared" si="24"/>
        <v>0</v>
      </c>
      <c r="BF42" s="350">
        <f t="shared" si="25"/>
        <v>0</v>
      </c>
      <c r="BG42" s="350">
        <f t="shared" si="26"/>
        <v>0</v>
      </c>
      <c r="BH42" s="350">
        <f t="shared" si="27"/>
        <v>0</v>
      </c>
      <c r="BI42" s="350">
        <f t="shared" si="28"/>
        <v>0</v>
      </c>
      <c r="BJ42" s="350">
        <f t="shared" si="29"/>
        <v>0</v>
      </c>
      <c r="BK42" s="350">
        <f t="shared" si="30"/>
        <v>0</v>
      </c>
      <c r="BL42" s="350">
        <f t="shared" si="31"/>
        <v>0</v>
      </c>
      <c r="BM42" s="350">
        <f t="shared" si="32"/>
        <v>0</v>
      </c>
      <c r="BN42" s="350">
        <f t="shared" si="33"/>
        <v>0</v>
      </c>
      <c r="BO42" s="350">
        <f t="shared" si="34"/>
        <v>0</v>
      </c>
      <c r="BP42" s="350">
        <f t="shared" si="35"/>
        <v>0</v>
      </c>
      <c r="BQ42" s="350">
        <f t="shared" si="36"/>
        <v>0</v>
      </c>
      <c r="BR42" s="350">
        <f t="shared" si="37"/>
        <v>0</v>
      </c>
      <c r="BS42" s="350">
        <f t="shared" si="38"/>
        <v>0</v>
      </c>
      <c r="BT42" s="350">
        <f t="shared" si="39"/>
        <v>0</v>
      </c>
      <c r="BU42" s="350">
        <f t="shared" si="40"/>
        <v>0</v>
      </c>
      <c r="BV42" s="350">
        <f t="shared" si="41"/>
        <v>0</v>
      </c>
      <c r="BW42" s="350">
        <f t="shared" si="42"/>
        <v>0</v>
      </c>
      <c r="BX42" s="350">
        <f t="shared" si="43"/>
        <v>0</v>
      </c>
      <c r="BY42" s="350">
        <f t="shared" si="44"/>
        <v>0</v>
      </c>
      <c r="BZ42" s="350">
        <f t="shared" si="45"/>
        <v>0</v>
      </c>
      <c r="CA42" s="350">
        <f t="shared" si="46"/>
        <v>0</v>
      </c>
      <c r="CB42" s="350">
        <f t="shared" si="47"/>
        <v>0</v>
      </c>
      <c r="CC42" s="350">
        <f t="shared" si="48"/>
        <v>0</v>
      </c>
      <c r="CD42" s="350">
        <f t="shared" si="49"/>
        <v>0</v>
      </c>
      <c r="CE42" s="350">
        <f t="shared" si="50"/>
        <v>0</v>
      </c>
      <c r="CF42" s="350">
        <f t="shared" si="51"/>
        <v>0</v>
      </c>
      <c r="CG42" s="350">
        <f t="shared" si="52"/>
        <v>0</v>
      </c>
      <c r="CH42" s="350">
        <f t="shared" si="53"/>
        <v>0</v>
      </c>
      <c r="CI42" s="350">
        <f t="shared" si="54"/>
        <v>0</v>
      </c>
      <c r="CJ42" s="350">
        <f t="shared" si="55"/>
        <v>0</v>
      </c>
      <c r="CK42" s="350">
        <f t="shared" si="56"/>
        <v>0</v>
      </c>
      <c r="CL42" s="350">
        <f t="shared" si="57"/>
        <v>0</v>
      </c>
      <c r="CM42" s="350">
        <f t="shared" si="58"/>
        <v>0</v>
      </c>
      <c r="CN42" s="350">
        <f t="shared" si="59"/>
        <v>0</v>
      </c>
      <c r="CO42" s="350">
        <f t="shared" si="60"/>
        <v>0</v>
      </c>
      <c r="CP42" s="350">
        <f t="shared" si="61"/>
        <v>0</v>
      </c>
      <c r="CQ42" s="350">
        <f t="shared" si="62"/>
        <v>0</v>
      </c>
      <c r="CR42" s="350">
        <f t="shared" si="63"/>
        <v>0</v>
      </c>
      <c r="CS42" s="350">
        <f t="shared" si="64"/>
        <v>0</v>
      </c>
      <c r="CT42" s="350">
        <f t="shared" si="65"/>
        <v>0</v>
      </c>
      <c r="CU42" s="350">
        <f t="shared" si="66"/>
        <v>0</v>
      </c>
      <c r="CV42" s="350">
        <f t="shared" si="67"/>
        <v>0</v>
      </c>
      <c r="CW42" s="350">
        <f t="shared" si="68"/>
        <v>0</v>
      </c>
      <c r="CX42" s="350">
        <f t="shared" si="69"/>
        <v>0</v>
      </c>
      <c r="CY42" s="350">
        <f t="shared" si="70"/>
        <v>0</v>
      </c>
      <c r="CZ42" s="350">
        <f t="shared" si="71"/>
        <v>0</v>
      </c>
      <c r="DA42" s="350">
        <f t="shared" si="72"/>
        <v>0</v>
      </c>
      <c r="DB42" s="350">
        <f t="shared" si="73"/>
        <v>0</v>
      </c>
      <c r="DC42" s="350">
        <f t="shared" si="74"/>
        <v>0</v>
      </c>
      <c r="DD42" s="350">
        <f t="shared" si="75"/>
        <v>0</v>
      </c>
      <c r="DE42" s="350">
        <f t="shared" si="76"/>
        <v>0</v>
      </c>
      <c r="DF42" s="350">
        <f t="shared" si="77"/>
        <v>0</v>
      </c>
      <c r="DG42" s="350">
        <f t="shared" si="78"/>
        <v>0</v>
      </c>
      <c r="DH42" s="350">
        <f t="shared" si="79"/>
        <v>0</v>
      </c>
      <c r="DI42" s="350">
        <f t="shared" si="80"/>
        <v>0</v>
      </c>
      <c r="DJ42" s="350">
        <f t="shared" si="81"/>
        <v>0</v>
      </c>
      <c r="DK42" s="350">
        <f t="shared" si="82"/>
        <v>0</v>
      </c>
      <c r="DL42" s="350">
        <f t="shared" si="83"/>
        <v>0</v>
      </c>
      <c r="DM42" s="350">
        <f t="shared" si="84"/>
        <v>0</v>
      </c>
      <c r="DN42" s="350">
        <f t="shared" si="85"/>
        <v>0</v>
      </c>
      <c r="DO42" s="350">
        <f t="shared" si="86"/>
        <v>0</v>
      </c>
      <c r="DP42" s="350">
        <f t="shared" si="87"/>
        <v>0</v>
      </c>
      <c r="DQ42" s="350">
        <f t="shared" si="88"/>
        <v>0</v>
      </c>
      <c r="DR42" s="350">
        <f t="shared" si="89"/>
        <v>0</v>
      </c>
      <c r="DS42" s="350">
        <f t="shared" si="90"/>
        <v>0</v>
      </c>
      <c r="DT42" s="350">
        <f t="shared" si="91"/>
        <v>0</v>
      </c>
      <c r="DU42" s="350">
        <f t="shared" si="92"/>
        <v>0</v>
      </c>
      <c r="DV42" s="350">
        <f t="shared" si="93"/>
        <v>0</v>
      </c>
      <c r="DW42" s="350">
        <f t="shared" si="94"/>
        <v>0</v>
      </c>
      <c r="DX42" s="350">
        <f t="shared" si="95"/>
        <v>0</v>
      </c>
      <c r="DY42" s="350">
        <f t="shared" si="96"/>
        <v>0</v>
      </c>
      <c r="DZ42" s="350">
        <f t="shared" si="97"/>
        <v>0</v>
      </c>
      <c r="EA42" s="350">
        <f t="shared" si="98"/>
        <v>0</v>
      </c>
      <c r="EB42" s="350">
        <f t="shared" si="99"/>
        <v>0</v>
      </c>
      <c r="EC42" s="350">
        <f t="shared" si="100"/>
        <v>0</v>
      </c>
      <c r="ED42" s="350">
        <f t="shared" si="101"/>
        <v>0</v>
      </c>
      <c r="EE42" s="350">
        <f t="shared" si="102"/>
        <v>0</v>
      </c>
      <c r="EF42" s="350">
        <f t="shared" si="103"/>
        <v>0</v>
      </c>
      <c r="EG42" s="350">
        <f t="shared" si="104"/>
        <v>0</v>
      </c>
      <c r="EH42" s="350">
        <f t="shared" si="105"/>
        <v>0</v>
      </c>
      <c r="EI42" s="350">
        <f t="shared" si="106"/>
        <v>0</v>
      </c>
      <c r="EJ42" s="350">
        <f t="shared" si="107"/>
        <v>0</v>
      </c>
      <c r="EK42" s="350">
        <f t="shared" si="108"/>
        <v>0</v>
      </c>
      <c r="EL42" s="350">
        <f t="shared" si="109"/>
        <v>0</v>
      </c>
      <c r="EM42" s="350">
        <f t="shared" si="110"/>
        <v>0</v>
      </c>
      <c r="EN42" s="350">
        <f t="shared" si="111"/>
        <v>0</v>
      </c>
      <c r="EO42" s="350">
        <f t="shared" si="112"/>
        <v>0</v>
      </c>
      <c r="EP42" s="350">
        <f t="shared" si="113"/>
        <v>0</v>
      </c>
      <c r="EQ42" s="350">
        <f t="shared" si="114"/>
        <v>0</v>
      </c>
      <c r="ER42" s="350">
        <f t="shared" si="115"/>
        <v>0</v>
      </c>
      <c r="ES42" s="350">
        <f t="shared" si="116"/>
        <v>0</v>
      </c>
      <c r="ET42" s="350">
        <f t="shared" si="117"/>
        <v>0</v>
      </c>
      <c r="EU42" s="350">
        <f t="shared" si="118"/>
        <v>0</v>
      </c>
      <c r="EV42" s="350">
        <f t="shared" si="119"/>
        <v>0</v>
      </c>
      <c r="EW42" s="350">
        <f t="shared" si="120"/>
        <v>0</v>
      </c>
      <c r="EX42" s="350">
        <f t="shared" si="121"/>
        <v>0</v>
      </c>
      <c r="EY42" s="350">
        <f t="shared" si="122"/>
        <v>0</v>
      </c>
      <c r="EZ42" s="350">
        <f t="shared" si="123"/>
        <v>0</v>
      </c>
      <c r="FA42" s="350">
        <f t="shared" si="124"/>
        <v>0</v>
      </c>
      <c r="FB42" s="350">
        <f t="shared" si="125"/>
        <v>0</v>
      </c>
      <c r="FC42" s="350">
        <f t="shared" si="126"/>
        <v>0</v>
      </c>
      <c r="FD42" s="350">
        <f t="shared" si="127"/>
        <v>0</v>
      </c>
      <c r="FE42" s="350">
        <f t="shared" si="128"/>
        <v>0</v>
      </c>
      <c r="FF42" s="350">
        <f t="shared" si="129"/>
        <v>0</v>
      </c>
      <c r="FG42" s="350">
        <f t="shared" si="130"/>
        <v>0</v>
      </c>
      <c r="FH42" s="350">
        <f t="shared" si="131"/>
        <v>0</v>
      </c>
      <c r="FI42" s="350">
        <f t="shared" si="132"/>
        <v>0</v>
      </c>
      <c r="FJ42" s="350">
        <f t="shared" si="133"/>
        <v>0</v>
      </c>
      <c r="FK42" s="350">
        <f t="shared" si="134"/>
        <v>0</v>
      </c>
      <c r="FL42" s="350">
        <f t="shared" si="135"/>
        <v>0</v>
      </c>
      <c r="FM42" s="350">
        <f t="shared" si="136"/>
        <v>0</v>
      </c>
      <c r="FN42" s="350">
        <f t="shared" si="137"/>
        <v>0</v>
      </c>
      <c r="FO42" s="350">
        <f t="shared" si="138"/>
        <v>0</v>
      </c>
      <c r="FP42" s="350">
        <f t="shared" si="139"/>
        <v>0</v>
      </c>
      <c r="FQ42" s="350">
        <f t="shared" si="140"/>
        <v>0</v>
      </c>
      <c r="FR42" s="350">
        <f t="shared" si="141"/>
        <v>0</v>
      </c>
      <c r="FS42" s="350">
        <f t="shared" si="142"/>
        <v>0</v>
      </c>
      <c r="FT42" s="350">
        <f t="shared" si="143"/>
        <v>0</v>
      </c>
      <c r="FU42" s="350">
        <f t="shared" si="144"/>
        <v>0</v>
      </c>
      <c r="FV42" s="350">
        <f t="shared" si="145"/>
        <v>0</v>
      </c>
      <c r="FW42" s="350">
        <f t="shared" si="146"/>
        <v>0</v>
      </c>
      <c r="FX42" s="350">
        <f t="shared" si="147"/>
        <v>0</v>
      </c>
      <c r="FY42" s="350">
        <f t="shared" si="148"/>
        <v>0</v>
      </c>
      <c r="FZ42" s="350">
        <f t="shared" si="149"/>
        <v>0</v>
      </c>
      <c r="GA42" s="350">
        <f t="shared" si="150"/>
        <v>0</v>
      </c>
      <c r="GB42" s="350">
        <f t="shared" si="151"/>
        <v>0</v>
      </c>
      <c r="GC42" s="350">
        <f t="shared" si="152"/>
        <v>0</v>
      </c>
      <c r="GD42" s="350">
        <f t="shared" si="153"/>
        <v>0</v>
      </c>
      <c r="GE42" s="350">
        <f t="shared" si="154"/>
        <v>0</v>
      </c>
      <c r="GF42" s="350">
        <f t="shared" si="155"/>
        <v>0</v>
      </c>
      <c r="GG42" s="350">
        <f t="shared" si="156"/>
        <v>0</v>
      </c>
      <c r="GH42" s="350">
        <f t="shared" si="157"/>
        <v>0</v>
      </c>
      <c r="GI42" s="350">
        <f t="shared" si="158"/>
        <v>0</v>
      </c>
      <c r="GJ42" s="350">
        <f t="shared" si="159"/>
        <v>0</v>
      </c>
      <c r="GK42" s="350">
        <f t="shared" si="160"/>
        <v>0</v>
      </c>
      <c r="GL42" s="350">
        <f t="shared" si="161"/>
        <v>0</v>
      </c>
      <c r="GM42" s="346">
        <v>3</v>
      </c>
      <c r="GN42" s="346">
        <f t="shared" si="162"/>
        <v>0</v>
      </c>
      <c r="GO42" s="346">
        <v>3</v>
      </c>
      <c r="GP42" s="346">
        <f t="shared" si="163"/>
        <v>0</v>
      </c>
    </row>
    <row r="43" spans="1:198" x14ac:dyDescent="0.25">
      <c r="A43" s="31"/>
      <c r="B43" s="31"/>
      <c r="C43" s="31"/>
      <c r="D43" s="31"/>
      <c r="E43" s="31"/>
      <c r="F43" s="31"/>
      <c r="G43" s="34"/>
      <c r="H43" s="31"/>
      <c r="I43" s="31"/>
      <c r="J43" s="31"/>
      <c r="K43" s="31"/>
      <c r="L43" s="31"/>
      <c r="M43" s="31"/>
      <c r="N43" s="31"/>
      <c r="O43" s="99"/>
      <c r="P43" s="4" t="str">
        <f t="shared" si="164"/>
        <v/>
      </c>
      <c r="Q43" s="102"/>
      <c r="R43" s="4" t="str">
        <f t="shared" si="165"/>
        <v/>
      </c>
      <c r="S43" s="31"/>
      <c r="T43" s="31"/>
      <c r="U43" s="31"/>
      <c r="V43" s="31"/>
      <c r="W43" s="31"/>
      <c r="X43" s="31"/>
      <c r="Y43" s="31"/>
      <c r="Z43" s="31"/>
      <c r="AA43" s="31"/>
      <c r="AC43" s="346">
        <f t="shared" si="166"/>
        <v>0</v>
      </c>
      <c r="AE43" s="350" t="s">
        <v>204</v>
      </c>
      <c r="AF43" s="346">
        <f t="shared" si="167"/>
        <v>0</v>
      </c>
      <c r="AG43" s="346">
        <f t="shared" si="168"/>
        <v>0</v>
      </c>
      <c r="AH43" s="346">
        <f t="shared" si="169"/>
        <v>0</v>
      </c>
      <c r="AI43" s="346">
        <f t="shared" si="6"/>
        <v>0</v>
      </c>
      <c r="AJ43" s="346">
        <f t="shared" si="7"/>
        <v>0</v>
      </c>
      <c r="AK43" s="346">
        <f t="shared" si="8"/>
        <v>0</v>
      </c>
      <c r="AL43" s="346">
        <f t="shared" si="9"/>
        <v>0</v>
      </c>
      <c r="AM43" s="346">
        <f t="shared" si="10"/>
        <v>0</v>
      </c>
      <c r="AN43" s="346">
        <f t="shared" si="170"/>
        <v>0</v>
      </c>
      <c r="AP43" s="350" t="s">
        <v>204</v>
      </c>
      <c r="AQ43" s="378"/>
      <c r="AR43" s="378"/>
      <c r="AS43" s="350">
        <f t="shared" si="12"/>
        <v>0</v>
      </c>
      <c r="AT43" s="350">
        <f t="shared" si="13"/>
        <v>0</v>
      </c>
      <c r="AU43" s="350">
        <f t="shared" si="14"/>
        <v>0</v>
      </c>
      <c r="AV43" s="350">
        <f t="shared" si="15"/>
        <v>0</v>
      </c>
      <c r="AW43" s="350">
        <f t="shared" si="16"/>
        <v>0</v>
      </c>
      <c r="AX43" s="350">
        <f t="shared" si="17"/>
        <v>0</v>
      </c>
      <c r="AY43" s="350">
        <f t="shared" si="18"/>
        <v>0</v>
      </c>
      <c r="AZ43" s="350">
        <f t="shared" si="19"/>
        <v>0</v>
      </c>
      <c r="BA43" s="350">
        <f t="shared" si="20"/>
        <v>0</v>
      </c>
      <c r="BB43" s="350">
        <f t="shared" si="21"/>
        <v>0</v>
      </c>
      <c r="BC43" s="350">
        <f t="shared" si="22"/>
        <v>0</v>
      </c>
      <c r="BD43" s="350">
        <f t="shared" si="23"/>
        <v>0</v>
      </c>
      <c r="BE43" s="350">
        <f t="shared" si="24"/>
        <v>0</v>
      </c>
      <c r="BF43" s="350">
        <f t="shared" si="25"/>
        <v>0</v>
      </c>
      <c r="BG43" s="350">
        <f t="shared" si="26"/>
        <v>0</v>
      </c>
      <c r="BH43" s="350">
        <f t="shared" si="27"/>
        <v>0</v>
      </c>
      <c r="BI43" s="350">
        <f t="shared" si="28"/>
        <v>0</v>
      </c>
      <c r="BJ43" s="350">
        <f t="shared" si="29"/>
        <v>0</v>
      </c>
      <c r="BK43" s="350">
        <f t="shared" si="30"/>
        <v>0</v>
      </c>
      <c r="BL43" s="350">
        <f t="shared" si="31"/>
        <v>0</v>
      </c>
      <c r="BM43" s="350">
        <f t="shared" si="32"/>
        <v>0</v>
      </c>
      <c r="BN43" s="350">
        <f t="shared" si="33"/>
        <v>0</v>
      </c>
      <c r="BO43" s="350">
        <f t="shared" si="34"/>
        <v>0</v>
      </c>
      <c r="BP43" s="350">
        <f t="shared" si="35"/>
        <v>0</v>
      </c>
      <c r="BQ43" s="350">
        <f t="shared" si="36"/>
        <v>0</v>
      </c>
      <c r="BR43" s="350">
        <f t="shared" si="37"/>
        <v>0</v>
      </c>
      <c r="BS43" s="350">
        <f t="shared" si="38"/>
        <v>0</v>
      </c>
      <c r="BT43" s="350">
        <f t="shared" si="39"/>
        <v>0</v>
      </c>
      <c r="BU43" s="350">
        <f t="shared" si="40"/>
        <v>0</v>
      </c>
      <c r="BV43" s="350">
        <f t="shared" si="41"/>
        <v>0</v>
      </c>
      <c r="BW43" s="350">
        <f t="shared" si="42"/>
        <v>0</v>
      </c>
      <c r="BX43" s="350">
        <f t="shared" si="43"/>
        <v>0</v>
      </c>
      <c r="BY43" s="350">
        <f t="shared" si="44"/>
        <v>0</v>
      </c>
      <c r="BZ43" s="350">
        <f t="shared" si="45"/>
        <v>0</v>
      </c>
      <c r="CA43" s="350">
        <f t="shared" si="46"/>
        <v>0</v>
      </c>
      <c r="CB43" s="350">
        <f t="shared" si="47"/>
        <v>0</v>
      </c>
      <c r="CC43" s="350">
        <f t="shared" si="48"/>
        <v>0</v>
      </c>
      <c r="CD43" s="350">
        <f t="shared" si="49"/>
        <v>0</v>
      </c>
      <c r="CE43" s="350">
        <f t="shared" si="50"/>
        <v>0</v>
      </c>
      <c r="CF43" s="350">
        <f t="shared" si="51"/>
        <v>0</v>
      </c>
      <c r="CG43" s="350">
        <f t="shared" si="52"/>
        <v>0</v>
      </c>
      <c r="CH43" s="350">
        <f t="shared" si="53"/>
        <v>0</v>
      </c>
      <c r="CI43" s="350">
        <f t="shared" si="54"/>
        <v>0</v>
      </c>
      <c r="CJ43" s="350">
        <f t="shared" si="55"/>
        <v>0</v>
      </c>
      <c r="CK43" s="350">
        <f t="shared" si="56"/>
        <v>0</v>
      </c>
      <c r="CL43" s="350">
        <f t="shared" si="57"/>
        <v>0</v>
      </c>
      <c r="CM43" s="350">
        <f t="shared" si="58"/>
        <v>0</v>
      </c>
      <c r="CN43" s="350">
        <f t="shared" si="59"/>
        <v>0</v>
      </c>
      <c r="CO43" s="350">
        <f t="shared" si="60"/>
        <v>0</v>
      </c>
      <c r="CP43" s="350">
        <f t="shared" si="61"/>
        <v>0</v>
      </c>
      <c r="CQ43" s="350">
        <f t="shared" si="62"/>
        <v>0</v>
      </c>
      <c r="CR43" s="350">
        <f t="shared" si="63"/>
        <v>0</v>
      </c>
      <c r="CS43" s="350">
        <f t="shared" si="64"/>
        <v>0</v>
      </c>
      <c r="CT43" s="350">
        <f t="shared" si="65"/>
        <v>0</v>
      </c>
      <c r="CU43" s="350">
        <f t="shared" si="66"/>
        <v>0</v>
      </c>
      <c r="CV43" s="350">
        <f t="shared" si="67"/>
        <v>0</v>
      </c>
      <c r="CW43" s="350">
        <f t="shared" si="68"/>
        <v>0</v>
      </c>
      <c r="CX43" s="350">
        <f t="shared" si="69"/>
        <v>0</v>
      </c>
      <c r="CY43" s="350">
        <f t="shared" si="70"/>
        <v>0</v>
      </c>
      <c r="CZ43" s="350">
        <f t="shared" si="71"/>
        <v>0</v>
      </c>
      <c r="DA43" s="350">
        <f t="shared" si="72"/>
        <v>0</v>
      </c>
      <c r="DB43" s="350">
        <f t="shared" si="73"/>
        <v>0</v>
      </c>
      <c r="DC43" s="350">
        <f t="shared" si="74"/>
        <v>0</v>
      </c>
      <c r="DD43" s="350">
        <f t="shared" si="75"/>
        <v>0</v>
      </c>
      <c r="DE43" s="350">
        <f t="shared" si="76"/>
        <v>0</v>
      </c>
      <c r="DF43" s="350">
        <f t="shared" si="77"/>
        <v>0</v>
      </c>
      <c r="DG43" s="350">
        <f t="shared" si="78"/>
        <v>0</v>
      </c>
      <c r="DH43" s="350">
        <f t="shared" si="79"/>
        <v>0</v>
      </c>
      <c r="DI43" s="350">
        <f t="shared" si="80"/>
        <v>0</v>
      </c>
      <c r="DJ43" s="350">
        <f t="shared" si="81"/>
        <v>0</v>
      </c>
      <c r="DK43" s="350">
        <f t="shared" si="82"/>
        <v>0</v>
      </c>
      <c r="DL43" s="350">
        <f t="shared" si="83"/>
        <v>0</v>
      </c>
      <c r="DM43" s="350">
        <f t="shared" si="84"/>
        <v>0</v>
      </c>
      <c r="DN43" s="350">
        <f t="shared" si="85"/>
        <v>0</v>
      </c>
      <c r="DO43" s="350">
        <f t="shared" si="86"/>
        <v>0</v>
      </c>
      <c r="DP43" s="350">
        <f t="shared" si="87"/>
        <v>0</v>
      </c>
      <c r="DQ43" s="350">
        <f t="shared" si="88"/>
        <v>0</v>
      </c>
      <c r="DR43" s="350">
        <f t="shared" si="89"/>
        <v>0</v>
      </c>
      <c r="DS43" s="350">
        <f t="shared" si="90"/>
        <v>0</v>
      </c>
      <c r="DT43" s="350">
        <f t="shared" si="91"/>
        <v>0</v>
      </c>
      <c r="DU43" s="350">
        <f t="shared" si="92"/>
        <v>0</v>
      </c>
      <c r="DV43" s="350">
        <f t="shared" si="93"/>
        <v>0</v>
      </c>
      <c r="DW43" s="350">
        <f t="shared" si="94"/>
        <v>0</v>
      </c>
      <c r="DX43" s="350">
        <f t="shared" si="95"/>
        <v>0</v>
      </c>
      <c r="DY43" s="350">
        <f t="shared" si="96"/>
        <v>0</v>
      </c>
      <c r="DZ43" s="350">
        <f t="shared" si="97"/>
        <v>0</v>
      </c>
      <c r="EA43" s="350">
        <f t="shared" si="98"/>
        <v>0</v>
      </c>
      <c r="EB43" s="350">
        <f t="shared" si="99"/>
        <v>0</v>
      </c>
      <c r="EC43" s="350">
        <f t="shared" si="100"/>
        <v>0</v>
      </c>
      <c r="ED43" s="350">
        <f t="shared" si="101"/>
        <v>0</v>
      </c>
      <c r="EE43" s="350">
        <f t="shared" si="102"/>
        <v>0</v>
      </c>
      <c r="EF43" s="350">
        <f t="shared" si="103"/>
        <v>0</v>
      </c>
      <c r="EG43" s="350">
        <f t="shared" si="104"/>
        <v>0</v>
      </c>
      <c r="EH43" s="350">
        <f t="shared" si="105"/>
        <v>0</v>
      </c>
      <c r="EI43" s="350">
        <f t="shared" si="106"/>
        <v>0</v>
      </c>
      <c r="EJ43" s="350">
        <f t="shared" si="107"/>
        <v>0</v>
      </c>
      <c r="EK43" s="350">
        <f t="shared" si="108"/>
        <v>0</v>
      </c>
      <c r="EL43" s="350">
        <f t="shared" si="109"/>
        <v>0</v>
      </c>
      <c r="EM43" s="350">
        <f t="shared" si="110"/>
        <v>0</v>
      </c>
      <c r="EN43" s="350">
        <f t="shared" si="111"/>
        <v>0</v>
      </c>
      <c r="EO43" s="350">
        <f t="shared" si="112"/>
        <v>0</v>
      </c>
      <c r="EP43" s="350">
        <f t="shared" si="113"/>
        <v>0</v>
      </c>
      <c r="EQ43" s="350">
        <f t="shared" si="114"/>
        <v>0</v>
      </c>
      <c r="ER43" s="350">
        <f t="shared" si="115"/>
        <v>0</v>
      </c>
      <c r="ES43" s="350">
        <f t="shared" si="116"/>
        <v>0</v>
      </c>
      <c r="ET43" s="350">
        <f t="shared" si="117"/>
        <v>0</v>
      </c>
      <c r="EU43" s="350">
        <f t="shared" si="118"/>
        <v>0</v>
      </c>
      <c r="EV43" s="350">
        <f t="shared" si="119"/>
        <v>0</v>
      </c>
      <c r="EW43" s="350">
        <f t="shared" si="120"/>
        <v>0</v>
      </c>
      <c r="EX43" s="350">
        <f t="shared" si="121"/>
        <v>0</v>
      </c>
      <c r="EY43" s="350">
        <f t="shared" si="122"/>
        <v>0</v>
      </c>
      <c r="EZ43" s="350">
        <f t="shared" si="123"/>
        <v>0</v>
      </c>
      <c r="FA43" s="350">
        <f t="shared" si="124"/>
        <v>0</v>
      </c>
      <c r="FB43" s="350">
        <f t="shared" si="125"/>
        <v>0</v>
      </c>
      <c r="FC43" s="350">
        <f t="shared" si="126"/>
        <v>0</v>
      </c>
      <c r="FD43" s="350">
        <f t="shared" si="127"/>
        <v>0</v>
      </c>
      <c r="FE43" s="350">
        <f t="shared" si="128"/>
        <v>0</v>
      </c>
      <c r="FF43" s="350">
        <f t="shared" si="129"/>
        <v>0</v>
      </c>
      <c r="FG43" s="350">
        <f t="shared" si="130"/>
        <v>0</v>
      </c>
      <c r="FH43" s="350">
        <f t="shared" si="131"/>
        <v>0</v>
      </c>
      <c r="FI43" s="350">
        <f t="shared" si="132"/>
        <v>0</v>
      </c>
      <c r="FJ43" s="350">
        <f t="shared" si="133"/>
        <v>0</v>
      </c>
      <c r="FK43" s="350">
        <f t="shared" si="134"/>
        <v>0</v>
      </c>
      <c r="FL43" s="350">
        <f t="shared" si="135"/>
        <v>0</v>
      </c>
      <c r="FM43" s="350">
        <f t="shared" si="136"/>
        <v>0</v>
      </c>
      <c r="FN43" s="350">
        <f t="shared" si="137"/>
        <v>0</v>
      </c>
      <c r="FO43" s="350">
        <f t="shared" si="138"/>
        <v>0</v>
      </c>
      <c r="FP43" s="350">
        <f t="shared" si="139"/>
        <v>0</v>
      </c>
      <c r="FQ43" s="350">
        <f t="shared" si="140"/>
        <v>0</v>
      </c>
      <c r="FR43" s="350">
        <f t="shared" si="141"/>
        <v>0</v>
      </c>
      <c r="FS43" s="350">
        <f t="shared" si="142"/>
        <v>0</v>
      </c>
      <c r="FT43" s="350">
        <f t="shared" si="143"/>
        <v>0</v>
      </c>
      <c r="FU43" s="350">
        <f t="shared" si="144"/>
        <v>0</v>
      </c>
      <c r="FV43" s="350">
        <f t="shared" si="145"/>
        <v>0</v>
      </c>
      <c r="FW43" s="350">
        <f t="shared" si="146"/>
        <v>0</v>
      </c>
      <c r="FX43" s="350">
        <f t="shared" si="147"/>
        <v>0</v>
      </c>
      <c r="FY43" s="350">
        <f t="shared" si="148"/>
        <v>0</v>
      </c>
      <c r="FZ43" s="350">
        <f t="shared" si="149"/>
        <v>0</v>
      </c>
      <c r="GA43" s="350">
        <f t="shared" si="150"/>
        <v>0</v>
      </c>
      <c r="GB43" s="350">
        <f t="shared" si="151"/>
        <v>0</v>
      </c>
      <c r="GC43" s="350">
        <f t="shared" si="152"/>
        <v>0</v>
      </c>
      <c r="GD43" s="350">
        <f t="shared" si="153"/>
        <v>0</v>
      </c>
      <c r="GE43" s="350">
        <f t="shared" si="154"/>
        <v>0</v>
      </c>
      <c r="GF43" s="350">
        <f t="shared" si="155"/>
        <v>0</v>
      </c>
      <c r="GG43" s="350">
        <f t="shared" si="156"/>
        <v>0</v>
      </c>
      <c r="GH43" s="350">
        <f t="shared" si="157"/>
        <v>0</v>
      </c>
      <c r="GI43" s="350">
        <f t="shared" si="158"/>
        <v>0</v>
      </c>
      <c r="GJ43" s="350">
        <f t="shared" si="159"/>
        <v>0</v>
      </c>
      <c r="GK43" s="350">
        <f t="shared" si="160"/>
        <v>0</v>
      </c>
      <c r="GL43" s="350">
        <f t="shared" si="161"/>
        <v>0</v>
      </c>
      <c r="GM43" s="346">
        <v>8</v>
      </c>
      <c r="GN43" s="346">
        <f t="shared" si="162"/>
        <v>0</v>
      </c>
      <c r="GO43" s="346">
        <v>1</v>
      </c>
      <c r="GP43" s="346">
        <f t="shared" si="163"/>
        <v>0</v>
      </c>
    </row>
    <row r="44" spans="1:198" x14ac:dyDescent="0.25">
      <c r="A44" s="31"/>
      <c r="B44" s="31"/>
      <c r="C44" s="31"/>
      <c r="D44" s="31"/>
      <c r="E44" s="31"/>
      <c r="F44" s="31"/>
      <c r="G44" s="34"/>
      <c r="H44" s="31"/>
      <c r="I44" s="31"/>
      <c r="J44" s="31"/>
      <c r="K44" s="31"/>
      <c r="L44" s="31"/>
      <c r="M44" s="31"/>
      <c r="N44" s="31"/>
      <c r="O44" s="99"/>
      <c r="P44" s="4" t="str">
        <f t="shared" si="164"/>
        <v/>
      </c>
      <c r="Q44" s="102"/>
      <c r="R44" s="4" t="str">
        <f t="shared" si="165"/>
        <v/>
      </c>
      <c r="S44" s="31"/>
      <c r="T44" s="31"/>
      <c r="U44" s="31"/>
      <c r="V44" s="31"/>
      <c r="W44" s="31"/>
      <c r="X44" s="31"/>
      <c r="Y44" s="31"/>
      <c r="Z44" s="31"/>
      <c r="AA44" s="31"/>
      <c r="AC44" s="346">
        <f t="shared" si="166"/>
        <v>0</v>
      </c>
      <c r="AE44" s="350" t="s">
        <v>205</v>
      </c>
      <c r="AF44" s="346">
        <f t="shared" si="167"/>
        <v>0</v>
      </c>
      <c r="AG44" s="346">
        <f t="shared" si="168"/>
        <v>0</v>
      </c>
      <c r="AH44" s="346">
        <f t="shared" si="169"/>
        <v>0</v>
      </c>
      <c r="AI44" s="346">
        <f t="shared" si="6"/>
        <v>0</v>
      </c>
      <c r="AJ44" s="346">
        <f t="shared" si="7"/>
        <v>0</v>
      </c>
      <c r="AK44" s="346">
        <f t="shared" si="8"/>
        <v>0</v>
      </c>
      <c r="AL44" s="346">
        <f t="shared" si="9"/>
        <v>0</v>
      </c>
      <c r="AM44" s="346">
        <f t="shared" si="10"/>
        <v>0</v>
      </c>
      <c r="AN44" s="346">
        <f t="shared" si="170"/>
        <v>0</v>
      </c>
      <c r="AP44" s="350" t="s">
        <v>205</v>
      </c>
      <c r="AQ44" s="378"/>
      <c r="AR44" s="378"/>
      <c r="AS44" s="350">
        <f t="shared" si="12"/>
        <v>0</v>
      </c>
      <c r="AT44" s="350">
        <f t="shared" si="13"/>
        <v>0</v>
      </c>
      <c r="AU44" s="350">
        <f t="shared" si="14"/>
        <v>0</v>
      </c>
      <c r="AV44" s="350">
        <f t="shared" si="15"/>
        <v>0</v>
      </c>
      <c r="AW44" s="350">
        <f t="shared" si="16"/>
        <v>0</v>
      </c>
      <c r="AX44" s="350">
        <f t="shared" si="17"/>
        <v>0</v>
      </c>
      <c r="AY44" s="350">
        <f t="shared" si="18"/>
        <v>0</v>
      </c>
      <c r="AZ44" s="350">
        <f t="shared" si="19"/>
        <v>0</v>
      </c>
      <c r="BA44" s="350">
        <f t="shared" si="20"/>
        <v>0</v>
      </c>
      <c r="BB44" s="350">
        <f t="shared" si="21"/>
        <v>0</v>
      </c>
      <c r="BC44" s="350">
        <f t="shared" si="22"/>
        <v>0</v>
      </c>
      <c r="BD44" s="350">
        <f t="shared" si="23"/>
        <v>0</v>
      </c>
      <c r="BE44" s="350">
        <f t="shared" si="24"/>
        <v>0</v>
      </c>
      <c r="BF44" s="350">
        <f t="shared" si="25"/>
        <v>0</v>
      </c>
      <c r="BG44" s="350">
        <f t="shared" si="26"/>
        <v>0</v>
      </c>
      <c r="BH44" s="350">
        <f t="shared" si="27"/>
        <v>0</v>
      </c>
      <c r="BI44" s="350">
        <f t="shared" si="28"/>
        <v>0</v>
      </c>
      <c r="BJ44" s="350">
        <f t="shared" si="29"/>
        <v>0</v>
      </c>
      <c r="BK44" s="350">
        <f t="shared" si="30"/>
        <v>0</v>
      </c>
      <c r="BL44" s="350">
        <f t="shared" si="31"/>
        <v>0</v>
      </c>
      <c r="BM44" s="350">
        <f t="shared" si="32"/>
        <v>0</v>
      </c>
      <c r="BN44" s="350">
        <f t="shared" si="33"/>
        <v>0</v>
      </c>
      <c r="BO44" s="350">
        <f t="shared" si="34"/>
        <v>0</v>
      </c>
      <c r="BP44" s="350">
        <f t="shared" si="35"/>
        <v>0</v>
      </c>
      <c r="BQ44" s="350">
        <f t="shared" si="36"/>
        <v>0</v>
      </c>
      <c r="BR44" s="350">
        <f t="shared" si="37"/>
        <v>0</v>
      </c>
      <c r="BS44" s="350">
        <f t="shared" si="38"/>
        <v>0</v>
      </c>
      <c r="BT44" s="350">
        <f t="shared" si="39"/>
        <v>0</v>
      </c>
      <c r="BU44" s="350">
        <f t="shared" si="40"/>
        <v>0</v>
      </c>
      <c r="BV44" s="350">
        <f t="shared" si="41"/>
        <v>0</v>
      </c>
      <c r="BW44" s="350">
        <f t="shared" si="42"/>
        <v>0</v>
      </c>
      <c r="BX44" s="350">
        <f t="shared" si="43"/>
        <v>0</v>
      </c>
      <c r="BY44" s="350">
        <f t="shared" si="44"/>
        <v>0</v>
      </c>
      <c r="BZ44" s="350">
        <f t="shared" si="45"/>
        <v>0</v>
      </c>
      <c r="CA44" s="350">
        <f t="shared" si="46"/>
        <v>0</v>
      </c>
      <c r="CB44" s="350">
        <f t="shared" si="47"/>
        <v>0</v>
      </c>
      <c r="CC44" s="350">
        <f t="shared" si="48"/>
        <v>0</v>
      </c>
      <c r="CD44" s="350">
        <f t="shared" si="49"/>
        <v>0</v>
      </c>
      <c r="CE44" s="350">
        <f t="shared" si="50"/>
        <v>0</v>
      </c>
      <c r="CF44" s="350">
        <f t="shared" si="51"/>
        <v>0</v>
      </c>
      <c r="CG44" s="350">
        <f t="shared" si="52"/>
        <v>0</v>
      </c>
      <c r="CH44" s="350">
        <f t="shared" si="53"/>
        <v>0</v>
      </c>
      <c r="CI44" s="350">
        <f t="shared" si="54"/>
        <v>0</v>
      </c>
      <c r="CJ44" s="350">
        <f t="shared" si="55"/>
        <v>0</v>
      </c>
      <c r="CK44" s="350">
        <f t="shared" si="56"/>
        <v>0</v>
      </c>
      <c r="CL44" s="350">
        <f t="shared" si="57"/>
        <v>0</v>
      </c>
      <c r="CM44" s="350">
        <f t="shared" si="58"/>
        <v>0</v>
      </c>
      <c r="CN44" s="350">
        <f t="shared" si="59"/>
        <v>0</v>
      </c>
      <c r="CO44" s="350">
        <f t="shared" si="60"/>
        <v>0</v>
      </c>
      <c r="CP44" s="350">
        <f t="shared" si="61"/>
        <v>0</v>
      </c>
      <c r="CQ44" s="350">
        <f t="shared" si="62"/>
        <v>0</v>
      </c>
      <c r="CR44" s="350">
        <f t="shared" si="63"/>
        <v>0</v>
      </c>
      <c r="CS44" s="350">
        <f t="shared" si="64"/>
        <v>0</v>
      </c>
      <c r="CT44" s="350">
        <f t="shared" si="65"/>
        <v>0</v>
      </c>
      <c r="CU44" s="350">
        <f t="shared" si="66"/>
        <v>0</v>
      </c>
      <c r="CV44" s="350">
        <f t="shared" si="67"/>
        <v>0</v>
      </c>
      <c r="CW44" s="350">
        <f t="shared" si="68"/>
        <v>0</v>
      </c>
      <c r="CX44" s="350">
        <f t="shared" si="69"/>
        <v>0</v>
      </c>
      <c r="CY44" s="350">
        <f t="shared" si="70"/>
        <v>0</v>
      </c>
      <c r="CZ44" s="350">
        <f t="shared" si="71"/>
        <v>0</v>
      </c>
      <c r="DA44" s="350">
        <f t="shared" si="72"/>
        <v>0</v>
      </c>
      <c r="DB44" s="350">
        <f t="shared" si="73"/>
        <v>0</v>
      </c>
      <c r="DC44" s="350">
        <f t="shared" si="74"/>
        <v>0</v>
      </c>
      <c r="DD44" s="350">
        <f t="shared" si="75"/>
        <v>0</v>
      </c>
      <c r="DE44" s="350">
        <f t="shared" si="76"/>
        <v>0</v>
      </c>
      <c r="DF44" s="350">
        <f t="shared" si="77"/>
        <v>0</v>
      </c>
      <c r="DG44" s="350">
        <f t="shared" si="78"/>
        <v>0</v>
      </c>
      <c r="DH44" s="350">
        <f t="shared" si="79"/>
        <v>0</v>
      </c>
      <c r="DI44" s="350">
        <f t="shared" si="80"/>
        <v>0</v>
      </c>
      <c r="DJ44" s="350">
        <f t="shared" si="81"/>
        <v>0</v>
      </c>
      <c r="DK44" s="350">
        <f t="shared" si="82"/>
        <v>0</v>
      </c>
      <c r="DL44" s="350">
        <f t="shared" si="83"/>
        <v>0</v>
      </c>
      <c r="DM44" s="350">
        <f t="shared" si="84"/>
        <v>0</v>
      </c>
      <c r="DN44" s="350">
        <f t="shared" si="85"/>
        <v>0</v>
      </c>
      <c r="DO44" s="350">
        <f t="shared" si="86"/>
        <v>0</v>
      </c>
      <c r="DP44" s="350">
        <f t="shared" si="87"/>
        <v>0</v>
      </c>
      <c r="DQ44" s="350">
        <f t="shared" si="88"/>
        <v>0</v>
      </c>
      <c r="DR44" s="350">
        <f t="shared" si="89"/>
        <v>0</v>
      </c>
      <c r="DS44" s="350">
        <f t="shared" si="90"/>
        <v>0</v>
      </c>
      <c r="DT44" s="350">
        <f t="shared" si="91"/>
        <v>0</v>
      </c>
      <c r="DU44" s="350">
        <f t="shared" si="92"/>
        <v>0</v>
      </c>
      <c r="DV44" s="350">
        <f t="shared" si="93"/>
        <v>0</v>
      </c>
      <c r="DW44" s="350">
        <f t="shared" si="94"/>
        <v>0</v>
      </c>
      <c r="DX44" s="350">
        <f t="shared" si="95"/>
        <v>0</v>
      </c>
      <c r="DY44" s="350">
        <f t="shared" si="96"/>
        <v>0</v>
      </c>
      <c r="DZ44" s="350">
        <f t="shared" si="97"/>
        <v>0</v>
      </c>
      <c r="EA44" s="350">
        <f t="shared" si="98"/>
        <v>0</v>
      </c>
      <c r="EB44" s="350">
        <f t="shared" si="99"/>
        <v>0</v>
      </c>
      <c r="EC44" s="350">
        <f t="shared" si="100"/>
        <v>0</v>
      </c>
      <c r="ED44" s="350">
        <f t="shared" si="101"/>
        <v>0</v>
      </c>
      <c r="EE44" s="350">
        <f t="shared" si="102"/>
        <v>0</v>
      </c>
      <c r="EF44" s="350">
        <f t="shared" si="103"/>
        <v>0</v>
      </c>
      <c r="EG44" s="350">
        <f t="shared" si="104"/>
        <v>0</v>
      </c>
      <c r="EH44" s="350">
        <f t="shared" si="105"/>
        <v>0</v>
      </c>
      <c r="EI44" s="350">
        <f t="shared" si="106"/>
        <v>0</v>
      </c>
      <c r="EJ44" s="350">
        <f t="shared" si="107"/>
        <v>0</v>
      </c>
      <c r="EK44" s="350">
        <f t="shared" si="108"/>
        <v>0</v>
      </c>
      <c r="EL44" s="350">
        <f t="shared" si="109"/>
        <v>0</v>
      </c>
      <c r="EM44" s="350">
        <f t="shared" si="110"/>
        <v>0</v>
      </c>
      <c r="EN44" s="350">
        <f t="shared" si="111"/>
        <v>0</v>
      </c>
      <c r="EO44" s="350">
        <f t="shared" si="112"/>
        <v>0</v>
      </c>
      <c r="EP44" s="350">
        <f t="shared" si="113"/>
        <v>0</v>
      </c>
      <c r="EQ44" s="350">
        <f t="shared" si="114"/>
        <v>0</v>
      </c>
      <c r="ER44" s="350">
        <f t="shared" si="115"/>
        <v>0</v>
      </c>
      <c r="ES44" s="350">
        <f t="shared" si="116"/>
        <v>0</v>
      </c>
      <c r="ET44" s="350">
        <f t="shared" si="117"/>
        <v>0</v>
      </c>
      <c r="EU44" s="350">
        <f t="shared" si="118"/>
        <v>0</v>
      </c>
      <c r="EV44" s="350">
        <f t="shared" si="119"/>
        <v>0</v>
      </c>
      <c r="EW44" s="350">
        <f t="shared" si="120"/>
        <v>0</v>
      </c>
      <c r="EX44" s="350">
        <f t="shared" si="121"/>
        <v>0</v>
      </c>
      <c r="EY44" s="350">
        <f t="shared" si="122"/>
        <v>0</v>
      </c>
      <c r="EZ44" s="350">
        <f t="shared" si="123"/>
        <v>0</v>
      </c>
      <c r="FA44" s="350">
        <f t="shared" si="124"/>
        <v>0</v>
      </c>
      <c r="FB44" s="350">
        <f t="shared" si="125"/>
        <v>0</v>
      </c>
      <c r="FC44" s="350">
        <f t="shared" si="126"/>
        <v>0</v>
      </c>
      <c r="FD44" s="350">
        <f t="shared" si="127"/>
        <v>0</v>
      </c>
      <c r="FE44" s="350">
        <f t="shared" si="128"/>
        <v>0</v>
      </c>
      <c r="FF44" s="350">
        <f t="shared" si="129"/>
        <v>0</v>
      </c>
      <c r="FG44" s="350">
        <f t="shared" si="130"/>
        <v>0</v>
      </c>
      <c r="FH44" s="350">
        <f t="shared" si="131"/>
        <v>0</v>
      </c>
      <c r="FI44" s="350">
        <f t="shared" si="132"/>
        <v>0</v>
      </c>
      <c r="FJ44" s="350">
        <f t="shared" si="133"/>
        <v>0</v>
      </c>
      <c r="FK44" s="350">
        <f t="shared" si="134"/>
        <v>0</v>
      </c>
      <c r="FL44" s="350">
        <f t="shared" si="135"/>
        <v>0</v>
      </c>
      <c r="FM44" s="350">
        <f t="shared" si="136"/>
        <v>0</v>
      </c>
      <c r="FN44" s="350">
        <f t="shared" si="137"/>
        <v>0</v>
      </c>
      <c r="FO44" s="350">
        <f t="shared" si="138"/>
        <v>0</v>
      </c>
      <c r="FP44" s="350">
        <f t="shared" si="139"/>
        <v>0</v>
      </c>
      <c r="FQ44" s="350">
        <f t="shared" si="140"/>
        <v>0</v>
      </c>
      <c r="FR44" s="350">
        <f t="shared" si="141"/>
        <v>0</v>
      </c>
      <c r="FS44" s="350">
        <f t="shared" si="142"/>
        <v>0</v>
      </c>
      <c r="FT44" s="350">
        <f t="shared" si="143"/>
        <v>0</v>
      </c>
      <c r="FU44" s="350">
        <f t="shared" si="144"/>
        <v>0</v>
      </c>
      <c r="FV44" s="350">
        <f t="shared" si="145"/>
        <v>0</v>
      </c>
      <c r="FW44" s="350">
        <f t="shared" si="146"/>
        <v>0</v>
      </c>
      <c r="FX44" s="350">
        <f t="shared" si="147"/>
        <v>0</v>
      </c>
      <c r="FY44" s="350">
        <f t="shared" si="148"/>
        <v>0</v>
      </c>
      <c r="FZ44" s="350">
        <f t="shared" si="149"/>
        <v>0</v>
      </c>
      <c r="GA44" s="350">
        <f t="shared" si="150"/>
        <v>0</v>
      </c>
      <c r="GB44" s="350">
        <f t="shared" si="151"/>
        <v>0</v>
      </c>
      <c r="GC44" s="350">
        <f t="shared" si="152"/>
        <v>0</v>
      </c>
      <c r="GD44" s="350">
        <f t="shared" si="153"/>
        <v>0</v>
      </c>
      <c r="GE44" s="350">
        <f t="shared" si="154"/>
        <v>0</v>
      </c>
      <c r="GF44" s="350">
        <f t="shared" si="155"/>
        <v>0</v>
      </c>
      <c r="GG44" s="350">
        <f t="shared" si="156"/>
        <v>0</v>
      </c>
      <c r="GH44" s="350">
        <f t="shared" si="157"/>
        <v>0</v>
      </c>
      <c r="GI44" s="350">
        <f t="shared" si="158"/>
        <v>0</v>
      </c>
      <c r="GJ44" s="350">
        <f t="shared" si="159"/>
        <v>0</v>
      </c>
      <c r="GK44" s="350">
        <f t="shared" si="160"/>
        <v>0</v>
      </c>
      <c r="GL44" s="350">
        <f t="shared" si="161"/>
        <v>0</v>
      </c>
      <c r="GM44" s="346">
        <v>2</v>
      </c>
      <c r="GN44" s="346">
        <f t="shared" si="162"/>
        <v>0</v>
      </c>
      <c r="GO44" s="346">
        <v>3</v>
      </c>
      <c r="GP44" s="346">
        <f t="shared" si="163"/>
        <v>0</v>
      </c>
    </row>
    <row r="45" spans="1:198" x14ac:dyDescent="0.25">
      <c r="A45" s="31"/>
      <c r="B45" s="31"/>
      <c r="C45" s="31"/>
      <c r="D45" s="31"/>
      <c r="E45" s="31"/>
      <c r="F45" s="31"/>
      <c r="G45" s="34"/>
      <c r="H45" s="31"/>
      <c r="I45" s="31"/>
      <c r="J45" s="31"/>
      <c r="K45" s="31"/>
      <c r="L45" s="31"/>
      <c r="M45" s="31"/>
      <c r="N45" s="31"/>
      <c r="O45" s="99"/>
      <c r="P45" s="4" t="str">
        <f t="shared" si="164"/>
        <v/>
      </c>
      <c r="Q45" s="102"/>
      <c r="R45" s="4" t="str">
        <f t="shared" si="165"/>
        <v/>
      </c>
      <c r="S45" s="31"/>
      <c r="T45" s="31"/>
      <c r="U45" s="31"/>
      <c r="V45" s="31"/>
      <c r="W45" s="31"/>
      <c r="X45" s="31"/>
      <c r="Y45" s="31"/>
      <c r="Z45" s="31"/>
      <c r="AA45" s="31"/>
      <c r="AC45" s="346">
        <f t="shared" si="166"/>
        <v>0</v>
      </c>
      <c r="AE45" s="350" t="s">
        <v>206</v>
      </c>
      <c r="AF45" s="346">
        <f t="shared" si="167"/>
        <v>0</v>
      </c>
      <c r="AG45" s="346">
        <f t="shared" si="168"/>
        <v>0</v>
      </c>
      <c r="AH45" s="346">
        <f t="shared" si="169"/>
        <v>0</v>
      </c>
      <c r="AI45" s="346">
        <f t="shared" si="6"/>
        <v>0</v>
      </c>
      <c r="AJ45" s="346">
        <f t="shared" si="7"/>
        <v>0</v>
      </c>
      <c r="AK45" s="346">
        <f t="shared" si="8"/>
        <v>0</v>
      </c>
      <c r="AL45" s="346">
        <f t="shared" si="9"/>
        <v>0</v>
      </c>
      <c r="AM45" s="346">
        <f t="shared" si="10"/>
        <v>0</v>
      </c>
      <c r="AN45" s="346">
        <f t="shared" si="170"/>
        <v>0</v>
      </c>
      <c r="AP45" s="350" t="s">
        <v>206</v>
      </c>
      <c r="AQ45" s="378"/>
      <c r="AR45" s="378"/>
      <c r="AS45" s="350">
        <f t="shared" si="12"/>
        <v>0</v>
      </c>
      <c r="AT45" s="350">
        <f t="shared" si="13"/>
        <v>0</v>
      </c>
      <c r="AU45" s="350">
        <f t="shared" si="14"/>
        <v>0</v>
      </c>
      <c r="AV45" s="350">
        <f t="shared" si="15"/>
        <v>0</v>
      </c>
      <c r="AW45" s="350">
        <f t="shared" si="16"/>
        <v>0</v>
      </c>
      <c r="AX45" s="350">
        <f t="shared" si="17"/>
        <v>0</v>
      </c>
      <c r="AY45" s="350">
        <f t="shared" si="18"/>
        <v>0</v>
      </c>
      <c r="AZ45" s="350">
        <f t="shared" si="19"/>
        <v>0</v>
      </c>
      <c r="BA45" s="350">
        <f t="shared" si="20"/>
        <v>0</v>
      </c>
      <c r="BB45" s="350">
        <f t="shared" si="21"/>
        <v>0</v>
      </c>
      <c r="BC45" s="350">
        <f t="shared" si="22"/>
        <v>0</v>
      </c>
      <c r="BD45" s="350">
        <f t="shared" si="23"/>
        <v>0</v>
      </c>
      <c r="BE45" s="350">
        <f t="shared" si="24"/>
        <v>0</v>
      </c>
      <c r="BF45" s="350">
        <f t="shared" si="25"/>
        <v>0</v>
      </c>
      <c r="BG45" s="350">
        <f t="shared" si="26"/>
        <v>0</v>
      </c>
      <c r="BH45" s="350">
        <f t="shared" si="27"/>
        <v>0</v>
      </c>
      <c r="BI45" s="350">
        <f t="shared" si="28"/>
        <v>0</v>
      </c>
      <c r="BJ45" s="350">
        <f t="shared" si="29"/>
        <v>0</v>
      </c>
      <c r="BK45" s="350">
        <f t="shared" si="30"/>
        <v>0</v>
      </c>
      <c r="BL45" s="350">
        <f t="shared" si="31"/>
        <v>0</v>
      </c>
      <c r="BM45" s="350">
        <f t="shared" si="32"/>
        <v>0</v>
      </c>
      <c r="BN45" s="350">
        <f t="shared" si="33"/>
        <v>0</v>
      </c>
      <c r="BO45" s="350">
        <f t="shared" si="34"/>
        <v>0</v>
      </c>
      <c r="BP45" s="350">
        <f t="shared" si="35"/>
        <v>0</v>
      </c>
      <c r="BQ45" s="350">
        <f t="shared" si="36"/>
        <v>0</v>
      </c>
      <c r="BR45" s="350">
        <f t="shared" si="37"/>
        <v>0</v>
      </c>
      <c r="BS45" s="350">
        <f t="shared" si="38"/>
        <v>0</v>
      </c>
      <c r="BT45" s="350">
        <f t="shared" si="39"/>
        <v>0</v>
      </c>
      <c r="BU45" s="350">
        <f t="shared" si="40"/>
        <v>0</v>
      </c>
      <c r="BV45" s="350">
        <f t="shared" si="41"/>
        <v>0</v>
      </c>
      <c r="BW45" s="350">
        <f t="shared" si="42"/>
        <v>0</v>
      </c>
      <c r="BX45" s="350">
        <f t="shared" si="43"/>
        <v>0</v>
      </c>
      <c r="BY45" s="350">
        <f t="shared" si="44"/>
        <v>0</v>
      </c>
      <c r="BZ45" s="350">
        <f t="shared" si="45"/>
        <v>0</v>
      </c>
      <c r="CA45" s="350">
        <f t="shared" si="46"/>
        <v>0</v>
      </c>
      <c r="CB45" s="350">
        <f t="shared" si="47"/>
        <v>0</v>
      </c>
      <c r="CC45" s="350">
        <f t="shared" si="48"/>
        <v>0</v>
      </c>
      <c r="CD45" s="350">
        <f t="shared" si="49"/>
        <v>0</v>
      </c>
      <c r="CE45" s="350">
        <f t="shared" si="50"/>
        <v>0</v>
      </c>
      <c r="CF45" s="350">
        <f t="shared" si="51"/>
        <v>0</v>
      </c>
      <c r="CG45" s="350">
        <f t="shared" si="52"/>
        <v>0</v>
      </c>
      <c r="CH45" s="350">
        <f t="shared" si="53"/>
        <v>0</v>
      </c>
      <c r="CI45" s="350">
        <f t="shared" si="54"/>
        <v>0</v>
      </c>
      <c r="CJ45" s="350">
        <f t="shared" si="55"/>
        <v>0</v>
      </c>
      <c r="CK45" s="350">
        <f t="shared" si="56"/>
        <v>0</v>
      </c>
      <c r="CL45" s="350">
        <f t="shared" si="57"/>
        <v>0</v>
      </c>
      <c r="CM45" s="350">
        <f t="shared" si="58"/>
        <v>0</v>
      </c>
      <c r="CN45" s="350">
        <f t="shared" si="59"/>
        <v>0</v>
      </c>
      <c r="CO45" s="350">
        <f t="shared" si="60"/>
        <v>0</v>
      </c>
      <c r="CP45" s="350">
        <f t="shared" si="61"/>
        <v>0</v>
      </c>
      <c r="CQ45" s="350">
        <f t="shared" si="62"/>
        <v>0</v>
      </c>
      <c r="CR45" s="350">
        <f t="shared" si="63"/>
        <v>0</v>
      </c>
      <c r="CS45" s="350">
        <f t="shared" si="64"/>
        <v>0</v>
      </c>
      <c r="CT45" s="350">
        <f t="shared" si="65"/>
        <v>0</v>
      </c>
      <c r="CU45" s="350">
        <f t="shared" si="66"/>
        <v>0</v>
      </c>
      <c r="CV45" s="350">
        <f t="shared" si="67"/>
        <v>0</v>
      </c>
      <c r="CW45" s="350">
        <f t="shared" si="68"/>
        <v>0</v>
      </c>
      <c r="CX45" s="350">
        <f t="shared" si="69"/>
        <v>0</v>
      </c>
      <c r="CY45" s="350">
        <f t="shared" si="70"/>
        <v>0</v>
      </c>
      <c r="CZ45" s="350">
        <f t="shared" si="71"/>
        <v>0</v>
      </c>
      <c r="DA45" s="350">
        <f t="shared" si="72"/>
        <v>0</v>
      </c>
      <c r="DB45" s="350">
        <f t="shared" si="73"/>
        <v>0</v>
      </c>
      <c r="DC45" s="350">
        <f t="shared" si="74"/>
        <v>0</v>
      </c>
      <c r="DD45" s="350">
        <f t="shared" si="75"/>
        <v>0</v>
      </c>
      <c r="DE45" s="350">
        <f t="shared" si="76"/>
        <v>0</v>
      </c>
      <c r="DF45" s="350">
        <f t="shared" si="77"/>
        <v>0</v>
      </c>
      <c r="DG45" s="350">
        <f t="shared" si="78"/>
        <v>0</v>
      </c>
      <c r="DH45" s="350">
        <f t="shared" si="79"/>
        <v>0</v>
      </c>
      <c r="DI45" s="350">
        <f t="shared" si="80"/>
        <v>0</v>
      </c>
      <c r="DJ45" s="350">
        <f t="shared" si="81"/>
        <v>0</v>
      </c>
      <c r="DK45" s="350">
        <f t="shared" si="82"/>
        <v>0</v>
      </c>
      <c r="DL45" s="350">
        <f t="shared" si="83"/>
        <v>0</v>
      </c>
      <c r="DM45" s="350">
        <f t="shared" si="84"/>
        <v>0</v>
      </c>
      <c r="DN45" s="350">
        <f t="shared" si="85"/>
        <v>0</v>
      </c>
      <c r="DO45" s="350">
        <f t="shared" si="86"/>
        <v>0</v>
      </c>
      <c r="DP45" s="350">
        <f t="shared" si="87"/>
        <v>0</v>
      </c>
      <c r="DQ45" s="350">
        <f t="shared" si="88"/>
        <v>0</v>
      </c>
      <c r="DR45" s="350">
        <f t="shared" si="89"/>
        <v>0</v>
      </c>
      <c r="DS45" s="350">
        <f t="shared" si="90"/>
        <v>0</v>
      </c>
      <c r="DT45" s="350">
        <f t="shared" si="91"/>
        <v>0</v>
      </c>
      <c r="DU45" s="350">
        <f t="shared" si="92"/>
        <v>0</v>
      </c>
      <c r="DV45" s="350">
        <f t="shared" si="93"/>
        <v>0</v>
      </c>
      <c r="DW45" s="350">
        <f t="shared" si="94"/>
        <v>0</v>
      </c>
      <c r="DX45" s="350">
        <f t="shared" si="95"/>
        <v>0</v>
      </c>
      <c r="DY45" s="350">
        <f t="shared" si="96"/>
        <v>0</v>
      </c>
      <c r="DZ45" s="350">
        <f t="shared" si="97"/>
        <v>0</v>
      </c>
      <c r="EA45" s="350">
        <f t="shared" si="98"/>
        <v>0</v>
      </c>
      <c r="EB45" s="350">
        <f t="shared" si="99"/>
        <v>0</v>
      </c>
      <c r="EC45" s="350">
        <f t="shared" si="100"/>
        <v>0</v>
      </c>
      <c r="ED45" s="350">
        <f t="shared" si="101"/>
        <v>0</v>
      </c>
      <c r="EE45" s="350">
        <f t="shared" si="102"/>
        <v>0</v>
      </c>
      <c r="EF45" s="350">
        <f t="shared" si="103"/>
        <v>0</v>
      </c>
      <c r="EG45" s="350">
        <f t="shared" si="104"/>
        <v>0</v>
      </c>
      <c r="EH45" s="350">
        <f t="shared" si="105"/>
        <v>0</v>
      </c>
      <c r="EI45" s="350">
        <f t="shared" si="106"/>
        <v>0</v>
      </c>
      <c r="EJ45" s="350">
        <f t="shared" si="107"/>
        <v>0</v>
      </c>
      <c r="EK45" s="350">
        <f t="shared" si="108"/>
        <v>0</v>
      </c>
      <c r="EL45" s="350">
        <f t="shared" si="109"/>
        <v>0</v>
      </c>
      <c r="EM45" s="350">
        <f t="shared" si="110"/>
        <v>0</v>
      </c>
      <c r="EN45" s="350">
        <f t="shared" si="111"/>
        <v>0</v>
      </c>
      <c r="EO45" s="350">
        <f t="shared" si="112"/>
        <v>0</v>
      </c>
      <c r="EP45" s="350">
        <f t="shared" si="113"/>
        <v>0</v>
      </c>
      <c r="EQ45" s="350">
        <f t="shared" si="114"/>
        <v>0</v>
      </c>
      <c r="ER45" s="350">
        <f t="shared" si="115"/>
        <v>0</v>
      </c>
      <c r="ES45" s="350">
        <f t="shared" si="116"/>
        <v>0</v>
      </c>
      <c r="ET45" s="350">
        <f t="shared" si="117"/>
        <v>0</v>
      </c>
      <c r="EU45" s="350">
        <f t="shared" si="118"/>
        <v>0</v>
      </c>
      <c r="EV45" s="350">
        <f t="shared" si="119"/>
        <v>0</v>
      </c>
      <c r="EW45" s="350">
        <f t="shared" si="120"/>
        <v>0</v>
      </c>
      <c r="EX45" s="350">
        <f t="shared" si="121"/>
        <v>0</v>
      </c>
      <c r="EY45" s="350">
        <f t="shared" si="122"/>
        <v>0</v>
      </c>
      <c r="EZ45" s="350">
        <f t="shared" si="123"/>
        <v>0</v>
      </c>
      <c r="FA45" s="350">
        <f t="shared" si="124"/>
        <v>0</v>
      </c>
      <c r="FB45" s="350">
        <f t="shared" si="125"/>
        <v>0</v>
      </c>
      <c r="FC45" s="350">
        <f t="shared" si="126"/>
        <v>0</v>
      </c>
      <c r="FD45" s="350">
        <f t="shared" si="127"/>
        <v>0</v>
      </c>
      <c r="FE45" s="350">
        <f t="shared" si="128"/>
        <v>0</v>
      </c>
      <c r="FF45" s="350">
        <f t="shared" si="129"/>
        <v>0</v>
      </c>
      <c r="FG45" s="350">
        <f t="shared" si="130"/>
        <v>0</v>
      </c>
      <c r="FH45" s="350">
        <f t="shared" si="131"/>
        <v>0</v>
      </c>
      <c r="FI45" s="350">
        <f t="shared" si="132"/>
        <v>0</v>
      </c>
      <c r="FJ45" s="350">
        <f t="shared" si="133"/>
        <v>0</v>
      </c>
      <c r="FK45" s="350">
        <f t="shared" si="134"/>
        <v>0</v>
      </c>
      <c r="FL45" s="350">
        <f t="shared" si="135"/>
        <v>0</v>
      </c>
      <c r="FM45" s="350">
        <f t="shared" si="136"/>
        <v>0</v>
      </c>
      <c r="FN45" s="350">
        <f t="shared" si="137"/>
        <v>0</v>
      </c>
      <c r="FO45" s="350">
        <f t="shared" si="138"/>
        <v>0</v>
      </c>
      <c r="FP45" s="350">
        <f t="shared" si="139"/>
        <v>0</v>
      </c>
      <c r="FQ45" s="350">
        <f t="shared" si="140"/>
        <v>0</v>
      </c>
      <c r="FR45" s="350">
        <f t="shared" si="141"/>
        <v>0</v>
      </c>
      <c r="FS45" s="350">
        <f t="shared" si="142"/>
        <v>0</v>
      </c>
      <c r="FT45" s="350">
        <f t="shared" si="143"/>
        <v>0</v>
      </c>
      <c r="FU45" s="350">
        <f t="shared" si="144"/>
        <v>0</v>
      </c>
      <c r="FV45" s="350">
        <f t="shared" si="145"/>
        <v>0</v>
      </c>
      <c r="FW45" s="350">
        <f t="shared" si="146"/>
        <v>0</v>
      </c>
      <c r="FX45" s="350">
        <f t="shared" si="147"/>
        <v>0</v>
      </c>
      <c r="FY45" s="350">
        <f t="shared" si="148"/>
        <v>0</v>
      </c>
      <c r="FZ45" s="350">
        <f t="shared" si="149"/>
        <v>0</v>
      </c>
      <c r="GA45" s="350">
        <f t="shared" si="150"/>
        <v>0</v>
      </c>
      <c r="GB45" s="350">
        <f t="shared" si="151"/>
        <v>0</v>
      </c>
      <c r="GC45" s="350">
        <f t="shared" si="152"/>
        <v>0</v>
      </c>
      <c r="GD45" s="350">
        <f t="shared" si="153"/>
        <v>0</v>
      </c>
      <c r="GE45" s="350">
        <f t="shared" si="154"/>
        <v>0</v>
      </c>
      <c r="GF45" s="350">
        <f t="shared" si="155"/>
        <v>0</v>
      </c>
      <c r="GG45" s="350">
        <f t="shared" si="156"/>
        <v>0</v>
      </c>
      <c r="GH45" s="350">
        <f t="shared" si="157"/>
        <v>0</v>
      </c>
      <c r="GI45" s="350">
        <f t="shared" si="158"/>
        <v>0</v>
      </c>
      <c r="GJ45" s="350">
        <f t="shared" si="159"/>
        <v>0</v>
      </c>
      <c r="GK45" s="350">
        <f t="shared" si="160"/>
        <v>0</v>
      </c>
      <c r="GL45" s="350">
        <f t="shared" si="161"/>
        <v>0</v>
      </c>
      <c r="GM45" s="346">
        <v>3</v>
      </c>
      <c r="GN45" s="346">
        <f t="shared" si="162"/>
        <v>0</v>
      </c>
      <c r="GO45" s="346">
        <v>3</v>
      </c>
      <c r="GP45" s="346">
        <f t="shared" si="163"/>
        <v>0</v>
      </c>
    </row>
    <row r="46" spans="1:198" x14ac:dyDescent="0.25">
      <c r="A46" s="31"/>
      <c r="B46" s="31"/>
      <c r="C46" s="31"/>
      <c r="D46" s="31"/>
      <c r="E46" s="31"/>
      <c r="F46" s="31"/>
      <c r="G46" s="34"/>
      <c r="H46" s="31"/>
      <c r="I46" s="31"/>
      <c r="J46" s="31"/>
      <c r="K46" s="31"/>
      <c r="L46" s="31"/>
      <c r="M46" s="31"/>
      <c r="N46" s="31"/>
      <c r="O46" s="99"/>
      <c r="P46" s="4" t="str">
        <f t="shared" si="164"/>
        <v/>
      </c>
      <c r="Q46" s="102"/>
      <c r="R46" s="4" t="str">
        <f t="shared" si="165"/>
        <v/>
      </c>
      <c r="S46" s="31"/>
      <c r="T46" s="31"/>
      <c r="U46" s="31"/>
      <c r="V46" s="31"/>
      <c r="W46" s="31"/>
      <c r="X46" s="31"/>
      <c r="Y46" s="31"/>
      <c r="Z46" s="31"/>
      <c r="AA46" s="31"/>
      <c r="AC46" s="346">
        <f t="shared" si="166"/>
        <v>0</v>
      </c>
      <c r="AE46" s="350" t="s">
        <v>207</v>
      </c>
      <c r="AF46" s="346">
        <f t="shared" si="167"/>
        <v>0</v>
      </c>
      <c r="AG46" s="346">
        <f t="shared" si="168"/>
        <v>0</v>
      </c>
      <c r="AH46" s="346">
        <f t="shared" si="169"/>
        <v>0</v>
      </c>
      <c r="AI46" s="346">
        <f t="shared" si="6"/>
        <v>0</v>
      </c>
      <c r="AJ46" s="346">
        <f t="shared" si="7"/>
        <v>0</v>
      </c>
      <c r="AK46" s="346">
        <f t="shared" si="8"/>
        <v>0</v>
      </c>
      <c r="AL46" s="346">
        <f t="shared" si="9"/>
        <v>0</v>
      </c>
      <c r="AM46" s="346">
        <f t="shared" si="10"/>
        <v>0</v>
      </c>
      <c r="AN46" s="346">
        <f t="shared" si="170"/>
        <v>0</v>
      </c>
      <c r="AP46" s="350" t="s">
        <v>207</v>
      </c>
      <c r="AQ46" s="378"/>
      <c r="AR46" s="378"/>
      <c r="AS46" s="350">
        <f t="shared" si="12"/>
        <v>0</v>
      </c>
      <c r="AT46" s="350">
        <f t="shared" si="13"/>
        <v>0</v>
      </c>
      <c r="AU46" s="350">
        <f t="shared" si="14"/>
        <v>0</v>
      </c>
      <c r="AV46" s="350">
        <f t="shared" si="15"/>
        <v>0</v>
      </c>
      <c r="AW46" s="350">
        <f t="shared" si="16"/>
        <v>0</v>
      </c>
      <c r="AX46" s="350">
        <f t="shared" si="17"/>
        <v>0</v>
      </c>
      <c r="AY46" s="350">
        <f t="shared" si="18"/>
        <v>0</v>
      </c>
      <c r="AZ46" s="350">
        <f t="shared" si="19"/>
        <v>0</v>
      </c>
      <c r="BA46" s="350">
        <f t="shared" si="20"/>
        <v>0</v>
      </c>
      <c r="BB46" s="350">
        <f t="shared" si="21"/>
        <v>0</v>
      </c>
      <c r="BC46" s="350">
        <f t="shared" si="22"/>
        <v>0</v>
      </c>
      <c r="BD46" s="350">
        <f t="shared" si="23"/>
        <v>0</v>
      </c>
      <c r="BE46" s="350">
        <f t="shared" si="24"/>
        <v>0</v>
      </c>
      <c r="BF46" s="350">
        <f t="shared" si="25"/>
        <v>0</v>
      </c>
      <c r="BG46" s="350">
        <f t="shared" si="26"/>
        <v>0</v>
      </c>
      <c r="BH46" s="350">
        <f t="shared" si="27"/>
        <v>0</v>
      </c>
      <c r="BI46" s="350">
        <f t="shared" si="28"/>
        <v>0</v>
      </c>
      <c r="BJ46" s="350">
        <f t="shared" si="29"/>
        <v>0</v>
      </c>
      <c r="BK46" s="350">
        <f t="shared" si="30"/>
        <v>0</v>
      </c>
      <c r="BL46" s="350">
        <f t="shared" si="31"/>
        <v>0</v>
      </c>
      <c r="BM46" s="350">
        <f t="shared" si="32"/>
        <v>0</v>
      </c>
      <c r="BN46" s="350">
        <f t="shared" si="33"/>
        <v>0</v>
      </c>
      <c r="BO46" s="350">
        <f t="shared" si="34"/>
        <v>0</v>
      </c>
      <c r="BP46" s="350">
        <f t="shared" si="35"/>
        <v>0</v>
      </c>
      <c r="BQ46" s="350">
        <f t="shared" si="36"/>
        <v>0</v>
      </c>
      <c r="BR46" s="350">
        <f t="shared" si="37"/>
        <v>0</v>
      </c>
      <c r="BS46" s="350">
        <f t="shared" si="38"/>
        <v>0</v>
      </c>
      <c r="BT46" s="350">
        <f t="shared" si="39"/>
        <v>0</v>
      </c>
      <c r="BU46" s="350">
        <f t="shared" si="40"/>
        <v>0</v>
      </c>
      <c r="BV46" s="350">
        <f t="shared" si="41"/>
        <v>0</v>
      </c>
      <c r="BW46" s="350">
        <f t="shared" si="42"/>
        <v>0</v>
      </c>
      <c r="BX46" s="350">
        <f t="shared" si="43"/>
        <v>0</v>
      </c>
      <c r="BY46" s="350">
        <f t="shared" si="44"/>
        <v>0</v>
      </c>
      <c r="BZ46" s="350">
        <f t="shared" si="45"/>
        <v>0</v>
      </c>
      <c r="CA46" s="350">
        <f t="shared" si="46"/>
        <v>0</v>
      </c>
      <c r="CB46" s="350">
        <f t="shared" si="47"/>
        <v>0</v>
      </c>
      <c r="CC46" s="350">
        <f t="shared" si="48"/>
        <v>0</v>
      </c>
      <c r="CD46" s="350">
        <f t="shared" si="49"/>
        <v>0</v>
      </c>
      <c r="CE46" s="350">
        <f t="shared" si="50"/>
        <v>0</v>
      </c>
      <c r="CF46" s="350">
        <f t="shared" si="51"/>
        <v>0</v>
      </c>
      <c r="CG46" s="350">
        <f t="shared" si="52"/>
        <v>0</v>
      </c>
      <c r="CH46" s="350">
        <f t="shared" si="53"/>
        <v>0</v>
      </c>
      <c r="CI46" s="350">
        <f t="shared" si="54"/>
        <v>0</v>
      </c>
      <c r="CJ46" s="350">
        <f t="shared" si="55"/>
        <v>0</v>
      </c>
      <c r="CK46" s="350">
        <f t="shared" si="56"/>
        <v>0</v>
      </c>
      <c r="CL46" s="350">
        <f t="shared" si="57"/>
        <v>0</v>
      </c>
      <c r="CM46" s="350">
        <f t="shared" si="58"/>
        <v>0</v>
      </c>
      <c r="CN46" s="350">
        <f t="shared" si="59"/>
        <v>0</v>
      </c>
      <c r="CO46" s="350">
        <f t="shared" si="60"/>
        <v>0</v>
      </c>
      <c r="CP46" s="350">
        <f t="shared" si="61"/>
        <v>0</v>
      </c>
      <c r="CQ46" s="350">
        <f t="shared" si="62"/>
        <v>0</v>
      </c>
      <c r="CR46" s="350">
        <f t="shared" si="63"/>
        <v>0</v>
      </c>
      <c r="CS46" s="350">
        <f t="shared" si="64"/>
        <v>0</v>
      </c>
      <c r="CT46" s="350">
        <f t="shared" si="65"/>
        <v>0</v>
      </c>
      <c r="CU46" s="350">
        <f t="shared" si="66"/>
        <v>0</v>
      </c>
      <c r="CV46" s="350">
        <f t="shared" si="67"/>
        <v>0</v>
      </c>
      <c r="CW46" s="350">
        <f t="shared" si="68"/>
        <v>0</v>
      </c>
      <c r="CX46" s="350">
        <f t="shared" si="69"/>
        <v>0</v>
      </c>
      <c r="CY46" s="350">
        <f t="shared" si="70"/>
        <v>0</v>
      </c>
      <c r="CZ46" s="350">
        <f t="shared" si="71"/>
        <v>0</v>
      </c>
      <c r="DA46" s="350">
        <f t="shared" si="72"/>
        <v>0</v>
      </c>
      <c r="DB46" s="350">
        <f t="shared" si="73"/>
        <v>0</v>
      </c>
      <c r="DC46" s="350">
        <f t="shared" si="74"/>
        <v>0</v>
      </c>
      <c r="DD46" s="350">
        <f t="shared" si="75"/>
        <v>0</v>
      </c>
      <c r="DE46" s="350">
        <f t="shared" si="76"/>
        <v>0</v>
      </c>
      <c r="DF46" s="350">
        <f t="shared" si="77"/>
        <v>0</v>
      </c>
      <c r="DG46" s="350">
        <f t="shared" si="78"/>
        <v>0</v>
      </c>
      <c r="DH46" s="350">
        <f t="shared" si="79"/>
        <v>0</v>
      </c>
      <c r="DI46" s="350">
        <f t="shared" si="80"/>
        <v>0</v>
      </c>
      <c r="DJ46" s="350">
        <f t="shared" si="81"/>
        <v>0</v>
      </c>
      <c r="DK46" s="350">
        <f t="shared" si="82"/>
        <v>0</v>
      </c>
      <c r="DL46" s="350">
        <f t="shared" si="83"/>
        <v>0</v>
      </c>
      <c r="DM46" s="350">
        <f t="shared" si="84"/>
        <v>0</v>
      </c>
      <c r="DN46" s="350">
        <f t="shared" si="85"/>
        <v>0</v>
      </c>
      <c r="DO46" s="350">
        <f t="shared" si="86"/>
        <v>0</v>
      </c>
      <c r="DP46" s="350">
        <f t="shared" si="87"/>
        <v>0</v>
      </c>
      <c r="DQ46" s="350">
        <f t="shared" si="88"/>
        <v>0</v>
      </c>
      <c r="DR46" s="350">
        <f t="shared" si="89"/>
        <v>0</v>
      </c>
      <c r="DS46" s="350">
        <f t="shared" si="90"/>
        <v>0</v>
      </c>
      <c r="DT46" s="350">
        <f t="shared" si="91"/>
        <v>0</v>
      </c>
      <c r="DU46" s="350">
        <f t="shared" si="92"/>
        <v>0</v>
      </c>
      <c r="DV46" s="350">
        <f t="shared" si="93"/>
        <v>0</v>
      </c>
      <c r="DW46" s="350">
        <f t="shared" si="94"/>
        <v>0</v>
      </c>
      <c r="DX46" s="350">
        <f t="shared" si="95"/>
        <v>0</v>
      </c>
      <c r="DY46" s="350">
        <f t="shared" si="96"/>
        <v>0</v>
      </c>
      <c r="DZ46" s="350">
        <f t="shared" si="97"/>
        <v>0</v>
      </c>
      <c r="EA46" s="350">
        <f t="shared" si="98"/>
        <v>0</v>
      </c>
      <c r="EB46" s="350">
        <f t="shared" si="99"/>
        <v>0</v>
      </c>
      <c r="EC46" s="350">
        <f t="shared" si="100"/>
        <v>0</v>
      </c>
      <c r="ED46" s="350">
        <f t="shared" si="101"/>
        <v>0</v>
      </c>
      <c r="EE46" s="350">
        <f t="shared" si="102"/>
        <v>0</v>
      </c>
      <c r="EF46" s="350">
        <f t="shared" si="103"/>
        <v>0</v>
      </c>
      <c r="EG46" s="350">
        <f t="shared" si="104"/>
        <v>0</v>
      </c>
      <c r="EH46" s="350">
        <f t="shared" si="105"/>
        <v>0</v>
      </c>
      <c r="EI46" s="350">
        <f t="shared" si="106"/>
        <v>0</v>
      </c>
      <c r="EJ46" s="350">
        <f t="shared" si="107"/>
        <v>0</v>
      </c>
      <c r="EK46" s="350">
        <f t="shared" si="108"/>
        <v>0</v>
      </c>
      <c r="EL46" s="350">
        <f t="shared" si="109"/>
        <v>0</v>
      </c>
      <c r="EM46" s="350">
        <f t="shared" si="110"/>
        <v>0</v>
      </c>
      <c r="EN46" s="350">
        <f t="shared" si="111"/>
        <v>0</v>
      </c>
      <c r="EO46" s="350">
        <f t="shared" si="112"/>
        <v>0</v>
      </c>
      <c r="EP46" s="350">
        <f t="shared" si="113"/>
        <v>0</v>
      </c>
      <c r="EQ46" s="350">
        <f t="shared" si="114"/>
        <v>0</v>
      </c>
      <c r="ER46" s="350">
        <f t="shared" si="115"/>
        <v>0</v>
      </c>
      <c r="ES46" s="350">
        <f t="shared" si="116"/>
        <v>0</v>
      </c>
      <c r="ET46" s="350">
        <f t="shared" si="117"/>
        <v>0</v>
      </c>
      <c r="EU46" s="350">
        <f t="shared" si="118"/>
        <v>0</v>
      </c>
      <c r="EV46" s="350">
        <f t="shared" si="119"/>
        <v>0</v>
      </c>
      <c r="EW46" s="350">
        <f t="shared" si="120"/>
        <v>0</v>
      </c>
      <c r="EX46" s="350">
        <f t="shared" si="121"/>
        <v>0</v>
      </c>
      <c r="EY46" s="350">
        <f t="shared" si="122"/>
        <v>0</v>
      </c>
      <c r="EZ46" s="350">
        <f t="shared" si="123"/>
        <v>0</v>
      </c>
      <c r="FA46" s="350">
        <f t="shared" si="124"/>
        <v>0</v>
      </c>
      <c r="FB46" s="350">
        <f t="shared" si="125"/>
        <v>0</v>
      </c>
      <c r="FC46" s="350">
        <f t="shared" si="126"/>
        <v>0</v>
      </c>
      <c r="FD46" s="350">
        <f t="shared" si="127"/>
        <v>0</v>
      </c>
      <c r="FE46" s="350">
        <f t="shared" si="128"/>
        <v>0</v>
      </c>
      <c r="FF46" s="350">
        <f t="shared" si="129"/>
        <v>0</v>
      </c>
      <c r="FG46" s="350">
        <f t="shared" si="130"/>
        <v>0</v>
      </c>
      <c r="FH46" s="350">
        <f t="shared" si="131"/>
        <v>0</v>
      </c>
      <c r="FI46" s="350">
        <f t="shared" si="132"/>
        <v>0</v>
      </c>
      <c r="FJ46" s="350">
        <f t="shared" si="133"/>
        <v>0</v>
      </c>
      <c r="FK46" s="350">
        <f t="shared" si="134"/>
        <v>0</v>
      </c>
      <c r="FL46" s="350">
        <f t="shared" si="135"/>
        <v>0</v>
      </c>
      <c r="FM46" s="350">
        <f t="shared" si="136"/>
        <v>0</v>
      </c>
      <c r="FN46" s="350">
        <f t="shared" si="137"/>
        <v>0</v>
      </c>
      <c r="FO46" s="350">
        <f t="shared" si="138"/>
        <v>0</v>
      </c>
      <c r="FP46" s="350">
        <f t="shared" si="139"/>
        <v>0</v>
      </c>
      <c r="FQ46" s="350">
        <f t="shared" si="140"/>
        <v>0</v>
      </c>
      <c r="FR46" s="350">
        <f t="shared" si="141"/>
        <v>0</v>
      </c>
      <c r="FS46" s="350">
        <f t="shared" si="142"/>
        <v>0</v>
      </c>
      <c r="FT46" s="350">
        <f t="shared" si="143"/>
        <v>0</v>
      </c>
      <c r="FU46" s="350">
        <f t="shared" si="144"/>
        <v>0</v>
      </c>
      <c r="FV46" s="350">
        <f t="shared" si="145"/>
        <v>0</v>
      </c>
      <c r="FW46" s="350">
        <f t="shared" si="146"/>
        <v>0</v>
      </c>
      <c r="FX46" s="350">
        <f t="shared" si="147"/>
        <v>0</v>
      </c>
      <c r="FY46" s="350">
        <f t="shared" si="148"/>
        <v>0</v>
      </c>
      <c r="FZ46" s="350">
        <f t="shared" si="149"/>
        <v>0</v>
      </c>
      <c r="GA46" s="350">
        <f t="shared" si="150"/>
        <v>0</v>
      </c>
      <c r="GB46" s="350">
        <f t="shared" si="151"/>
        <v>0</v>
      </c>
      <c r="GC46" s="350">
        <f t="shared" si="152"/>
        <v>0</v>
      </c>
      <c r="GD46" s="350">
        <f t="shared" si="153"/>
        <v>0</v>
      </c>
      <c r="GE46" s="350">
        <f t="shared" si="154"/>
        <v>0</v>
      </c>
      <c r="GF46" s="350">
        <f t="shared" si="155"/>
        <v>0</v>
      </c>
      <c r="GG46" s="350">
        <f t="shared" si="156"/>
        <v>0</v>
      </c>
      <c r="GH46" s="350">
        <f t="shared" si="157"/>
        <v>0</v>
      </c>
      <c r="GI46" s="350">
        <f t="shared" si="158"/>
        <v>0</v>
      </c>
      <c r="GJ46" s="350">
        <f t="shared" si="159"/>
        <v>0</v>
      </c>
      <c r="GK46" s="350">
        <f t="shared" si="160"/>
        <v>0</v>
      </c>
      <c r="GL46" s="350">
        <f t="shared" si="161"/>
        <v>0</v>
      </c>
      <c r="GM46" s="346">
        <v>2</v>
      </c>
      <c r="GN46" s="346">
        <f t="shared" si="162"/>
        <v>0</v>
      </c>
      <c r="GO46" s="346">
        <v>3</v>
      </c>
      <c r="GP46" s="346">
        <f t="shared" si="163"/>
        <v>0</v>
      </c>
    </row>
    <row r="47" spans="1:198" x14ac:dyDescent="0.25">
      <c r="A47" s="31"/>
      <c r="B47" s="31"/>
      <c r="C47" s="31"/>
      <c r="D47" s="31"/>
      <c r="E47" s="31"/>
      <c r="F47" s="31"/>
      <c r="G47" s="34"/>
      <c r="H47" s="31"/>
      <c r="I47" s="31"/>
      <c r="J47" s="31"/>
      <c r="K47" s="31"/>
      <c r="L47" s="31"/>
      <c r="M47" s="31"/>
      <c r="N47" s="31"/>
      <c r="O47" s="99"/>
      <c r="P47" s="4" t="str">
        <f t="shared" si="164"/>
        <v/>
      </c>
      <c r="Q47" s="102"/>
      <c r="R47" s="4" t="str">
        <f t="shared" si="165"/>
        <v/>
      </c>
      <c r="S47" s="31"/>
      <c r="T47" s="31"/>
      <c r="U47" s="31"/>
      <c r="V47" s="31"/>
      <c r="W47" s="31"/>
      <c r="X47" s="31"/>
      <c r="Y47" s="31"/>
      <c r="Z47" s="31"/>
      <c r="AA47" s="31"/>
      <c r="AC47" s="346">
        <f t="shared" si="166"/>
        <v>0</v>
      </c>
      <c r="AE47" s="350" t="s">
        <v>208</v>
      </c>
      <c r="AF47" s="346">
        <f t="shared" si="167"/>
        <v>0</v>
      </c>
      <c r="AG47" s="346">
        <f t="shared" si="168"/>
        <v>0</v>
      </c>
      <c r="AH47" s="346">
        <f t="shared" si="169"/>
        <v>0</v>
      </c>
      <c r="AI47" s="346">
        <f t="shared" si="6"/>
        <v>0</v>
      </c>
      <c r="AJ47" s="346">
        <f t="shared" si="7"/>
        <v>0</v>
      </c>
      <c r="AK47" s="346">
        <f t="shared" si="8"/>
        <v>0</v>
      </c>
      <c r="AL47" s="346">
        <f t="shared" si="9"/>
        <v>0</v>
      </c>
      <c r="AM47" s="346">
        <f t="shared" si="10"/>
        <v>0</v>
      </c>
      <c r="AN47" s="346">
        <f t="shared" si="170"/>
        <v>0</v>
      </c>
      <c r="AP47" s="350" t="s">
        <v>208</v>
      </c>
      <c r="AQ47" s="378"/>
      <c r="AR47" s="378"/>
      <c r="AS47" s="350">
        <f t="shared" si="12"/>
        <v>0</v>
      </c>
      <c r="AT47" s="350">
        <f t="shared" si="13"/>
        <v>0</v>
      </c>
      <c r="AU47" s="350">
        <f t="shared" si="14"/>
        <v>0</v>
      </c>
      <c r="AV47" s="350">
        <f t="shared" si="15"/>
        <v>0</v>
      </c>
      <c r="AW47" s="350">
        <f t="shared" si="16"/>
        <v>0</v>
      </c>
      <c r="AX47" s="350">
        <f t="shared" si="17"/>
        <v>0</v>
      </c>
      <c r="AY47" s="350">
        <f t="shared" si="18"/>
        <v>0</v>
      </c>
      <c r="AZ47" s="350">
        <f t="shared" si="19"/>
        <v>0</v>
      </c>
      <c r="BA47" s="350">
        <f t="shared" si="20"/>
        <v>0</v>
      </c>
      <c r="BB47" s="350">
        <f t="shared" si="21"/>
        <v>0</v>
      </c>
      <c r="BC47" s="350">
        <f t="shared" si="22"/>
        <v>0</v>
      </c>
      <c r="BD47" s="350">
        <f t="shared" si="23"/>
        <v>0</v>
      </c>
      <c r="BE47" s="350">
        <f t="shared" si="24"/>
        <v>0</v>
      </c>
      <c r="BF47" s="350">
        <f t="shared" si="25"/>
        <v>0</v>
      </c>
      <c r="BG47" s="350">
        <f t="shared" si="26"/>
        <v>0</v>
      </c>
      <c r="BH47" s="350">
        <f t="shared" si="27"/>
        <v>0</v>
      </c>
      <c r="BI47" s="350">
        <f t="shared" si="28"/>
        <v>0</v>
      </c>
      <c r="BJ47" s="350">
        <f t="shared" si="29"/>
        <v>0</v>
      </c>
      <c r="BK47" s="350">
        <f t="shared" si="30"/>
        <v>0</v>
      </c>
      <c r="BL47" s="350">
        <f t="shared" si="31"/>
        <v>0</v>
      </c>
      <c r="BM47" s="350">
        <f t="shared" si="32"/>
        <v>0</v>
      </c>
      <c r="BN47" s="350">
        <f t="shared" si="33"/>
        <v>0</v>
      </c>
      <c r="BO47" s="350">
        <f t="shared" si="34"/>
        <v>0</v>
      </c>
      <c r="BP47" s="350">
        <f t="shared" si="35"/>
        <v>0</v>
      </c>
      <c r="BQ47" s="350">
        <f t="shared" si="36"/>
        <v>0</v>
      </c>
      <c r="BR47" s="350">
        <f t="shared" si="37"/>
        <v>0</v>
      </c>
      <c r="BS47" s="350">
        <f t="shared" si="38"/>
        <v>0</v>
      </c>
      <c r="BT47" s="350">
        <f t="shared" si="39"/>
        <v>0</v>
      </c>
      <c r="BU47" s="350">
        <f t="shared" si="40"/>
        <v>0</v>
      </c>
      <c r="BV47" s="350">
        <f t="shared" si="41"/>
        <v>0</v>
      </c>
      <c r="BW47" s="350">
        <f t="shared" si="42"/>
        <v>0</v>
      </c>
      <c r="BX47" s="350">
        <f t="shared" si="43"/>
        <v>0</v>
      </c>
      <c r="BY47" s="350">
        <f t="shared" si="44"/>
        <v>0</v>
      </c>
      <c r="BZ47" s="350">
        <f t="shared" si="45"/>
        <v>0</v>
      </c>
      <c r="CA47" s="350">
        <f t="shared" si="46"/>
        <v>0</v>
      </c>
      <c r="CB47" s="350">
        <f t="shared" si="47"/>
        <v>0</v>
      </c>
      <c r="CC47" s="350">
        <f t="shared" si="48"/>
        <v>0</v>
      </c>
      <c r="CD47" s="350">
        <f t="shared" si="49"/>
        <v>0</v>
      </c>
      <c r="CE47" s="350">
        <f t="shared" si="50"/>
        <v>0</v>
      </c>
      <c r="CF47" s="350">
        <f t="shared" si="51"/>
        <v>0</v>
      </c>
      <c r="CG47" s="350">
        <f t="shared" si="52"/>
        <v>0</v>
      </c>
      <c r="CH47" s="350">
        <f t="shared" si="53"/>
        <v>0</v>
      </c>
      <c r="CI47" s="350">
        <f t="shared" si="54"/>
        <v>0</v>
      </c>
      <c r="CJ47" s="350">
        <f t="shared" si="55"/>
        <v>0</v>
      </c>
      <c r="CK47" s="350">
        <f t="shared" si="56"/>
        <v>0</v>
      </c>
      <c r="CL47" s="350">
        <f t="shared" si="57"/>
        <v>0</v>
      </c>
      <c r="CM47" s="350">
        <f t="shared" si="58"/>
        <v>0</v>
      </c>
      <c r="CN47" s="350">
        <f t="shared" si="59"/>
        <v>0</v>
      </c>
      <c r="CO47" s="350">
        <f t="shared" si="60"/>
        <v>0</v>
      </c>
      <c r="CP47" s="350">
        <f t="shared" si="61"/>
        <v>0</v>
      </c>
      <c r="CQ47" s="350">
        <f t="shared" si="62"/>
        <v>0</v>
      </c>
      <c r="CR47" s="350">
        <f t="shared" si="63"/>
        <v>0</v>
      </c>
      <c r="CS47" s="350">
        <f t="shared" si="64"/>
        <v>0</v>
      </c>
      <c r="CT47" s="350">
        <f t="shared" si="65"/>
        <v>0</v>
      </c>
      <c r="CU47" s="350">
        <f t="shared" si="66"/>
        <v>0</v>
      </c>
      <c r="CV47" s="350">
        <f t="shared" si="67"/>
        <v>0</v>
      </c>
      <c r="CW47" s="350">
        <f t="shared" si="68"/>
        <v>0</v>
      </c>
      <c r="CX47" s="350">
        <f t="shared" si="69"/>
        <v>0</v>
      </c>
      <c r="CY47" s="350">
        <f t="shared" si="70"/>
        <v>0</v>
      </c>
      <c r="CZ47" s="350">
        <f t="shared" si="71"/>
        <v>0</v>
      </c>
      <c r="DA47" s="350">
        <f t="shared" si="72"/>
        <v>0</v>
      </c>
      <c r="DB47" s="350">
        <f t="shared" si="73"/>
        <v>0</v>
      </c>
      <c r="DC47" s="350">
        <f t="shared" si="74"/>
        <v>0</v>
      </c>
      <c r="DD47" s="350">
        <f t="shared" si="75"/>
        <v>0</v>
      </c>
      <c r="DE47" s="350">
        <f t="shared" si="76"/>
        <v>0</v>
      </c>
      <c r="DF47" s="350">
        <f t="shared" si="77"/>
        <v>0</v>
      </c>
      <c r="DG47" s="350">
        <f t="shared" si="78"/>
        <v>0</v>
      </c>
      <c r="DH47" s="350">
        <f t="shared" si="79"/>
        <v>0</v>
      </c>
      <c r="DI47" s="350">
        <f t="shared" si="80"/>
        <v>0</v>
      </c>
      <c r="DJ47" s="350">
        <f t="shared" si="81"/>
        <v>0</v>
      </c>
      <c r="DK47" s="350">
        <f t="shared" si="82"/>
        <v>0</v>
      </c>
      <c r="DL47" s="350">
        <f t="shared" si="83"/>
        <v>0</v>
      </c>
      <c r="DM47" s="350">
        <f t="shared" si="84"/>
        <v>0</v>
      </c>
      <c r="DN47" s="350">
        <f t="shared" si="85"/>
        <v>0</v>
      </c>
      <c r="DO47" s="350">
        <f t="shared" si="86"/>
        <v>0</v>
      </c>
      <c r="DP47" s="350">
        <f t="shared" si="87"/>
        <v>0</v>
      </c>
      <c r="DQ47" s="350">
        <f t="shared" si="88"/>
        <v>0</v>
      </c>
      <c r="DR47" s="350">
        <f t="shared" si="89"/>
        <v>0</v>
      </c>
      <c r="DS47" s="350">
        <f t="shared" si="90"/>
        <v>0</v>
      </c>
      <c r="DT47" s="350">
        <f t="shared" si="91"/>
        <v>0</v>
      </c>
      <c r="DU47" s="350">
        <f t="shared" si="92"/>
        <v>0</v>
      </c>
      <c r="DV47" s="350">
        <f t="shared" si="93"/>
        <v>0</v>
      </c>
      <c r="DW47" s="350">
        <f t="shared" si="94"/>
        <v>0</v>
      </c>
      <c r="DX47" s="350">
        <f t="shared" si="95"/>
        <v>0</v>
      </c>
      <c r="DY47" s="350">
        <f t="shared" si="96"/>
        <v>0</v>
      </c>
      <c r="DZ47" s="350">
        <f t="shared" si="97"/>
        <v>0</v>
      </c>
      <c r="EA47" s="350">
        <f t="shared" si="98"/>
        <v>0</v>
      </c>
      <c r="EB47" s="350">
        <f t="shared" si="99"/>
        <v>0</v>
      </c>
      <c r="EC47" s="350">
        <f t="shared" si="100"/>
        <v>0</v>
      </c>
      <c r="ED47" s="350">
        <f t="shared" si="101"/>
        <v>0</v>
      </c>
      <c r="EE47" s="350">
        <f t="shared" si="102"/>
        <v>0</v>
      </c>
      <c r="EF47" s="350">
        <f t="shared" si="103"/>
        <v>0</v>
      </c>
      <c r="EG47" s="350">
        <f t="shared" si="104"/>
        <v>0</v>
      </c>
      <c r="EH47" s="350">
        <f t="shared" si="105"/>
        <v>0</v>
      </c>
      <c r="EI47" s="350">
        <f t="shared" si="106"/>
        <v>0</v>
      </c>
      <c r="EJ47" s="350">
        <f t="shared" si="107"/>
        <v>0</v>
      </c>
      <c r="EK47" s="350">
        <f t="shared" si="108"/>
        <v>0</v>
      </c>
      <c r="EL47" s="350">
        <f t="shared" si="109"/>
        <v>0</v>
      </c>
      <c r="EM47" s="350">
        <f t="shared" si="110"/>
        <v>0</v>
      </c>
      <c r="EN47" s="350">
        <f t="shared" si="111"/>
        <v>0</v>
      </c>
      <c r="EO47" s="350">
        <f t="shared" si="112"/>
        <v>0</v>
      </c>
      <c r="EP47" s="350">
        <f t="shared" si="113"/>
        <v>0</v>
      </c>
      <c r="EQ47" s="350">
        <f t="shared" si="114"/>
        <v>0</v>
      </c>
      <c r="ER47" s="350">
        <f t="shared" si="115"/>
        <v>0</v>
      </c>
      <c r="ES47" s="350">
        <f t="shared" si="116"/>
        <v>0</v>
      </c>
      <c r="ET47" s="350">
        <f t="shared" si="117"/>
        <v>0</v>
      </c>
      <c r="EU47" s="350">
        <f t="shared" si="118"/>
        <v>0</v>
      </c>
      <c r="EV47" s="350">
        <f t="shared" si="119"/>
        <v>0</v>
      </c>
      <c r="EW47" s="350">
        <f t="shared" si="120"/>
        <v>0</v>
      </c>
      <c r="EX47" s="350">
        <f t="shared" si="121"/>
        <v>0</v>
      </c>
      <c r="EY47" s="350">
        <f t="shared" si="122"/>
        <v>0</v>
      </c>
      <c r="EZ47" s="350">
        <f t="shared" si="123"/>
        <v>0</v>
      </c>
      <c r="FA47" s="350">
        <f t="shared" si="124"/>
        <v>0</v>
      </c>
      <c r="FB47" s="350">
        <f t="shared" si="125"/>
        <v>0</v>
      </c>
      <c r="FC47" s="350">
        <f t="shared" si="126"/>
        <v>0</v>
      </c>
      <c r="FD47" s="350">
        <f t="shared" si="127"/>
        <v>0</v>
      </c>
      <c r="FE47" s="350">
        <f t="shared" si="128"/>
        <v>0</v>
      </c>
      <c r="FF47" s="350">
        <f t="shared" si="129"/>
        <v>0</v>
      </c>
      <c r="FG47" s="350">
        <f t="shared" si="130"/>
        <v>0</v>
      </c>
      <c r="FH47" s="350">
        <f t="shared" si="131"/>
        <v>0</v>
      </c>
      <c r="FI47" s="350">
        <f t="shared" si="132"/>
        <v>0</v>
      </c>
      <c r="FJ47" s="350">
        <f t="shared" si="133"/>
        <v>0</v>
      </c>
      <c r="FK47" s="350">
        <f t="shared" si="134"/>
        <v>0</v>
      </c>
      <c r="FL47" s="350">
        <f t="shared" si="135"/>
        <v>0</v>
      </c>
      <c r="FM47" s="350">
        <f t="shared" si="136"/>
        <v>0</v>
      </c>
      <c r="FN47" s="350">
        <f t="shared" si="137"/>
        <v>0</v>
      </c>
      <c r="FO47" s="350">
        <f t="shared" si="138"/>
        <v>0</v>
      </c>
      <c r="FP47" s="350">
        <f t="shared" si="139"/>
        <v>0</v>
      </c>
      <c r="FQ47" s="350">
        <f t="shared" si="140"/>
        <v>0</v>
      </c>
      <c r="FR47" s="350">
        <f t="shared" si="141"/>
        <v>0</v>
      </c>
      <c r="FS47" s="350">
        <f t="shared" si="142"/>
        <v>0</v>
      </c>
      <c r="FT47" s="350">
        <f t="shared" si="143"/>
        <v>0</v>
      </c>
      <c r="FU47" s="350">
        <f t="shared" si="144"/>
        <v>0</v>
      </c>
      <c r="FV47" s="350">
        <f t="shared" si="145"/>
        <v>0</v>
      </c>
      <c r="FW47" s="350">
        <f t="shared" si="146"/>
        <v>0</v>
      </c>
      <c r="FX47" s="350">
        <f t="shared" si="147"/>
        <v>0</v>
      </c>
      <c r="FY47" s="350">
        <f t="shared" si="148"/>
        <v>0</v>
      </c>
      <c r="FZ47" s="350">
        <f t="shared" si="149"/>
        <v>0</v>
      </c>
      <c r="GA47" s="350">
        <f t="shared" si="150"/>
        <v>0</v>
      </c>
      <c r="GB47" s="350">
        <f t="shared" si="151"/>
        <v>0</v>
      </c>
      <c r="GC47" s="350">
        <f t="shared" si="152"/>
        <v>0</v>
      </c>
      <c r="GD47" s="350">
        <f t="shared" si="153"/>
        <v>0</v>
      </c>
      <c r="GE47" s="350">
        <f t="shared" si="154"/>
        <v>0</v>
      </c>
      <c r="GF47" s="350">
        <f t="shared" si="155"/>
        <v>0</v>
      </c>
      <c r="GG47" s="350">
        <f t="shared" si="156"/>
        <v>0</v>
      </c>
      <c r="GH47" s="350">
        <f t="shared" si="157"/>
        <v>0</v>
      </c>
      <c r="GI47" s="350">
        <f t="shared" si="158"/>
        <v>0</v>
      </c>
      <c r="GJ47" s="350">
        <f t="shared" si="159"/>
        <v>0</v>
      </c>
      <c r="GK47" s="350">
        <f t="shared" si="160"/>
        <v>0</v>
      </c>
      <c r="GL47" s="350">
        <f t="shared" si="161"/>
        <v>0</v>
      </c>
      <c r="GM47" s="346">
        <v>2</v>
      </c>
      <c r="GN47" s="346">
        <f t="shared" si="162"/>
        <v>0</v>
      </c>
      <c r="GO47" s="346">
        <v>3</v>
      </c>
      <c r="GP47" s="346">
        <f t="shared" si="163"/>
        <v>0</v>
      </c>
    </row>
    <row r="48" spans="1:198" x14ac:dyDescent="0.25">
      <c r="A48" s="31"/>
      <c r="B48" s="31"/>
      <c r="C48" s="31"/>
      <c r="D48" s="31"/>
      <c r="E48" s="31"/>
      <c r="F48" s="31"/>
      <c r="G48" s="34"/>
      <c r="H48" s="31"/>
      <c r="I48" s="31"/>
      <c r="J48" s="31"/>
      <c r="K48" s="31"/>
      <c r="L48" s="31"/>
      <c r="M48" s="31"/>
      <c r="N48" s="31"/>
      <c r="O48" s="99"/>
      <c r="P48" s="4" t="str">
        <f t="shared" si="164"/>
        <v/>
      </c>
      <c r="Q48" s="102"/>
      <c r="R48" s="4" t="str">
        <f t="shared" si="165"/>
        <v/>
      </c>
      <c r="S48" s="31"/>
      <c r="T48" s="31"/>
      <c r="U48" s="31"/>
      <c r="V48" s="31"/>
      <c r="W48" s="31"/>
      <c r="X48" s="31"/>
      <c r="Y48" s="31"/>
      <c r="Z48" s="31"/>
      <c r="AA48" s="31"/>
      <c r="AC48" s="346">
        <f t="shared" si="166"/>
        <v>0</v>
      </c>
      <c r="AE48" s="350" t="s">
        <v>209</v>
      </c>
      <c r="AF48" s="346">
        <f t="shared" si="167"/>
        <v>0</v>
      </c>
      <c r="AG48" s="346">
        <f t="shared" si="168"/>
        <v>0</v>
      </c>
      <c r="AH48" s="346">
        <f t="shared" si="169"/>
        <v>0</v>
      </c>
      <c r="AI48" s="346">
        <f t="shared" si="6"/>
        <v>0</v>
      </c>
      <c r="AJ48" s="346">
        <f t="shared" si="7"/>
        <v>0</v>
      </c>
      <c r="AK48" s="346">
        <f t="shared" si="8"/>
        <v>0</v>
      </c>
      <c r="AL48" s="346">
        <f t="shared" si="9"/>
        <v>0</v>
      </c>
      <c r="AM48" s="346">
        <f t="shared" si="10"/>
        <v>0</v>
      </c>
      <c r="AN48" s="346">
        <f t="shared" si="170"/>
        <v>0</v>
      </c>
      <c r="AP48" s="350" t="s">
        <v>209</v>
      </c>
      <c r="AQ48" s="378"/>
      <c r="AR48" s="378"/>
      <c r="AS48" s="350">
        <f t="shared" si="12"/>
        <v>0</v>
      </c>
      <c r="AT48" s="350">
        <f t="shared" si="13"/>
        <v>0</v>
      </c>
      <c r="AU48" s="350">
        <f t="shared" si="14"/>
        <v>0</v>
      </c>
      <c r="AV48" s="350">
        <f t="shared" si="15"/>
        <v>0</v>
      </c>
      <c r="AW48" s="350">
        <f t="shared" si="16"/>
        <v>0</v>
      </c>
      <c r="AX48" s="350">
        <f t="shared" si="17"/>
        <v>0</v>
      </c>
      <c r="AY48" s="350">
        <f t="shared" si="18"/>
        <v>0</v>
      </c>
      <c r="AZ48" s="350">
        <f t="shared" si="19"/>
        <v>0</v>
      </c>
      <c r="BA48" s="350">
        <f t="shared" si="20"/>
        <v>0</v>
      </c>
      <c r="BB48" s="350">
        <f t="shared" si="21"/>
        <v>0</v>
      </c>
      <c r="BC48" s="350">
        <f t="shared" si="22"/>
        <v>0</v>
      </c>
      <c r="BD48" s="350">
        <f t="shared" si="23"/>
        <v>0</v>
      </c>
      <c r="BE48" s="350">
        <f t="shared" si="24"/>
        <v>0</v>
      </c>
      <c r="BF48" s="350">
        <f t="shared" si="25"/>
        <v>0</v>
      </c>
      <c r="BG48" s="350">
        <f t="shared" si="26"/>
        <v>0</v>
      </c>
      <c r="BH48" s="350">
        <f t="shared" si="27"/>
        <v>0</v>
      </c>
      <c r="BI48" s="350">
        <f t="shared" si="28"/>
        <v>0</v>
      </c>
      <c r="BJ48" s="350">
        <f t="shared" si="29"/>
        <v>0</v>
      </c>
      <c r="BK48" s="350">
        <f t="shared" si="30"/>
        <v>0</v>
      </c>
      <c r="BL48" s="350">
        <f t="shared" si="31"/>
        <v>0</v>
      </c>
      <c r="BM48" s="350">
        <f t="shared" si="32"/>
        <v>0</v>
      </c>
      <c r="BN48" s="350">
        <f t="shared" si="33"/>
        <v>0</v>
      </c>
      <c r="BO48" s="350">
        <f t="shared" si="34"/>
        <v>0</v>
      </c>
      <c r="BP48" s="350">
        <f t="shared" si="35"/>
        <v>0</v>
      </c>
      <c r="BQ48" s="350">
        <f t="shared" si="36"/>
        <v>0</v>
      </c>
      <c r="BR48" s="350">
        <f t="shared" si="37"/>
        <v>0</v>
      </c>
      <c r="BS48" s="350">
        <f t="shared" si="38"/>
        <v>0</v>
      </c>
      <c r="BT48" s="350">
        <f t="shared" si="39"/>
        <v>0</v>
      </c>
      <c r="BU48" s="350">
        <f t="shared" si="40"/>
        <v>0</v>
      </c>
      <c r="BV48" s="350">
        <f t="shared" si="41"/>
        <v>0</v>
      </c>
      <c r="BW48" s="350">
        <f t="shared" si="42"/>
        <v>0</v>
      </c>
      <c r="BX48" s="350">
        <f t="shared" si="43"/>
        <v>0</v>
      </c>
      <c r="BY48" s="350">
        <f t="shared" si="44"/>
        <v>0</v>
      </c>
      <c r="BZ48" s="350">
        <f t="shared" si="45"/>
        <v>0</v>
      </c>
      <c r="CA48" s="350">
        <f t="shared" si="46"/>
        <v>0</v>
      </c>
      <c r="CB48" s="350">
        <f t="shared" si="47"/>
        <v>0</v>
      </c>
      <c r="CC48" s="350">
        <f t="shared" si="48"/>
        <v>0</v>
      </c>
      <c r="CD48" s="350">
        <f t="shared" si="49"/>
        <v>0</v>
      </c>
      <c r="CE48" s="350">
        <f t="shared" si="50"/>
        <v>0</v>
      </c>
      <c r="CF48" s="350">
        <f t="shared" si="51"/>
        <v>0</v>
      </c>
      <c r="CG48" s="350">
        <f t="shared" si="52"/>
        <v>0</v>
      </c>
      <c r="CH48" s="350">
        <f t="shared" si="53"/>
        <v>0</v>
      </c>
      <c r="CI48" s="350">
        <f t="shared" si="54"/>
        <v>0</v>
      </c>
      <c r="CJ48" s="350">
        <f t="shared" si="55"/>
        <v>0</v>
      </c>
      <c r="CK48" s="350">
        <f t="shared" si="56"/>
        <v>0</v>
      </c>
      <c r="CL48" s="350">
        <f t="shared" si="57"/>
        <v>0</v>
      </c>
      <c r="CM48" s="350">
        <f t="shared" si="58"/>
        <v>0</v>
      </c>
      <c r="CN48" s="350">
        <f t="shared" si="59"/>
        <v>0</v>
      </c>
      <c r="CO48" s="350">
        <f t="shared" si="60"/>
        <v>0</v>
      </c>
      <c r="CP48" s="350">
        <f t="shared" si="61"/>
        <v>0</v>
      </c>
      <c r="CQ48" s="350">
        <f t="shared" si="62"/>
        <v>0</v>
      </c>
      <c r="CR48" s="350">
        <f t="shared" si="63"/>
        <v>0</v>
      </c>
      <c r="CS48" s="350">
        <f t="shared" si="64"/>
        <v>0</v>
      </c>
      <c r="CT48" s="350">
        <f t="shared" si="65"/>
        <v>0</v>
      </c>
      <c r="CU48" s="350">
        <f t="shared" si="66"/>
        <v>0</v>
      </c>
      <c r="CV48" s="350">
        <f t="shared" si="67"/>
        <v>0</v>
      </c>
      <c r="CW48" s="350">
        <f t="shared" si="68"/>
        <v>0</v>
      </c>
      <c r="CX48" s="350">
        <f t="shared" si="69"/>
        <v>0</v>
      </c>
      <c r="CY48" s="350">
        <f t="shared" si="70"/>
        <v>0</v>
      </c>
      <c r="CZ48" s="350">
        <f t="shared" si="71"/>
        <v>0</v>
      </c>
      <c r="DA48" s="350">
        <f t="shared" si="72"/>
        <v>0</v>
      </c>
      <c r="DB48" s="350">
        <f t="shared" si="73"/>
        <v>0</v>
      </c>
      <c r="DC48" s="350">
        <f t="shared" si="74"/>
        <v>0</v>
      </c>
      <c r="DD48" s="350">
        <f t="shared" si="75"/>
        <v>0</v>
      </c>
      <c r="DE48" s="350">
        <f t="shared" si="76"/>
        <v>0</v>
      </c>
      <c r="DF48" s="350">
        <f t="shared" si="77"/>
        <v>0</v>
      </c>
      <c r="DG48" s="350">
        <f t="shared" si="78"/>
        <v>0</v>
      </c>
      <c r="DH48" s="350">
        <f t="shared" si="79"/>
        <v>0</v>
      </c>
      <c r="DI48" s="350">
        <f t="shared" si="80"/>
        <v>0</v>
      </c>
      <c r="DJ48" s="350">
        <f t="shared" si="81"/>
        <v>0</v>
      </c>
      <c r="DK48" s="350">
        <f t="shared" si="82"/>
        <v>0</v>
      </c>
      <c r="DL48" s="350">
        <f t="shared" si="83"/>
        <v>0</v>
      </c>
      <c r="DM48" s="350">
        <f t="shared" si="84"/>
        <v>0</v>
      </c>
      <c r="DN48" s="350">
        <f t="shared" si="85"/>
        <v>0</v>
      </c>
      <c r="DO48" s="350">
        <f t="shared" si="86"/>
        <v>0</v>
      </c>
      <c r="DP48" s="350">
        <f t="shared" si="87"/>
        <v>0</v>
      </c>
      <c r="DQ48" s="350">
        <f t="shared" si="88"/>
        <v>0</v>
      </c>
      <c r="DR48" s="350">
        <f t="shared" si="89"/>
        <v>0</v>
      </c>
      <c r="DS48" s="350">
        <f t="shared" si="90"/>
        <v>0</v>
      </c>
      <c r="DT48" s="350">
        <f t="shared" si="91"/>
        <v>0</v>
      </c>
      <c r="DU48" s="350">
        <f t="shared" si="92"/>
        <v>0</v>
      </c>
      <c r="DV48" s="350">
        <f t="shared" si="93"/>
        <v>0</v>
      </c>
      <c r="DW48" s="350">
        <f t="shared" si="94"/>
        <v>0</v>
      </c>
      <c r="DX48" s="350">
        <f t="shared" si="95"/>
        <v>0</v>
      </c>
      <c r="DY48" s="350">
        <f t="shared" si="96"/>
        <v>0</v>
      </c>
      <c r="DZ48" s="350">
        <f t="shared" si="97"/>
        <v>0</v>
      </c>
      <c r="EA48" s="350">
        <f t="shared" si="98"/>
        <v>0</v>
      </c>
      <c r="EB48" s="350">
        <f t="shared" si="99"/>
        <v>0</v>
      </c>
      <c r="EC48" s="350">
        <f t="shared" si="100"/>
        <v>0</v>
      </c>
      <c r="ED48" s="350">
        <f t="shared" si="101"/>
        <v>0</v>
      </c>
      <c r="EE48" s="350">
        <f t="shared" si="102"/>
        <v>0</v>
      </c>
      <c r="EF48" s="350">
        <f t="shared" si="103"/>
        <v>0</v>
      </c>
      <c r="EG48" s="350">
        <f t="shared" si="104"/>
        <v>0</v>
      </c>
      <c r="EH48" s="350">
        <f t="shared" si="105"/>
        <v>0</v>
      </c>
      <c r="EI48" s="350">
        <f t="shared" si="106"/>
        <v>0</v>
      </c>
      <c r="EJ48" s="350">
        <f t="shared" si="107"/>
        <v>0</v>
      </c>
      <c r="EK48" s="350">
        <f t="shared" si="108"/>
        <v>0</v>
      </c>
      <c r="EL48" s="350">
        <f t="shared" si="109"/>
        <v>0</v>
      </c>
      <c r="EM48" s="350">
        <f t="shared" si="110"/>
        <v>0</v>
      </c>
      <c r="EN48" s="350">
        <f t="shared" si="111"/>
        <v>0</v>
      </c>
      <c r="EO48" s="350">
        <f t="shared" si="112"/>
        <v>0</v>
      </c>
      <c r="EP48" s="350">
        <f t="shared" si="113"/>
        <v>0</v>
      </c>
      <c r="EQ48" s="350">
        <f t="shared" si="114"/>
        <v>0</v>
      </c>
      <c r="ER48" s="350">
        <f t="shared" si="115"/>
        <v>0</v>
      </c>
      <c r="ES48" s="350">
        <f t="shared" si="116"/>
        <v>0</v>
      </c>
      <c r="ET48" s="350">
        <f t="shared" si="117"/>
        <v>0</v>
      </c>
      <c r="EU48" s="350">
        <f t="shared" si="118"/>
        <v>0</v>
      </c>
      <c r="EV48" s="350">
        <f t="shared" si="119"/>
        <v>0</v>
      </c>
      <c r="EW48" s="350">
        <f t="shared" si="120"/>
        <v>0</v>
      </c>
      <c r="EX48" s="350">
        <f t="shared" si="121"/>
        <v>0</v>
      </c>
      <c r="EY48" s="350">
        <f t="shared" si="122"/>
        <v>0</v>
      </c>
      <c r="EZ48" s="350">
        <f t="shared" si="123"/>
        <v>0</v>
      </c>
      <c r="FA48" s="350">
        <f t="shared" si="124"/>
        <v>0</v>
      </c>
      <c r="FB48" s="350">
        <f t="shared" si="125"/>
        <v>0</v>
      </c>
      <c r="FC48" s="350">
        <f t="shared" si="126"/>
        <v>0</v>
      </c>
      <c r="FD48" s="350">
        <f t="shared" si="127"/>
        <v>0</v>
      </c>
      <c r="FE48" s="350">
        <f t="shared" si="128"/>
        <v>0</v>
      </c>
      <c r="FF48" s="350">
        <f t="shared" si="129"/>
        <v>0</v>
      </c>
      <c r="FG48" s="350">
        <f t="shared" si="130"/>
        <v>0</v>
      </c>
      <c r="FH48" s="350">
        <f t="shared" si="131"/>
        <v>0</v>
      </c>
      <c r="FI48" s="350">
        <f t="shared" si="132"/>
        <v>0</v>
      </c>
      <c r="FJ48" s="350">
        <f t="shared" si="133"/>
        <v>0</v>
      </c>
      <c r="FK48" s="350">
        <f t="shared" si="134"/>
        <v>0</v>
      </c>
      <c r="FL48" s="350">
        <f t="shared" si="135"/>
        <v>0</v>
      </c>
      <c r="FM48" s="350">
        <f t="shared" si="136"/>
        <v>0</v>
      </c>
      <c r="FN48" s="350">
        <f t="shared" si="137"/>
        <v>0</v>
      </c>
      <c r="FO48" s="350">
        <f t="shared" si="138"/>
        <v>0</v>
      </c>
      <c r="FP48" s="350">
        <f t="shared" si="139"/>
        <v>0</v>
      </c>
      <c r="FQ48" s="350">
        <f t="shared" si="140"/>
        <v>0</v>
      </c>
      <c r="FR48" s="350">
        <f t="shared" si="141"/>
        <v>0</v>
      </c>
      <c r="FS48" s="350">
        <f t="shared" si="142"/>
        <v>0</v>
      </c>
      <c r="FT48" s="350">
        <f t="shared" si="143"/>
        <v>0</v>
      </c>
      <c r="FU48" s="350">
        <f t="shared" si="144"/>
        <v>0</v>
      </c>
      <c r="FV48" s="350">
        <f t="shared" si="145"/>
        <v>0</v>
      </c>
      <c r="FW48" s="350">
        <f t="shared" si="146"/>
        <v>0</v>
      </c>
      <c r="FX48" s="350">
        <f t="shared" si="147"/>
        <v>0</v>
      </c>
      <c r="FY48" s="350">
        <f t="shared" si="148"/>
        <v>0</v>
      </c>
      <c r="FZ48" s="350">
        <f t="shared" si="149"/>
        <v>0</v>
      </c>
      <c r="GA48" s="350">
        <f t="shared" si="150"/>
        <v>0</v>
      </c>
      <c r="GB48" s="350">
        <f t="shared" si="151"/>
        <v>0</v>
      </c>
      <c r="GC48" s="350">
        <f t="shared" si="152"/>
        <v>0</v>
      </c>
      <c r="GD48" s="350">
        <f t="shared" si="153"/>
        <v>0</v>
      </c>
      <c r="GE48" s="350">
        <f t="shared" si="154"/>
        <v>0</v>
      </c>
      <c r="GF48" s="350">
        <f t="shared" si="155"/>
        <v>0</v>
      </c>
      <c r="GG48" s="350">
        <f t="shared" si="156"/>
        <v>0</v>
      </c>
      <c r="GH48" s="350">
        <f t="shared" si="157"/>
        <v>0</v>
      </c>
      <c r="GI48" s="350">
        <f t="shared" si="158"/>
        <v>0</v>
      </c>
      <c r="GJ48" s="350">
        <f t="shared" si="159"/>
        <v>0</v>
      </c>
      <c r="GK48" s="350">
        <f t="shared" si="160"/>
        <v>0</v>
      </c>
      <c r="GL48" s="350">
        <f t="shared" si="161"/>
        <v>0</v>
      </c>
      <c r="GM48" s="346">
        <v>6</v>
      </c>
      <c r="GN48" s="346">
        <f t="shared" si="162"/>
        <v>0</v>
      </c>
      <c r="GO48" s="346">
        <v>2</v>
      </c>
      <c r="GP48" s="346">
        <f t="shared" si="163"/>
        <v>0</v>
      </c>
    </row>
    <row r="49" spans="1:198" x14ac:dyDescent="0.25">
      <c r="A49" s="31"/>
      <c r="B49" s="31"/>
      <c r="C49" s="31"/>
      <c r="D49" s="31"/>
      <c r="E49" s="31"/>
      <c r="F49" s="31"/>
      <c r="G49" s="34"/>
      <c r="H49" s="31"/>
      <c r="I49" s="31"/>
      <c r="J49" s="31"/>
      <c r="K49" s="31"/>
      <c r="L49" s="31"/>
      <c r="M49" s="31"/>
      <c r="N49" s="31"/>
      <c r="O49" s="99"/>
      <c r="P49" s="4" t="str">
        <f t="shared" si="164"/>
        <v/>
      </c>
      <c r="Q49" s="102"/>
      <c r="R49" s="4" t="str">
        <f t="shared" si="165"/>
        <v/>
      </c>
      <c r="S49" s="31"/>
      <c r="T49" s="31"/>
      <c r="U49" s="31"/>
      <c r="V49" s="31"/>
      <c r="W49" s="31"/>
      <c r="X49" s="31"/>
      <c r="Y49" s="31"/>
      <c r="Z49" s="31"/>
      <c r="AA49" s="31"/>
      <c r="AC49" s="346">
        <f t="shared" si="166"/>
        <v>0</v>
      </c>
      <c r="AE49" s="350" t="s">
        <v>210</v>
      </c>
      <c r="AF49" s="346">
        <f t="shared" si="167"/>
        <v>0</v>
      </c>
      <c r="AG49" s="346">
        <f t="shared" si="168"/>
        <v>0</v>
      </c>
      <c r="AH49" s="346">
        <f t="shared" si="169"/>
        <v>0</v>
      </c>
      <c r="AI49" s="346">
        <f t="shared" si="6"/>
        <v>0</v>
      </c>
      <c r="AJ49" s="346">
        <f t="shared" si="7"/>
        <v>0</v>
      </c>
      <c r="AK49" s="346">
        <f t="shared" si="8"/>
        <v>0</v>
      </c>
      <c r="AL49" s="346">
        <f t="shared" si="9"/>
        <v>0</v>
      </c>
      <c r="AM49" s="346">
        <f t="shared" si="10"/>
        <v>0</v>
      </c>
      <c r="AN49" s="346">
        <f t="shared" si="170"/>
        <v>0</v>
      </c>
      <c r="AP49" s="350" t="s">
        <v>210</v>
      </c>
      <c r="AQ49" s="378"/>
      <c r="AR49" s="378"/>
      <c r="AS49" s="350">
        <f t="shared" si="12"/>
        <v>0</v>
      </c>
      <c r="AT49" s="350">
        <f t="shared" si="13"/>
        <v>0</v>
      </c>
      <c r="AU49" s="350">
        <f t="shared" si="14"/>
        <v>0</v>
      </c>
      <c r="AV49" s="350">
        <f t="shared" si="15"/>
        <v>0</v>
      </c>
      <c r="AW49" s="350">
        <f t="shared" si="16"/>
        <v>0</v>
      </c>
      <c r="AX49" s="350">
        <f t="shared" si="17"/>
        <v>0</v>
      </c>
      <c r="AY49" s="350">
        <f t="shared" si="18"/>
        <v>0</v>
      </c>
      <c r="AZ49" s="350">
        <f t="shared" si="19"/>
        <v>0</v>
      </c>
      <c r="BA49" s="350">
        <f t="shared" si="20"/>
        <v>0</v>
      </c>
      <c r="BB49" s="350">
        <f t="shared" si="21"/>
        <v>0</v>
      </c>
      <c r="BC49" s="350">
        <f t="shared" si="22"/>
        <v>0</v>
      </c>
      <c r="BD49" s="350">
        <f t="shared" si="23"/>
        <v>0</v>
      </c>
      <c r="BE49" s="350">
        <f t="shared" si="24"/>
        <v>0</v>
      </c>
      <c r="BF49" s="350">
        <f t="shared" si="25"/>
        <v>0</v>
      </c>
      <c r="BG49" s="350">
        <f t="shared" si="26"/>
        <v>0</v>
      </c>
      <c r="BH49" s="350">
        <f t="shared" si="27"/>
        <v>0</v>
      </c>
      <c r="BI49" s="350">
        <f t="shared" si="28"/>
        <v>0</v>
      </c>
      <c r="BJ49" s="350">
        <f t="shared" si="29"/>
        <v>0</v>
      </c>
      <c r="BK49" s="350">
        <f t="shared" si="30"/>
        <v>0</v>
      </c>
      <c r="BL49" s="350">
        <f t="shared" si="31"/>
        <v>0</v>
      </c>
      <c r="BM49" s="350">
        <f t="shared" si="32"/>
        <v>0</v>
      </c>
      <c r="BN49" s="350">
        <f t="shared" si="33"/>
        <v>0</v>
      </c>
      <c r="BO49" s="350">
        <f t="shared" si="34"/>
        <v>0</v>
      </c>
      <c r="BP49" s="350">
        <f t="shared" si="35"/>
        <v>0</v>
      </c>
      <c r="BQ49" s="350">
        <f t="shared" si="36"/>
        <v>0</v>
      </c>
      <c r="BR49" s="350">
        <f t="shared" si="37"/>
        <v>0</v>
      </c>
      <c r="BS49" s="350">
        <f t="shared" si="38"/>
        <v>0</v>
      </c>
      <c r="BT49" s="350">
        <f t="shared" si="39"/>
        <v>0</v>
      </c>
      <c r="BU49" s="350">
        <f t="shared" si="40"/>
        <v>0</v>
      </c>
      <c r="BV49" s="350">
        <f t="shared" si="41"/>
        <v>0</v>
      </c>
      <c r="BW49" s="350">
        <f t="shared" si="42"/>
        <v>0</v>
      </c>
      <c r="BX49" s="350">
        <f t="shared" si="43"/>
        <v>0</v>
      </c>
      <c r="BY49" s="350">
        <f t="shared" si="44"/>
        <v>0</v>
      </c>
      <c r="BZ49" s="350">
        <f t="shared" si="45"/>
        <v>0</v>
      </c>
      <c r="CA49" s="350">
        <f t="shared" si="46"/>
        <v>0</v>
      </c>
      <c r="CB49" s="350">
        <f t="shared" si="47"/>
        <v>0</v>
      </c>
      <c r="CC49" s="350">
        <f t="shared" si="48"/>
        <v>0</v>
      </c>
      <c r="CD49" s="350">
        <f t="shared" si="49"/>
        <v>0</v>
      </c>
      <c r="CE49" s="350">
        <f t="shared" si="50"/>
        <v>0</v>
      </c>
      <c r="CF49" s="350">
        <f t="shared" si="51"/>
        <v>0</v>
      </c>
      <c r="CG49" s="350">
        <f t="shared" si="52"/>
        <v>0</v>
      </c>
      <c r="CH49" s="350">
        <f t="shared" si="53"/>
        <v>0</v>
      </c>
      <c r="CI49" s="350">
        <f t="shared" si="54"/>
        <v>0</v>
      </c>
      <c r="CJ49" s="350">
        <f t="shared" si="55"/>
        <v>0</v>
      </c>
      <c r="CK49" s="350">
        <f t="shared" si="56"/>
        <v>0</v>
      </c>
      <c r="CL49" s="350">
        <f t="shared" si="57"/>
        <v>0</v>
      </c>
      <c r="CM49" s="350">
        <f t="shared" si="58"/>
        <v>0</v>
      </c>
      <c r="CN49" s="350">
        <f t="shared" si="59"/>
        <v>0</v>
      </c>
      <c r="CO49" s="350">
        <f t="shared" si="60"/>
        <v>0</v>
      </c>
      <c r="CP49" s="350">
        <f t="shared" si="61"/>
        <v>0</v>
      </c>
      <c r="CQ49" s="350">
        <f t="shared" si="62"/>
        <v>0</v>
      </c>
      <c r="CR49" s="350">
        <f t="shared" si="63"/>
        <v>0</v>
      </c>
      <c r="CS49" s="350">
        <f t="shared" si="64"/>
        <v>0</v>
      </c>
      <c r="CT49" s="350">
        <f t="shared" si="65"/>
        <v>0</v>
      </c>
      <c r="CU49" s="350">
        <f t="shared" si="66"/>
        <v>0</v>
      </c>
      <c r="CV49" s="350">
        <f t="shared" si="67"/>
        <v>0</v>
      </c>
      <c r="CW49" s="350">
        <f t="shared" si="68"/>
        <v>0</v>
      </c>
      <c r="CX49" s="350">
        <f t="shared" si="69"/>
        <v>0</v>
      </c>
      <c r="CY49" s="350">
        <f t="shared" si="70"/>
        <v>0</v>
      </c>
      <c r="CZ49" s="350">
        <f t="shared" si="71"/>
        <v>0</v>
      </c>
      <c r="DA49" s="350">
        <f t="shared" si="72"/>
        <v>0</v>
      </c>
      <c r="DB49" s="350">
        <f t="shared" si="73"/>
        <v>0</v>
      </c>
      <c r="DC49" s="350">
        <f t="shared" si="74"/>
        <v>0</v>
      </c>
      <c r="DD49" s="350">
        <f t="shared" si="75"/>
        <v>0</v>
      </c>
      <c r="DE49" s="350">
        <f t="shared" si="76"/>
        <v>0</v>
      </c>
      <c r="DF49" s="350">
        <f t="shared" si="77"/>
        <v>0</v>
      </c>
      <c r="DG49" s="350">
        <f t="shared" si="78"/>
        <v>0</v>
      </c>
      <c r="DH49" s="350">
        <f t="shared" si="79"/>
        <v>0</v>
      </c>
      <c r="DI49" s="350">
        <f t="shared" si="80"/>
        <v>0</v>
      </c>
      <c r="DJ49" s="350">
        <f t="shared" si="81"/>
        <v>0</v>
      </c>
      <c r="DK49" s="350">
        <f t="shared" si="82"/>
        <v>0</v>
      </c>
      <c r="DL49" s="350">
        <f t="shared" si="83"/>
        <v>0</v>
      </c>
      <c r="DM49" s="350">
        <f t="shared" si="84"/>
        <v>0</v>
      </c>
      <c r="DN49" s="350">
        <f t="shared" si="85"/>
        <v>0</v>
      </c>
      <c r="DO49" s="350">
        <f t="shared" si="86"/>
        <v>0</v>
      </c>
      <c r="DP49" s="350">
        <f t="shared" si="87"/>
        <v>0</v>
      </c>
      <c r="DQ49" s="350">
        <f t="shared" si="88"/>
        <v>0</v>
      </c>
      <c r="DR49" s="350">
        <f t="shared" si="89"/>
        <v>0</v>
      </c>
      <c r="DS49" s="350">
        <f t="shared" si="90"/>
        <v>0</v>
      </c>
      <c r="DT49" s="350">
        <f t="shared" si="91"/>
        <v>0</v>
      </c>
      <c r="DU49" s="350">
        <f t="shared" si="92"/>
        <v>0</v>
      </c>
      <c r="DV49" s="350">
        <f t="shared" si="93"/>
        <v>0</v>
      </c>
      <c r="DW49" s="350">
        <f t="shared" si="94"/>
        <v>0</v>
      </c>
      <c r="DX49" s="350">
        <f t="shared" si="95"/>
        <v>0</v>
      </c>
      <c r="DY49" s="350">
        <f t="shared" si="96"/>
        <v>0</v>
      </c>
      <c r="DZ49" s="350">
        <f t="shared" si="97"/>
        <v>0</v>
      </c>
      <c r="EA49" s="350">
        <f t="shared" si="98"/>
        <v>0</v>
      </c>
      <c r="EB49" s="350">
        <f t="shared" si="99"/>
        <v>0</v>
      </c>
      <c r="EC49" s="350">
        <f t="shared" si="100"/>
        <v>0</v>
      </c>
      <c r="ED49" s="350">
        <f t="shared" si="101"/>
        <v>0</v>
      </c>
      <c r="EE49" s="350">
        <f t="shared" si="102"/>
        <v>0</v>
      </c>
      <c r="EF49" s="350">
        <f t="shared" si="103"/>
        <v>0</v>
      </c>
      <c r="EG49" s="350">
        <f t="shared" si="104"/>
        <v>0</v>
      </c>
      <c r="EH49" s="350">
        <f t="shared" si="105"/>
        <v>0</v>
      </c>
      <c r="EI49" s="350">
        <f t="shared" si="106"/>
        <v>0</v>
      </c>
      <c r="EJ49" s="350">
        <f t="shared" si="107"/>
        <v>0</v>
      </c>
      <c r="EK49" s="350">
        <f t="shared" si="108"/>
        <v>0</v>
      </c>
      <c r="EL49" s="350">
        <f t="shared" si="109"/>
        <v>0</v>
      </c>
      <c r="EM49" s="350">
        <f t="shared" si="110"/>
        <v>0</v>
      </c>
      <c r="EN49" s="350">
        <f t="shared" si="111"/>
        <v>0</v>
      </c>
      <c r="EO49" s="350">
        <f t="shared" si="112"/>
        <v>0</v>
      </c>
      <c r="EP49" s="350">
        <f t="shared" si="113"/>
        <v>0</v>
      </c>
      <c r="EQ49" s="350">
        <f t="shared" si="114"/>
        <v>0</v>
      </c>
      <c r="ER49" s="350">
        <f t="shared" si="115"/>
        <v>0</v>
      </c>
      <c r="ES49" s="350">
        <f t="shared" si="116"/>
        <v>0</v>
      </c>
      <c r="ET49" s="350">
        <f t="shared" si="117"/>
        <v>0</v>
      </c>
      <c r="EU49" s="350">
        <f t="shared" si="118"/>
        <v>0</v>
      </c>
      <c r="EV49" s="350">
        <f t="shared" si="119"/>
        <v>0</v>
      </c>
      <c r="EW49" s="350">
        <f t="shared" si="120"/>
        <v>0</v>
      </c>
      <c r="EX49" s="350">
        <f t="shared" si="121"/>
        <v>0</v>
      </c>
      <c r="EY49" s="350">
        <f t="shared" si="122"/>
        <v>0</v>
      </c>
      <c r="EZ49" s="350">
        <f t="shared" si="123"/>
        <v>0</v>
      </c>
      <c r="FA49" s="350">
        <f t="shared" si="124"/>
        <v>0</v>
      </c>
      <c r="FB49" s="350">
        <f t="shared" si="125"/>
        <v>0</v>
      </c>
      <c r="FC49" s="350">
        <f t="shared" si="126"/>
        <v>0</v>
      </c>
      <c r="FD49" s="350">
        <f t="shared" si="127"/>
        <v>0</v>
      </c>
      <c r="FE49" s="350">
        <f t="shared" si="128"/>
        <v>0</v>
      </c>
      <c r="FF49" s="350">
        <f t="shared" si="129"/>
        <v>0</v>
      </c>
      <c r="FG49" s="350">
        <f t="shared" si="130"/>
        <v>0</v>
      </c>
      <c r="FH49" s="350">
        <f t="shared" si="131"/>
        <v>0</v>
      </c>
      <c r="FI49" s="350">
        <f t="shared" si="132"/>
        <v>0</v>
      </c>
      <c r="FJ49" s="350">
        <f t="shared" si="133"/>
        <v>0</v>
      </c>
      <c r="FK49" s="350">
        <f t="shared" si="134"/>
        <v>0</v>
      </c>
      <c r="FL49" s="350">
        <f t="shared" si="135"/>
        <v>0</v>
      </c>
      <c r="FM49" s="350">
        <f t="shared" si="136"/>
        <v>0</v>
      </c>
      <c r="FN49" s="350">
        <f t="shared" si="137"/>
        <v>0</v>
      </c>
      <c r="FO49" s="350">
        <f t="shared" si="138"/>
        <v>0</v>
      </c>
      <c r="FP49" s="350">
        <f t="shared" si="139"/>
        <v>0</v>
      </c>
      <c r="FQ49" s="350">
        <f t="shared" si="140"/>
        <v>0</v>
      </c>
      <c r="FR49" s="350">
        <f t="shared" si="141"/>
        <v>0</v>
      </c>
      <c r="FS49" s="350">
        <f t="shared" si="142"/>
        <v>0</v>
      </c>
      <c r="FT49" s="350">
        <f t="shared" si="143"/>
        <v>0</v>
      </c>
      <c r="FU49" s="350">
        <f t="shared" si="144"/>
        <v>0</v>
      </c>
      <c r="FV49" s="350">
        <f t="shared" si="145"/>
        <v>0</v>
      </c>
      <c r="FW49" s="350">
        <f t="shared" si="146"/>
        <v>0</v>
      </c>
      <c r="FX49" s="350">
        <f t="shared" si="147"/>
        <v>0</v>
      </c>
      <c r="FY49" s="350">
        <f t="shared" si="148"/>
        <v>0</v>
      </c>
      <c r="FZ49" s="350">
        <f t="shared" si="149"/>
        <v>0</v>
      </c>
      <c r="GA49" s="350">
        <f t="shared" si="150"/>
        <v>0</v>
      </c>
      <c r="GB49" s="350">
        <f t="shared" si="151"/>
        <v>0</v>
      </c>
      <c r="GC49" s="350">
        <f t="shared" si="152"/>
        <v>0</v>
      </c>
      <c r="GD49" s="350">
        <f t="shared" si="153"/>
        <v>0</v>
      </c>
      <c r="GE49" s="350">
        <f t="shared" si="154"/>
        <v>0</v>
      </c>
      <c r="GF49" s="350">
        <f t="shared" si="155"/>
        <v>0</v>
      </c>
      <c r="GG49" s="350">
        <f t="shared" si="156"/>
        <v>0</v>
      </c>
      <c r="GH49" s="350">
        <f t="shared" si="157"/>
        <v>0</v>
      </c>
      <c r="GI49" s="350">
        <f t="shared" si="158"/>
        <v>0</v>
      </c>
      <c r="GJ49" s="350">
        <f t="shared" si="159"/>
        <v>0</v>
      </c>
      <c r="GK49" s="350">
        <f t="shared" si="160"/>
        <v>0</v>
      </c>
      <c r="GL49" s="350">
        <f t="shared" si="161"/>
        <v>0</v>
      </c>
      <c r="GM49" s="346">
        <v>3</v>
      </c>
      <c r="GN49" s="346">
        <f t="shared" si="162"/>
        <v>0</v>
      </c>
      <c r="GO49" s="346">
        <v>3</v>
      </c>
      <c r="GP49" s="346">
        <f t="shared" si="163"/>
        <v>0</v>
      </c>
    </row>
    <row r="50" spans="1:198" x14ac:dyDescent="0.25">
      <c r="A50" s="31"/>
      <c r="B50" s="31"/>
      <c r="C50" s="31"/>
      <c r="D50" s="31"/>
      <c r="E50" s="31"/>
      <c r="F50" s="31"/>
      <c r="G50" s="34"/>
      <c r="H50" s="31"/>
      <c r="I50" s="31"/>
      <c r="J50" s="31"/>
      <c r="K50" s="31"/>
      <c r="L50" s="31"/>
      <c r="M50" s="31"/>
      <c r="N50" s="31"/>
      <c r="O50" s="99"/>
      <c r="P50" s="4" t="str">
        <f t="shared" si="164"/>
        <v/>
      </c>
      <c r="Q50" s="102"/>
      <c r="R50" s="4" t="str">
        <f t="shared" si="165"/>
        <v/>
      </c>
      <c r="S50" s="31"/>
      <c r="T50" s="31"/>
      <c r="U50" s="31"/>
      <c r="V50" s="31"/>
      <c r="W50" s="31"/>
      <c r="X50" s="31"/>
      <c r="Y50" s="31"/>
      <c r="Z50" s="31"/>
      <c r="AA50" s="31"/>
      <c r="AC50" s="346">
        <f t="shared" si="166"/>
        <v>0</v>
      </c>
      <c r="AE50" s="350" t="s">
        <v>211</v>
      </c>
      <c r="AF50" s="346">
        <f t="shared" si="167"/>
        <v>0</v>
      </c>
      <c r="AG50" s="346">
        <f t="shared" si="168"/>
        <v>0</v>
      </c>
      <c r="AH50" s="346">
        <f t="shared" si="169"/>
        <v>0</v>
      </c>
      <c r="AI50" s="346">
        <f t="shared" si="6"/>
        <v>0</v>
      </c>
      <c r="AJ50" s="346">
        <f t="shared" si="7"/>
        <v>0</v>
      </c>
      <c r="AK50" s="346">
        <f t="shared" si="8"/>
        <v>0</v>
      </c>
      <c r="AL50" s="346">
        <f t="shared" si="9"/>
        <v>0</v>
      </c>
      <c r="AM50" s="346">
        <f t="shared" si="10"/>
        <v>0</v>
      </c>
      <c r="AN50" s="346">
        <f t="shared" si="170"/>
        <v>0</v>
      </c>
      <c r="AP50" s="350" t="s">
        <v>211</v>
      </c>
      <c r="AQ50" s="378"/>
      <c r="AR50" s="378"/>
      <c r="AS50" s="350">
        <f t="shared" si="12"/>
        <v>0</v>
      </c>
      <c r="AT50" s="350">
        <f t="shared" si="13"/>
        <v>0</v>
      </c>
      <c r="AU50" s="350">
        <f t="shared" si="14"/>
        <v>0</v>
      </c>
      <c r="AV50" s="350">
        <f t="shared" si="15"/>
        <v>0</v>
      </c>
      <c r="AW50" s="350">
        <f t="shared" si="16"/>
        <v>0</v>
      </c>
      <c r="AX50" s="350">
        <f t="shared" si="17"/>
        <v>0</v>
      </c>
      <c r="AY50" s="350">
        <f t="shared" si="18"/>
        <v>0</v>
      </c>
      <c r="AZ50" s="350">
        <f t="shared" si="19"/>
        <v>0</v>
      </c>
      <c r="BA50" s="350">
        <f t="shared" si="20"/>
        <v>0</v>
      </c>
      <c r="BB50" s="350">
        <f t="shared" si="21"/>
        <v>0</v>
      </c>
      <c r="BC50" s="350">
        <f t="shared" si="22"/>
        <v>0</v>
      </c>
      <c r="BD50" s="350">
        <f t="shared" si="23"/>
        <v>0</v>
      </c>
      <c r="BE50" s="350">
        <f t="shared" si="24"/>
        <v>0</v>
      </c>
      <c r="BF50" s="350">
        <f t="shared" si="25"/>
        <v>0</v>
      </c>
      <c r="BG50" s="350">
        <f t="shared" si="26"/>
        <v>0</v>
      </c>
      <c r="BH50" s="350">
        <f t="shared" si="27"/>
        <v>0</v>
      </c>
      <c r="BI50" s="350">
        <f t="shared" si="28"/>
        <v>0</v>
      </c>
      <c r="BJ50" s="350">
        <f t="shared" si="29"/>
        <v>0</v>
      </c>
      <c r="BK50" s="350">
        <f t="shared" si="30"/>
        <v>0</v>
      </c>
      <c r="BL50" s="350">
        <f t="shared" si="31"/>
        <v>0</v>
      </c>
      <c r="BM50" s="350">
        <f t="shared" si="32"/>
        <v>0</v>
      </c>
      <c r="BN50" s="350">
        <f t="shared" si="33"/>
        <v>0</v>
      </c>
      <c r="BO50" s="350">
        <f t="shared" si="34"/>
        <v>0</v>
      </c>
      <c r="BP50" s="350">
        <f t="shared" si="35"/>
        <v>0</v>
      </c>
      <c r="BQ50" s="350">
        <f t="shared" si="36"/>
        <v>0</v>
      </c>
      <c r="BR50" s="350">
        <f t="shared" si="37"/>
        <v>0</v>
      </c>
      <c r="BS50" s="350">
        <f t="shared" si="38"/>
        <v>0</v>
      </c>
      <c r="BT50" s="350">
        <f t="shared" si="39"/>
        <v>0</v>
      </c>
      <c r="BU50" s="350">
        <f t="shared" si="40"/>
        <v>0</v>
      </c>
      <c r="BV50" s="350">
        <f t="shared" si="41"/>
        <v>0</v>
      </c>
      <c r="BW50" s="350">
        <f t="shared" si="42"/>
        <v>0</v>
      </c>
      <c r="BX50" s="350">
        <f t="shared" si="43"/>
        <v>0</v>
      </c>
      <c r="BY50" s="350">
        <f t="shared" si="44"/>
        <v>0</v>
      </c>
      <c r="BZ50" s="350">
        <f t="shared" si="45"/>
        <v>0</v>
      </c>
      <c r="CA50" s="350">
        <f t="shared" si="46"/>
        <v>0</v>
      </c>
      <c r="CB50" s="350">
        <f t="shared" si="47"/>
        <v>0</v>
      </c>
      <c r="CC50" s="350">
        <f t="shared" si="48"/>
        <v>0</v>
      </c>
      <c r="CD50" s="350">
        <f t="shared" si="49"/>
        <v>0</v>
      </c>
      <c r="CE50" s="350">
        <f t="shared" si="50"/>
        <v>0</v>
      </c>
      <c r="CF50" s="350">
        <f t="shared" si="51"/>
        <v>0</v>
      </c>
      <c r="CG50" s="350">
        <f t="shared" si="52"/>
        <v>0</v>
      </c>
      <c r="CH50" s="350">
        <f t="shared" si="53"/>
        <v>0</v>
      </c>
      <c r="CI50" s="350">
        <f t="shared" si="54"/>
        <v>0</v>
      </c>
      <c r="CJ50" s="350">
        <f t="shared" si="55"/>
        <v>0</v>
      </c>
      <c r="CK50" s="350">
        <f t="shared" si="56"/>
        <v>0</v>
      </c>
      <c r="CL50" s="350">
        <f t="shared" si="57"/>
        <v>0</v>
      </c>
      <c r="CM50" s="350">
        <f t="shared" si="58"/>
        <v>0</v>
      </c>
      <c r="CN50" s="350">
        <f t="shared" si="59"/>
        <v>0</v>
      </c>
      <c r="CO50" s="350">
        <f t="shared" si="60"/>
        <v>0</v>
      </c>
      <c r="CP50" s="350">
        <f t="shared" si="61"/>
        <v>0</v>
      </c>
      <c r="CQ50" s="350">
        <f t="shared" si="62"/>
        <v>0</v>
      </c>
      <c r="CR50" s="350">
        <f t="shared" si="63"/>
        <v>0</v>
      </c>
      <c r="CS50" s="350">
        <f t="shared" si="64"/>
        <v>0</v>
      </c>
      <c r="CT50" s="350">
        <f t="shared" si="65"/>
        <v>0</v>
      </c>
      <c r="CU50" s="350">
        <f t="shared" si="66"/>
        <v>0</v>
      </c>
      <c r="CV50" s="350">
        <f t="shared" si="67"/>
        <v>0</v>
      </c>
      <c r="CW50" s="350">
        <f t="shared" si="68"/>
        <v>0</v>
      </c>
      <c r="CX50" s="350">
        <f t="shared" si="69"/>
        <v>0</v>
      </c>
      <c r="CY50" s="350">
        <f t="shared" si="70"/>
        <v>0</v>
      </c>
      <c r="CZ50" s="350">
        <f t="shared" si="71"/>
        <v>0</v>
      </c>
      <c r="DA50" s="350">
        <f t="shared" si="72"/>
        <v>0</v>
      </c>
      <c r="DB50" s="350">
        <f t="shared" si="73"/>
        <v>0</v>
      </c>
      <c r="DC50" s="350">
        <f t="shared" si="74"/>
        <v>0</v>
      </c>
      <c r="DD50" s="350">
        <f t="shared" si="75"/>
        <v>0</v>
      </c>
      <c r="DE50" s="350">
        <f t="shared" si="76"/>
        <v>0</v>
      </c>
      <c r="DF50" s="350">
        <f t="shared" si="77"/>
        <v>0</v>
      </c>
      <c r="DG50" s="350">
        <f t="shared" si="78"/>
        <v>0</v>
      </c>
      <c r="DH50" s="350">
        <f t="shared" si="79"/>
        <v>0</v>
      </c>
      <c r="DI50" s="350">
        <f t="shared" si="80"/>
        <v>0</v>
      </c>
      <c r="DJ50" s="350">
        <f t="shared" si="81"/>
        <v>0</v>
      </c>
      <c r="DK50" s="350">
        <f t="shared" si="82"/>
        <v>0</v>
      </c>
      <c r="DL50" s="350">
        <f t="shared" si="83"/>
        <v>0</v>
      </c>
      <c r="DM50" s="350">
        <f t="shared" si="84"/>
        <v>0</v>
      </c>
      <c r="DN50" s="350">
        <f t="shared" si="85"/>
        <v>0</v>
      </c>
      <c r="DO50" s="350">
        <f t="shared" si="86"/>
        <v>0</v>
      </c>
      <c r="DP50" s="350">
        <f t="shared" si="87"/>
        <v>0</v>
      </c>
      <c r="DQ50" s="350">
        <f t="shared" si="88"/>
        <v>0</v>
      </c>
      <c r="DR50" s="350">
        <f t="shared" si="89"/>
        <v>0</v>
      </c>
      <c r="DS50" s="350">
        <f t="shared" si="90"/>
        <v>0</v>
      </c>
      <c r="DT50" s="350">
        <f t="shared" si="91"/>
        <v>0</v>
      </c>
      <c r="DU50" s="350">
        <f t="shared" si="92"/>
        <v>0</v>
      </c>
      <c r="DV50" s="350">
        <f t="shared" si="93"/>
        <v>0</v>
      </c>
      <c r="DW50" s="350">
        <f t="shared" si="94"/>
        <v>0</v>
      </c>
      <c r="DX50" s="350">
        <f t="shared" si="95"/>
        <v>0</v>
      </c>
      <c r="DY50" s="350">
        <f t="shared" si="96"/>
        <v>0</v>
      </c>
      <c r="DZ50" s="350">
        <f t="shared" si="97"/>
        <v>0</v>
      </c>
      <c r="EA50" s="350">
        <f t="shared" si="98"/>
        <v>0</v>
      </c>
      <c r="EB50" s="350">
        <f t="shared" si="99"/>
        <v>0</v>
      </c>
      <c r="EC50" s="350">
        <f t="shared" si="100"/>
        <v>0</v>
      </c>
      <c r="ED50" s="350">
        <f t="shared" si="101"/>
        <v>0</v>
      </c>
      <c r="EE50" s="350">
        <f t="shared" si="102"/>
        <v>0</v>
      </c>
      <c r="EF50" s="350">
        <f t="shared" si="103"/>
        <v>0</v>
      </c>
      <c r="EG50" s="350">
        <f t="shared" si="104"/>
        <v>0</v>
      </c>
      <c r="EH50" s="350">
        <f t="shared" si="105"/>
        <v>0</v>
      </c>
      <c r="EI50" s="350">
        <f t="shared" si="106"/>
        <v>0</v>
      </c>
      <c r="EJ50" s="350">
        <f t="shared" si="107"/>
        <v>0</v>
      </c>
      <c r="EK50" s="350">
        <f t="shared" si="108"/>
        <v>0</v>
      </c>
      <c r="EL50" s="350">
        <f t="shared" si="109"/>
        <v>0</v>
      </c>
      <c r="EM50" s="350">
        <f t="shared" si="110"/>
        <v>0</v>
      </c>
      <c r="EN50" s="350">
        <f t="shared" si="111"/>
        <v>0</v>
      </c>
      <c r="EO50" s="350">
        <f t="shared" si="112"/>
        <v>0</v>
      </c>
      <c r="EP50" s="350">
        <f t="shared" si="113"/>
        <v>0</v>
      </c>
      <c r="EQ50" s="350">
        <f t="shared" si="114"/>
        <v>0</v>
      </c>
      <c r="ER50" s="350">
        <f t="shared" si="115"/>
        <v>0</v>
      </c>
      <c r="ES50" s="350">
        <f t="shared" si="116"/>
        <v>0</v>
      </c>
      <c r="ET50" s="350">
        <f t="shared" si="117"/>
        <v>0</v>
      </c>
      <c r="EU50" s="350">
        <f t="shared" si="118"/>
        <v>0</v>
      </c>
      <c r="EV50" s="350">
        <f t="shared" si="119"/>
        <v>0</v>
      </c>
      <c r="EW50" s="350">
        <f t="shared" si="120"/>
        <v>0</v>
      </c>
      <c r="EX50" s="350">
        <f t="shared" si="121"/>
        <v>0</v>
      </c>
      <c r="EY50" s="350">
        <f t="shared" si="122"/>
        <v>0</v>
      </c>
      <c r="EZ50" s="350">
        <f t="shared" si="123"/>
        <v>0</v>
      </c>
      <c r="FA50" s="350">
        <f t="shared" si="124"/>
        <v>0</v>
      </c>
      <c r="FB50" s="350">
        <f t="shared" si="125"/>
        <v>0</v>
      </c>
      <c r="FC50" s="350">
        <f t="shared" si="126"/>
        <v>0</v>
      </c>
      <c r="FD50" s="350">
        <f t="shared" si="127"/>
        <v>0</v>
      </c>
      <c r="FE50" s="350">
        <f t="shared" si="128"/>
        <v>0</v>
      </c>
      <c r="FF50" s="350">
        <f t="shared" si="129"/>
        <v>0</v>
      </c>
      <c r="FG50" s="350">
        <f t="shared" si="130"/>
        <v>0</v>
      </c>
      <c r="FH50" s="350">
        <f t="shared" si="131"/>
        <v>0</v>
      </c>
      <c r="FI50" s="350">
        <f t="shared" si="132"/>
        <v>0</v>
      </c>
      <c r="FJ50" s="350">
        <f t="shared" si="133"/>
        <v>0</v>
      </c>
      <c r="FK50" s="350">
        <f t="shared" si="134"/>
        <v>0</v>
      </c>
      <c r="FL50" s="350">
        <f t="shared" si="135"/>
        <v>0</v>
      </c>
      <c r="FM50" s="350">
        <f t="shared" si="136"/>
        <v>0</v>
      </c>
      <c r="FN50" s="350">
        <f t="shared" si="137"/>
        <v>0</v>
      </c>
      <c r="FO50" s="350">
        <f t="shared" si="138"/>
        <v>0</v>
      </c>
      <c r="FP50" s="350">
        <f t="shared" si="139"/>
        <v>0</v>
      </c>
      <c r="FQ50" s="350">
        <f t="shared" si="140"/>
        <v>0</v>
      </c>
      <c r="FR50" s="350">
        <f t="shared" si="141"/>
        <v>0</v>
      </c>
      <c r="FS50" s="350">
        <f t="shared" si="142"/>
        <v>0</v>
      </c>
      <c r="FT50" s="350">
        <f t="shared" si="143"/>
        <v>0</v>
      </c>
      <c r="FU50" s="350">
        <f t="shared" si="144"/>
        <v>0</v>
      </c>
      <c r="FV50" s="350">
        <f t="shared" si="145"/>
        <v>0</v>
      </c>
      <c r="FW50" s="350">
        <f t="shared" si="146"/>
        <v>0</v>
      </c>
      <c r="FX50" s="350">
        <f t="shared" si="147"/>
        <v>0</v>
      </c>
      <c r="FY50" s="350">
        <f t="shared" si="148"/>
        <v>0</v>
      </c>
      <c r="FZ50" s="350">
        <f t="shared" si="149"/>
        <v>0</v>
      </c>
      <c r="GA50" s="350">
        <f t="shared" si="150"/>
        <v>0</v>
      </c>
      <c r="GB50" s="350">
        <f t="shared" si="151"/>
        <v>0</v>
      </c>
      <c r="GC50" s="350">
        <f t="shared" si="152"/>
        <v>0</v>
      </c>
      <c r="GD50" s="350">
        <f t="shared" si="153"/>
        <v>0</v>
      </c>
      <c r="GE50" s="350">
        <f t="shared" si="154"/>
        <v>0</v>
      </c>
      <c r="GF50" s="350">
        <f t="shared" si="155"/>
        <v>0</v>
      </c>
      <c r="GG50" s="350">
        <f t="shared" si="156"/>
        <v>0</v>
      </c>
      <c r="GH50" s="350">
        <f t="shared" si="157"/>
        <v>0</v>
      </c>
      <c r="GI50" s="350">
        <f t="shared" si="158"/>
        <v>0</v>
      </c>
      <c r="GJ50" s="350">
        <f t="shared" si="159"/>
        <v>0</v>
      </c>
      <c r="GK50" s="350">
        <f t="shared" si="160"/>
        <v>0</v>
      </c>
      <c r="GL50" s="350">
        <f t="shared" si="161"/>
        <v>0</v>
      </c>
      <c r="GM50" s="346">
        <v>9</v>
      </c>
      <c r="GN50" s="346">
        <f t="shared" si="162"/>
        <v>0</v>
      </c>
      <c r="GO50" s="346">
        <v>1</v>
      </c>
      <c r="GP50" s="346">
        <f t="shared" si="163"/>
        <v>0</v>
      </c>
    </row>
    <row r="51" spans="1:198" x14ac:dyDescent="0.25">
      <c r="A51" s="31"/>
      <c r="B51" s="31"/>
      <c r="C51" s="31"/>
      <c r="D51" s="31"/>
      <c r="E51" s="31"/>
      <c r="F51" s="31"/>
      <c r="G51" s="34"/>
      <c r="H51" s="31"/>
      <c r="I51" s="31"/>
      <c r="J51" s="31"/>
      <c r="K51" s="31"/>
      <c r="L51" s="31"/>
      <c r="M51" s="31"/>
      <c r="N51" s="31"/>
      <c r="O51" s="99"/>
      <c r="P51" s="4" t="str">
        <f t="shared" si="164"/>
        <v/>
      </c>
      <c r="Q51" s="102"/>
      <c r="R51" s="4" t="str">
        <f t="shared" si="165"/>
        <v/>
      </c>
      <c r="S51" s="31"/>
      <c r="T51" s="31"/>
      <c r="U51" s="31"/>
      <c r="V51" s="31"/>
      <c r="W51" s="31"/>
      <c r="X51" s="31"/>
      <c r="Y51" s="31"/>
      <c r="Z51" s="31"/>
      <c r="AA51" s="31"/>
      <c r="AC51" s="346">
        <f t="shared" si="166"/>
        <v>0</v>
      </c>
      <c r="AE51" s="350" t="s">
        <v>212</v>
      </c>
      <c r="AF51" s="346">
        <f t="shared" si="167"/>
        <v>0</v>
      </c>
      <c r="AG51" s="346">
        <f t="shared" si="168"/>
        <v>0</v>
      </c>
      <c r="AH51" s="346">
        <f t="shared" si="169"/>
        <v>0</v>
      </c>
      <c r="AI51" s="346">
        <f t="shared" si="6"/>
        <v>0</v>
      </c>
      <c r="AJ51" s="346">
        <f t="shared" si="7"/>
        <v>0</v>
      </c>
      <c r="AK51" s="346">
        <f t="shared" si="8"/>
        <v>0</v>
      </c>
      <c r="AL51" s="346">
        <f t="shared" si="9"/>
        <v>0</v>
      </c>
      <c r="AM51" s="346">
        <f t="shared" si="10"/>
        <v>0</v>
      </c>
      <c r="AN51" s="346">
        <f t="shared" si="170"/>
        <v>0</v>
      </c>
      <c r="AP51" s="350" t="s">
        <v>212</v>
      </c>
      <c r="AQ51" s="378"/>
      <c r="AR51" s="378"/>
      <c r="AS51" s="350">
        <f t="shared" si="12"/>
        <v>0</v>
      </c>
      <c r="AT51" s="350">
        <f t="shared" si="13"/>
        <v>0</v>
      </c>
      <c r="AU51" s="350">
        <f t="shared" si="14"/>
        <v>0</v>
      </c>
      <c r="AV51" s="350">
        <f t="shared" si="15"/>
        <v>0</v>
      </c>
      <c r="AW51" s="350">
        <f t="shared" si="16"/>
        <v>0</v>
      </c>
      <c r="AX51" s="350">
        <f t="shared" si="17"/>
        <v>0</v>
      </c>
      <c r="AY51" s="350">
        <f t="shared" si="18"/>
        <v>0</v>
      </c>
      <c r="AZ51" s="350">
        <f t="shared" si="19"/>
        <v>0</v>
      </c>
      <c r="BA51" s="350">
        <f t="shared" si="20"/>
        <v>0</v>
      </c>
      <c r="BB51" s="350">
        <f t="shared" si="21"/>
        <v>0</v>
      </c>
      <c r="BC51" s="350">
        <f t="shared" si="22"/>
        <v>0</v>
      </c>
      <c r="BD51" s="350">
        <f t="shared" si="23"/>
        <v>0</v>
      </c>
      <c r="BE51" s="350">
        <f t="shared" si="24"/>
        <v>0</v>
      </c>
      <c r="BF51" s="350">
        <f t="shared" si="25"/>
        <v>0</v>
      </c>
      <c r="BG51" s="350">
        <f t="shared" si="26"/>
        <v>0</v>
      </c>
      <c r="BH51" s="350">
        <f t="shared" si="27"/>
        <v>0</v>
      </c>
      <c r="BI51" s="350">
        <f t="shared" si="28"/>
        <v>0</v>
      </c>
      <c r="BJ51" s="350">
        <f t="shared" si="29"/>
        <v>0</v>
      </c>
      <c r="BK51" s="350">
        <f t="shared" si="30"/>
        <v>0</v>
      </c>
      <c r="BL51" s="350">
        <f t="shared" si="31"/>
        <v>0</v>
      </c>
      <c r="BM51" s="350">
        <f t="shared" si="32"/>
        <v>0</v>
      </c>
      <c r="BN51" s="350">
        <f t="shared" si="33"/>
        <v>0</v>
      </c>
      <c r="BO51" s="350">
        <f t="shared" si="34"/>
        <v>0</v>
      </c>
      <c r="BP51" s="350">
        <f t="shared" si="35"/>
        <v>0</v>
      </c>
      <c r="BQ51" s="350">
        <f t="shared" si="36"/>
        <v>0</v>
      </c>
      <c r="BR51" s="350">
        <f t="shared" si="37"/>
        <v>0</v>
      </c>
      <c r="BS51" s="350">
        <f t="shared" si="38"/>
        <v>0</v>
      </c>
      <c r="BT51" s="350">
        <f t="shared" si="39"/>
        <v>0</v>
      </c>
      <c r="BU51" s="350">
        <f t="shared" si="40"/>
        <v>0</v>
      </c>
      <c r="BV51" s="350">
        <f t="shared" si="41"/>
        <v>0</v>
      </c>
      <c r="BW51" s="350">
        <f t="shared" si="42"/>
        <v>0</v>
      </c>
      <c r="BX51" s="350">
        <f t="shared" si="43"/>
        <v>0</v>
      </c>
      <c r="BY51" s="350">
        <f t="shared" si="44"/>
        <v>0</v>
      </c>
      <c r="BZ51" s="350">
        <f t="shared" si="45"/>
        <v>0</v>
      </c>
      <c r="CA51" s="350">
        <f t="shared" si="46"/>
        <v>0</v>
      </c>
      <c r="CB51" s="350">
        <f t="shared" si="47"/>
        <v>0</v>
      </c>
      <c r="CC51" s="350">
        <f t="shared" si="48"/>
        <v>0</v>
      </c>
      <c r="CD51" s="350">
        <f t="shared" si="49"/>
        <v>0</v>
      </c>
      <c r="CE51" s="350">
        <f t="shared" si="50"/>
        <v>0</v>
      </c>
      <c r="CF51" s="350">
        <f t="shared" si="51"/>
        <v>0</v>
      </c>
      <c r="CG51" s="350">
        <f t="shared" si="52"/>
        <v>0</v>
      </c>
      <c r="CH51" s="350">
        <f t="shared" si="53"/>
        <v>0</v>
      </c>
      <c r="CI51" s="350">
        <f t="shared" si="54"/>
        <v>0</v>
      </c>
      <c r="CJ51" s="350">
        <f t="shared" si="55"/>
        <v>0</v>
      </c>
      <c r="CK51" s="350">
        <f t="shared" si="56"/>
        <v>0</v>
      </c>
      <c r="CL51" s="350">
        <f t="shared" si="57"/>
        <v>0</v>
      </c>
      <c r="CM51" s="350">
        <f t="shared" si="58"/>
        <v>0</v>
      </c>
      <c r="CN51" s="350">
        <f t="shared" si="59"/>
        <v>0</v>
      </c>
      <c r="CO51" s="350">
        <f t="shared" si="60"/>
        <v>0</v>
      </c>
      <c r="CP51" s="350">
        <f t="shared" si="61"/>
        <v>0</v>
      </c>
      <c r="CQ51" s="350">
        <f t="shared" si="62"/>
        <v>0</v>
      </c>
      <c r="CR51" s="350">
        <f t="shared" si="63"/>
        <v>0</v>
      </c>
      <c r="CS51" s="350">
        <f t="shared" si="64"/>
        <v>0</v>
      </c>
      <c r="CT51" s="350">
        <f t="shared" si="65"/>
        <v>0</v>
      </c>
      <c r="CU51" s="350">
        <f t="shared" si="66"/>
        <v>0</v>
      </c>
      <c r="CV51" s="350">
        <f t="shared" si="67"/>
        <v>0</v>
      </c>
      <c r="CW51" s="350">
        <f t="shared" si="68"/>
        <v>0</v>
      </c>
      <c r="CX51" s="350">
        <f t="shared" si="69"/>
        <v>0</v>
      </c>
      <c r="CY51" s="350">
        <f t="shared" si="70"/>
        <v>0</v>
      </c>
      <c r="CZ51" s="350">
        <f t="shared" si="71"/>
        <v>0</v>
      </c>
      <c r="DA51" s="350">
        <f t="shared" si="72"/>
        <v>0</v>
      </c>
      <c r="DB51" s="350">
        <f t="shared" si="73"/>
        <v>0</v>
      </c>
      <c r="DC51" s="350">
        <f t="shared" si="74"/>
        <v>0</v>
      </c>
      <c r="DD51" s="350">
        <f t="shared" si="75"/>
        <v>0</v>
      </c>
      <c r="DE51" s="350">
        <f t="shared" si="76"/>
        <v>0</v>
      </c>
      <c r="DF51" s="350">
        <f t="shared" si="77"/>
        <v>0</v>
      </c>
      <c r="DG51" s="350">
        <f t="shared" si="78"/>
        <v>0</v>
      </c>
      <c r="DH51" s="350">
        <f t="shared" si="79"/>
        <v>0</v>
      </c>
      <c r="DI51" s="350">
        <f t="shared" si="80"/>
        <v>0</v>
      </c>
      <c r="DJ51" s="350">
        <f t="shared" si="81"/>
        <v>0</v>
      </c>
      <c r="DK51" s="350">
        <f t="shared" si="82"/>
        <v>0</v>
      </c>
      <c r="DL51" s="350">
        <f t="shared" si="83"/>
        <v>0</v>
      </c>
      <c r="DM51" s="350">
        <f t="shared" si="84"/>
        <v>0</v>
      </c>
      <c r="DN51" s="350">
        <f t="shared" si="85"/>
        <v>0</v>
      </c>
      <c r="DO51" s="350">
        <f t="shared" si="86"/>
        <v>0</v>
      </c>
      <c r="DP51" s="350">
        <f t="shared" si="87"/>
        <v>0</v>
      </c>
      <c r="DQ51" s="350">
        <f t="shared" si="88"/>
        <v>0</v>
      </c>
      <c r="DR51" s="350">
        <f t="shared" si="89"/>
        <v>0</v>
      </c>
      <c r="DS51" s="350">
        <f t="shared" si="90"/>
        <v>0</v>
      </c>
      <c r="DT51" s="350">
        <f t="shared" si="91"/>
        <v>0</v>
      </c>
      <c r="DU51" s="350">
        <f t="shared" si="92"/>
        <v>0</v>
      </c>
      <c r="DV51" s="350">
        <f t="shared" si="93"/>
        <v>0</v>
      </c>
      <c r="DW51" s="350">
        <f t="shared" si="94"/>
        <v>0</v>
      </c>
      <c r="DX51" s="350">
        <f t="shared" si="95"/>
        <v>0</v>
      </c>
      <c r="DY51" s="350">
        <f t="shared" si="96"/>
        <v>0</v>
      </c>
      <c r="DZ51" s="350">
        <f t="shared" si="97"/>
        <v>0</v>
      </c>
      <c r="EA51" s="350">
        <f t="shared" si="98"/>
        <v>0</v>
      </c>
      <c r="EB51" s="350">
        <f t="shared" si="99"/>
        <v>0</v>
      </c>
      <c r="EC51" s="350">
        <f t="shared" si="100"/>
        <v>0</v>
      </c>
      <c r="ED51" s="350">
        <f t="shared" si="101"/>
        <v>0</v>
      </c>
      <c r="EE51" s="350">
        <f t="shared" si="102"/>
        <v>0</v>
      </c>
      <c r="EF51" s="350">
        <f t="shared" si="103"/>
        <v>0</v>
      </c>
      <c r="EG51" s="350">
        <f t="shared" si="104"/>
        <v>0</v>
      </c>
      <c r="EH51" s="350">
        <f t="shared" si="105"/>
        <v>0</v>
      </c>
      <c r="EI51" s="350">
        <f t="shared" si="106"/>
        <v>0</v>
      </c>
      <c r="EJ51" s="350">
        <f t="shared" si="107"/>
        <v>0</v>
      </c>
      <c r="EK51" s="350">
        <f t="shared" si="108"/>
        <v>0</v>
      </c>
      <c r="EL51" s="350">
        <f t="shared" si="109"/>
        <v>0</v>
      </c>
      <c r="EM51" s="350">
        <f t="shared" si="110"/>
        <v>0</v>
      </c>
      <c r="EN51" s="350">
        <f t="shared" si="111"/>
        <v>0</v>
      </c>
      <c r="EO51" s="350">
        <f t="shared" si="112"/>
        <v>0</v>
      </c>
      <c r="EP51" s="350">
        <f t="shared" si="113"/>
        <v>0</v>
      </c>
      <c r="EQ51" s="350">
        <f t="shared" si="114"/>
        <v>0</v>
      </c>
      <c r="ER51" s="350">
        <f t="shared" si="115"/>
        <v>0</v>
      </c>
      <c r="ES51" s="350">
        <f t="shared" si="116"/>
        <v>0</v>
      </c>
      <c r="ET51" s="350">
        <f t="shared" si="117"/>
        <v>0</v>
      </c>
      <c r="EU51" s="350">
        <f t="shared" si="118"/>
        <v>0</v>
      </c>
      <c r="EV51" s="350">
        <f t="shared" si="119"/>
        <v>0</v>
      </c>
      <c r="EW51" s="350">
        <f t="shared" si="120"/>
        <v>0</v>
      </c>
      <c r="EX51" s="350">
        <f t="shared" si="121"/>
        <v>0</v>
      </c>
      <c r="EY51" s="350">
        <f t="shared" si="122"/>
        <v>0</v>
      </c>
      <c r="EZ51" s="350">
        <f t="shared" si="123"/>
        <v>0</v>
      </c>
      <c r="FA51" s="350">
        <f t="shared" si="124"/>
        <v>0</v>
      </c>
      <c r="FB51" s="350">
        <f t="shared" si="125"/>
        <v>0</v>
      </c>
      <c r="FC51" s="350">
        <f t="shared" si="126"/>
        <v>0</v>
      </c>
      <c r="FD51" s="350">
        <f t="shared" si="127"/>
        <v>0</v>
      </c>
      <c r="FE51" s="350">
        <f t="shared" si="128"/>
        <v>0</v>
      </c>
      <c r="FF51" s="350">
        <f t="shared" si="129"/>
        <v>0</v>
      </c>
      <c r="FG51" s="350">
        <f t="shared" si="130"/>
        <v>0</v>
      </c>
      <c r="FH51" s="350">
        <f t="shared" si="131"/>
        <v>0</v>
      </c>
      <c r="FI51" s="350">
        <f t="shared" si="132"/>
        <v>0</v>
      </c>
      <c r="FJ51" s="350">
        <f t="shared" si="133"/>
        <v>0</v>
      </c>
      <c r="FK51" s="350">
        <f t="shared" si="134"/>
        <v>0</v>
      </c>
      <c r="FL51" s="350">
        <f t="shared" si="135"/>
        <v>0</v>
      </c>
      <c r="FM51" s="350">
        <f t="shared" si="136"/>
        <v>0</v>
      </c>
      <c r="FN51" s="350">
        <f t="shared" si="137"/>
        <v>0</v>
      </c>
      <c r="FO51" s="350">
        <f t="shared" si="138"/>
        <v>0</v>
      </c>
      <c r="FP51" s="350">
        <f t="shared" si="139"/>
        <v>0</v>
      </c>
      <c r="FQ51" s="350">
        <f t="shared" si="140"/>
        <v>0</v>
      </c>
      <c r="FR51" s="350">
        <f t="shared" si="141"/>
        <v>0</v>
      </c>
      <c r="FS51" s="350">
        <f t="shared" si="142"/>
        <v>0</v>
      </c>
      <c r="FT51" s="350">
        <f t="shared" si="143"/>
        <v>0</v>
      </c>
      <c r="FU51" s="350">
        <f t="shared" si="144"/>
        <v>0</v>
      </c>
      <c r="FV51" s="350">
        <f t="shared" si="145"/>
        <v>0</v>
      </c>
      <c r="FW51" s="350">
        <f t="shared" si="146"/>
        <v>0</v>
      </c>
      <c r="FX51" s="350">
        <f t="shared" si="147"/>
        <v>0</v>
      </c>
      <c r="FY51" s="350">
        <f t="shared" si="148"/>
        <v>0</v>
      </c>
      <c r="FZ51" s="350">
        <f t="shared" si="149"/>
        <v>0</v>
      </c>
      <c r="GA51" s="350">
        <f t="shared" si="150"/>
        <v>0</v>
      </c>
      <c r="GB51" s="350">
        <f t="shared" si="151"/>
        <v>0</v>
      </c>
      <c r="GC51" s="350">
        <f t="shared" si="152"/>
        <v>0</v>
      </c>
      <c r="GD51" s="350">
        <f t="shared" si="153"/>
        <v>0</v>
      </c>
      <c r="GE51" s="350">
        <f t="shared" si="154"/>
        <v>0</v>
      </c>
      <c r="GF51" s="350">
        <f t="shared" si="155"/>
        <v>0</v>
      </c>
      <c r="GG51" s="350">
        <f t="shared" si="156"/>
        <v>0</v>
      </c>
      <c r="GH51" s="350">
        <f t="shared" si="157"/>
        <v>0</v>
      </c>
      <c r="GI51" s="350">
        <f t="shared" si="158"/>
        <v>0</v>
      </c>
      <c r="GJ51" s="350">
        <f t="shared" si="159"/>
        <v>0</v>
      </c>
      <c r="GK51" s="350">
        <f t="shared" si="160"/>
        <v>0</v>
      </c>
      <c r="GL51" s="350">
        <f t="shared" si="161"/>
        <v>0</v>
      </c>
      <c r="GM51" s="346">
        <v>11</v>
      </c>
      <c r="GN51" s="346">
        <f t="shared" si="162"/>
        <v>0</v>
      </c>
      <c r="GO51" s="346">
        <v>1</v>
      </c>
      <c r="GP51" s="346">
        <f t="shared" si="163"/>
        <v>0</v>
      </c>
    </row>
    <row r="52" spans="1:198" x14ac:dyDescent="0.25">
      <c r="A52" s="31"/>
      <c r="B52" s="31"/>
      <c r="C52" s="31"/>
      <c r="D52" s="31"/>
      <c r="E52" s="31"/>
      <c r="F52" s="31"/>
      <c r="G52" s="34"/>
      <c r="H52" s="31"/>
      <c r="I52" s="31"/>
      <c r="J52" s="31"/>
      <c r="K52" s="31"/>
      <c r="L52" s="31"/>
      <c r="M52" s="31"/>
      <c r="N52" s="31"/>
      <c r="O52" s="99"/>
      <c r="P52" s="4" t="str">
        <f t="shared" si="164"/>
        <v/>
      </c>
      <c r="Q52" s="102"/>
      <c r="R52" s="4" t="str">
        <f t="shared" si="165"/>
        <v/>
      </c>
      <c r="S52" s="31"/>
      <c r="T52" s="31"/>
      <c r="U52" s="31"/>
      <c r="V52" s="31"/>
      <c r="W52" s="31"/>
      <c r="X52" s="31"/>
      <c r="Y52" s="31"/>
      <c r="Z52" s="31"/>
      <c r="AA52" s="31"/>
      <c r="AC52" s="346">
        <f t="shared" si="166"/>
        <v>0</v>
      </c>
      <c r="AE52" s="350" t="s">
        <v>213</v>
      </c>
      <c r="AF52" s="346">
        <f t="shared" si="167"/>
        <v>0</v>
      </c>
      <c r="AG52" s="346">
        <f t="shared" si="168"/>
        <v>0</v>
      </c>
      <c r="AH52" s="346">
        <f t="shared" si="169"/>
        <v>0</v>
      </c>
      <c r="AI52" s="346">
        <f t="shared" si="6"/>
        <v>0</v>
      </c>
      <c r="AJ52" s="346">
        <f t="shared" si="7"/>
        <v>0</v>
      </c>
      <c r="AK52" s="346">
        <f t="shared" si="8"/>
        <v>0</v>
      </c>
      <c r="AL52" s="346">
        <f t="shared" si="9"/>
        <v>0</v>
      </c>
      <c r="AM52" s="346">
        <f t="shared" si="10"/>
        <v>0</v>
      </c>
      <c r="AN52" s="346">
        <f t="shared" si="170"/>
        <v>0</v>
      </c>
      <c r="AP52" s="350" t="s">
        <v>213</v>
      </c>
      <c r="AQ52" s="378"/>
      <c r="AR52" s="378"/>
      <c r="AS52" s="350">
        <f t="shared" si="12"/>
        <v>0</v>
      </c>
      <c r="AT52" s="350">
        <f t="shared" si="13"/>
        <v>0</v>
      </c>
      <c r="AU52" s="350">
        <f t="shared" si="14"/>
        <v>0</v>
      </c>
      <c r="AV52" s="350">
        <f t="shared" si="15"/>
        <v>0</v>
      </c>
      <c r="AW52" s="350">
        <f t="shared" si="16"/>
        <v>0</v>
      </c>
      <c r="AX52" s="350">
        <f t="shared" si="17"/>
        <v>0</v>
      </c>
      <c r="AY52" s="350">
        <f t="shared" si="18"/>
        <v>0</v>
      </c>
      <c r="AZ52" s="350">
        <f t="shared" si="19"/>
        <v>0</v>
      </c>
      <c r="BA52" s="350">
        <f t="shared" si="20"/>
        <v>0</v>
      </c>
      <c r="BB52" s="350">
        <f t="shared" si="21"/>
        <v>0</v>
      </c>
      <c r="BC52" s="350">
        <f t="shared" si="22"/>
        <v>0</v>
      </c>
      <c r="BD52" s="350">
        <f t="shared" si="23"/>
        <v>0</v>
      </c>
      <c r="BE52" s="350">
        <f t="shared" si="24"/>
        <v>0</v>
      </c>
      <c r="BF52" s="350">
        <f t="shared" si="25"/>
        <v>0</v>
      </c>
      <c r="BG52" s="350">
        <f t="shared" si="26"/>
        <v>0</v>
      </c>
      <c r="BH52" s="350">
        <f t="shared" si="27"/>
        <v>0</v>
      </c>
      <c r="BI52" s="350">
        <f t="shared" si="28"/>
        <v>0</v>
      </c>
      <c r="BJ52" s="350">
        <f t="shared" si="29"/>
        <v>0</v>
      </c>
      <c r="BK52" s="350">
        <f t="shared" si="30"/>
        <v>0</v>
      </c>
      <c r="BL52" s="350">
        <f t="shared" si="31"/>
        <v>0</v>
      </c>
      <c r="BM52" s="350">
        <f t="shared" si="32"/>
        <v>0</v>
      </c>
      <c r="BN52" s="350">
        <f t="shared" si="33"/>
        <v>0</v>
      </c>
      <c r="BO52" s="350">
        <f t="shared" si="34"/>
        <v>0</v>
      </c>
      <c r="BP52" s="350">
        <f t="shared" si="35"/>
        <v>0</v>
      </c>
      <c r="BQ52" s="350">
        <f t="shared" si="36"/>
        <v>0</v>
      </c>
      <c r="BR52" s="350">
        <f t="shared" si="37"/>
        <v>0</v>
      </c>
      <c r="BS52" s="350">
        <f t="shared" si="38"/>
        <v>0</v>
      </c>
      <c r="BT52" s="350">
        <f t="shared" si="39"/>
        <v>0</v>
      </c>
      <c r="BU52" s="350">
        <f t="shared" si="40"/>
        <v>0</v>
      </c>
      <c r="BV52" s="350">
        <f t="shared" si="41"/>
        <v>0</v>
      </c>
      <c r="BW52" s="350">
        <f t="shared" si="42"/>
        <v>0</v>
      </c>
      <c r="BX52" s="350">
        <f t="shared" si="43"/>
        <v>0</v>
      </c>
      <c r="BY52" s="350">
        <f t="shared" si="44"/>
        <v>0</v>
      </c>
      <c r="BZ52" s="350">
        <f t="shared" si="45"/>
        <v>0</v>
      </c>
      <c r="CA52" s="350">
        <f t="shared" si="46"/>
        <v>0</v>
      </c>
      <c r="CB52" s="350">
        <f t="shared" si="47"/>
        <v>0</v>
      </c>
      <c r="CC52" s="350">
        <f t="shared" si="48"/>
        <v>0</v>
      </c>
      <c r="CD52" s="350">
        <f t="shared" si="49"/>
        <v>0</v>
      </c>
      <c r="CE52" s="350">
        <f t="shared" si="50"/>
        <v>0</v>
      </c>
      <c r="CF52" s="350">
        <f t="shared" si="51"/>
        <v>0</v>
      </c>
      <c r="CG52" s="350">
        <f t="shared" si="52"/>
        <v>0</v>
      </c>
      <c r="CH52" s="350">
        <f t="shared" si="53"/>
        <v>0</v>
      </c>
      <c r="CI52" s="350">
        <f t="shared" si="54"/>
        <v>0</v>
      </c>
      <c r="CJ52" s="350">
        <f t="shared" si="55"/>
        <v>0</v>
      </c>
      <c r="CK52" s="350">
        <f t="shared" si="56"/>
        <v>0</v>
      </c>
      <c r="CL52" s="350">
        <f t="shared" si="57"/>
        <v>0</v>
      </c>
      <c r="CM52" s="350">
        <f t="shared" si="58"/>
        <v>0</v>
      </c>
      <c r="CN52" s="350">
        <f t="shared" si="59"/>
        <v>0</v>
      </c>
      <c r="CO52" s="350">
        <f t="shared" si="60"/>
        <v>0</v>
      </c>
      <c r="CP52" s="350">
        <f t="shared" si="61"/>
        <v>0</v>
      </c>
      <c r="CQ52" s="350">
        <f t="shared" si="62"/>
        <v>0</v>
      </c>
      <c r="CR52" s="350">
        <f t="shared" si="63"/>
        <v>0</v>
      </c>
      <c r="CS52" s="350">
        <f t="shared" si="64"/>
        <v>0</v>
      </c>
      <c r="CT52" s="350">
        <f t="shared" si="65"/>
        <v>0</v>
      </c>
      <c r="CU52" s="350">
        <f t="shared" si="66"/>
        <v>0</v>
      </c>
      <c r="CV52" s="350">
        <f t="shared" si="67"/>
        <v>0</v>
      </c>
      <c r="CW52" s="350">
        <f t="shared" si="68"/>
        <v>0</v>
      </c>
      <c r="CX52" s="350">
        <f t="shared" si="69"/>
        <v>0</v>
      </c>
      <c r="CY52" s="350">
        <f t="shared" si="70"/>
        <v>0</v>
      </c>
      <c r="CZ52" s="350">
        <f t="shared" si="71"/>
        <v>0</v>
      </c>
      <c r="DA52" s="350">
        <f t="shared" si="72"/>
        <v>0</v>
      </c>
      <c r="DB52" s="350">
        <f t="shared" si="73"/>
        <v>0</v>
      </c>
      <c r="DC52" s="350">
        <f t="shared" si="74"/>
        <v>0</v>
      </c>
      <c r="DD52" s="350">
        <f t="shared" si="75"/>
        <v>0</v>
      </c>
      <c r="DE52" s="350">
        <f t="shared" si="76"/>
        <v>0</v>
      </c>
      <c r="DF52" s="350">
        <f t="shared" si="77"/>
        <v>0</v>
      </c>
      <c r="DG52" s="350">
        <f t="shared" si="78"/>
        <v>0</v>
      </c>
      <c r="DH52" s="350">
        <f t="shared" si="79"/>
        <v>0</v>
      </c>
      <c r="DI52" s="350">
        <f t="shared" si="80"/>
        <v>0</v>
      </c>
      <c r="DJ52" s="350">
        <f t="shared" si="81"/>
        <v>0</v>
      </c>
      <c r="DK52" s="350">
        <f t="shared" si="82"/>
        <v>0</v>
      </c>
      <c r="DL52" s="350">
        <f t="shared" si="83"/>
        <v>0</v>
      </c>
      <c r="DM52" s="350">
        <f t="shared" si="84"/>
        <v>0</v>
      </c>
      <c r="DN52" s="350">
        <f t="shared" si="85"/>
        <v>0</v>
      </c>
      <c r="DO52" s="350">
        <f t="shared" si="86"/>
        <v>0</v>
      </c>
      <c r="DP52" s="350">
        <f t="shared" si="87"/>
        <v>0</v>
      </c>
      <c r="DQ52" s="350">
        <f t="shared" si="88"/>
        <v>0</v>
      </c>
      <c r="DR52" s="350">
        <f t="shared" si="89"/>
        <v>0</v>
      </c>
      <c r="DS52" s="350">
        <f t="shared" si="90"/>
        <v>0</v>
      </c>
      <c r="DT52" s="350">
        <f t="shared" si="91"/>
        <v>0</v>
      </c>
      <c r="DU52" s="350">
        <f t="shared" si="92"/>
        <v>0</v>
      </c>
      <c r="DV52" s="350">
        <f t="shared" si="93"/>
        <v>0</v>
      </c>
      <c r="DW52" s="350">
        <f t="shared" si="94"/>
        <v>0</v>
      </c>
      <c r="DX52" s="350">
        <f t="shared" si="95"/>
        <v>0</v>
      </c>
      <c r="DY52" s="350">
        <f t="shared" si="96"/>
        <v>0</v>
      </c>
      <c r="DZ52" s="350">
        <f t="shared" si="97"/>
        <v>0</v>
      </c>
      <c r="EA52" s="350">
        <f t="shared" si="98"/>
        <v>0</v>
      </c>
      <c r="EB52" s="350">
        <f t="shared" si="99"/>
        <v>0</v>
      </c>
      <c r="EC52" s="350">
        <f t="shared" si="100"/>
        <v>0</v>
      </c>
      <c r="ED52" s="350">
        <f t="shared" si="101"/>
        <v>0</v>
      </c>
      <c r="EE52" s="350">
        <f t="shared" si="102"/>
        <v>0</v>
      </c>
      <c r="EF52" s="350">
        <f t="shared" si="103"/>
        <v>0</v>
      </c>
      <c r="EG52" s="350">
        <f t="shared" si="104"/>
        <v>0</v>
      </c>
      <c r="EH52" s="350">
        <f t="shared" si="105"/>
        <v>0</v>
      </c>
      <c r="EI52" s="350">
        <f t="shared" si="106"/>
        <v>0</v>
      </c>
      <c r="EJ52" s="350">
        <f t="shared" si="107"/>
        <v>0</v>
      </c>
      <c r="EK52" s="350">
        <f t="shared" si="108"/>
        <v>0</v>
      </c>
      <c r="EL52" s="350">
        <f t="shared" si="109"/>
        <v>0</v>
      </c>
      <c r="EM52" s="350">
        <f t="shared" si="110"/>
        <v>0</v>
      </c>
      <c r="EN52" s="350">
        <f t="shared" si="111"/>
        <v>0</v>
      </c>
      <c r="EO52" s="350">
        <f t="shared" si="112"/>
        <v>0</v>
      </c>
      <c r="EP52" s="350">
        <f t="shared" si="113"/>
        <v>0</v>
      </c>
      <c r="EQ52" s="350">
        <f t="shared" si="114"/>
        <v>0</v>
      </c>
      <c r="ER52" s="350">
        <f t="shared" si="115"/>
        <v>0</v>
      </c>
      <c r="ES52" s="350">
        <f t="shared" si="116"/>
        <v>0</v>
      </c>
      <c r="ET52" s="350">
        <f t="shared" si="117"/>
        <v>0</v>
      </c>
      <c r="EU52" s="350">
        <f t="shared" si="118"/>
        <v>0</v>
      </c>
      <c r="EV52" s="350">
        <f t="shared" si="119"/>
        <v>0</v>
      </c>
      <c r="EW52" s="350">
        <f t="shared" si="120"/>
        <v>0</v>
      </c>
      <c r="EX52" s="350">
        <f t="shared" si="121"/>
        <v>0</v>
      </c>
      <c r="EY52" s="350">
        <f t="shared" si="122"/>
        <v>0</v>
      </c>
      <c r="EZ52" s="350">
        <f t="shared" si="123"/>
        <v>0</v>
      </c>
      <c r="FA52" s="350">
        <f t="shared" si="124"/>
        <v>0</v>
      </c>
      <c r="FB52" s="350">
        <f t="shared" si="125"/>
        <v>0</v>
      </c>
      <c r="FC52" s="350">
        <f t="shared" si="126"/>
        <v>0</v>
      </c>
      <c r="FD52" s="350">
        <f t="shared" si="127"/>
        <v>0</v>
      </c>
      <c r="FE52" s="350">
        <f t="shared" si="128"/>
        <v>0</v>
      </c>
      <c r="FF52" s="350">
        <f t="shared" si="129"/>
        <v>0</v>
      </c>
      <c r="FG52" s="350">
        <f t="shared" si="130"/>
        <v>0</v>
      </c>
      <c r="FH52" s="350">
        <f t="shared" si="131"/>
        <v>0</v>
      </c>
      <c r="FI52" s="350">
        <f t="shared" si="132"/>
        <v>0</v>
      </c>
      <c r="FJ52" s="350">
        <f t="shared" si="133"/>
        <v>0</v>
      </c>
      <c r="FK52" s="350">
        <f t="shared" si="134"/>
        <v>0</v>
      </c>
      <c r="FL52" s="350">
        <f t="shared" si="135"/>
        <v>0</v>
      </c>
      <c r="FM52" s="350">
        <f t="shared" si="136"/>
        <v>0</v>
      </c>
      <c r="FN52" s="350">
        <f t="shared" si="137"/>
        <v>0</v>
      </c>
      <c r="FO52" s="350">
        <f t="shared" si="138"/>
        <v>0</v>
      </c>
      <c r="FP52" s="350">
        <f t="shared" si="139"/>
        <v>0</v>
      </c>
      <c r="FQ52" s="350">
        <f t="shared" si="140"/>
        <v>0</v>
      </c>
      <c r="FR52" s="350">
        <f t="shared" si="141"/>
        <v>0</v>
      </c>
      <c r="FS52" s="350">
        <f t="shared" si="142"/>
        <v>0</v>
      </c>
      <c r="FT52" s="350">
        <f t="shared" si="143"/>
        <v>0</v>
      </c>
      <c r="FU52" s="350">
        <f t="shared" si="144"/>
        <v>0</v>
      </c>
      <c r="FV52" s="350">
        <f t="shared" si="145"/>
        <v>0</v>
      </c>
      <c r="FW52" s="350">
        <f t="shared" si="146"/>
        <v>0</v>
      </c>
      <c r="FX52" s="350">
        <f t="shared" si="147"/>
        <v>0</v>
      </c>
      <c r="FY52" s="350">
        <f t="shared" si="148"/>
        <v>0</v>
      </c>
      <c r="FZ52" s="350">
        <f t="shared" si="149"/>
        <v>0</v>
      </c>
      <c r="GA52" s="350">
        <f t="shared" si="150"/>
        <v>0</v>
      </c>
      <c r="GB52" s="350">
        <f t="shared" si="151"/>
        <v>0</v>
      </c>
      <c r="GC52" s="350">
        <f t="shared" si="152"/>
        <v>0</v>
      </c>
      <c r="GD52" s="350">
        <f t="shared" si="153"/>
        <v>0</v>
      </c>
      <c r="GE52" s="350">
        <f t="shared" si="154"/>
        <v>0</v>
      </c>
      <c r="GF52" s="350">
        <f t="shared" si="155"/>
        <v>0</v>
      </c>
      <c r="GG52" s="350">
        <f t="shared" si="156"/>
        <v>0</v>
      </c>
      <c r="GH52" s="350">
        <f t="shared" si="157"/>
        <v>0</v>
      </c>
      <c r="GI52" s="350">
        <f t="shared" si="158"/>
        <v>0</v>
      </c>
      <c r="GJ52" s="350">
        <f t="shared" si="159"/>
        <v>0</v>
      </c>
      <c r="GK52" s="350">
        <f t="shared" si="160"/>
        <v>0</v>
      </c>
      <c r="GL52" s="350">
        <f t="shared" si="161"/>
        <v>0</v>
      </c>
      <c r="GM52" s="346">
        <v>11</v>
      </c>
      <c r="GN52" s="346">
        <f t="shared" si="162"/>
        <v>0</v>
      </c>
      <c r="GO52" s="346">
        <v>1</v>
      </c>
      <c r="GP52" s="346">
        <f t="shared" si="163"/>
        <v>0</v>
      </c>
    </row>
    <row r="53" spans="1:198" x14ac:dyDescent="0.25">
      <c r="A53" s="31"/>
      <c r="B53" s="31"/>
      <c r="C53" s="31"/>
      <c r="D53" s="31"/>
      <c r="E53" s="31"/>
      <c r="F53" s="31"/>
      <c r="G53" s="34"/>
      <c r="H53" s="31"/>
      <c r="I53" s="31"/>
      <c r="J53" s="31"/>
      <c r="K53" s="31"/>
      <c r="L53" s="31"/>
      <c r="M53" s="31"/>
      <c r="N53" s="31"/>
      <c r="O53" s="99"/>
      <c r="P53" s="4" t="str">
        <f t="shared" si="164"/>
        <v/>
      </c>
      <c r="Q53" s="102"/>
      <c r="R53" s="4" t="str">
        <f t="shared" si="165"/>
        <v/>
      </c>
      <c r="S53" s="31"/>
      <c r="T53" s="31"/>
      <c r="U53" s="31"/>
      <c r="V53" s="31"/>
      <c r="W53" s="31"/>
      <c r="X53" s="31"/>
      <c r="Y53" s="31"/>
      <c r="Z53" s="31"/>
      <c r="AA53" s="31"/>
      <c r="AC53" s="346">
        <f t="shared" si="166"/>
        <v>0</v>
      </c>
      <c r="AE53" s="350" t="s">
        <v>214</v>
      </c>
      <c r="AF53" s="346">
        <f t="shared" si="167"/>
        <v>0</v>
      </c>
      <c r="AG53" s="346">
        <f t="shared" si="168"/>
        <v>0</v>
      </c>
      <c r="AH53" s="346">
        <f t="shared" si="169"/>
        <v>0</v>
      </c>
      <c r="AI53" s="346">
        <f t="shared" si="6"/>
        <v>0</v>
      </c>
      <c r="AJ53" s="346">
        <f t="shared" si="7"/>
        <v>0</v>
      </c>
      <c r="AK53" s="346">
        <f t="shared" si="8"/>
        <v>0</v>
      </c>
      <c r="AL53" s="346">
        <f t="shared" si="9"/>
        <v>0</v>
      </c>
      <c r="AM53" s="346">
        <f t="shared" si="10"/>
        <v>0</v>
      </c>
      <c r="AN53" s="346">
        <f t="shared" si="170"/>
        <v>0</v>
      </c>
      <c r="AP53" s="350" t="s">
        <v>214</v>
      </c>
      <c r="AQ53" s="378"/>
      <c r="AR53" s="378"/>
      <c r="AS53" s="350">
        <f t="shared" si="12"/>
        <v>0</v>
      </c>
      <c r="AT53" s="350">
        <f t="shared" si="13"/>
        <v>0</v>
      </c>
      <c r="AU53" s="350">
        <f t="shared" si="14"/>
        <v>0</v>
      </c>
      <c r="AV53" s="350">
        <f t="shared" si="15"/>
        <v>0</v>
      </c>
      <c r="AW53" s="350">
        <f t="shared" si="16"/>
        <v>0</v>
      </c>
      <c r="AX53" s="350">
        <f t="shared" si="17"/>
        <v>0</v>
      </c>
      <c r="AY53" s="350">
        <f t="shared" si="18"/>
        <v>0</v>
      </c>
      <c r="AZ53" s="350">
        <f t="shared" si="19"/>
        <v>0</v>
      </c>
      <c r="BA53" s="350">
        <f t="shared" si="20"/>
        <v>0</v>
      </c>
      <c r="BB53" s="350">
        <f t="shared" si="21"/>
        <v>0</v>
      </c>
      <c r="BC53" s="350">
        <f t="shared" si="22"/>
        <v>0</v>
      </c>
      <c r="BD53" s="350">
        <f t="shared" si="23"/>
        <v>0</v>
      </c>
      <c r="BE53" s="350">
        <f t="shared" si="24"/>
        <v>0</v>
      </c>
      <c r="BF53" s="350">
        <f t="shared" si="25"/>
        <v>0</v>
      </c>
      <c r="BG53" s="350">
        <f t="shared" si="26"/>
        <v>0</v>
      </c>
      <c r="BH53" s="350">
        <f t="shared" si="27"/>
        <v>0</v>
      </c>
      <c r="BI53" s="350">
        <f t="shared" si="28"/>
        <v>0</v>
      </c>
      <c r="BJ53" s="350">
        <f t="shared" si="29"/>
        <v>0</v>
      </c>
      <c r="BK53" s="350">
        <f t="shared" si="30"/>
        <v>0</v>
      </c>
      <c r="BL53" s="350">
        <f t="shared" si="31"/>
        <v>0</v>
      </c>
      <c r="BM53" s="350">
        <f t="shared" si="32"/>
        <v>0</v>
      </c>
      <c r="BN53" s="350">
        <f t="shared" si="33"/>
        <v>0</v>
      </c>
      <c r="BO53" s="350">
        <f t="shared" si="34"/>
        <v>0</v>
      </c>
      <c r="BP53" s="350">
        <f t="shared" si="35"/>
        <v>0</v>
      </c>
      <c r="BQ53" s="350">
        <f t="shared" si="36"/>
        <v>0</v>
      </c>
      <c r="BR53" s="350">
        <f t="shared" si="37"/>
        <v>0</v>
      </c>
      <c r="BS53" s="350">
        <f t="shared" si="38"/>
        <v>0</v>
      </c>
      <c r="BT53" s="350">
        <f t="shared" si="39"/>
        <v>0</v>
      </c>
      <c r="BU53" s="350">
        <f t="shared" si="40"/>
        <v>0</v>
      </c>
      <c r="BV53" s="350">
        <f t="shared" si="41"/>
        <v>0</v>
      </c>
      <c r="BW53" s="350">
        <f t="shared" si="42"/>
        <v>0</v>
      </c>
      <c r="BX53" s="350">
        <f t="shared" si="43"/>
        <v>0</v>
      </c>
      <c r="BY53" s="350">
        <f t="shared" si="44"/>
        <v>0</v>
      </c>
      <c r="BZ53" s="350">
        <f t="shared" si="45"/>
        <v>0</v>
      </c>
      <c r="CA53" s="350">
        <f t="shared" si="46"/>
        <v>0</v>
      </c>
      <c r="CB53" s="350">
        <f t="shared" si="47"/>
        <v>0</v>
      </c>
      <c r="CC53" s="350">
        <f t="shared" si="48"/>
        <v>0</v>
      </c>
      <c r="CD53" s="350">
        <f t="shared" si="49"/>
        <v>0</v>
      </c>
      <c r="CE53" s="350">
        <f t="shared" si="50"/>
        <v>0</v>
      </c>
      <c r="CF53" s="350">
        <f t="shared" si="51"/>
        <v>0</v>
      </c>
      <c r="CG53" s="350">
        <f t="shared" si="52"/>
        <v>0</v>
      </c>
      <c r="CH53" s="350">
        <f t="shared" si="53"/>
        <v>0</v>
      </c>
      <c r="CI53" s="350">
        <f t="shared" si="54"/>
        <v>0</v>
      </c>
      <c r="CJ53" s="350">
        <f t="shared" si="55"/>
        <v>0</v>
      </c>
      <c r="CK53" s="350">
        <f t="shared" si="56"/>
        <v>0</v>
      </c>
      <c r="CL53" s="350">
        <f t="shared" si="57"/>
        <v>0</v>
      </c>
      <c r="CM53" s="350">
        <f t="shared" si="58"/>
        <v>0</v>
      </c>
      <c r="CN53" s="350">
        <f t="shared" si="59"/>
        <v>0</v>
      </c>
      <c r="CO53" s="350">
        <f t="shared" si="60"/>
        <v>0</v>
      </c>
      <c r="CP53" s="350">
        <f t="shared" si="61"/>
        <v>0</v>
      </c>
      <c r="CQ53" s="350">
        <f t="shared" si="62"/>
        <v>0</v>
      </c>
      <c r="CR53" s="350">
        <f t="shared" si="63"/>
        <v>0</v>
      </c>
      <c r="CS53" s="350">
        <f t="shared" si="64"/>
        <v>0</v>
      </c>
      <c r="CT53" s="350">
        <f t="shared" si="65"/>
        <v>0</v>
      </c>
      <c r="CU53" s="350">
        <f t="shared" si="66"/>
        <v>0</v>
      </c>
      <c r="CV53" s="350">
        <f t="shared" si="67"/>
        <v>0</v>
      </c>
      <c r="CW53" s="350">
        <f t="shared" si="68"/>
        <v>0</v>
      </c>
      <c r="CX53" s="350">
        <f t="shared" si="69"/>
        <v>0</v>
      </c>
      <c r="CY53" s="350">
        <f t="shared" si="70"/>
        <v>0</v>
      </c>
      <c r="CZ53" s="350">
        <f t="shared" si="71"/>
        <v>0</v>
      </c>
      <c r="DA53" s="350">
        <f t="shared" si="72"/>
        <v>0</v>
      </c>
      <c r="DB53" s="350">
        <f t="shared" si="73"/>
        <v>0</v>
      </c>
      <c r="DC53" s="350">
        <f t="shared" si="74"/>
        <v>0</v>
      </c>
      <c r="DD53" s="350">
        <f t="shared" si="75"/>
        <v>0</v>
      </c>
      <c r="DE53" s="350">
        <f t="shared" si="76"/>
        <v>0</v>
      </c>
      <c r="DF53" s="350">
        <f t="shared" si="77"/>
        <v>0</v>
      </c>
      <c r="DG53" s="350">
        <f t="shared" si="78"/>
        <v>0</v>
      </c>
      <c r="DH53" s="350">
        <f t="shared" si="79"/>
        <v>0</v>
      </c>
      <c r="DI53" s="350">
        <f t="shared" si="80"/>
        <v>0</v>
      </c>
      <c r="DJ53" s="350">
        <f t="shared" si="81"/>
        <v>0</v>
      </c>
      <c r="DK53" s="350">
        <f t="shared" si="82"/>
        <v>0</v>
      </c>
      <c r="DL53" s="350">
        <f t="shared" si="83"/>
        <v>0</v>
      </c>
      <c r="DM53" s="350">
        <f t="shared" si="84"/>
        <v>0</v>
      </c>
      <c r="DN53" s="350">
        <f t="shared" si="85"/>
        <v>0</v>
      </c>
      <c r="DO53" s="350">
        <f t="shared" si="86"/>
        <v>0</v>
      </c>
      <c r="DP53" s="350">
        <f t="shared" si="87"/>
        <v>0</v>
      </c>
      <c r="DQ53" s="350">
        <f t="shared" si="88"/>
        <v>0</v>
      </c>
      <c r="DR53" s="350">
        <f t="shared" si="89"/>
        <v>0</v>
      </c>
      <c r="DS53" s="350">
        <f t="shared" si="90"/>
        <v>0</v>
      </c>
      <c r="DT53" s="350">
        <f t="shared" si="91"/>
        <v>0</v>
      </c>
      <c r="DU53" s="350">
        <f t="shared" si="92"/>
        <v>0</v>
      </c>
      <c r="DV53" s="350">
        <f t="shared" si="93"/>
        <v>0</v>
      </c>
      <c r="DW53" s="350">
        <f t="shared" si="94"/>
        <v>0</v>
      </c>
      <c r="DX53" s="350">
        <f t="shared" si="95"/>
        <v>0</v>
      </c>
      <c r="DY53" s="350">
        <f t="shared" si="96"/>
        <v>0</v>
      </c>
      <c r="DZ53" s="350">
        <f t="shared" si="97"/>
        <v>0</v>
      </c>
      <c r="EA53" s="350">
        <f t="shared" si="98"/>
        <v>0</v>
      </c>
      <c r="EB53" s="350">
        <f t="shared" si="99"/>
        <v>0</v>
      </c>
      <c r="EC53" s="350">
        <f t="shared" si="100"/>
        <v>0</v>
      </c>
      <c r="ED53" s="350">
        <f t="shared" si="101"/>
        <v>0</v>
      </c>
      <c r="EE53" s="350">
        <f t="shared" si="102"/>
        <v>0</v>
      </c>
      <c r="EF53" s="350">
        <f t="shared" si="103"/>
        <v>0</v>
      </c>
      <c r="EG53" s="350">
        <f t="shared" si="104"/>
        <v>0</v>
      </c>
      <c r="EH53" s="350">
        <f t="shared" si="105"/>
        <v>0</v>
      </c>
      <c r="EI53" s="350">
        <f t="shared" si="106"/>
        <v>0</v>
      </c>
      <c r="EJ53" s="350">
        <f t="shared" si="107"/>
        <v>0</v>
      </c>
      <c r="EK53" s="350">
        <f t="shared" si="108"/>
        <v>0</v>
      </c>
      <c r="EL53" s="350">
        <f t="shared" si="109"/>
        <v>0</v>
      </c>
      <c r="EM53" s="350">
        <f t="shared" si="110"/>
        <v>0</v>
      </c>
      <c r="EN53" s="350">
        <f t="shared" si="111"/>
        <v>0</v>
      </c>
      <c r="EO53" s="350">
        <f t="shared" si="112"/>
        <v>0</v>
      </c>
      <c r="EP53" s="350">
        <f t="shared" si="113"/>
        <v>0</v>
      </c>
      <c r="EQ53" s="350">
        <f t="shared" si="114"/>
        <v>0</v>
      </c>
      <c r="ER53" s="350">
        <f t="shared" si="115"/>
        <v>0</v>
      </c>
      <c r="ES53" s="350">
        <f t="shared" si="116"/>
        <v>0</v>
      </c>
      <c r="ET53" s="350">
        <f t="shared" si="117"/>
        <v>0</v>
      </c>
      <c r="EU53" s="350">
        <f t="shared" si="118"/>
        <v>0</v>
      </c>
      <c r="EV53" s="350">
        <f t="shared" si="119"/>
        <v>0</v>
      </c>
      <c r="EW53" s="350">
        <f t="shared" si="120"/>
        <v>0</v>
      </c>
      <c r="EX53" s="350">
        <f t="shared" si="121"/>
        <v>0</v>
      </c>
      <c r="EY53" s="350">
        <f t="shared" si="122"/>
        <v>0</v>
      </c>
      <c r="EZ53" s="350">
        <f t="shared" si="123"/>
        <v>0</v>
      </c>
      <c r="FA53" s="350">
        <f t="shared" si="124"/>
        <v>0</v>
      </c>
      <c r="FB53" s="350">
        <f t="shared" si="125"/>
        <v>0</v>
      </c>
      <c r="FC53" s="350">
        <f t="shared" si="126"/>
        <v>0</v>
      </c>
      <c r="FD53" s="350">
        <f t="shared" si="127"/>
        <v>0</v>
      </c>
      <c r="FE53" s="350">
        <f t="shared" si="128"/>
        <v>0</v>
      </c>
      <c r="FF53" s="350">
        <f t="shared" si="129"/>
        <v>0</v>
      </c>
      <c r="FG53" s="350">
        <f t="shared" si="130"/>
        <v>0</v>
      </c>
      <c r="FH53" s="350">
        <f t="shared" si="131"/>
        <v>0</v>
      </c>
      <c r="FI53" s="350">
        <f t="shared" si="132"/>
        <v>0</v>
      </c>
      <c r="FJ53" s="350">
        <f t="shared" si="133"/>
        <v>0</v>
      </c>
      <c r="FK53" s="350">
        <f t="shared" si="134"/>
        <v>0</v>
      </c>
      <c r="FL53" s="350">
        <f t="shared" si="135"/>
        <v>0</v>
      </c>
      <c r="FM53" s="350">
        <f t="shared" si="136"/>
        <v>0</v>
      </c>
      <c r="FN53" s="350">
        <f t="shared" si="137"/>
        <v>0</v>
      </c>
      <c r="FO53" s="350">
        <f t="shared" si="138"/>
        <v>0</v>
      </c>
      <c r="FP53" s="350">
        <f t="shared" si="139"/>
        <v>0</v>
      </c>
      <c r="FQ53" s="350">
        <f t="shared" si="140"/>
        <v>0</v>
      </c>
      <c r="FR53" s="350">
        <f t="shared" si="141"/>
        <v>0</v>
      </c>
      <c r="FS53" s="350">
        <f t="shared" si="142"/>
        <v>0</v>
      </c>
      <c r="FT53" s="350">
        <f t="shared" si="143"/>
        <v>0</v>
      </c>
      <c r="FU53" s="350">
        <f t="shared" si="144"/>
        <v>0</v>
      </c>
      <c r="FV53" s="350">
        <f t="shared" si="145"/>
        <v>0</v>
      </c>
      <c r="FW53" s="350">
        <f t="shared" si="146"/>
        <v>0</v>
      </c>
      <c r="FX53" s="350">
        <f t="shared" si="147"/>
        <v>0</v>
      </c>
      <c r="FY53" s="350">
        <f t="shared" si="148"/>
        <v>0</v>
      </c>
      <c r="FZ53" s="350">
        <f t="shared" si="149"/>
        <v>0</v>
      </c>
      <c r="GA53" s="350">
        <f t="shared" si="150"/>
        <v>0</v>
      </c>
      <c r="GB53" s="350">
        <f t="shared" si="151"/>
        <v>0</v>
      </c>
      <c r="GC53" s="350">
        <f t="shared" si="152"/>
        <v>0</v>
      </c>
      <c r="GD53" s="350">
        <f t="shared" si="153"/>
        <v>0</v>
      </c>
      <c r="GE53" s="350">
        <f t="shared" si="154"/>
        <v>0</v>
      </c>
      <c r="GF53" s="350">
        <f t="shared" si="155"/>
        <v>0</v>
      </c>
      <c r="GG53" s="350">
        <f t="shared" si="156"/>
        <v>0</v>
      </c>
      <c r="GH53" s="350">
        <f t="shared" si="157"/>
        <v>0</v>
      </c>
      <c r="GI53" s="350">
        <f t="shared" si="158"/>
        <v>0</v>
      </c>
      <c r="GJ53" s="350">
        <f t="shared" si="159"/>
        <v>0</v>
      </c>
      <c r="GK53" s="350">
        <f t="shared" si="160"/>
        <v>0</v>
      </c>
      <c r="GL53" s="350">
        <f t="shared" si="161"/>
        <v>0</v>
      </c>
      <c r="GM53" s="346">
        <v>4</v>
      </c>
      <c r="GN53" s="346">
        <f t="shared" si="162"/>
        <v>0</v>
      </c>
      <c r="GO53" s="346">
        <v>2</v>
      </c>
      <c r="GP53" s="346">
        <f t="shared" si="163"/>
        <v>0</v>
      </c>
    </row>
    <row r="54" spans="1:198" x14ac:dyDescent="0.25">
      <c r="A54" s="31"/>
      <c r="B54" s="31"/>
      <c r="C54" s="31"/>
      <c r="D54" s="31"/>
      <c r="E54" s="31"/>
      <c r="F54" s="31"/>
      <c r="G54" s="34"/>
      <c r="H54" s="31"/>
      <c r="I54" s="31"/>
      <c r="J54" s="31"/>
      <c r="K54" s="31"/>
      <c r="L54" s="31"/>
      <c r="M54" s="31"/>
      <c r="N54" s="31"/>
      <c r="O54" s="99"/>
      <c r="P54" s="4" t="str">
        <f t="shared" si="164"/>
        <v/>
      </c>
      <c r="Q54" s="102"/>
      <c r="R54" s="4" t="str">
        <f t="shared" si="165"/>
        <v/>
      </c>
      <c r="S54" s="31"/>
      <c r="T54" s="31"/>
      <c r="U54" s="31"/>
      <c r="V54" s="31"/>
      <c r="W54" s="31"/>
      <c r="X54" s="31"/>
      <c r="Y54" s="31"/>
      <c r="Z54" s="31"/>
      <c r="AA54" s="31"/>
      <c r="AC54" s="346">
        <f t="shared" si="166"/>
        <v>0</v>
      </c>
      <c r="AE54" s="350" t="s">
        <v>215</v>
      </c>
      <c r="AF54" s="346">
        <f t="shared" si="167"/>
        <v>0</v>
      </c>
      <c r="AG54" s="346">
        <f t="shared" si="168"/>
        <v>0</v>
      </c>
      <c r="AH54" s="346">
        <f t="shared" si="169"/>
        <v>0</v>
      </c>
      <c r="AI54" s="346">
        <f t="shared" si="6"/>
        <v>0</v>
      </c>
      <c r="AJ54" s="346">
        <f t="shared" si="7"/>
        <v>0</v>
      </c>
      <c r="AK54" s="346">
        <f t="shared" si="8"/>
        <v>0</v>
      </c>
      <c r="AL54" s="346">
        <f t="shared" si="9"/>
        <v>0</v>
      </c>
      <c r="AM54" s="346">
        <f t="shared" si="10"/>
        <v>0</v>
      </c>
      <c r="AN54" s="346">
        <f t="shared" si="170"/>
        <v>0</v>
      </c>
      <c r="AP54" s="350" t="s">
        <v>215</v>
      </c>
      <c r="AQ54" s="378"/>
      <c r="AR54" s="378"/>
      <c r="AS54" s="350">
        <f t="shared" si="12"/>
        <v>0</v>
      </c>
      <c r="AT54" s="350">
        <f t="shared" si="13"/>
        <v>0</v>
      </c>
      <c r="AU54" s="350">
        <f t="shared" si="14"/>
        <v>0</v>
      </c>
      <c r="AV54" s="350">
        <f t="shared" si="15"/>
        <v>0</v>
      </c>
      <c r="AW54" s="350">
        <f t="shared" si="16"/>
        <v>0</v>
      </c>
      <c r="AX54" s="350">
        <f t="shared" si="17"/>
        <v>0</v>
      </c>
      <c r="AY54" s="350">
        <f t="shared" si="18"/>
        <v>0</v>
      </c>
      <c r="AZ54" s="350">
        <f t="shared" si="19"/>
        <v>0</v>
      </c>
      <c r="BA54" s="350">
        <f t="shared" si="20"/>
        <v>0</v>
      </c>
      <c r="BB54" s="350">
        <f t="shared" si="21"/>
        <v>0</v>
      </c>
      <c r="BC54" s="350">
        <f t="shared" si="22"/>
        <v>0</v>
      </c>
      <c r="BD54" s="350">
        <f t="shared" si="23"/>
        <v>0</v>
      </c>
      <c r="BE54" s="350">
        <f t="shared" si="24"/>
        <v>0</v>
      </c>
      <c r="BF54" s="350">
        <f t="shared" si="25"/>
        <v>0</v>
      </c>
      <c r="BG54" s="350">
        <f t="shared" si="26"/>
        <v>0</v>
      </c>
      <c r="BH54" s="350">
        <f t="shared" si="27"/>
        <v>0</v>
      </c>
      <c r="BI54" s="350">
        <f t="shared" si="28"/>
        <v>0</v>
      </c>
      <c r="BJ54" s="350">
        <f t="shared" si="29"/>
        <v>0</v>
      </c>
      <c r="BK54" s="350">
        <f t="shared" si="30"/>
        <v>0</v>
      </c>
      <c r="BL54" s="350">
        <f t="shared" si="31"/>
        <v>0</v>
      </c>
      <c r="BM54" s="350">
        <f t="shared" si="32"/>
        <v>0</v>
      </c>
      <c r="BN54" s="350">
        <f t="shared" si="33"/>
        <v>0</v>
      </c>
      <c r="BO54" s="350">
        <f t="shared" si="34"/>
        <v>0</v>
      </c>
      <c r="BP54" s="350">
        <f t="shared" si="35"/>
        <v>0</v>
      </c>
      <c r="BQ54" s="350">
        <f t="shared" si="36"/>
        <v>0</v>
      </c>
      <c r="BR54" s="350">
        <f t="shared" si="37"/>
        <v>0</v>
      </c>
      <c r="BS54" s="350">
        <f t="shared" si="38"/>
        <v>0</v>
      </c>
      <c r="BT54" s="350">
        <f t="shared" si="39"/>
        <v>0</v>
      </c>
      <c r="BU54" s="350">
        <f t="shared" si="40"/>
        <v>0</v>
      </c>
      <c r="BV54" s="350">
        <f t="shared" si="41"/>
        <v>0</v>
      </c>
      <c r="BW54" s="350">
        <f t="shared" si="42"/>
        <v>0</v>
      </c>
      <c r="BX54" s="350">
        <f t="shared" si="43"/>
        <v>0</v>
      </c>
      <c r="BY54" s="350">
        <f t="shared" si="44"/>
        <v>0</v>
      </c>
      <c r="BZ54" s="350">
        <f t="shared" si="45"/>
        <v>0</v>
      </c>
      <c r="CA54" s="350">
        <f t="shared" si="46"/>
        <v>0</v>
      </c>
      <c r="CB54" s="350">
        <f t="shared" si="47"/>
        <v>0</v>
      </c>
      <c r="CC54" s="350">
        <f t="shared" si="48"/>
        <v>0</v>
      </c>
      <c r="CD54" s="350">
        <f t="shared" si="49"/>
        <v>0</v>
      </c>
      <c r="CE54" s="350">
        <f t="shared" si="50"/>
        <v>0</v>
      </c>
      <c r="CF54" s="350">
        <f t="shared" si="51"/>
        <v>0</v>
      </c>
      <c r="CG54" s="350">
        <f t="shared" si="52"/>
        <v>0</v>
      </c>
      <c r="CH54" s="350">
        <f t="shared" si="53"/>
        <v>0</v>
      </c>
      <c r="CI54" s="350">
        <f t="shared" si="54"/>
        <v>0</v>
      </c>
      <c r="CJ54" s="350">
        <f t="shared" si="55"/>
        <v>0</v>
      </c>
      <c r="CK54" s="350">
        <f t="shared" si="56"/>
        <v>0</v>
      </c>
      <c r="CL54" s="350">
        <f t="shared" si="57"/>
        <v>0</v>
      </c>
      <c r="CM54" s="350">
        <f t="shared" si="58"/>
        <v>0</v>
      </c>
      <c r="CN54" s="350">
        <f t="shared" si="59"/>
        <v>0</v>
      </c>
      <c r="CO54" s="350">
        <f t="shared" si="60"/>
        <v>0</v>
      </c>
      <c r="CP54" s="350">
        <f t="shared" si="61"/>
        <v>0</v>
      </c>
      <c r="CQ54" s="350">
        <f t="shared" si="62"/>
        <v>0</v>
      </c>
      <c r="CR54" s="350">
        <f t="shared" si="63"/>
        <v>0</v>
      </c>
      <c r="CS54" s="350">
        <f t="shared" si="64"/>
        <v>0</v>
      </c>
      <c r="CT54" s="350">
        <f t="shared" si="65"/>
        <v>0</v>
      </c>
      <c r="CU54" s="350">
        <f t="shared" si="66"/>
        <v>0</v>
      </c>
      <c r="CV54" s="350">
        <f t="shared" si="67"/>
        <v>0</v>
      </c>
      <c r="CW54" s="350">
        <f t="shared" si="68"/>
        <v>0</v>
      </c>
      <c r="CX54" s="350">
        <f t="shared" si="69"/>
        <v>0</v>
      </c>
      <c r="CY54" s="350">
        <f t="shared" si="70"/>
        <v>0</v>
      </c>
      <c r="CZ54" s="350">
        <f t="shared" si="71"/>
        <v>0</v>
      </c>
      <c r="DA54" s="350">
        <f t="shared" si="72"/>
        <v>0</v>
      </c>
      <c r="DB54" s="350">
        <f t="shared" si="73"/>
        <v>0</v>
      </c>
      <c r="DC54" s="350">
        <f t="shared" si="74"/>
        <v>0</v>
      </c>
      <c r="DD54" s="350">
        <f t="shared" si="75"/>
        <v>0</v>
      </c>
      <c r="DE54" s="350">
        <f t="shared" si="76"/>
        <v>0</v>
      </c>
      <c r="DF54" s="350">
        <f t="shared" si="77"/>
        <v>0</v>
      </c>
      <c r="DG54" s="350">
        <f t="shared" si="78"/>
        <v>0</v>
      </c>
      <c r="DH54" s="350">
        <f t="shared" si="79"/>
        <v>0</v>
      </c>
      <c r="DI54" s="350">
        <f t="shared" si="80"/>
        <v>0</v>
      </c>
      <c r="DJ54" s="350">
        <f t="shared" si="81"/>
        <v>0</v>
      </c>
      <c r="DK54" s="350">
        <f t="shared" si="82"/>
        <v>0</v>
      </c>
      <c r="DL54" s="350">
        <f t="shared" si="83"/>
        <v>0</v>
      </c>
      <c r="DM54" s="350">
        <f t="shared" si="84"/>
        <v>0</v>
      </c>
      <c r="DN54" s="350">
        <f t="shared" si="85"/>
        <v>0</v>
      </c>
      <c r="DO54" s="350">
        <f t="shared" si="86"/>
        <v>0</v>
      </c>
      <c r="DP54" s="350">
        <f t="shared" si="87"/>
        <v>0</v>
      </c>
      <c r="DQ54" s="350">
        <f t="shared" si="88"/>
        <v>0</v>
      </c>
      <c r="DR54" s="350">
        <f t="shared" si="89"/>
        <v>0</v>
      </c>
      <c r="DS54" s="350">
        <f t="shared" si="90"/>
        <v>0</v>
      </c>
      <c r="DT54" s="350">
        <f t="shared" si="91"/>
        <v>0</v>
      </c>
      <c r="DU54" s="350">
        <f t="shared" si="92"/>
        <v>0</v>
      </c>
      <c r="DV54" s="350">
        <f t="shared" si="93"/>
        <v>0</v>
      </c>
      <c r="DW54" s="350">
        <f t="shared" si="94"/>
        <v>0</v>
      </c>
      <c r="DX54" s="350">
        <f t="shared" si="95"/>
        <v>0</v>
      </c>
      <c r="DY54" s="350">
        <f t="shared" si="96"/>
        <v>0</v>
      </c>
      <c r="DZ54" s="350">
        <f t="shared" si="97"/>
        <v>0</v>
      </c>
      <c r="EA54" s="350">
        <f t="shared" si="98"/>
        <v>0</v>
      </c>
      <c r="EB54" s="350">
        <f t="shared" si="99"/>
        <v>0</v>
      </c>
      <c r="EC54" s="350">
        <f t="shared" si="100"/>
        <v>0</v>
      </c>
      <c r="ED54" s="350">
        <f t="shared" si="101"/>
        <v>0</v>
      </c>
      <c r="EE54" s="350">
        <f t="shared" si="102"/>
        <v>0</v>
      </c>
      <c r="EF54" s="350">
        <f t="shared" si="103"/>
        <v>0</v>
      </c>
      <c r="EG54" s="350">
        <f t="shared" si="104"/>
        <v>0</v>
      </c>
      <c r="EH54" s="350">
        <f t="shared" si="105"/>
        <v>0</v>
      </c>
      <c r="EI54" s="350">
        <f t="shared" si="106"/>
        <v>0</v>
      </c>
      <c r="EJ54" s="350">
        <f t="shared" si="107"/>
        <v>0</v>
      </c>
      <c r="EK54" s="350">
        <f t="shared" si="108"/>
        <v>0</v>
      </c>
      <c r="EL54" s="350">
        <f t="shared" si="109"/>
        <v>0</v>
      </c>
      <c r="EM54" s="350">
        <f t="shared" si="110"/>
        <v>0</v>
      </c>
      <c r="EN54" s="350">
        <f t="shared" si="111"/>
        <v>0</v>
      </c>
      <c r="EO54" s="350">
        <f t="shared" si="112"/>
        <v>0</v>
      </c>
      <c r="EP54" s="350">
        <f t="shared" si="113"/>
        <v>0</v>
      </c>
      <c r="EQ54" s="350">
        <f t="shared" si="114"/>
        <v>0</v>
      </c>
      <c r="ER54" s="350">
        <f t="shared" si="115"/>
        <v>0</v>
      </c>
      <c r="ES54" s="350">
        <f t="shared" si="116"/>
        <v>0</v>
      </c>
      <c r="ET54" s="350">
        <f t="shared" si="117"/>
        <v>0</v>
      </c>
      <c r="EU54" s="350">
        <f t="shared" si="118"/>
        <v>0</v>
      </c>
      <c r="EV54" s="350">
        <f t="shared" si="119"/>
        <v>0</v>
      </c>
      <c r="EW54" s="350">
        <f t="shared" si="120"/>
        <v>0</v>
      </c>
      <c r="EX54" s="350">
        <f t="shared" si="121"/>
        <v>0</v>
      </c>
      <c r="EY54" s="350">
        <f t="shared" si="122"/>
        <v>0</v>
      </c>
      <c r="EZ54" s="350">
        <f t="shared" si="123"/>
        <v>0</v>
      </c>
      <c r="FA54" s="350">
        <f t="shared" si="124"/>
        <v>0</v>
      </c>
      <c r="FB54" s="350">
        <f t="shared" si="125"/>
        <v>0</v>
      </c>
      <c r="FC54" s="350">
        <f t="shared" si="126"/>
        <v>0</v>
      </c>
      <c r="FD54" s="350">
        <f t="shared" si="127"/>
        <v>0</v>
      </c>
      <c r="FE54" s="350">
        <f t="shared" si="128"/>
        <v>0</v>
      </c>
      <c r="FF54" s="350">
        <f t="shared" si="129"/>
        <v>0</v>
      </c>
      <c r="FG54" s="350">
        <f t="shared" si="130"/>
        <v>0</v>
      </c>
      <c r="FH54" s="350">
        <f t="shared" si="131"/>
        <v>0</v>
      </c>
      <c r="FI54" s="350">
        <f t="shared" si="132"/>
        <v>0</v>
      </c>
      <c r="FJ54" s="350">
        <f t="shared" si="133"/>
        <v>0</v>
      </c>
      <c r="FK54" s="350">
        <f t="shared" si="134"/>
        <v>0</v>
      </c>
      <c r="FL54" s="350">
        <f t="shared" si="135"/>
        <v>0</v>
      </c>
      <c r="FM54" s="350">
        <f t="shared" si="136"/>
        <v>0</v>
      </c>
      <c r="FN54" s="350">
        <f t="shared" si="137"/>
        <v>0</v>
      </c>
      <c r="FO54" s="350">
        <f t="shared" si="138"/>
        <v>0</v>
      </c>
      <c r="FP54" s="350">
        <f t="shared" si="139"/>
        <v>0</v>
      </c>
      <c r="FQ54" s="350">
        <f t="shared" si="140"/>
        <v>0</v>
      </c>
      <c r="FR54" s="350">
        <f t="shared" si="141"/>
        <v>0</v>
      </c>
      <c r="FS54" s="350">
        <f t="shared" si="142"/>
        <v>0</v>
      </c>
      <c r="FT54" s="350">
        <f t="shared" si="143"/>
        <v>0</v>
      </c>
      <c r="FU54" s="350">
        <f t="shared" si="144"/>
        <v>0</v>
      </c>
      <c r="FV54" s="350">
        <f t="shared" si="145"/>
        <v>0</v>
      </c>
      <c r="FW54" s="350">
        <f t="shared" si="146"/>
        <v>0</v>
      </c>
      <c r="FX54" s="350">
        <f t="shared" si="147"/>
        <v>0</v>
      </c>
      <c r="FY54" s="350">
        <f t="shared" si="148"/>
        <v>0</v>
      </c>
      <c r="FZ54" s="350">
        <f t="shared" si="149"/>
        <v>0</v>
      </c>
      <c r="GA54" s="350">
        <f t="shared" si="150"/>
        <v>0</v>
      </c>
      <c r="GB54" s="350">
        <f t="shared" si="151"/>
        <v>0</v>
      </c>
      <c r="GC54" s="350">
        <f t="shared" si="152"/>
        <v>0</v>
      </c>
      <c r="GD54" s="350">
        <f t="shared" si="153"/>
        <v>0</v>
      </c>
      <c r="GE54" s="350">
        <f t="shared" si="154"/>
        <v>0</v>
      </c>
      <c r="GF54" s="350">
        <f t="shared" si="155"/>
        <v>0</v>
      </c>
      <c r="GG54" s="350">
        <f t="shared" si="156"/>
        <v>0</v>
      </c>
      <c r="GH54" s="350">
        <f t="shared" si="157"/>
        <v>0</v>
      </c>
      <c r="GI54" s="350">
        <f t="shared" si="158"/>
        <v>0</v>
      </c>
      <c r="GJ54" s="350">
        <f t="shared" si="159"/>
        <v>0</v>
      </c>
      <c r="GK54" s="350">
        <f t="shared" si="160"/>
        <v>0</v>
      </c>
      <c r="GL54" s="350">
        <f t="shared" si="161"/>
        <v>0</v>
      </c>
      <c r="GM54" s="346">
        <v>1</v>
      </c>
      <c r="GN54" s="346">
        <f t="shared" si="162"/>
        <v>0</v>
      </c>
      <c r="GO54" s="346">
        <v>3</v>
      </c>
      <c r="GP54" s="346">
        <f t="shared" si="163"/>
        <v>0</v>
      </c>
    </row>
    <row r="55" spans="1:198" x14ac:dyDescent="0.25">
      <c r="A55" s="31"/>
      <c r="B55" s="31"/>
      <c r="C55" s="31"/>
      <c r="D55" s="31"/>
      <c r="E55" s="31"/>
      <c r="F55" s="31"/>
      <c r="G55" s="34"/>
      <c r="H55" s="31"/>
      <c r="I55" s="31"/>
      <c r="J55" s="31"/>
      <c r="K55" s="31"/>
      <c r="L55" s="31"/>
      <c r="M55" s="31"/>
      <c r="N55" s="31"/>
      <c r="O55" s="99"/>
      <c r="P55" s="4" t="str">
        <f t="shared" si="164"/>
        <v/>
      </c>
      <c r="Q55" s="102"/>
      <c r="R55" s="4" t="str">
        <f t="shared" si="165"/>
        <v/>
      </c>
      <c r="S55" s="31"/>
      <c r="T55" s="31"/>
      <c r="U55" s="31"/>
      <c r="V55" s="31"/>
      <c r="W55" s="31"/>
      <c r="X55" s="31"/>
      <c r="Y55" s="31"/>
      <c r="Z55" s="31"/>
      <c r="AA55" s="31"/>
      <c r="AC55" s="346">
        <f t="shared" si="166"/>
        <v>0</v>
      </c>
      <c r="AE55" s="350" t="s">
        <v>216</v>
      </c>
      <c r="AF55" s="346">
        <f t="shared" si="167"/>
        <v>0</v>
      </c>
      <c r="AG55" s="346">
        <f t="shared" si="168"/>
        <v>0</v>
      </c>
      <c r="AH55" s="346">
        <f t="shared" si="169"/>
        <v>0</v>
      </c>
      <c r="AI55" s="346">
        <f t="shared" si="6"/>
        <v>0</v>
      </c>
      <c r="AJ55" s="346">
        <f t="shared" si="7"/>
        <v>0</v>
      </c>
      <c r="AK55" s="346">
        <f t="shared" si="8"/>
        <v>0</v>
      </c>
      <c r="AL55" s="346">
        <f t="shared" si="9"/>
        <v>0</v>
      </c>
      <c r="AM55" s="346">
        <f t="shared" si="10"/>
        <v>0</v>
      </c>
      <c r="AN55" s="346">
        <f t="shared" si="170"/>
        <v>0</v>
      </c>
      <c r="AP55" s="350" t="s">
        <v>216</v>
      </c>
      <c r="AQ55" s="378"/>
      <c r="AR55" s="378"/>
      <c r="AS55" s="350">
        <f t="shared" si="12"/>
        <v>0</v>
      </c>
      <c r="AT55" s="350">
        <f t="shared" si="13"/>
        <v>0</v>
      </c>
      <c r="AU55" s="350">
        <f t="shared" si="14"/>
        <v>0</v>
      </c>
      <c r="AV55" s="350">
        <f t="shared" si="15"/>
        <v>0</v>
      </c>
      <c r="AW55" s="350">
        <f t="shared" si="16"/>
        <v>0</v>
      </c>
      <c r="AX55" s="350">
        <f t="shared" si="17"/>
        <v>0</v>
      </c>
      <c r="AY55" s="350">
        <f t="shared" si="18"/>
        <v>0</v>
      </c>
      <c r="AZ55" s="350">
        <f t="shared" si="19"/>
        <v>0</v>
      </c>
      <c r="BA55" s="350">
        <f t="shared" si="20"/>
        <v>0</v>
      </c>
      <c r="BB55" s="350">
        <f t="shared" si="21"/>
        <v>0</v>
      </c>
      <c r="BC55" s="350">
        <f t="shared" si="22"/>
        <v>0</v>
      </c>
      <c r="BD55" s="350">
        <f t="shared" si="23"/>
        <v>0</v>
      </c>
      <c r="BE55" s="350">
        <f t="shared" si="24"/>
        <v>0</v>
      </c>
      <c r="BF55" s="350">
        <f t="shared" si="25"/>
        <v>0</v>
      </c>
      <c r="BG55" s="350">
        <f t="shared" si="26"/>
        <v>0</v>
      </c>
      <c r="BH55" s="350">
        <f t="shared" si="27"/>
        <v>0</v>
      </c>
      <c r="BI55" s="350">
        <f t="shared" si="28"/>
        <v>0</v>
      </c>
      <c r="BJ55" s="350">
        <f t="shared" si="29"/>
        <v>0</v>
      </c>
      <c r="BK55" s="350">
        <f t="shared" si="30"/>
        <v>0</v>
      </c>
      <c r="BL55" s="350">
        <f t="shared" si="31"/>
        <v>0</v>
      </c>
      <c r="BM55" s="350">
        <f t="shared" si="32"/>
        <v>0</v>
      </c>
      <c r="BN55" s="350">
        <f t="shared" si="33"/>
        <v>0</v>
      </c>
      <c r="BO55" s="350">
        <f t="shared" si="34"/>
        <v>0</v>
      </c>
      <c r="BP55" s="350">
        <f t="shared" si="35"/>
        <v>0</v>
      </c>
      <c r="BQ55" s="350">
        <f t="shared" si="36"/>
        <v>0</v>
      </c>
      <c r="BR55" s="350">
        <f t="shared" si="37"/>
        <v>0</v>
      </c>
      <c r="BS55" s="350">
        <f t="shared" si="38"/>
        <v>0</v>
      </c>
      <c r="BT55" s="350">
        <f t="shared" si="39"/>
        <v>0</v>
      </c>
      <c r="BU55" s="350">
        <f t="shared" si="40"/>
        <v>0</v>
      </c>
      <c r="BV55" s="350">
        <f t="shared" si="41"/>
        <v>0</v>
      </c>
      <c r="BW55" s="350">
        <f t="shared" si="42"/>
        <v>0</v>
      </c>
      <c r="BX55" s="350">
        <f t="shared" si="43"/>
        <v>0</v>
      </c>
      <c r="BY55" s="350">
        <f t="shared" si="44"/>
        <v>0</v>
      </c>
      <c r="BZ55" s="350">
        <f t="shared" si="45"/>
        <v>0</v>
      </c>
      <c r="CA55" s="350">
        <f t="shared" si="46"/>
        <v>0</v>
      </c>
      <c r="CB55" s="350">
        <f t="shared" si="47"/>
        <v>0</v>
      </c>
      <c r="CC55" s="350">
        <f t="shared" si="48"/>
        <v>0</v>
      </c>
      <c r="CD55" s="350">
        <f t="shared" si="49"/>
        <v>0</v>
      </c>
      <c r="CE55" s="350">
        <f t="shared" si="50"/>
        <v>0</v>
      </c>
      <c r="CF55" s="350">
        <f t="shared" si="51"/>
        <v>0</v>
      </c>
      <c r="CG55" s="350">
        <f t="shared" si="52"/>
        <v>0</v>
      </c>
      <c r="CH55" s="350">
        <f t="shared" si="53"/>
        <v>0</v>
      </c>
      <c r="CI55" s="350">
        <f t="shared" si="54"/>
        <v>0</v>
      </c>
      <c r="CJ55" s="350">
        <f t="shared" si="55"/>
        <v>0</v>
      </c>
      <c r="CK55" s="350">
        <f t="shared" si="56"/>
        <v>0</v>
      </c>
      <c r="CL55" s="350">
        <f t="shared" si="57"/>
        <v>0</v>
      </c>
      <c r="CM55" s="350">
        <f t="shared" si="58"/>
        <v>0</v>
      </c>
      <c r="CN55" s="350">
        <f t="shared" si="59"/>
        <v>0</v>
      </c>
      <c r="CO55" s="350">
        <f t="shared" si="60"/>
        <v>0</v>
      </c>
      <c r="CP55" s="350">
        <f t="shared" si="61"/>
        <v>0</v>
      </c>
      <c r="CQ55" s="350">
        <f t="shared" si="62"/>
        <v>0</v>
      </c>
      <c r="CR55" s="350">
        <f t="shared" si="63"/>
        <v>0</v>
      </c>
      <c r="CS55" s="350">
        <f t="shared" si="64"/>
        <v>0</v>
      </c>
      <c r="CT55" s="350">
        <f t="shared" si="65"/>
        <v>0</v>
      </c>
      <c r="CU55" s="350">
        <f t="shared" si="66"/>
        <v>0</v>
      </c>
      <c r="CV55" s="350">
        <f t="shared" si="67"/>
        <v>0</v>
      </c>
      <c r="CW55" s="350">
        <f t="shared" si="68"/>
        <v>0</v>
      </c>
      <c r="CX55" s="350">
        <f t="shared" si="69"/>
        <v>0</v>
      </c>
      <c r="CY55" s="350">
        <f t="shared" si="70"/>
        <v>0</v>
      </c>
      <c r="CZ55" s="350">
        <f t="shared" si="71"/>
        <v>0</v>
      </c>
      <c r="DA55" s="350">
        <f t="shared" si="72"/>
        <v>0</v>
      </c>
      <c r="DB55" s="350">
        <f t="shared" si="73"/>
        <v>0</v>
      </c>
      <c r="DC55" s="350">
        <f t="shared" si="74"/>
        <v>0</v>
      </c>
      <c r="DD55" s="350">
        <f t="shared" si="75"/>
        <v>0</v>
      </c>
      <c r="DE55" s="350">
        <f t="shared" si="76"/>
        <v>0</v>
      </c>
      <c r="DF55" s="350">
        <f t="shared" si="77"/>
        <v>0</v>
      </c>
      <c r="DG55" s="350">
        <f t="shared" si="78"/>
        <v>0</v>
      </c>
      <c r="DH55" s="350">
        <f t="shared" si="79"/>
        <v>0</v>
      </c>
      <c r="DI55" s="350">
        <f t="shared" si="80"/>
        <v>0</v>
      </c>
      <c r="DJ55" s="350">
        <f t="shared" si="81"/>
        <v>0</v>
      </c>
      <c r="DK55" s="350">
        <f t="shared" si="82"/>
        <v>0</v>
      </c>
      <c r="DL55" s="350">
        <f t="shared" si="83"/>
        <v>0</v>
      </c>
      <c r="DM55" s="350">
        <f t="shared" si="84"/>
        <v>0</v>
      </c>
      <c r="DN55" s="350">
        <f t="shared" si="85"/>
        <v>0</v>
      </c>
      <c r="DO55" s="350">
        <f t="shared" si="86"/>
        <v>0</v>
      </c>
      <c r="DP55" s="350">
        <f t="shared" si="87"/>
        <v>0</v>
      </c>
      <c r="DQ55" s="350">
        <f t="shared" si="88"/>
        <v>0</v>
      </c>
      <c r="DR55" s="350">
        <f t="shared" si="89"/>
        <v>0</v>
      </c>
      <c r="DS55" s="350">
        <f t="shared" si="90"/>
        <v>0</v>
      </c>
      <c r="DT55" s="350">
        <f t="shared" si="91"/>
        <v>0</v>
      </c>
      <c r="DU55" s="350">
        <f t="shared" si="92"/>
        <v>0</v>
      </c>
      <c r="DV55" s="350">
        <f t="shared" si="93"/>
        <v>0</v>
      </c>
      <c r="DW55" s="350">
        <f t="shared" si="94"/>
        <v>0</v>
      </c>
      <c r="DX55" s="350">
        <f t="shared" si="95"/>
        <v>0</v>
      </c>
      <c r="DY55" s="350">
        <f t="shared" si="96"/>
        <v>0</v>
      </c>
      <c r="DZ55" s="350">
        <f t="shared" si="97"/>
        <v>0</v>
      </c>
      <c r="EA55" s="350">
        <f t="shared" si="98"/>
        <v>0</v>
      </c>
      <c r="EB55" s="350">
        <f t="shared" si="99"/>
        <v>0</v>
      </c>
      <c r="EC55" s="350">
        <f t="shared" si="100"/>
        <v>0</v>
      </c>
      <c r="ED55" s="350">
        <f t="shared" si="101"/>
        <v>0</v>
      </c>
      <c r="EE55" s="350">
        <f t="shared" si="102"/>
        <v>0</v>
      </c>
      <c r="EF55" s="350">
        <f t="shared" si="103"/>
        <v>0</v>
      </c>
      <c r="EG55" s="350">
        <f t="shared" si="104"/>
        <v>0</v>
      </c>
      <c r="EH55" s="350">
        <f t="shared" si="105"/>
        <v>0</v>
      </c>
      <c r="EI55" s="350">
        <f t="shared" si="106"/>
        <v>0</v>
      </c>
      <c r="EJ55" s="350">
        <f t="shared" si="107"/>
        <v>0</v>
      </c>
      <c r="EK55" s="350">
        <f t="shared" si="108"/>
        <v>0</v>
      </c>
      <c r="EL55" s="350">
        <f t="shared" si="109"/>
        <v>0</v>
      </c>
      <c r="EM55" s="350">
        <f t="shared" si="110"/>
        <v>0</v>
      </c>
      <c r="EN55" s="350">
        <f t="shared" si="111"/>
        <v>0</v>
      </c>
      <c r="EO55" s="350">
        <f t="shared" si="112"/>
        <v>0</v>
      </c>
      <c r="EP55" s="350">
        <f t="shared" si="113"/>
        <v>0</v>
      </c>
      <c r="EQ55" s="350">
        <f t="shared" si="114"/>
        <v>0</v>
      </c>
      <c r="ER55" s="350">
        <f t="shared" si="115"/>
        <v>0</v>
      </c>
      <c r="ES55" s="350">
        <f t="shared" si="116"/>
        <v>0</v>
      </c>
      <c r="ET55" s="350">
        <f t="shared" si="117"/>
        <v>0</v>
      </c>
      <c r="EU55" s="350">
        <f t="shared" si="118"/>
        <v>0</v>
      </c>
      <c r="EV55" s="350">
        <f t="shared" si="119"/>
        <v>0</v>
      </c>
      <c r="EW55" s="350">
        <f t="shared" si="120"/>
        <v>0</v>
      </c>
      <c r="EX55" s="350">
        <f t="shared" si="121"/>
        <v>0</v>
      </c>
      <c r="EY55" s="350">
        <f t="shared" si="122"/>
        <v>0</v>
      </c>
      <c r="EZ55" s="350">
        <f t="shared" si="123"/>
        <v>0</v>
      </c>
      <c r="FA55" s="350">
        <f t="shared" si="124"/>
        <v>0</v>
      </c>
      <c r="FB55" s="350">
        <f t="shared" si="125"/>
        <v>0</v>
      </c>
      <c r="FC55" s="350">
        <f t="shared" si="126"/>
        <v>0</v>
      </c>
      <c r="FD55" s="350">
        <f t="shared" si="127"/>
        <v>0</v>
      </c>
      <c r="FE55" s="350">
        <f t="shared" si="128"/>
        <v>0</v>
      </c>
      <c r="FF55" s="350">
        <f t="shared" si="129"/>
        <v>0</v>
      </c>
      <c r="FG55" s="350">
        <f t="shared" si="130"/>
        <v>0</v>
      </c>
      <c r="FH55" s="350">
        <f t="shared" si="131"/>
        <v>0</v>
      </c>
      <c r="FI55" s="350">
        <f t="shared" si="132"/>
        <v>0</v>
      </c>
      <c r="FJ55" s="350">
        <f t="shared" si="133"/>
        <v>0</v>
      </c>
      <c r="FK55" s="350">
        <f t="shared" si="134"/>
        <v>0</v>
      </c>
      <c r="FL55" s="350">
        <f t="shared" si="135"/>
        <v>0</v>
      </c>
      <c r="FM55" s="350">
        <f t="shared" si="136"/>
        <v>0</v>
      </c>
      <c r="FN55" s="350">
        <f t="shared" si="137"/>
        <v>0</v>
      </c>
      <c r="FO55" s="350">
        <f t="shared" si="138"/>
        <v>0</v>
      </c>
      <c r="FP55" s="350">
        <f t="shared" si="139"/>
        <v>0</v>
      </c>
      <c r="FQ55" s="350">
        <f t="shared" si="140"/>
        <v>0</v>
      </c>
      <c r="FR55" s="350">
        <f t="shared" si="141"/>
        <v>0</v>
      </c>
      <c r="FS55" s="350">
        <f t="shared" si="142"/>
        <v>0</v>
      </c>
      <c r="FT55" s="350">
        <f t="shared" si="143"/>
        <v>0</v>
      </c>
      <c r="FU55" s="350">
        <f t="shared" si="144"/>
        <v>0</v>
      </c>
      <c r="FV55" s="350">
        <f t="shared" si="145"/>
        <v>0</v>
      </c>
      <c r="FW55" s="350">
        <f t="shared" si="146"/>
        <v>0</v>
      </c>
      <c r="FX55" s="350">
        <f t="shared" si="147"/>
        <v>0</v>
      </c>
      <c r="FY55" s="350">
        <f t="shared" si="148"/>
        <v>0</v>
      </c>
      <c r="FZ55" s="350">
        <f t="shared" si="149"/>
        <v>0</v>
      </c>
      <c r="GA55" s="350">
        <f t="shared" si="150"/>
        <v>0</v>
      </c>
      <c r="GB55" s="350">
        <f t="shared" si="151"/>
        <v>0</v>
      </c>
      <c r="GC55" s="350">
        <f t="shared" si="152"/>
        <v>0</v>
      </c>
      <c r="GD55" s="350">
        <f t="shared" si="153"/>
        <v>0</v>
      </c>
      <c r="GE55" s="350">
        <f t="shared" si="154"/>
        <v>0</v>
      </c>
      <c r="GF55" s="350">
        <f t="shared" si="155"/>
        <v>0</v>
      </c>
      <c r="GG55" s="350">
        <f t="shared" si="156"/>
        <v>0</v>
      </c>
      <c r="GH55" s="350">
        <f t="shared" si="157"/>
        <v>0</v>
      </c>
      <c r="GI55" s="350">
        <f t="shared" si="158"/>
        <v>0</v>
      </c>
      <c r="GJ55" s="350">
        <f t="shared" si="159"/>
        <v>0</v>
      </c>
      <c r="GK55" s="350">
        <f t="shared" si="160"/>
        <v>0</v>
      </c>
      <c r="GL55" s="350">
        <f t="shared" si="161"/>
        <v>0</v>
      </c>
      <c r="GM55" s="346">
        <v>9</v>
      </c>
      <c r="GN55" s="346">
        <f t="shared" si="162"/>
        <v>0</v>
      </c>
      <c r="GO55" s="346">
        <v>1</v>
      </c>
      <c r="GP55" s="346">
        <f t="shared" si="163"/>
        <v>0</v>
      </c>
    </row>
    <row r="56" spans="1:198" x14ac:dyDescent="0.25">
      <c r="A56" s="31"/>
      <c r="B56" s="31"/>
      <c r="C56" s="31"/>
      <c r="D56" s="31"/>
      <c r="E56" s="31"/>
      <c r="F56" s="31"/>
      <c r="G56" s="34"/>
      <c r="H56" s="31"/>
      <c r="I56" s="31"/>
      <c r="J56" s="31"/>
      <c r="K56" s="31"/>
      <c r="L56" s="31"/>
      <c r="M56" s="31"/>
      <c r="N56" s="31"/>
      <c r="O56" s="99"/>
      <c r="P56" s="4" t="str">
        <f t="shared" si="164"/>
        <v/>
      </c>
      <c r="Q56" s="102"/>
      <c r="R56" s="4" t="str">
        <f t="shared" si="165"/>
        <v/>
      </c>
      <c r="S56" s="31"/>
      <c r="T56" s="31"/>
      <c r="U56" s="31"/>
      <c r="V56" s="31"/>
      <c r="W56" s="31"/>
      <c r="X56" s="31"/>
      <c r="Y56" s="31"/>
      <c r="Z56" s="31"/>
      <c r="AA56" s="31"/>
      <c r="AC56" s="346">
        <f t="shared" si="166"/>
        <v>0</v>
      </c>
      <c r="AE56" s="350" t="s">
        <v>217</v>
      </c>
      <c r="AF56" s="346">
        <f t="shared" si="167"/>
        <v>0</v>
      </c>
      <c r="AG56" s="346">
        <f t="shared" si="168"/>
        <v>0</v>
      </c>
      <c r="AH56" s="346">
        <f t="shared" si="169"/>
        <v>0</v>
      </c>
      <c r="AI56" s="346">
        <f t="shared" si="6"/>
        <v>0</v>
      </c>
      <c r="AJ56" s="346">
        <f t="shared" si="7"/>
        <v>0</v>
      </c>
      <c r="AK56" s="346">
        <f t="shared" si="8"/>
        <v>0</v>
      </c>
      <c r="AL56" s="346">
        <f t="shared" si="9"/>
        <v>0</v>
      </c>
      <c r="AM56" s="346">
        <f t="shared" si="10"/>
        <v>0</v>
      </c>
      <c r="AN56" s="346">
        <f t="shared" si="170"/>
        <v>0</v>
      </c>
      <c r="AP56" s="350" t="s">
        <v>217</v>
      </c>
      <c r="AQ56" s="378"/>
      <c r="AR56" s="378"/>
      <c r="AS56" s="350">
        <f t="shared" si="12"/>
        <v>0</v>
      </c>
      <c r="AT56" s="350">
        <f t="shared" si="13"/>
        <v>0</v>
      </c>
      <c r="AU56" s="350">
        <f t="shared" si="14"/>
        <v>0</v>
      </c>
      <c r="AV56" s="350">
        <f t="shared" si="15"/>
        <v>0</v>
      </c>
      <c r="AW56" s="350">
        <f t="shared" si="16"/>
        <v>0</v>
      </c>
      <c r="AX56" s="350">
        <f t="shared" si="17"/>
        <v>0</v>
      </c>
      <c r="AY56" s="350">
        <f t="shared" si="18"/>
        <v>0</v>
      </c>
      <c r="AZ56" s="350">
        <f t="shared" si="19"/>
        <v>0</v>
      </c>
      <c r="BA56" s="350">
        <f t="shared" si="20"/>
        <v>0</v>
      </c>
      <c r="BB56" s="350">
        <f t="shared" si="21"/>
        <v>0</v>
      </c>
      <c r="BC56" s="350">
        <f t="shared" si="22"/>
        <v>0</v>
      </c>
      <c r="BD56" s="350">
        <f t="shared" si="23"/>
        <v>0</v>
      </c>
      <c r="BE56" s="350">
        <f t="shared" si="24"/>
        <v>0</v>
      </c>
      <c r="BF56" s="350">
        <f t="shared" si="25"/>
        <v>0</v>
      </c>
      <c r="BG56" s="350">
        <f t="shared" si="26"/>
        <v>0</v>
      </c>
      <c r="BH56" s="350">
        <f t="shared" si="27"/>
        <v>0</v>
      </c>
      <c r="BI56" s="350">
        <f t="shared" si="28"/>
        <v>0</v>
      </c>
      <c r="BJ56" s="350">
        <f t="shared" si="29"/>
        <v>0</v>
      </c>
      <c r="BK56" s="350">
        <f t="shared" si="30"/>
        <v>0</v>
      </c>
      <c r="BL56" s="350">
        <f t="shared" si="31"/>
        <v>0</v>
      </c>
      <c r="BM56" s="350">
        <f t="shared" si="32"/>
        <v>0</v>
      </c>
      <c r="BN56" s="350">
        <f t="shared" si="33"/>
        <v>0</v>
      </c>
      <c r="BO56" s="350">
        <f t="shared" si="34"/>
        <v>0</v>
      </c>
      <c r="BP56" s="350">
        <f t="shared" si="35"/>
        <v>0</v>
      </c>
      <c r="BQ56" s="350">
        <f t="shared" si="36"/>
        <v>0</v>
      </c>
      <c r="BR56" s="350">
        <f t="shared" si="37"/>
        <v>0</v>
      </c>
      <c r="BS56" s="350">
        <f t="shared" si="38"/>
        <v>0</v>
      </c>
      <c r="BT56" s="350">
        <f t="shared" si="39"/>
        <v>0</v>
      </c>
      <c r="BU56" s="350">
        <f t="shared" si="40"/>
        <v>0</v>
      </c>
      <c r="BV56" s="350">
        <f t="shared" si="41"/>
        <v>0</v>
      </c>
      <c r="BW56" s="350">
        <f t="shared" si="42"/>
        <v>0</v>
      </c>
      <c r="BX56" s="350">
        <f t="shared" si="43"/>
        <v>0</v>
      </c>
      <c r="BY56" s="350">
        <f t="shared" si="44"/>
        <v>0</v>
      </c>
      <c r="BZ56" s="350">
        <f t="shared" si="45"/>
        <v>0</v>
      </c>
      <c r="CA56" s="350">
        <f t="shared" si="46"/>
        <v>0</v>
      </c>
      <c r="CB56" s="350">
        <f t="shared" si="47"/>
        <v>0</v>
      </c>
      <c r="CC56" s="350">
        <f t="shared" si="48"/>
        <v>0</v>
      </c>
      <c r="CD56" s="350">
        <f t="shared" si="49"/>
        <v>0</v>
      </c>
      <c r="CE56" s="350">
        <f t="shared" si="50"/>
        <v>0</v>
      </c>
      <c r="CF56" s="350">
        <f t="shared" si="51"/>
        <v>0</v>
      </c>
      <c r="CG56" s="350">
        <f t="shared" si="52"/>
        <v>0</v>
      </c>
      <c r="CH56" s="350">
        <f t="shared" si="53"/>
        <v>0</v>
      </c>
      <c r="CI56" s="350">
        <f t="shared" si="54"/>
        <v>0</v>
      </c>
      <c r="CJ56" s="350">
        <f t="shared" si="55"/>
        <v>0</v>
      </c>
      <c r="CK56" s="350">
        <f t="shared" si="56"/>
        <v>0</v>
      </c>
      <c r="CL56" s="350">
        <f t="shared" si="57"/>
        <v>0</v>
      </c>
      <c r="CM56" s="350">
        <f t="shared" si="58"/>
        <v>0</v>
      </c>
      <c r="CN56" s="350">
        <f t="shared" si="59"/>
        <v>0</v>
      </c>
      <c r="CO56" s="350">
        <f t="shared" si="60"/>
        <v>0</v>
      </c>
      <c r="CP56" s="350">
        <f t="shared" si="61"/>
        <v>0</v>
      </c>
      <c r="CQ56" s="350">
        <f t="shared" si="62"/>
        <v>0</v>
      </c>
      <c r="CR56" s="350">
        <f t="shared" si="63"/>
        <v>0</v>
      </c>
      <c r="CS56" s="350">
        <f t="shared" si="64"/>
        <v>0</v>
      </c>
      <c r="CT56" s="350">
        <f t="shared" si="65"/>
        <v>0</v>
      </c>
      <c r="CU56" s="350">
        <f t="shared" si="66"/>
        <v>0</v>
      </c>
      <c r="CV56" s="350">
        <f t="shared" si="67"/>
        <v>0</v>
      </c>
      <c r="CW56" s="350">
        <f t="shared" si="68"/>
        <v>0</v>
      </c>
      <c r="CX56" s="350">
        <f t="shared" si="69"/>
        <v>0</v>
      </c>
      <c r="CY56" s="350">
        <f t="shared" si="70"/>
        <v>0</v>
      </c>
      <c r="CZ56" s="350">
        <f t="shared" si="71"/>
        <v>0</v>
      </c>
      <c r="DA56" s="350">
        <f t="shared" si="72"/>
        <v>0</v>
      </c>
      <c r="DB56" s="350">
        <f t="shared" si="73"/>
        <v>0</v>
      </c>
      <c r="DC56" s="350">
        <f t="shared" si="74"/>
        <v>0</v>
      </c>
      <c r="DD56" s="350">
        <f t="shared" si="75"/>
        <v>0</v>
      </c>
      <c r="DE56" s="350">
        <f t="shared" si="76"/>
        <v>0</v>
      </c>
      <c r="DF56" s="350">
        <f t="shared" si="77"/>
        <v>0</v>
      </c>
      <c r="DG56" s="350">
        <f t="shared" si="78"/>
        <v>0</v>
      </c>
      <c r="DH56" s="350">
        <f t="shared" si="79"/>
        <v>0</v>
      </c>
      <c r="DI56" s="350">
        <f t="shared" si="80"/>
        <v>0</v>
      </c>
      <c r="DJ56" s="350">
        <f t="shared" si="81"/>
        <v>0</v>
      </c>
      <c r="DK56" s="350">
        <f t="shared" si="82"/>
        <v>0</v>
      </c>
      <c r="DL56" s="350">
        <f t="shared" si="83"/>
        <v>0</v>
      </c>
      <c r="DM56" s="350">
        <f t="shared" si="84"/>
        <v>0</v>
      </c>
      <c r="DN56" s="350">
        <f t="shared" si="85"/>
        <v>0</v>
      </c>
      <c r="DO56" s="350">
        <f t="shared" si="86"/>
        <v>0</v>
      </c>
      <c r="DP56" s="350">
        <f t="shared" si="87"/>
        <v>0</v>
      </c>
      <c r="DQ56" s="350">
        <f t="shared" si="88"/>
        <v>0</v>
      </c>
      <c r="DR56" s="350">
        <f t="shared" si="89"/>
        <v>0</v>
      </c>
      <c r="DS56" s="350">
        <f t="shared" si="90"/>
        <v>0</v>
      </c>
      <c r="DT56" s="350">
        <f t="shared" si="91"/>
        <v>0</v>
      </c>
      <c r="DU56" s="350">
        <f t="shared" si="92"/>
        <v>0</v>
      </c>
      <c r="DV56" s="350">
        <f t="shared" si="93"/>
        <v>0</v>
      </c>
      <c r="DW56" s="350">
        <f t="shared" si="94"/>
        <v>0</v>
      </c>
      <c r="DX56" s="350">
        <f t="shared" si="95"/>
        <v>0</v>
      </c>
      <c r="DY56" s="350">
        <f t="shared" si="96"/>
        <v>0</v>
      </c>
      <c r="DZ56" s="350">
        <f t="shared" si="97"/>
        <v>0</v>
      </c>
      <c r="EA56" s="350">
        <f t="shared" si="98"/>
        <v>0</v>
      </c>
      <c r="EB56" s="350">
        <f t="shared" si="99"/>
        <v>0</v>
      </c>
      <c r="EC56" s="350">
        <f t="shared" si="100"/>
        <v>0</v>
      </c>
      <c r="ED56" s="350">
        <f t="shared" si="101"/>
        <v>0</v>
      </c>
      <c r="EE56" s="350">
        <f t="shared" si="102"/>
        <v>0</v>
      </c>
      <c r="EF56" s="350">
        <f t="shared" si="103"/>
        <v>0</v>
      </c>
      <c r="EG56" s="350">
        <f t="shared" si="104"/>
        <v>0</v>
      </c>
      <c r="EH56" s="350">
        <f t="shared" si="105"/>
        <v>0</v>
      </c>
      <c r="EI56" s="350">
        <f t="shared" si="106"/>
        <v>0</v>
      </c>
      <c r="EJ56" s="350">
        <f t="shared" si="107"/>
        <v>0</v>
      </c>
      <c r="EK56" s="350">
        <f t="shared" si="108"/>
        <v>0</v>
      </c>
      <c r="EL56" s="350">
        <f t="shared" si="109"/>
        <v>0</v>
      </c>
      <c r="EM56" s="350">
        <f t="shared" si="110"/>
        <v>0</v>
      </c>
      <c r="EN56" s="350">
        <f t="shared" si="111"/>
        <v>0</v>
      </c>
      <c r="EO56" s="350">
        <f t="shared" si="112"/>
        <v>0</v>
      </c>
      <c r="EP56" s="350">
        <f t="shared" si="113"/>
        <v>0</v>
      </c>
      <c r="EQ56" s="350">
        <f t="shared" si="114"/>
        <v>0</v>
      </c>
      <c r="ER56" s="350">
        <f t="shared" si="115"/>
        <v>0</v>
      </c>
      <c r="ES56" s="350">
        <f t="shared" si="116"/>
        <v>0</v>
      </c>
      <c r="ET56" s="350">
        <f t="shared" si="117"/>
        <v>0</v>
      </c>
      <c r="EU56" s="350">
        <f t="shared" si="118"/>
        <v>0</v>
      </c>
      <c r="EV56" s="350">
        <f t="shared" si="119"/>
        <v>0</v>
      </c>
      <c r="EW56" s="350">
        <f t="shared" si="120"/>
        <v>0</v>
      </c>
      <c r="EX56" s="350">
        <f t="shared" si="121"/>
        <v>0</v>
      </c>
      <c r="EY56" s="350">
        <f t="shared" si="122"/>
        <v>0</v>
      </c>
      <c r="EZ56" s="350">
        <f t="shared" si="123"/>
        <v>0</v>
      </c>
      <c r="FA56" s="350">
        <f t="shared" si="124"/>
        <v>0</v>
      </c>
      <c r="FB56" s="350">
        <f t="shared" si="125"/>
        <v>0</v>
      </c>
      <c r="FC56" s="350">
        <f t="shared" si="126"/>
        <v>0</v>
      </c>
      <c r="FD56" s="350">
        <f t="shared" si="127"/>
        <v>0</v>
      </c>
      <c r="FE56" s="350">
        <f t="shared" si="128"/>
        <v>0</v>
      </c>
      <c r="FF56" s="350">
        <f t="shared" si="129"/>
        <v>0</v>
      </c>
      <c r="FG56" s="350">
        <f t="shared" si="130"/>
        <v>0</v>
      </c>
      <c r="FH56" s="350">
        <f t="shared" si="131"/>
        <v>0</v>
      </c>
      <c r="FI56" s="350">
        <f t="shared" si="132"/>
        <v>0</v>
      </c>
      <c r="FJ56" s="350">
        <f t="shared" si="133"/>
        <v>0</v>
      </c>
      <c r="FK56" s="350">
        <f t="shared" si="134"/>
        <v>0</v>
      </c>
      <c r="FL56" s="350">
        <f t="shared" si="135"/>
        <v>0</v>
      </c>
      <c r="FM56" s="350">
        <f t="shared" si="136"/>
        <v>0</v>
      </c>
      <c r="FN56" s="350">
        <f t="shared" si="137"/>
        <v>0</v>
      </c>
      <c r="FO56" s="350">
        <f t="shared" si="138"/>
        <v>0</v>
      </c>
      <c r="FP56" s="350">
        <f t="shared" si="139"/>
        <v>0</v>
      </c>
      <c r="FQ56" s="350">
        <f t="shared" si="140"/>
        <v>0</v>
      </c>
      <c r="FR56" s="350">
        <f t="shared" si="141"/>
        <v>0</v>
      </c>
      <c r="FS56" s="350">
        <f t="shared" si="142"/>
        <v>0</v>
      </c>
      <c r="FT56" s="350">
        <f t="shared" si="143"/>
        <v>0</v>
      </c>
      <c r="FU56" s="350">
        <f t="shared" si="144"/>
        <v>0</v>
      </c>
      <c r="FV56" s="350">
        <f t="shared" si="145"/>
        <v>0</v>
      </c>
      <c r="FW56" s="350">
        <f t="shared" si="146"/>
        <v>0</v>
      </c>
      <c r="FX56" s="350">
        <f t="shared" si="147"/>
        <v>0</v>
      </c>
      <c r="FY56" s="350">
        <f t="shared" si="148"/>
        <v>0</v>
      </c>
      <c r="FZ56" s="350">
        <f t="shared" si="149"/>
        <v>0</v>
      </c>
      <c r="GA56" s="350">
        <f t="shared" si="150"/>
        <v>0</v>
      </c>
      <c r="GB56" s="350">
        <f t="shared" si="151"/>
        <v>0</v>
      </c>
      <c r="GC56" s="350">
        <f t="shared" si="152"/>
        <v>0</v>
      </c>
      <c r="GD56" s="350">
        <f t="shared" si="153"/>
        <v>0</v>
      </c>
      <c r="GE56" s="350">
        <f t="shared" si="154"/>
        <v>0</v>
      </c>
      <c r="GF56" s="350">
        <f t="shared" si="155"/>
        <v>0</v>
      </c>
      <c r="GG56" s="350">
        <f t="shared" si="156"/>
        <v>0</v>
      </c>
      <c r="GH56" s="350">
        <f t="shared" si="157"/>
        <v>0</v>
      </c>
      <c r="GI56" s="350">
        <f t="shared" si="158"/>
        <v>0</v>
      </c>
      <c r="GJ56" s="350">
        <f t="shared" si="159"/>
        <v>0</v>
      </c>
      <c r="GK56" s="350">
        <f t="shared" si="160"/>
        <v>0</v>
      </c>
      <c r="GL56" s="350">
        <f t="shared" si="161"/>
        <v>0</v>
      </c>
      <c r="GM56" s="346">
        <v>7</v>
      </c>
      <c r="GN56" s="346">
        <f t="shared" si="162"/>
        <v>0</v>
      </c>
      <c r="GO56" s="346">
        <v>1</v>
      </c>
      <c r="GP56" s="346">
        <f t="shared" si="163"/>
        <v>0</v>
      </c>
    </row>
    <row r="57" spans="1:198" x14ac:dyDescent="0.25">
      <c r="A57" s="31"/>
      <c r="B57" s="31"/>
      <c r="C57" s="31"/>
      <c r="D57" s="31"/>
      <c r="E57" s="31"/>
      <c r="F57" s="31"/>
      <c r="G57" s="34"/>
      <c r="H57" s="31"/>
      <c r="I57" s="31"/>
      <c r="J57" s="31"/>
      <c r="K57" s="31"/>
      <c r="L57" s="31"/>
      <c r="M57" s="31"/>
      <c r="N57" s="31"/>
      <c r="O57" s="99"/>
      <c r="P57" s="4" t="str">
        <f t="shared" si="164"/>
        <v/>
      </c>
      <c r="Q57" s="102"/>
      <c r="R57" s="4" t="str">
        <f t="shared" si="165"/>
        <v/>
      </c>
      <c r="S57" s="31"/>
      <c r="T57" s="31"/>
      <c r="U57" s="31"/>
      <c r="V57" s="31"/>
      <c r="W57" s="31"/>
      <c r="X57" s="31"/>
      <c r="Y57" s="31"/>
      <c r="Z57" s="31"/>
      <c r="AA57" s="31"/>
      <c r="AC57" s="346">
        <f t="shared" si="166"/>
        <v>0</v>
      </c>
      <c r="AE57" s="350" t="s">
        <v>218</v>
      </c>
      <c r="AF57" s="346">
        <f t="shared" si="167"/>
        <v>0</v>
      </c>
      <c r="AG57" s="346">
        <f t="shared" si="168"/>
        <v>0</v>
      </c>
      <c r="AH57" s="346">
        <f t="shared" si="169"/>
        <v>0</v>
      </c>
      <c r="AI57" s="346">
        <f t="shared" si="6"/>
        <v>0</v>
      </c>
      <c r="AJ57" s="346">
        <f t="shared" si="7"/>
        <v>0</v>
      </c>
      <c r="AK57" s="346">
        <f t="shared" si="8"/>
        <v>0</v>
      </c>
      <c r="AL57" s="346">
        <f t="shared" si="9"/>
        <v>0</v>
      </c>
      <c r="AM57" s="346">
        <f t="shared" si="10"/>
        <v>0</v>
      </c>
      <c r="AN57" s="346">
        <f t="shared" si="170"/>
        <v>0</v>
      </c>
      <c r="AP57" s="350" t="s">
        <v>218</v>
      </c>
      <c r="AQ57" s="378"/>
      <c r="AR57" s="378"/>
      <c r="AS57" s="350">
        <f t="shared" si="12"/>
        <v>0</v>
      </c>
      <c r="AT57" s="350">
        <f t="shared" si="13"/>
        <v>0</v>
      </c>
      <c r="AU57" s="350">
        <f t="shared" si="14"/>
        <v>0</v>
      </c>
      <c r="AV57" s="350">
        <f t="shared" si="15"/>
        <v>0</v>
      </c>
      <c r="AW57" s="350">
        <f t="shared" si="16"/>
        <v>0</v>
      </c>
      <c r="AX57" s="350">
        <f t="shared" si="17"/>
        <v>0</v>
      </c>
      <c r="AY57" s="350">
        <f t="shared" si="18"/>
        <v>0</v>
      </c>
      <c r="AZ57" s="350">
        <f t="shared" si="19"/>
        <v>0</v>
      </c>
      <c r="BA57" s="350">
        <f t="shared" si="20"/>
        <v>0</v>
      </c>
      <c r="BB57" s="350">
        <f t="shared" si="21"/>
        <v>0</v>
      </c>
      <c r="BC57" s="350">
        <f t="shared" si="22"/>
        <v>0</v>
      </c>
      <c r="BD57" s="350">
        <f t="shared" si="23"/>
        <v>0</v>
      </c>
      <c r="BE57" s="350">
        <f t="shared" si="24"/>
        <v>0</v>
      </c>
      <c r="BF57" s="350">
        <f t="shared" si="25"/>
        <v>0</v>
      </c>
      <c r="BG57" s="350">
        <f t="shared" si="26"/>
        <v>0</v>
      </c>
      <c r="BH57" s="350">
        <f t="shared" si="27"/>
        <v>0</v>
      </c>
      <c r="BI57" s="350">
        <f t="shared" si="28"/>
        <v>0</v>
      </c>
      <c r="BJ57" s="350">
        <f t="shared" si="29"/>
        <v>0</v>
      </c>
      <c r="BK57" s="350">
        <f t="shared" si="30"/>
        <v>0</v>
      </c>
      <c r="BL57" s="350">
        <f t="shared" si="31"/>
        <v>0</v>
      </c>
      <c r="BM57" s="350">
        <f t="shared" si="32"/>
        <v>0</v>
      </c>
      <c r="BN57" s="350">
        <f t="shared" si="33"/>
        <v>0</v>
      </c>
      <c r="BO57" s="350">
        <f t="shared" si="34"/>
        <v>0</v>
      </c>
      <c r="BP57" s="350">
        <f t="shared" si="35"/>
        <v>0</v>
      </c>
      <c r="BQ57" s="350">
        <f t="shared" si="36"/>
        <v>0</v>
      </c>
      <c r="BR57" s="350">
        <f t="shared" si="37"/>
        <v>0</v>
      </c>
      <c r="BS57" s="350">
        <f t="shared" si="38"/>
        <v>0</v>
      </c>
      <c r="BT57" s="350">
        <f t="shared" si="39"/>
        <v>0</v>
      </c>
      <c r="BU57" s="350">
        <f t="shared" si="40"/>
        <v>0</v>
      </c>
      <c r="BV57" s="350">
        <f t="shared" si="41"/>
        <v>0</v>
      </c>
      <c r="BW57" s="350">
        <f t="shared" si="42"/>
        <v>0</v>
      </c>
      <c r="BX57" s="350">
        <f t="shared" si="43"/>
        <v>0</v>
      </c>
      <c r="BY57" s="350">
        <f t="shared" si="44"/>
        <v>0</v>
      </c>
      <c r="BZ57" s="350">
        <f t="shared" si="45"/>
        <v>0</v>
      </c>
      <c r="CA57" s="350">
        <f t="shared" si="46"/>
        <v>0</v>
      </c>
      <c r="CB57" s="350">
        <f t="shared" si="47"/>
        <v>0</v>
      </c>
      <c r="CC57" s="350">
        <f t="shared" si="48"/>
        <v>0</v>
      </c>
      <c r="CD57" s="350">
        <f t="shared" si="49"/>
        <v>0</v>
      </c>
      <c r="CE57" s="350">
        <f t="shared" si="50"/>
        <v>0</v>
      </c>
      <c r="CF57" s="350">
        <f t="shared" si="51"/>
        <v>0</v>
      </c>
      <c r="CG57" s="350">
        <f t="shared" si="52"/>
        <v>0</v>
      </c>
      <c r="CH57" s="350">
        <f t="shared" si="53"/>
        <v>0</v>
      </c>
      <c r="CI57" s="350">
        <f t="shared" si="54"/>
        <v>0</v>
      </c>
      <c r="CJ57" s="350">
        <f t="shared" si="55"/>
        <v>0</v>
      </c>
      <c r="CK57" s="350">
        <f t="shared" si="56"/>
        <v>0</v>
      </c>
      <c r="CL57" s="350">
        <f t="shared" si="57"/>
        <v>0</v>
      </c>
      <c r="CM57" s="350">
        <f t="shared" si="58"/>
        <v>0</v>
      </c>
      <c r="CN57" s="350">
        <f t="shared" si="59"/>
        <v>0</v>
      </c>
      <c r="CO57" s="350">
        <f t="shared" si="60"/>
        <v>0</v>
      </c>
      <c r="CP57" s="350">
        <f t="shared" si="61"/>
        <v>0</v>
      </c>
      <c r="CQ57" s="350">
        <f t="shared" si="62"/>
        <v>0</v>
      </c>
      <c r="CR57" s="350">
        <f t="shared" si="63"/>
        <v>0</v>
      </c>
      <c r="CS57" s="350">
        <f t="shared" si="64"/>
        <v>0</v>
      </c>
      <c r="CT57" s="350">
        <f t="shared" si="65"/>
        <v>0</v>
      </c>
      <c r="CU57" s="350">
        <f t="shared" si="66"/>
        <v>0</v>
      </c>
      <c r="CV57" s="350">
        <f t="shared" si="67"/>
        <v>0</v>
      </c>
      <c r="CW57" s="350">
        <f t="shared" si="68"/>
        <v>0</v>
      </c>
      <c r="CX57" s="350">
        <f t="shared" si="69"/>
        <v>0</v>
      </c>
      <c r="CY57" s="350">
        <f t="shared" si="70"/>
        <v>0</v>
      </c>
      <c r="CZ57" s="350">
        <f t="shared" si="71"/>
        <v>0</v>
      </c>
      <c r="DA57" s="350">
        <f t="shared" si="72"/>
        <v>0</v>
      </c>
      <c r="DB57" s="350">
        <f t="shared" si="73"/>
        <v>0</v>
      </c>
      <c r="DC57" s="350">
        <f t="shared" si="74"/>
        <v>0</v>
      </c>
      <c r="DD57" s="350">
        <f t="shared" si="75"/>
        <v>0</v>
      </c>
      <c r="DE57" s="350">
        <f t="shared" si="76"/>
        <v>0</v>
      </c>
      <c r="DF57" s="350">
        <f t="shared" si="77"/>
        <v>0</v>
      </c>
      <c r="DG57" s="350">
        <f t="shared" si="78"/>
        <v>0</v>
      </c>
      <c r="DH57" s="350">
        <f t="shared" si="79"/>
        <v>0</v>
      </c>
      <c r="DI57" s="350">
        <f t="shared" si="80"/>
        <v>0</v>
      </c>
      <c r="DJ57" s="350">
        <f t="shared" si="81"/>
        <v>0</v>
      </c>
      <c r="DK57" s="350">
        <f t="shared" si="82"/>
        <v>0</v>
      </c>
      <c r="DL57" s="350">
        <f t="shared" si="83"/>
        <v>0</v>
      </c>
      <c r="DM57" s="350">
        <f t="shared" si="84"/>
        <v>0</v>
      </c>
      <c r="DN57" s="350">
        <f t="shared" si="85"/>
        <v>0</v>
      </c>
      <c r="DO57" s="350">
        <f t="shared" si="86"/>
        <v>0</v>
      </c>
      <c r="DP57" s="350">
        <f t="shared" si="87"/>
        <v>0</v>
      </c>
      <c r="DQ57" s="350">
        <f t="shared" si="88"/>
        <v>0</v>
      </c>
      <c r="DR57" s="350">
        <f t="shared" si="89"/>
        <v>0</v>
      </c>
      <c r="DS57" s="350">
        <f t="shared" si="90"/>
        <v>0</v>
      </c>
      <c r="DT57" s="350">
        <f t="shared" si="91"/>
        <v>0</v>
      </c>
      <c r="DU57" s="350">
        <f t="shared" si="92"/>
        <v>0</v>
      </c>
      <c r="DV57" s="350">
        <f t="shared" si="93"/>
        <v>0</v>
      </c>
      <c r="DW57" s="350">
        <f t="shared" si="94"/>
        <v>0</v>
      </c>
      <c r="DX57" s="350">
        <f t="shared" si="95"/>
        <v>0</v>
      </c>
      <c r="DY57" s="350">
        <f t="shared" si="96"/>
        <v>0</v>
      </c>
      <c r="DZ57" s="350">
        <f t="shared" si="97"/>
        <v>0</v>
      </c>
      <c r="EA57" s="350">
        <f t="shared" si="98"/>
        <v>0</v>
      </c>
      <c r="EB57" s="350">
        <f t="shared" si="99"/>
        <v>0</v>
      </c>
      <c r="EC57" s="350">
        <f t="shared" si="100"/>
        <v>0</v>
      </c>
      <c r="ED57" s="350">
        <f t="shared" si="101"/>
        <v>0</v>
      </c>
      <c r="EE57" s="350">
        <f t="shared" si="102"/>
        <v>0</v>
      </c>
      <c r="EF57" s="350">
        <f t="shared" si="103"/>
        <v>0</v>
      </c>
      <c r="EG57" s="350">
        <f t="shared" si="104"/>
        <v>0</v>
      </c>
      <c r="EH57" s="350">
        <f t="shared" si="105"/>
        <v>0</v>
      </c>
      <c r="EI57" s="350">
        <f t="shared" si="106"/>
        <v>0</v>
      </c>
      <c r="EJ57" s="350">
        <f t="shared" si="107"/>
        <v>0</v>
      </c>
      <c r="EK57" s="350">
        <f t="shared" si="108"/>
        <v>0</v>
      </c>
      <c r="EL57" s="350">
        <f t="shared" si="109"/>
        <v>0</v>
      </c>
      <c r="EM57" s="350">
        <f t="shared" si="110"/>
        <v>0</v>
      </c>
      <c r="EN57" s="350">
        <f t="shared" si="111"/>
        <v>0</v>
      </c>
      <c r="EO57" s="350">
        <f t="shared" si="112"/>
        <v>0</v>
      </c>
      <c r="EP57" s="350">
        <f t="shared" si="113"/>
        <v>0</v>
      </c>
      <c r="EQ57" s="350">
        <f t="shared" si="114"/>
        <v>0</v>
      </c>
      <c r="ER57" s="350">
        <f t="shared" si="115"/>
        <v>0</v>
      </c>
      <c r="ES57" s="350">
        <f t="shared" si="116"/>
        <v>0</v>
      </c>
      <c r="ET57" s="350">
        <f t="shared" si="117"/>
        <v>0</v>
      </c>
      <c r="EU57" s="350">
        <f t="shared" si="118"/>
        <v>0</v>
      </c>
      <c r="EV57" s="350">
        <f t="shared" si="119"/>
        <v>0</v>
      </c>
      <c r="EW57" s="350">
        <f t="shared" si="120"/>
        <v>0</v>
      </c>
      <c r="EX57" s="350">
        <f t="shared" si="121"/>
        <v>0</v>
      </c>
      <c r="EY57" s="350">
        <f t="shared" si="122"/>
        <v>0</v>
      </c>
      <c r="EZ57" s="350">
        <f t="shared" si="123"/>
        <v>0</v>
      </c>
      <c r="FA57" s="350">
        <f t="shared" si="124"/>
        <v>0</v>
      </c>
      <c r="FB57" s="350">
        <f t="shared" si="125"/>
        <v>0</v>
      </c>
      <c r="FC57" s="350">
        <f t="shared" si="126"/>
        <v>0</v>
      </c>
      <c r="FD57" s="350">
        <f t="shared" si="127"/>
        <v>0</v>
      </c>
      <c r="FE57" s="350">
        <f t="shared" si="128"/>
        <v>0</v>
      </c>
      <c r="FF57" s="350">
        <f t="shared" si="129"/>
        <v>0</v>
      </c>
      <c r="FG57" s="350">
        <f t="shared" si="130"/>
        <v>0</v>
      </c>
      <c r="FH57" s="350">
        <f t="shared" si="131"/>
        <v>0</v>
      </c>
      <c r="FI57" s="350">
        <f t="shared" si="132"/>
        <v>0</v>
      </c>
      <c r="FJ57" s="350">
        <f t="shared" si="133"/>
        <v>0</v>
      </c>
      <c r="FK57" s="350">
        <f t="shared" si="134"/>
        <v>0</v>
      </c>
      <c r="FL57" s="350">
        <f t="shared" si="135"/>
        <v>0</v>
      </c>
      <c r="FM57" s="350">
        <f t="shared" si="136"/>
        <v>0</v>
      </c>
      <c r="FN57" s="350">
        <f t="shared" si="137"/>
        <v>0</v>
      </c>
      <c r="FO57" s="350">
        <f t="shared" si="138"/>
        <v>0</v>
      </c>
      <c r="FP57" s="350">
        <f t="shared" si="139"/>
        <v>0</v>
      </c>
      <c r="FQ57" s="350">
        <f t="shared" si="140"/>
        <v>0</v>
      </c>
      <c r="FR57" s="350">
        <f t="shared" si="141"/>
        <v>0</v>
      </c>
      <c r="FS57" s="350">
        <f t="shared" si="142"/>
        <v>0</v>
      </c>
      <c r="FT57" s="350">
        <f t="shared" si="143"/>
        <v>0</v>
      </c>
      <c r="FU57" s="350">
        <f t="shared" si="144"/>
        <v>0</v>
      </c>
      <c r="FV57" s="350">
        <f t="shared" si="145"/>
        <v>0</v>
      </c>
      <c r="FW57" s="350">
        <f t="shared" si="146"/>
        <v>0</v>
      </c>
      <c r="FX57" s="350">
        <f t="shared" si="147"/>
        <v>0</v>
      </c>
      <c r="FY57" s="350">
        <f t="shared" si="148"/>
        <v>0</v>
      </c>
      <c r="FZ57" s="350">
        <f t="shared" si="149"/>
        <v>0</v>
      </c>
      <c r="GA57" s="350">
        <f t="shared" si="150"/>
        <v>0</v>
      </c>
      <c r="GB57" s="350">
        <f t="shared" si="151"/>
        <v>0</v>
      </c>
      <c r="GC57" s="350">
        <f t="shared" si="152"/>
        <v>0</v>
      </c>
      <c r="GD57" s="350">
        <f t="shared" si="153"/>
        <v>0</v>
      </c>
      <c r="GE57" s="350">
        <f t="shared" si="154"/>
        <v>0</v>
      </c>
      <c r="GF57" s="350">
        <f t="shared" si="155"/>
        <v>0</v>
      </c>
      <c r="GG57" s="350">
        <f t="shared" si="156"/>
        <v>0</v>
      </c>
      <c r="GH57" s="350">
        <f t="shared" si="157"/>
        <v>0</v>
      </c>
      <c r="GI57" s="350">
        <f t="shared" si="158"/>
        <v>0</v>
      </c>
      <c r="GJ57" s="350">
        <f t="shared" si="159"/>
        <v>0</v>
      </c>
      <c r="GK57" s="350">
        <f t="shared" si="160"/>
        <v>0</v>
      </c>
      <c r="GL57" s="350">
        <f t="shared" si="161"/>
        <v>0</v>
      </c>
      <c r="GM57" s="346">
        <v>7</v>
      </c>
      <c r="GN57" s="346">
        <f t="shared" si="162"/>
        <v>0</v>
      </c>
      <c r="GO57" s="346">
        <v>1</v>
      </c>
      <c r="GP57" s="346">
        <f t="shared" si="163"/>
        <v>0</v>
      </c>
    </row>
    <row r="58" spans="1:198" x14ac:dyDescent="0.25">
      <c r="A58" s="31"/>
      <c r="B58" s="31"/>
      <c r="C58" s="31"/>
      <c r="D58" s="31"/>
      <c r="E58" s="31"/>
      <c r="F58" s="31"/>
      <c r="G58" s="34"/>
      <c r="H58" s="31"/>
      <c r="I58" s="31"/>
      <c r="J58" s="31"/>
      <c r="K58" s="31"/>
      <c r="L58" s="31"/>
      <c r="M58" s="31"/>
      <c r="N58" s="31"/>
      <c r="O58" s="99"/>
      <c r="P58" s="4" t="str">
        <f t="shared" si="164"/>
        <v/>
      </c>
      <c r="Q58" s="102"/>
      <c r="R58" s="4" t="str">
        <f t="shared" si="165"/>
        <v/>
      </c>
      <c r="S58" s="31"/>
      <c r="T58" s="31"/>
      <c r="U58" s="31"/>
      <c r="V58" s="31"/>
      <c r="W58" s="31"/>
      <c r="X58" s="31"/>
      <c r="Y58" s="31"/>
      <c r="Z58" s="31"/>
      <c r="AA58" s="31"/>
      <c r="AC58" s="346">
        <f t="shared" si="166"/>
        <v>0</v>
      </c>
      <c r="AE58" s="350" t="s">
        <v>219</v>
      </c>
      <c r="AF58" s="346">
        <f t="shared" si="167"/>
        <v>0</v>
      </c>
      <c r="AG58" s="346">
        <f t="shared" si="168"/>
        <v>0</v>
      </c>
      <c r="AH58" s="346">
        <f t="shared" si="169"/>
        <v>0</v>
      </c>
      <c r="AI58" s="346">
        <f t="shared" si="6"/>
        <v>0</v>
      </c>
      <c r="AJ58" s="346">
        <f t="shared" si="7"/>
        <v>0</v>
      </c>
      <c r="AK58" s="346">
        <f t="shared" si="8"/>
        <v>0</v>
      </c>
      <c r="AL58" s="346">
        <f t="shared" si="9"/>
        <v>0</v>
      </c>
      <c r="AM58" s="346">
        <f t="shared" si="10"/>
        <v>0</v>
      </c>
      <c r="AN58" s="346">
        <f t="shared" si="170"/>
        <v>0</v>
      </c>
      <c r="AP58" s="350" t="s">
        <v>219</v>
      </c>
      <c r="AQ58" s="378"/>
      <c r="AR58" s="378"/>
      <c r="AS58" s="350">
        <f t="shared" si="12"/>
        <v>0</v>
      </c>
      <c r="AT58" s="350">
        <f t="shared" si="13"/>
        <v>0</v>
      </c>
      <c r="AU58" s="350">
        <f t="shared" si="14"/>
        <v>0</v>
      </c>
      <c r="AV58" s="350">
        <f t="shared" si="15"/>
        <v>0</v>
      </c>
      <c r="AW58" s="350">
        <f t="shared" si="16"/>
        <v>0</v>
      </c>
      <c r="AX58" s="350">
        <f t="shared" si="17"/>
        <v>0</v>
      </c>
      <c r="AY58" s="350">
        <f t="shared" si="18"/>
        <v>0</v>
      </c>
      <c r="AZ58" s="350">
        <f t="shared" si="19"/>
        <v>0</v>
      </c>
      <c r="BA58" s="350">
        <f t="shared" si="20"/>
        <v>0</v>
      </c>
      <c r="BB58" s="350">
        <f t="shared" si="21"/>
        <v>0</v>
      </c>
      <c r="BC58" s="350">
        <f t="shared" si="22"/>
        <v>0</v>
      </c>
      <c r="BD58" s="350">
        <f t="shared" si="23"/>
        <v>0</v>
      </c>
      <c r="BE58" s="350">
        <f t="shared" si="24"/>
        <v>0</v>
      </c>
      <c r="BF58" s="350">
        <f t="shared" si="25"/>
        <v>0</v>
      </c>
      <c r="BG58" s="350">
        <f t="shared" si="26"/>
        <v>0</v>
      </c>
      <c r="BH58" s="350">
        <f t="shared" si="27"/>
        <v>0</v>
      </c>
      <c r="BI58" s="350">
        <f t="shared" si="28"/>
        <v>0</v>
      </c>
      <c r="BJ58" s="350">
        <f t="shared" si="29"/>
        <v>0</v>
      </c>
      <c r="BK58" s="350">
        <f t="shared" si="30"/>
        <v>0</v>
      </c>
      <c r="BL58" s="350">
        <f t="shared" si="31"/>
        <v>0</v>
      </c>
      <c r="BM58" s="350">
        <f t="shared" si="32"/>
        <v>0</v>
      </c>
      <c r="BN58" s="350">
        <f t="shared" si="33"/>
        <v>0</v>
      </c>
      <c r="BO58" s="350">
        <f t="shared" si="34"/>
        <v>0</v>
      </c>
      <c r="BP58" s="350">
        <f t="shared" si="35"/>
        <v>0</v>
      </c>
      <c r="BQ58" s="350">
        <f t="shared" si="36"/>
        <v>0</v>
      </c>
      <c r="BR58" s="350">
        <f t="shared" si="37"/>
        <v>0</v>
      </c>
      <c r="BS58" s="350">
        <f t="shared" si="38"/>
        <v>0</v>
      </c>
      <c r="BT58" s="350">
        <f t="shared" si="39"/>
        <v>0</v>
      </c>
      <c r="BU58" s="350">
        <f t="shared" si="40"/>
        <v>0</v>
      </c>
      <c r="BV58" s="350">
        <f t="shared" si="41"/>
        <v>0</v>
      </c>
      <c r="BW58" s="350">
        <f t="shared" si="42"/>
        <v>0</v>
      </c>
      <c r="BX58" s="350">
        <f t="shared" si="43"/>
        <v>0</v>
      </c>
      <c r="BY58" s="350">
        <f t="shared" si="44"/>
        <v>0</v>
      </c>
      <c r="BZ58" s="350">
        <f t="shared" si="45"/>
        <v>0</v>
      </c>
      <c r="CA58" s="350">
        <f t="shared" si="46"/>
        <v>0</v>
      </c>
      <c r="CB58" s="350">
        <f t="shared" si="47"/>
        <v>0</v>
      </c>
      <c r="CC58" s="350">
        <f t="shared" si="48"/>
        <v>0</v>
      </c>
      <c r="CD58" s="350">
        <f t="shared" si="49"/>
        <v>0</v>
      </c>
      <c r="CE58" s="350">
        <f t="shared" si="50"/>
        <v>0</v>
      </c>
      <c r="CF58" s="350">
        <f t="shared" si="51"/>
        <v>0</v>
      </c>
      <c r="CG58" s="350">
        <f t="shared" si="52"/>
        <v>0</v>
      </c>
      <c r="CH58" s="350">
        <f t="shared" si="53"/>
        <v>0</v>
      </c>
      <c r="CI58" s="350">
        <f t="shared" si="54"/>
        <v>0</v>
      </c>
      <c r="CJ58" s="350">
        <f t="shared" si="55"/>
        <v>0</v>
      </c>
      <c r="CK58" s="350">
        <f t="shared" si="56"/>
        <v>0</v>
      </c>
      <c r="CL58" s="350">
        <f t="shared" si="57"/>
        <v>0</v>
      </c>
      <c r="CM58" s="350">
        <f t="shared" si="58"/>
        <v>0</v>
      </c>
      <c r="CN58" s="350">
        <f t="shared" si="59"/>
        <v>0</v>
      </c>
      <c r="CO58" s="350">
        <f t="shared" si="60"/>
        <v>0</v>
      </c>
      <c r="CP58" s="350">
        <f t="shared" si="61"/>
        <v>0</v>
      </c>
      <c r="CQ58" s="350">
        <f t="shared" si="62"/>
        <v>0</v>
      </c>
      <c r="CR58" s="350">
        <f t="shared" si="63"/>
        <v>0</v>
      </c>
      <c r="CS58" s="350">
        <f t="shared" si="64"/>
        <v>0</v>
      </c>
      <c r="CT58" s="350">
        <f t="shared" si="65"/>
        <v>0</v>
      </c>
      <c r="CU58" s="350">
        <f t="shared" si="66"/>
        <v>0</v>
      </c>
      <c r="CV58" s="350">
        <f t="shared" si="67"/>
        <v>0</v>
      </c>
      <c r="CW58" s="350">
        <f t="shared" si="68"/>
        <v>0</v>
      </c>
      <c r="CX58" s="350">
        <f t="shared" si="69"/>
        <v>0</v>
      </c>
      <c r="CY58" s="350">
        <f t="shared" si="70"/>
        <v>0</v>
      </c>
      <c r="CZ58" s="350">
        <f t="shared" si="71"/>
        <v>0</v>
      </c>
      <c r="DA58" s="350">
        <f t="shared" si="72"/>
        <v>0</v>
      </c>
      <c r="DB58" s="350">
        <f t="shared" si="73"/>
        <v>0</v>
      </c>
      <c r="DC58" s="350">
        <f t="shared" si="74"/>
        <v>0</v>
      </c>
      <c r="DD58" s="350">
        <f t="shared" si="75"/>
        <v>0</v>
      </c>
      <c r="DE58" s="350">
        <f t="shared" si="76"/>
        <v>0</v>
      </c>
      <c r="DF58" s="350">
        <f t="shared" si="77"/>
        <v>0</v>
      </c>
      <c r="DG58" s="350">
        <f t="shared" si="78"/>
        <v>0</v>
      </c>
      <c r="DH58" s="350">
        <f t="shared" si="79"/>
        <v>0</v>
      </c>
      <c r="DI58" s="350">
        <f t="shared" si="80"/>
        <v>0</v>
      </c>
      <c r="DJ58" s="350">
        <f t="shared" si="81"/>
        <v>0</v>
      </c>
      <c r="DK58" s="350">
        <f t="shared" si="82"/>
        <v>0</v>
      </c>
      <c r="DL58" s="350">
        <f t="shared" si="83"/>
        <v>0</v>
      </c>
      <c r="DM58" s="350">
        <f t="shared" si="84"/>
        <v>0</v>
      </c>
      <c r="DN58" s="350">
        <f t="shared" si="85"/>
        <v>0</v>
      </c>
      <c r="DO58" s="350">
        <f t="shared" si="86"/>
        <v>0</v>
      </c>
      <c r="DP58" s="350">
        <f t="shared" si="87"/>
        <v>0</v>
      </c>
      <c r="DQ58" s="350">
        <f t="shared" si="88"/>
        <v>0</v>
      </c>
      <c r="DR58" s="350">
        <f t="shared" si="89"/>
        <v>0</v>
      </c>
      <c r="DS58" s="350">
        <f t="shared" si="90"/>
        <v>0</v>
      </c>
      <c r="DT58" s="350">
        <f t="shared" si="91"/>
        <v>0</v>
      </c>
      <c r="DU58" s="350">
        <f t="shared" si="92"/>
        <v>0</v>
      </c>
      <c r="DV58" s="350">
        <f t="shared" si="93"/>
        <v>0</v>
      </c>
      <c r="DW58" s="350">
        <f t="shared" si="94"/>
        <v>0</v>
      </c>
      <c r="DX58" s="350">
        <f t="shared" si="95"/>
        <v>0</v>
      </c>
      <c r="DY58" s="350">
        <f t="shared" si="96"/>
        <v>0</v>
      </c>
      <c r="DZ58" s="350">
        <f t="shared" si="97"/>
        <v>0</v>
      </c>
      <c r="EA58" s="350">
        <f t="shared" si="98"/>
        <v>0</v>
      </c>
      <c r="EB58" s="350">
        <f t="shared" si="99"/>
        <v>0</v>
      </c>
      <c r="EC58" s="350">
        <f t="shared" si="100"/>
        <v>0</v>
      </c>
      <c r="ED58" s="350">
        <f t="shared" si="101"/>
        <v>0</v>
      </c>
      <c r="EE58" s="350">
        <f t="shared" si="102"/>
        <v>0</v>
      </c>
      <c r="EF58" s="350">
        <f t="shared" si="103"/>
        <v>0</v>
      </c>
      <c r="EG58" s="350">
        <f t="shared" si="104"/>
        <v>0</v>
      </c>
      <c r="EH58" s="350">
        <f t="shared" si="105"/>
        <v>0</v>
      </c>
      <c r="EI58" s="350">
        <f t="shared" si="106"/>
        <v>0</v>
      </c>
      <c r="EJ58" s="350">
        <f t="shared" si="107"/>
        <v>0</v>
      </c>
      <c r="EK58" s="350">
        <f t="shared" si="108"/>
        <v>0</v>
      </c>
      <c r="EL58" s="350">
        <f t="shared" si="109"/>
        <v>0</v>
      </c>
      <c r="EM58" s="350">
        <f t="shared" si="110"/>
        <v>0</v>
      </c>
      <c r="EN58" s="350">
        <f t="shared" si="111"/>
        <v>0</v>
      </c>
      <c r="EO58" s="350">
        <f t="shared" si="112"/>
        <v>0</v>
      </c>
      <c r="EP58" s="350">
        <f t="shared" si="113"/>
        <v>0</v>
      </c>
      <c r="EQ58" s="350">
        <f t="shared" si="114"/>
        <v>0</v>
      </c>
      <c r="ER58" s="350">
        <f t="shared" si="115"/>
        <v>0</v>
      </c>
      <c r="ES58" s="350">
        <f t="shared" si="116"/>
        <v>0</v>
      </c>
      <c r="ET58" s="350">
        <f t="shared" si="117"/>
        <v>0</v>
      </c>
      <c r="EU58" s="350">
        <f t="shared" si="118"/>
        <v>0</v>
      </c>
      <c r="EV58" s="350">
        <f t="shared" si="119"/>
        <v>0</v>
      </c>
      <c r="EW58" s="350">
        <f t="shared" si="120"/>
        <v>0</v>
      </c>
      <c r="EX58" s="350">
        <f t="shared" si="121"/>
        <v>0</v>
      </c>
      <c r="EY58" s="350">
        <f t="shared" si="122"/>
        <v>0</v>
      </c>
      <c r="EZ58" s="350">
        <f t="shared" si="123"/>
        <v>0</v>
      </c>
      <c r="FA58" s="350">
        <f t="shared" si="124"/>
        <v>0</v>
      </c>
      <c r="FB58" s="350">
        <f t="shared" si="125"/>
        <v>0</v>
      </c>
      <c r="FC58" s="350">
        <f t="shared" si="126"/>
        <v>0</v>
      </c>
      <c r="FD58" s="350">
        <f t="shared" si="127"/>
        <v>0</v>
      </c>
      <c r="FE58" s="350">
        <f t="shared" si="128"/>
        <v>0</v>
      </c>
      <c r="FF58" s="350">
        <f t="shared" si="129"/>
        <v>0</v>
      </c>
      <c r="FG58" s="350">
        <f t="shared" si="130"/>
        <v>0</v>
      </c>
      <c r="FH58" s="350">
        <f t="shared" si="131"/>
        <v>0</v>
      </c>
      <c r="FI58" s="350">
        <f t="shared" si="132"/>
        <v>0</v>
      </c>
      <c r="FJ58" s="350">
        <f t="shared" si="133"/>
        <v>0</v>
      </c>
      <c r="FK58" s="350">
        <f t="shared" si="134"/>
        <v>0</v>
      </c>
      <c r="FL58" s="350">
        <f t="shared" si="135"/>
        <v>0</v>
      </c>
      <c r="FM58" s="350">
        <f t="shared" si="136"/>
        <v>0</v>
      </c>
      <c r="FN58" s="350">
        <f t="shared" si="137"/>
        <v>0</v>
      </c>
      <c r="FO58" s="350">
        <f t="shared" si="138"/>
        <v>0</v>
      </c>
      <c r="FP58" s="350">
        <f t="shared" si="139"/>
        <v>0</v>
      </c>
      <c r="FQ58" s="350">
        <f t="shared" si="140"/>
        <v>0</v>
      </c>
      <c r="FR58" s="350">
        <f t="shared" si="141"/>
        <v>0</v>
      </c>
      <c r="FS58" s="350">
        <f t="shared" si="142"/>
        <v>0</v>
      </c>
      <c r="FT58" s="350">
        <f t="shared" si="143"/>
        <v>0</v>
      </c>
      <c r="FU58" s="350">
        <f t="shared" si="144"/>
        <v>0</v>
      </c>
      <c r="FV58" s="350">
        <f t="shared" si="145"/>
        <v>0</v>
      </c>
      <c r="FW58" s="350">
        <f t="shared" si="146"/>
        <v>0</v>
      </c>
      <c r="FX58" s="350">
        <f t="shared" si="147"/>
        <v>0</v>
      </c>
      <c r="FY58" s="350">
        <f t="shared" si="148"/>
        <v>0</v>
      </c>
      <c r="FZ58" s="350">
        <f t="shared" si="149"/>
        <v>0</v>
      </c>
      <c r="GA58" s="350">
        <f t="shared" si="150"/>
        <v>0</v>
      </c>
      <c r="GB58" s="350">
        <f t="shared" si="151"/>
        <v>0</v>
      </c>
      <c r="GC58" s="350">
        <f t="shared" si="152"/>
        <v>0</v>
      </c>
      <c r="GD58" s="350">
        <f t="shared" si="153"/>
        <v>0</v>
      </c>
      <c r="GE58" s="350">
        <f t="shared" si="154"/>
        <v>0</v>
      </c>
      <c r="GF58" s="350">
        <f t="shared" si="155"/>
        <v>0</v>
      </c>
      <c r="GG58" s="350">
        <f t="shared" si="156"/>
        <v>0</v>
      </c>
      <c r="GH58" s="350">
        <f t="shared" si="157"/>
        <v>0</v>
      </c>
      <c r="GI58" s="350">
        <f t="shared" si="158"/>
        <v>0</v>
      </c>
      <c r="GJ58" s="350">
        <f t="shared" si="159"/>
        <v>0</v>
      </c>
      <c r="GK58" s="350">
        <f t="shared" si="160"/>
        <v>0</v>
      </c>
      <c r="GL58" s="350">
        <f t="shared" si="161"/>
        <v>0</v>
      </c>
      <c r="GM58" s="346">
        <v>9</v>
      </c>
      <c r="GN58" s="346">
        <f t="shared" si="162"/>
        <v>0</v>
      </c>
      <c r="GO58" s="346">
        <v>1</v>
      </c>
      <c r="GP58" s="346">
        <f t="shared" si="163"/>
        <v>0</v>
      </c>
    </row>
    <row r="59" spans="1:198" x14ac:dyDescent="0.25">
      <c r="A59" s="31"/>
      <c r="B59" s="31"/>
      <c r="C59" s="31"/>
      <c r="D59" s="31"/>
      <c r="E59" s="31"/>
      <c r="F59" s="31"/>
      <c r="G59" s="34"/>
      <c r="H59" s="31"/>
      <c r="I59" s="31"/>
      <c r="J59" s="31"/>
      <c r="K59" s="31"/>
      <c r="L59" s="31"/>
      <c r="M59" s="31"/>
      <c r="N59" s="31"/>
      <c r="O59" s="99"/>
      <c r="P59" s="4" t="str">
        <f t="shared" si="164"/>
        <v/>
      </c>
      <c r="Q59" s="102"/>
      <c r="R59" s="4" t="str">
        <f t="shared" si="165"/>
        <v/>
      </c>
      <c r="S59" s="31"/>
      <c r="T59" s="31"/>
      <c r="U59" s="31"/>
      <c r="V59" s="31"/>
      <c r="W59" s="31"/>
      <c r="X59" s="31"/>
      <c r="Y59" s="31"/>
      <c r="Z59" s="31"/>
      <c r="AA59" s="31"/>
      <c r="AC59" s="346">
        <f t="shared" si="166"/>
        <v>0</v>
      </c>
      <c r="AE59" s="350" t="s">
        <v>220</v>
      </c>
      <c r="AF59" s="346">
        <f t="shared" si="167"/>
        <v>0</v>
      </c>
      <c r="AG59" s="346">
        <f t="shared" si="168"/>
        <v>0</v>
      </c>
      <c r="AH59" s="346">
        <f t="shared" si="169"/>
        <v>0</v>
      </c>
      <c r="AI59" s="346">
        <f t="shared" si="6"/>
        <v>0</v>
      </c>
      <c r="AJ59" s="346">
        <f t="shared" si="7"/>
        <v>0</v>
      </c>
      <c r="AK59" s="346">
        <f t="shared" si="8"/>
        <v>0</v>
      </c>
      <c r="AL59" s="346">
        <f t="shared" si="9"/>
        <v>0</v>
      </c>
      <c r="AM59" s="346">
        <f t="shared" si="10"/>
        <v>0</v>
      </c>
      <c r="AN59" s="346">
        <f t="shared" si="170"/>
        <v>0</v>
      </c>
      <c r="AP59" s="350" t="s">
        <v>220</v>
      </c>
      <c r="AQ59" s="378"/>
      <c r="AR59" s="378"/>
      <c r="AS59" s="350">
        <f t="shared" si="12"/>
        <v>0</v>
      </c>
      <c r="AT59" s="350">
        <f t="shared" si="13"/>
        <v>0</v>
      </c>
      <c r="AU59" s="350">
        <f t="shared" si="14"/>
        <v>0</v>
      </c>
      <c r="AV59" s="350">
        <f t="shared" si="15"/>
        <v>0</v>
      </c>
      <c r="AW59" s="350">
        <f t="shared" si="16"/>
        <v>0</v>
      </c>
      <c r="AX59" s="350">
        <f t="shared" si="17"/>
        <v>0</v>
      </c>
      <c r="AY59" s="350">
        <f t="shared" si="18"/>
        <v>0</v>
      </c>
      <c r="AZ59" s="350">
        <f t="shared" si="19"/>
        <v>0</v>
      </c>
      <c r="BA59" s="350">
        <f t="shared" si="20"/>
        <v>0</v>
      </c>
      <c r="BB59" s="350">
        <f t="shared" si="21"/>
        <v>0</v>
      </c>
      <c r="BC59" s="350">
        <f t="shared" si="22"/>
        <v>0</v>
      </c>
      <c r="BD59" s="350">
        <f t="shared" si="23"/>
        <v>0</v>
      </c>
      <c r="BE59" s="350">
        <f t="shared" si="24"/>
        <v>0</v>
      </c>
      <c r="BF59" s="350">
        <f t="shared" si="25"/>
        <v>0</v>
      </c>
      <c r="BG59" s="350">
        <f t="shared" si="26"/>
        <v>0</v>
      </c>
      <c r="BH59" s="350">
        <f t="shared" si="27"/>
        <v>0</v>
      </c>
      <c r="BI59" s="350">
        <f t="shared" si="28"/>
        <v>0</v>
      </c>
      <c r="BJ59" s="350">
        <f t="shared" si="29"/>
        <v>0</v>
      </c>
      <c r="BK59" s="350">
        <f t="shared" si="30"/>
        <v>0</v>
      </c>
      <c r="BL59" s="350">
        <f t="shared" si="31"/>
        <v>0</v>
      </c>
      <c r="BM59" s="350">
        <f t="shared" si="32"/>
        <v>0</v>
      </c>
      <c r="BN59" s="350">
        <f t="shared" si="33"/>
        <v>0</v>
      </c>
      <c r="BO59" s="350">
        <f t="shared" si="34"/>
        <v>0</v>
      </c>
      <c r="BP59" s="350">
        <f t="shared" si="35"/>
        <v>0</v>
      </c>
      <c r="BQ59" s="350">
        <f t="shared" si="36"/>
        <v>0</v>
      </c>
      <c r="BR59" s="350">
        <f t="shared" si="37"/>
        <v>0</v>
      </c>
      <c r="BS59" s="350">
        <f t="shared" si="38"/>
        <v>0</v>
      </c>
      <c r="BT59" s="350">
        <f t="shared" si="39"/>
        <v>0</v>
      </c>
      <c r="BU59" s="350">
        <f t="shared" si="40"/>
        <v>0</v>
      </c>
      <c r="BV59" s="350">
        <f t="shared" si="41"/>
        <v>0</v>
      </c>
      <c r="BW59" s="350">
        <f t="shared" si="42"/>
        <v>0</v>
      </c>
      <c r="BX59" s="350">
        <f t="shared" si="43"/>
        <v>0</v>
      </c>
      <c r="BY59" s="350">
        <f t="shared" si="44"/>
        <v>0</v>
      </c>
      <c r="BZ59" s="350">
        <f t="shared" si="45"/>
        <v>0</v>
      </c>
      <c r="CA59" s="350">
        <f t="shared" si="46"/>
        <v>0</v>
      </c>
      <c r="CB59" s="350">
        <f t="shared" si="47"/>
        <v>0</v>
      </c>
      <c r="CC59" s="350">
        <f t="shared" si="48"/>
        <v>0</v>
      </c>
      <c r="CD59" s="350">
        <f t="shared" si="49"/>
        <v>0</v>
      </c>
      <c r="CE59" s="350">
        <f t="shared" si="50"/>
        <v>0</v>
      </c>
      <c r="CF59" s="350">
        <f t="shared" si="51"/>
        <v>0</v>
      </c>
      <c r="CG59" s="350">
        <f t="shared" si="52"/>
        <v>0</v>
      </c>
      <c r="CH59" s="350">
        <f t="shared" si="53"/>
        <v>0</v>
      </c>
      <c r="CI59" s="350">
        <f t="shared" si="54"/>
        <v>0</v>
      </c>
      <c r="CJ59" s="350">
        <f t="shared" si="55"/>
        <v>0</v>
      </c>
      <c r="CK59" s="350">
        <f t="shared" si="56"/>
        <v>0</v>
      </c>
      <c r="CL59" s="350">
        <f t="shared" si="57"/>
        <v>0</v>
      </c>
      <c r="CM59" s="350">
        <f t="shared" si="58"/>
        <v>0</v>
      </c>
      <c r="CN59" s="350">
        <f t="shared" si="59"/>
        <v>0</v>
      </c>
      <c r="CO59" s="350">
        <f t="shared" si="60"/>
        <v>0</v>
      </c>
      <c r="CP59" s="350">
        <f t="shared" si="61"/>
        <v>0</v>
      </c>
      <c r="CQ59" s="350">
        <f t="shared" si="62"/>
        <v>0</v>
      </c>
      <c r="CR59" s="350">
        <f t="shared" si="63"/>
        <v>0</v>
      </c>
      <c r="CS59" s="350">
        <f t="shared" si="64"/>
        <v>0</v>
      </c>
      <c r="CT59" s="350">
        <f t="shared" si="65"/>
        <v>0</v>
      </c>
      <c r="CU59" s="350">
        <f t="shared" si="66"/>
        <v>0</v>
      </c>
      <c r="CV59" s="350">
        <f t="shared" si="67"/>
        <v>0</v>
      </c>
      <c r="CW59" s="350">
        <f t="shared" si="68"/>
        <v>0</v>
      </c>
      <c r="CX59" s="350">
        <f t="shared" si="69"/>
        <v>0</v>
      </c>
      <c r="CY59" s="350">
        <f t="shared" si="70"/>
        <v>0</v>
      </c>
      <c r="CZ59" s="350">
        <f t="shared" si="71"/>
        <v>0</v>
      </c>
      <c r="DA59" s="350">
        <f t="shared" si="72"/>
        <v>0</v>
      </c>
      <c r="DB59" s="350">
        <f t="shared" si="73"/>
        <v>0</v>
      </c>
      <c r="DC59" s="350">
        <f t="shared" si="74"/>
        <v>0</v>
      </c>
      <c r="DD59" s="350">
        <f t="shared" si="75"/>
        <v>0</v>
      </c>
      <c r="DE59" s="350">
        <f t="shared" si="76"/>
        <v>0</v>
      </c>
      <c r="DF59" s="350">
        <f t="shared" si="77"/>
        <v>0</v>
      </c>
      <c r="DG59" s="350">
        <f t="shared" si="78"/>
        <v>0</v>
      </c>
      <c r="DH59" s="350">
        <f t="shared" si="79"/>
        <v>0</v>
      </c>
      <c r="DI59" s="350">
        <f t="shared" si="80"/>
        <v>0</v>
      </c>
      <c r="DJ59" s="350">
        <f t="shared" si="81"/>
        <v>0</v>
      </c>
      <c r="DK59" s="350">
        <f t="shared" si="82"/>
        <v>0</v>
      </c>
      <c r="DL59" s="350">
        <f t="shared" si="83"/>
        <v>0</v>
      </c>
      <c r="DM59" s="350">
        <f t="shared" si="84"/>
        <v>0</v>
      </c>
      <c r="DN59" s="350">
        <f t="shared" si="85"/>
        <v>0</v>
      </c>
      <c r="DO59" s="350">
        <f t="shared" si="86"/>
        <v>0</v>
      </c>
      <c r="DP59" s="350">
        <f t="shared" si="87"/>
        <v>0</v>
      </c>
      <c r="DQ59" s="350">
        <f t="shared" si="88"/>
        <v>0</v>
      </c>
      <c r="DR59" s="350">
        <f t="shared" si="89"/>
        <v>0</v>
      </c>
      <c r="DS59" s="350">
        <f t="shared" si="90"/>
        <v>0</v>
      </c>
      <c r="DT59" s="350">
        <f t="shared" si="91"/>
        <v>0</v>
      </c>
      <c r="DU59" s="350">
        <f t="shared" si="92"/>
        <v>0</v>
      </c>
      <c r="DV59" s="350">
        <f t="shared" si="93"/>
        <v>0</v>
      </c>
      <c r="DW59" s="350">
        <f t="shared" si="94"/>
        <v>0</v>
      </c>
      <c r="DX59" s="350">
        <f t="shared" si="95"/>
        <v>0</v>
      </c>
      <c r="DY59" s="350">
        <f t="shared" si="96"/>
        <v>0</v>
      </c>
      <c r="DZ59" s="350">
        <f t="shared" si="97"/>
        <v>0</v>
      </c>
      <c r="EA59" s="350">
        <f t="shared" si="98"/>
        <v>0</v>
      </c>
      <c r="EB59" s="350">
        <f t="shared" si="99"/>
        <v>0</v>
      </c>
      <c r="EC59" s="350">
        <f t="shared" si="100"/>
        <v>0</v>
      </c>
      <c r="ED59" s="350">
        <f t="shared" si="101"/>
        <v>0</v>
      </c>
      <c r="EE59" s="350">
        <f t="shared" si="102"/>
        <v>0</v>
      </c>
      <c r="EF59" s="350">
        <f t="shared" si="103"/>
        <v>0</v>
      </c>
      <c r="EG59" s="350">
        <f t="shared" si="104"/>
        <v>0</v>
      </c>
      <c r="EH59" s="350">
        <f t="shared" si="105"/>
        <v>0</v>
      </c>
      <c r="EI59" s="350">
        <f t="shared" si="106"/>
        <v>0</v>
      </c>
      <c r="EJ59" s="350">
        <f t="shared" si="107"/>
        <v>0</v>
      </c>
      <c r="EK59" s="350">
        <f t="shared" si="108"/>
        <v>0</v>
      </c>
      <c r="EL59" s="350">
        <f t="shared" si="109"/>
        <v>0</v>
      </c>
      <c r="EM59" s="350">
        <f t="shared" si="110"/>
        <v>0</v>
      </c>
      <c r="EN59" s="350">
        <f t="shared" si="111"/>
        <v>0</v>
      </c>
      <c r="EO59" s="350">
        <f t="shared" si="112"/>
        <v>0</v>
      </c>
      <c r="EP59" s="350">
        <f t="shared" si="113"/>
        <v>0</v>
      </c>
      <c r="EQ59" s="350">
        <f t="shared" si="114"/>
        <v>0</v>
      </c>
      <c r="ER59" s="350">
        <f t="shared" si="115"/>
        <v>0</v>
      </c>
      <c r="ES59" s="350">
        <f t="shared" si="116"/>
        <v>0</v>
      </c>
      <c r="ET59" s="350">
        <f t="shared" si="117"/>
        <v>0</v>
      </c>
      <c r="EU59" s="350">
        <f t="shared" si="118"/>
        <v>0</v>
      </c>
      <c r="EV59" s="350">
        <f t="shared" si="119"/>
        <v>0</v>
      </c>
      <c r="EW59" s="350">
        <f t="shared" si="120"/>
        <v>0</v>
      </c>
      <c r="EX59" s="350">
        <f t="shared" si="121"/>
        <v>0</v>
      </c>
      <c r="EY59" s="350">
        <f t="shared" si="122"/>
        <v>0</v>
      </c>
      <c r="EZ59" s="350">
        <f t="shared" si="123"/>
        <v>0</v>
      </c>
      <c r="FA59" s="350">
        <f t="shared" si="124"/>
        <v>0</v>
      </c>
      <c r="FB59" s="350">
        <f t="shared" si="125"/>
        <v>0</v>
      </c>
      <c r="FC59" s="350">
        <f t="shared" si="126"/>
        <v>0</v>
      </c>
      <c r="FD59" s="350">
        <f t="shared" si="127"/>
        <v>0</v>
      </c>
      <c r="FE59" s="350">
        <f t="shared" si="128"/>
        <v>0</v>
      </c>
      <c r="FF59" s="350">
        <f t="shared" si="129"/>
        <v>0</v>
      </c>
      <c r="FG59" s="350">
        <f t="shared" si="130"/>
        <v>0</v>
      </c>
      <c r="FH59" s="350">
        <f t="shared" si="131"/>
        <v>0</v>
      </c>
      <c r="FI59" s="350">
        <f t="shared" si="132"/>
        <v>0</v>
      </c>
      <c r="FJ59" s="350">
        <f t="shared" si="133"/>
        <v>0</v>
      </c>
      <c r="FK59" s="350">
        <f t="shared" si="134"/>
        <v>0</v>
      </c>
      <c r="FL59" s="350">
        <f t="shared" si="135"/>
        <v>0</v>
      </c>
      <c r="FM59" s="350">
        <f t="shared" si="136"/>
        <v>0</v>
      </c>
      <c r="FN59" s="350">
        <f t="shared" si="137"/>
        <v>0</v>
      </c>
      <c r="FO59" s="350">
        <f t="shared" si="138"/>
        <v>0</v>
      </c>
      <c r="FP59" s="350">
        <f t="shared" si="139"/>
        <v>0</v>
      </c>
      <c r="FQ59" s="350">
        <f t="shared" si="140"/>
        <v>0</v>
      </c>
      <c r="FR59" s="350">
        <f t="shared" si="141"/>
        <v>0</v>
      </c>
      <c r="FS59" s="350">
        <f t="shared" si="142"/>
        <v>0</v>
      </c>
      <c r="FT59" s="350">
        <f t="shared" si="143"/>
        <v>0</v>
      </c>
      <c r="FU59" s="350">
        <f t="shared" si="144"/>
        <v>0</v>
      </c>
      <c r="FV59" s="350">
        <f t="shared" si="145"/>
        <v>0</v>
      </c>
      <c r="FW59" s="350">
        <f t="shared" si="146"/>
        <v>0</v>
      </c>
      <c r="FX59" s="350">
        <f t="shared" si="147"/>
        <v>0</v>
      </c>
      <c r="FY59" s="350">
        <f t="shared" si="148"/>
        <v>0</v>
      </c>
      <c r="FZ59" s="350">
        <f t="shared" si="149"/>
        <v>0</v>
      </c>
      <c r="GA59" s="350">
        <f t="shared" si="150"/>
        <v>0</v>
      </c>
      <c r="GB59" s="350">
        <f t="shared" si="151"/>
        <v>0</v>
      </c>
      <c r="GC59" s="350">
        <f t="shared" si="152"/>
        <v>0</v>
      </c>
      <c r="GD59" s="350">
        <f t="shared" si="153"/>
        <v>0</v>
      </c>
      <c r="GE59" s="350">
        <f t="shared" si="154"/>
        <v>0</v>
      </c>
      <c r="GF59" s="350">
        <f t="shared" si="155"/>
        <v>0</v>
      </c>
      <c r="GG59" s="350">
        <f t="shared" si="156"/>
        <v>0</v>
      </c>
      <c r="GH59" s="350">
        <f t="shared" si="157"/>
        <v>0</v>
      </c>
      <c r="GI59" s="350">
        <f t="shared" si="158"/>
        <v>0</v>
      </c>
      <c r="GJ59" s="350">
        <f t="shared" si="159"/>
        <v>0</v>
      </c>
      <c r="GK59" s="350">
        <f t="shared" si="160"/>
        <v>0</v>
      </c>
      <c r="GL59" s="350">
        <f t="shared" si="161"/>
        <v>0</v>
      </c>
      <c r="GM59" s="346">
        <v>5</v>
      </c>
      <c r="GN59" s="346">
        <f t="shared" si="162"/>
        <v>0</v>
      </c>
      <c r="GO59" s="346">
        <v>2</v>
      </c>
      <c r="GP59" s="346">
        <f t="shared" si="163"/>
        <v>0</v>
      </c>
    </row>
    <row r="60" spans="1:198" x14ac:dyDescent="0.25">
      <c r="A60" s="31"/>
      <c r="B60" s="31"/>
      <c r="C60" s="31"/>
      <c r="D60" s="31"/>
      <c r="E60" s="31"/>
      <c r="F60" s="31"/>
      <c r="G60" s="34"/>
      <c r="H60" s="31"/>
      <c r="I60" s="31"/>
      <c r="J60" s="31"/>
      <c r="K60" s="31"/>
      <c r="L60" s="31"/>
      <c r="M60" s="31"/>
      <c r="N60" s="31"/>
      <c r="O60" s="99"/>
      <c r="P60" s="4" t="str">
        <f t="shared" si="164"/>
        <v/>
      </c>
      <c r="Q60" s="102"/>
      <c r="R60" s="4" t="str">
        <f t="shared" si="165"/>
        <v/>
      </c>
      <c r="S60" s="31"/>
      <c r="T60" s="31"/>
      <c r="U60" s="31"/>
      <c r="V60" s="31"/>
      <c r="W60" s="31"/>
      <c r="X60" s="31"/>
      <c r="Y60" s="31"/>
      <c r="Z60" s="31"/>
      <c r="AA60" s="31"/>
      <c r="AC60" s="346">
        <f t="shared" si="166"/>
        <v>0</v>
      </c>
      <c r="AE60" s="350" t="s">
        <v>221</v>
      </c>
      <c r="AF60" s="346">
        <f t="shared" si="167"/>
        <v>0</v>
      </c>
      <c r="AG60" s="346">
        <f t="shared" si="168"/>
        <v>0</v>
      </c>
      <c r="AH60" s="346">
        <f t="shared" si="169"/>
        <v>0</v>
      </c>
      <c r="AI60" s="346">
        <f t="shared" si="6"/>
        <v>0</v>
      </c>
      <c r="AJ60" s="346">
        <f t="shared" si="7"/>
        <v>0</v>
      </c>
      <c r="AK60" s="346">
        <f t="shared" si="8"/>
        <v>0</v>
      </c>
      <c r="AL60" s="346">
        <f t="shared" si="9"/>
        <v>0</v>
      </c>
      <c r="AM60" s="346">
        <f t="shared" si="10"/>
        <v>0</v>
      </c>
      <c r="AN60" s="346">
        <f t="shared" si="170"/>
        <v>0</v>
      </c>
      <c r="AP60" s="350" t="s">
        <v>221</v>
      </c>
      <c r="AQ60" s="378"/>
      <c r="AR60" s="378"/>
      <c r="AS60" s="350">
        <f t="shared" si="12"/>
        <v>0</v>
      </c>
      <c r="AT60" s="350">
        <f t="shared" si="13"/>
        <v>0</v>
      </c>
      <c r="AU60" s="350">
        <f t="shared" si="14"/>
        <v>0</v>
      </c>
      <c r="AV60" s="350">
        <f t="shared" si="15"/>
        <v>0</v>
      </c>
      <c r="AW60" s="350">
        <f t="shared" si="16"/>
        <v>0</v>
      </c>
      <c r="AX60" s="350">
        <f t="shared" si="17"/>
        <v>0</v>
      </c>
      <c r="AY60" s="350">
        <f t="shared" si="18"/>
        <v>0</v>
      </c>
      <c r="AZ60" s="350">
        <f t="shared" si="19"/>
        <v>0</v>
      </c>
      <c r="BA60" s="350">
        <f t="shared" si="20"/>
        <v>0</v>
      </c>
      <c r="BB60" s="350">
        <f t="shared" si="21"/>
        <v>0</v>
      </c>
      <c r="BC60" s="350">
        <f t="shared" si="22"/>
        <v>0</v>
      </c>
      <c r="BD60" s="350">
        <f t="shared" si="23"/>
        <v>0</v>
      </c>
      <c r="BE60" s="350">
        <f t="shared" si="24"/>
        <v>0</v>
      </c>
      <c r="BF60" s="350">
        <f t="shared" si="25"/>
        <v>0</v>
      </c>
      <c r="BG60" s="350">
        <f t="shared" si="26"/>
        <v>0</v>
      </c>
      <c r="BH60" s="350">
        <f t="shared" si="27"/>
        <v>0</v>
      </c>
      <c r="BI60" s="350">
        <f t="shared" si="28"/>
        <v>0</v>
      </c>
      <c r="BJ60" s="350">
        <f t="shared" si="29"/>
        <v>0</v>
      </c>
      <c r="BK60" s="350">
        <f t="shared" si="30"/>
        <v>0</v>
      </c>
      <c r="BL60" s="350">
        <f t="shared" si="31"/>
        <v>0</v>
      </c>
      <c r="BM60" s="350">
        <f t="shared" si="32"/>
        <v>0</v>
      </c>
      <c r="BN60" s="350">
        <f t="shared" si="33"/>
        <v>0</v>
      </c>
      <c r="BO60" s="350">
        <f t="shared" si="34"/>
        <v>0</v>
      </c>
      <c r="BP60" s="350">
        <f t="shared" si="35"/>
        <v>0</v>
      </c>
      <c r="BQ60" s="350">
        <f t="shared" si="36"/>
        <v>0</v>
      </c>
      <c r="BR60" s="350">
        <f t="shared" si="37"/>
        <v>0</v>
      </c>
      <c r="BS60" s="350">
        <f t="shared" si="38"/>
        <v>0</v>
      </c>
      <c r="BT60" s="350">
        <f t="shared" si="39"/>
        <v>0</v>
      </c>
      <c r="BU60" s="350">
        <f t="shared" si="40"/>
        <v>0</v>
      </c>
      <c r="BV60" s="350">
        <f t="shared" si="41"/>
        <v>0</v>
      </c>
      <c r="BW60" s="350">
        <f t="shared" si="42"/>
        <v>0</v>
      </c>
      <c r="BX60" s="350">
        <f t="shared" si="43"/>
        <v>0</v>
      </c>
      <c r="BY60" s="350">
        <f t="shared" si="44"/>
        <v>0</v>
      </c>
      <c r="BZ60" s="350">
        <f t="shared" si="45"/>
        <v>0</v>
      </c>
      <c r="CA60" s="350">
        <f t="shared" si="46"/>
        <v>0</v>
      </c>
      <c r="CB60" s="350">
        <f t="shared" si="47"/>
        <v>0</v>
      </c>
      <c r="CC60" s="350">
        <f t="shared" si="48"/>
        <v>0</v>
      </c>
      <c r="CD60" s="350">
        <f t="shared" si="49"/>
        <v>0</v>
      </c>
      <c r="CE60" s="350">
        <f t="shared" si="50"/>
        <v>0</v>
      </c>
      <c r="CF60" s="350">
        <f t="shared" si="51"/>
        <v>0</v>
      </c>
      <c r="CG60" s="350">
        <f t="shared" si="52"/>
        <v>0</v>
      </c>
      <c r="CH60" s="350">
        <f t="shared" si="53"/>
        <v>0</v>
      </c>
      <c r="CI60" s="350">
        <f t="shared" si="54"/>
        <v>0</v>
      </c>
      <c r="CJ60" s="350">
        <f t="shared" si="55"/>
        <v>0</v>
      </c>
      <c r="CK60" s="350">
        <f t="shared" si="56"/>
        <v>0</v>
      </c>
      <c r="CL60" s="350">
        <f t="shared" si="57"/>
        <v>0</v>
      </c>
      <c r="CM60" s="350">
        <f t="shared" si="58"/>
        <v>0</v>
      </c>
      <c r="CN60" s="350">
        <f t="shared" si="59"/>
        <v>0</v>
      </c>
      <c r="CO60" s="350">
        <f t="shared" si="60"/>
        <v>0</v>
      </c>
      <c r="CP60" s="350">
        <f t="shared" si="61"/>
        <v>0</v>
      </c>
      <c r="CQ60" s="350">
        <f t="shared" si="62"/>
        <v>0</v>
      </c>
      <c r="CR60" s="350">
        <f t="shared" si="63"/>
        <v>0</v>
      </c>
      <c r="CS60" s="350">
        <f t="shared" si="64"/>
        <v>0</v>
      </c>
      <c r="CT60" s="350">
        <f t="shared" si="65"/>
        <v>0</v>
      </c>
      <c r="CU60" s="350">
        <f t="shared" si="66"/>
        <v>0</v>
      </c>
      <c r="CV60" s="350">
        <f t="shared" si="67"/>
        <v>0</v>
      </c>
      <c r="CW60" s="350">
        <f t="shared" si="68"/>
        <v>0</v>
      </c>
      <c r="CX60" s="350">
        <f t="shared" si="69"/>
        <v>0</v>
      </c>
      <c r="CY60" s="350">
        <f t="shared" si="70"/>
        <v>0</v>
      </c>
      <c r="CZ60" s="350">
        <f t="shared" si="71"/>
        <v>0</v>
      </c>
      <c r="DA60" s="350">
        <f t="shared" si="72"/>
        <v>0</v>
      </c>
      <c r="DB60" s="350">
        <f t="shared" si="73"/>
        <v>0</v>
      </c>
      <c r="DC60" s="350">
        <f t="shared" si="74"/>
        <v>0</v>
      </c>
      <c r="DD60" s="350">
        <f t="shared" si="75"/>
        <v>0</v>
      </c>
      <c r="DE60" s="350">
        <f t="shared" si="76"/>
        <v>0</v>
      </c>
      <c r="DF60" s="350">
        <f t="shared" si="77"/>
        <v>0</v>
      </c>
      <c r="DG60" s="350">
        <f t="shared" si="78"/>
        <v>0</v>
      </c>
      <c r="DH60" s="350">
        <f t="shared" si="79"/>
        <v>0</v>
      </c>
      <c r="DI60" s="350">
        <f t="shared" si="80"/>
        <v>0</v>
      </c>
      <c r="DJ60" s="350">
        <f t="shared" si="81"/>
        <v>0</v>
      </c>
      <c r="DK60" s="350">
        <f t="shared" si="82"/>
        <v>0</v>
      </c>
      <c r="DL60" s="350">
        <f t="shared" si="83"/>
        <v>0</v>
      </c>
      <c r="DM60" s="350">
        <f t="shared" si="84"/>
        <v>0</v>
      </c>
      <c r="DN60" s="350">
        <f t="shared" si="85"/>
        <v>0</v>
      </c>
      <c r="DO60" s="350">
        <f t="shared" si="86"/>
        <v>0</v>
      </c>
      <c r="DP60" s="350">
        <f t="shared" si="87"/>
        <v>0</v>
      </c>
      <c r="DQ60" s="350">
        <f t="shared" si="88"/>
        <v>0</v>
      </c>
      <c r="DR60" s="350">
        <f t="shared" si="89"/>
        <v>0</v>
      </c>
      <c r="DS60" s="350">
        <f t="shared" si="90"/>
        <v>0</v>
      </c>
      <c r="DT60" s="350">
        <f t="shared" si="91"/>
        <v>0</v>
      </c>
      <c r="DU60" s="350">
        <f t="shared" si="92"/>
        <v>0</v>
      </c>
      <c r="DV60" s="350">
        <f t="shared" si="93"/>
        <v>0</v>
      </c>
      <c r="DW60" s="350">
        <f t="shared" si="94"/>
        <v>0</v>
      </c>
      <c r="DX60" s="350">
        <f t="shared" si="95"/>
        <v>0</v>
      </c>
      <c r="DY60" s="350">
        <f t="shared" si="96"/>
        <v>0</v>
      </c>
      <c r="DZ60" s="350">
        <f t="shared" si="97"/>
        <v>0</v>
      </c>
      <c r="EA60" s="350">
        <f t="shared" si="98"/>
        <v>0</v>
      </c>
      <c r="EB60" s="350">
        <f t="shared" si="99"/>
        <v>0</v>
      </c>
      <c r="EC60" s="350">
        <f t="shared" si="100"/>
        <v>0</v>
      </c>
      <c r="ED60" s="350">
        <f t="shared" si="101"/>
        <v>0</v>
      </c>
      <c r="EE60" s="350">
        <f t="shared" si="102"/>
        <v>0</v>
      </c>
      <c r="EF60" s="350">
        <f t="shared" si="103"/>
        <v>0</v>
      </c>
      <c r="EG60" s="350">
        <f t="shared" si="104"/>
        <v>0</v>
      </c>
      <c r="EH60" s="350">
        <f t="shared" si="105"/>
        <v>0</v>
      </c>
      <c r="EI60" s="350">
        <f t="shared" si="106"/>
        <v>0</v>
      </c>
      <c r="EJ60" s="350">
        <f t="shared" si="107"/>
        <v>0</v>
      </c>
      <c r="EK60" s="350">
        <f t="shared" si="108"/>
        <v>0</v>
      </c>
      <c r="EL60" s="350">
        <f t="shared" si="109"/>
        <v>0</v>
      </c>
      <c r="EM60" s="350">
        <f t="shared" si="110"/>
        <v>0</v>
      </c>
      <c r="EN60" s="350">
        <f t="shared" si="111"/>
        <v>0</v>
      </c>
      <c r="EO60" s="350">
        <f t="shared" si="112"/>
        <v>0</v>
      </c>
      <c r="EP60" s="350">
        <f t="shared" si="113"/>
        <v>0</v>
      </c>
      <c r="EQ60" s="350">
        <f t="shared" si="114"/>
        <v>0</v>
      </c>
      <c r="ER60" s="350">
        <f t="shared" si="115"/>
        <v>0</v>
      </c>
      <c r="ES60" s="350">
        <f t="shared" si="116"/>
        <v>0</v>
      </c>
      <c r="ET60" s="350">
        <f t="shared" si="117"/>
        <v>0</v>
      </c>
      <c r="EU60" s="350">
        <f t="shared" si="118"/>
        <v>0</v>
      </c>
      <c r="EV60" s="350">
        <f t="shared" si="119"/>
        <v>0</v>
      </c>
      <c r="EW60" s="350">
        <f t="shared" si="120"/>
        <v>0</v>
      </c>
      <c r="EX60" s="350">
        <f t="shared" si="121"/>
        <v>0</v>
      </c>
      <c r="EY60" s="350">
        <f t="shared" si="122"/>
        <v>0</v>
      </c>
      <c r="EZ60" s="350">
        <f t="shared" si="123"/>
        <v>0</v>
      </c>
      <c r="FA60" s="350">
        <f t="shared" si="124"/>
        <v>0</v>
      </c>
      <c r="FB60" s="350">
        <f t="shared" si="125"/>
        <v>0</v>
      </c>
      <c r="FC60" s="350">
        <f t="shared" si="126"/>
        <v>0</v>
      </c>
      <c r="FD60" s="350">
        <f t="shared" si="127"/>
        <v>0</v>
      </c>
      <c r="FE60" s="350">
        <f t="shared" si="128"/>
        <v>0</v>
      </c>
      <c r="FF60" s="350">
        <f t="shared" si="129"/>
        <v>0</v>
      </c>
      <c r="FG60" s="350">
        <f t="shared" si="130"/>
        <v>0</v>
      </c>
      <c r="FH60" s="350">
        <f t="shared" si="131"/>
        <v>0</v>
      </c>
      <c r="FI60" s="350">
        <f t="shared" si="132"/>
        <v>0</v>
      </c>
      <c r="FJ60" s="350">
        <f t="shared" si="133"/>
        <v>0</v>
      </c>
      <c r="FK60" s="350">
        <f t="shared" si="134"/>
        <v>0</v>
      </c>
      <c r="FL60" s="350">
        <f t="shared" si="135"/>
        <v>0</v>
      </c>
      <c r="FM60" s="350">
        <f t="shared" si="136"/>
        <v>0</v>
      </c>
      <c r="FN60" s="350">
        <f t="shared" si="137"/>
        <v>0</v>
      </c>
      <c r="FO60" s="350">
        <f t="shared" si="138"/>
        <v>0</v>
      </c>
      <c r="FP60" s="350">
        <f t="shared" si="139"/>
        <v>0</v>
      </c>
      <c r="FQ60" s="350">
        <f t="shared" si="140"/>
        <v>0</v>
      </c>
      <c r="FR60" s="350">
        <f t="shared" si="141"/>
        <v>0</v>
      </c>
      <c r="FS60" s="350">
        <f t="shared" si="142"/>
        <v>0</v>
      </c>
      <c r="FT60" s="350">
        <f t="shared" si="143"/>
        <v>0</v>
      </c>
      <c r="FU60" s="350">
        <f t="shared" si="144"/>
        <v>0</v>
      </c>
      <c r="FV60" s="350">
        <f t="shared" si="145"/>
        <v>0</v>
      </c>
      <c r="FW60" s="350">
        <f t="shared" si="146"/>
        <v>0</v>
      </c>
      <c r="FX60" s="350">
        <f t="shared" si="147"/>
        <v>0</v>
      </c>
      <c r="FY60" s="350">
        <f t="shared" si="148"/>
        <v>0</v>
      </c>
      <c r="FZ60" s="350">
        <f t="shared" si="149"/>
        <v>0</v>
      </c>
      <c r="GA60" s="350">
        <f t="shared" si="150"/>
        <v>0</v>
      </c>
      <c r="GB60" s="350">
        <f t="shared" si="151"/>
        <v>0</v>
      </c>
      <c r="GC60" s="350">
        <f t="shared" si="152"/>
        <v>0</v>
      </c>
      <c r="GD60" s="350">
        <f t="shared" si="153"/>
        <v>0</v>
      </c>
      <c r="GE60" s="350">
        <f t="shared" si="154"/>
        <v>0</v>
      </c>
      <c r="GF60" s="350">
        <f t="shared" si="155"/>
        <v>0</v>
      </c>
      <c r="GG60" s="350">
        <f t="shared" si="156"/>
        <v>0</v>
      </c>
      <c r="GH60" s="350">
        <f t="shared" si="157"/>
        <v>0</v>
      </c>
      <c r="GI60" s="350">
        <f t="shared" si="158"/>
        <v>0</v>
      </c>
      <c r="GJ60" s="350">
        <f t="shared" si="159"/>
        <v>0</v>
      </c>
      <c r="GK60" s="350">
        <f t="shared" si="160"/>
        <v>0</v>
      </c>
      <c r="GL60" s="350">
        <f t="shared" si="161"/>
        <v>0</v>
      </c>
      <c r="GM60" s="346">
        <v>5</v>
      </c>
      <c r="GN60" s="346">
        <f t="shared" si="162"/>
        <v>0</v>
      </c>
      <c r="GO60" s="346">
        <v>2</v>
      </c>
      <c r="GP60" s="346">
        <f t="shared" si="163"/>
        <v>0</v>
      </c>
    </row>
    <row r="61" spans="1:198" x14ac:dyDescent="0.25">
      <c r="A61" s="31"/>
      <c r="B61" s="31"/>
      <c r="C61" s="31"/>
      <c r="D61" s="31"/>
      <c r="E61" s="31"/>
      <c r="F61" s="31"/>
      <c r="G61" s="34"/>
      <c r="H61" s="31"/>
      <c r="I61" s="31"/>
      <c r="J61" s="31"/>
      <c r="K61" s="31"/>
      <c r="L61" s="31"/>
      <c r="M61" s="31"/>
      <c r="N61" s="31"/>
      <c r="O61" s="99"/>
      <c r="P61" s="4" t="str">
        <f t="shared" si="164"/>
        <v/>
      </c>
      <c r="Q61" s="102"/>
      <c r="R61" s="4" t="str">
        <f t="shared" si="165"/>
        <v/>
      </c>
      <c r="S61" s="31"/>
      <c r="T61" s="31"/>
      <c r="U61" s="31"/>
      <c r="V61" s="31"/>
      <c r="W61" s="31"/>
      <c r="X61" s="31"/>
      <c r="Y61" s="31"/>
      <c r="Z61" s="31"/>
      <c r="AA61" s="31"/>
      <c r="AC61" s="346">
        <f t="shared" si="166"/>
        <v>0</v>
      </c>
      <c r="AE61" s="350" t="s">
        <v>222</v>
      </c>
      <c r="AF61" s="346">
        <f t="shared" si="167"/>
        <v>0</v>
      </c>
      <c r="AG61" s="346">
        <f t="shared" si="168"/>
        <v>0</v>
      </c>
      <c r="AH61" s="346">
        <f t="shared" si="169"/>
        <v>0</v>
      </c>
      <c r="AI61" s="346">
        <f t="shared" si="6"/>
        <v>0</v>
      </c>
      <c r="AJ61" s="346">
        <f t="shared" si="7"/>
        <v>0</v>
      </c>
      <c r="AK61" s="346">
        <f t="shared" si="8"/>
        <v>0</v>
      </c>
      <c r="AL61" s="346">
        <f t="shared" si="9"/>
        <v>0</v>
      </c>
      <c r="AM61" s="346">
        <f t="shared" si="10"/>
        <v>0</v>
      </c>
      <c r="AN61" s="346">
        <f t="shared" si="170"/>
        <v>0</v>
      </c>
      <c r="AP61" s="350" t="s">
        <v>222</v>
      </c>
      <c r="AQ61" s="378"/>
      <c r="AR61" s="378"/>
      <c r="AS61" s="350">
        <f t="shared" si="12"/>
        <v>0</v>
      </c>
      <c r="AT61" s="350">
        <f t="shared" si="13"/>
        <v>0</v>
      </c>
      <c r="AU61" s="350">
        <f t="shared" si="14"/>
        <v>0</v>
      </c>
      <c r="AV61" s="350">
        <f t="shared" si="15"/>
        <v>0</v>
      </c>
      <c r="AW61" s="350">
        <f t="shared" si="16"/>
        <v>0</v>
      </c>
      <c r="AX61" s="350">
        <f t="shared" si="17"/>
        <v>0</v>
      </c>
      <c r="AY61" s="350">
        <f t="shared" si="18"/>
        <v>0</v>
      </c>
      <c r="AZ61" s="350">
        <f t="shared" si="19"/>
        <v>0</v>
      </c>
      <c r="BA61" s="350">
        <f t="shared" si="20"/>
        <v>0</v>
      </c>
      <c r="BB61" s="350">
        <f t="shared" si="21"/>
        <v>0</v>
      </c>
      <c r="BC61" s="350">
        <f t="shared" si="22"/>
        <v>0</v>
      </c>
      <c r="BD61" s="350">
        <f t="shared" si="23"/>
        <v>0</v>
      </c>
      <c r="BE61" s="350">
        <f t="shared" si="24"/>
        <v>0</v>
      </c>
      <c r="BF61" s="350">
        <f t="shared" si="25"/>
        <v>0</v>
      </c>
      <c r="BG61" s="350">
        <f t="shared" si="26"/>
        <v>0</v>
      </c>
      <c r="BH61" s="350">
        <f t="shared" si="27"/>
        <v>0</v>
      </c>
      <c r="BI61" s="350">
        <f t="shared" si="28"/>
        <v>0</v>
      </c>
      <c r="BJ61" s="350">
        <f t="shared" si="29"/>
        <v>0</v>
      </c>
      <c r="BK61" s="350">
        <f t="shared" si="30"/>
        <v>0</v>
      </c>
      <c r="BL61" s="350">
        <f t="shared" si="31"/>
        <v>0</v>
      </c>
      <c r="BM61" s="350">
        <f t="shared" si="32"/>
        <v>0</v>
      </c>
      <c r="BN61" s="350">
        <f t="shared" si="33"/>
        <v>0</v>
      </c>
      <c r="BO61" s="350">
        <f t="shared" si="34"/>
        <v>0</v>
      </c>
      <c r="BP61" s="350">
        <f t="shared" si="35"/>
        <v>0</v>
      </c>
      <c r="BQ61" s="350">
        <f t="shared" si="36"/>
        <v>0</v>
      </c>
      <c r="BR61" s="350">
        <f t="shared" si="37"/>
        <v>0</v>
      </c>
      <c r="BS61" s="350">
        <f t="shared" si="38"/>
        <v>0</v>
      </c>
      <c r="BT61" s="350">
        <f t="shared" si="39"/>
        <v>0</v>
      </c>
      <c r="BU61" s="350">
        <f t="shared" si="40"/>
        <v>0</v>
      </c>
      <c r="BV61" s="350">
        <f t="shared" si="41"/>
        <v>0</v>
      </c>
      <c r="BW61" s="350">
        <f t="shared" si="42"/>
        <v>0</v>
      </c>
      <c r="BX61" s="350">
        <f t="shared" si="43"/>
        <v>0</v>
      </c>
      <c r="BY61" s="350">
        <f t="shared" si="44"/>
        <v>0</v>
      </c>
      <c r="BZ61" s="350">
        <f t="shared" si="45"/>
        <v>0</v>
      </c>
      <c r="CA61" s="350">
        <f t="shared" si="46"/>
        <v>0</v>
      </c>
      <c r="CB61" s="350">
        <f t="shared" si="47"/>
        <v>0</v>
      </c>
      <c r="CC61" s="350">
        <f t="shared" si="48"/>
        <v>0</v>
      </c>
      <c r="CD61" s="350">
        <f t="shared" si="49"/>
        <v>0</v>
      </c>
      <c r="CE61" s="350">
        <f t="shared" si="50"/>
        <v>0</v>
      </c>
      <c r="CF61" s="350">
        <f t="shared" si="51"/>
        <v>0</v>
      </c>
      <c r="CG61" s="350">
        <f t="shared" si="52"/>
        <v>0</v>
      </c>
      <c r="CH61" s="350">
        <f t="shared" si="53"/>
        <v>0</v>
      </c>
      <c r="CI61" s="350">
        <f t="shared" si="54"/>
        <v>0</v>
      </c>
      <c r="CJ61" s="350">
        <f t="shared" si="55"/>
        <v>0</v>
      </c>
      <c r="CK61" s="350">
        <f t="shared" si="56"/>
        <v>0</v>
      </c>
      <c r="CL61" s="350">
        <f t="shared" si="57"/>
        <v>0</v>
      </c>
      <c r="CM61" s="350">
        <f t="shared" si="58"/>
        <v>0</v>
      </c>
      <c r="CN61" s="350">
        <f t="shared" si="59"/>
        <v>0</v>
      </c>
      <c r="CO61" s="350">
        <f t="shared" si="60"/>
        <v>0</v>
      </c>
      <c r="CP61" s="350">
        <f t="shared" si="61"/>
        <v>0</v>
      </c>
      <c r="CQ61" s="350">
        <f t="shared" si="62"/>
        <v>0</v>
      </c>
      <c r="CR61" s="350">
        <f t="shared" si="63"/>
        <v>0</v>
      </c>
      <c r="CS61" s="350">
        <f t="shared" si="64"/>
        <v>0</v>
      </c>
      <c r="CT61" s="350">
        <f t="shared" si="65"/>
        <v>0</v>
      </c>
      <c r="CU61" s="350">
        <f t="shared" si="66"/>
        <v>0</v>
      </c>
      <c r="CV61" s="350">
        <f t="shared" si="67"/>
        <v>0</v>
      </c>
      <c r="CW61" s="350">
        <f t="shared" si="68"/>
        <v>0</v>
      </c>
      <c r="CX61" s="350">
        <f t="shared" si="69"/>
        <v>0</v>
      </c>
      <c r="CY61" s="350">
        <f t="shared" si="70"/>
        <v>0</v>
      </c>
      <c r="CZ61" s="350">
        <f t="shared" si="71"/>
        <v>0</v>
      </c>
      <c r="DA61" s="350">
        <f t="shared" si="72"/>
        <v>0</v>
      </c>
      <c r="DB61" s="350">
        <f t="shared" si="73"/>
        <v>0</v>
      </c>
      <c r="DC61" s="350">
        <f t="shared" si="74"/>
        <v>0</v>
      </c>
      <c r="DD61" s="350">
        <f t="shared" si="75"/>
        <v>0</v>
      </c>
      <c r="DE61" s="350">
        <f t="shared" si="76"/>
        <v>0</v>
      </c>
      <c r="DF61" s="350">
        <f t="shared" si="77"/>
        <v>0</v>
      </c>
      <c r="DG61" s="350">
        <f t="shared" si="78"/>
        <v>0</v>
      </c>
      <c r="DH61" s="350">
        <f t="shared" si="79"/>
        <v>0</v>
      </c>
      <c r="DI61" s="350">
        <f t="shared" si="80"/>
        <v>0</v>
      </c>
      <c r="DJ61" s="350">
        <f t="shared" si="81"/>
        <v>0</v>
      </c>
      <c r="DK61" s="350">
        <f t="shared" si="82"/>
        <v>0</v>
      </c>
      <c r="DL61" s="350">
        <f t="shared" si="83"/>
        <v>0</v>
      </c>
      <c r="DM61" s="350">
        <f t="shared" si="84"/>
        <v>0</v>
      </c>
      <c r="DN61" s="350">
        <f t="shared" si="85"/>
        <v>0</v>
      </c>
      <c r="DO61" s="350">
        <f t="shared" si="86"/>
        <v>0</v>
      </c>
      <c r="DP61" s="350">
        <f t="shared" si="87"/>
        <v>0</v>
      </c>
      <c r="DQ61" s="350">
        <f t="shared" si="88"/>
        <v>0</v>
      </c>
      <c r="DR61" s="350">
        <f t="shared" si="89"/>
        <v>0</v>
      </c>
      <c r="DS61" s="350">
        <f t="shared" si="90"/>
        <v>0</v>
      </c>
      <c r="DT61" s="350">
        <f t="shared" si="91"/>
        <v>0</v>
      </c>
      <c r="DU61" s="350">
        <f t="shared" si="92"/>
        <v>0</v>
      </c>
      <c r="DV61" s="350">
        <f t="shared" si="93"/>
        <v>0</v>
      </c>
      <c r="DW61" s="350">
        <f t="shared" si="94"/>
        <v>0</v>
      </c>
      <c r="DX61" s="350">
        <f t="shared" si="95"/>
        <v>0</v>
      </c>
      <c r="DY61" s="350">
        <f t="shared" si="96"/>
        <v>0</v>
      </c>
      <c r="DZ61" s="350">
        <f t="shared" si="97"/>
        <v>0</v>
      </c>
      <c r="EA61" s="350">
        <f t="shared" si="98"/>
        <v>0</v>
      </c>
      <c r="EB61" s="350">
        <f t="shared" si="99"/>
        <v>0</v>
      </c>
      <c r="EC61" s="350">
        <f t="shared" si="100"/>
        <v>0</v>
      </c>
      <c r="ED61" s="350">
        <f t="shared" si="101"/>
        <v>0</v>
      </c>
      <c r="EE61" s="350">
        <f t="shared" si="102"/>
        <v>0</v>
      </c>
      <c r="EF61" s="350">
        <f t="shared" si="103"/>
        <v>0</v>
      </c>
      <c r="EG61" s="350">
        <f t="shared" si="104"/>
        <v>0</v>
      </c>
      <c r="EH61" s="350">
        <f t="shared" si="105"/>
        <v>0</v>
      </c>
      <c r="EI61" s="350">
        <f t="shared" si="106"/>
        <v>0</v>
      </c>
      <c r="EJ61" s="350">
        <f t="shared" si="107"/>
        <v>0</v>
      </c>
      <c r="EK61" s="350">
        <f t="shared" si="108"/>
        <v>0</v>
      </c>
      <c r="EL61" s="350">
        <f t="shared" si="109"/>
        <v>0</v>
      </c>
      <c r="EM61" s="350">
        <f t="shared" si="110"/>
        <v>0</v>
      </c>
      <c r="EN61" s="350">
        <f t="shared" si="111"/>
        <v>0</v>
      </c>
      <c r="EO61" s="350">
        <f t="shared" si="112"/>
        <v>0</v>
      </c>
      <c r="EP61" s="350">
        <f t="shared" si="113"/>
        <v>0</v>
      </c>
      <c r="EQ61" s="350">
        <f t="shared" si="114"/>
        <v>0</v>
      </c>
      <c r="ER61" s="350">
        <f t="shared" si="115"/>
        <v>0</v>
      </c>
      <c r="ES61" s="350">
        <f t="shared" si="116"/>
        <v>0</v>
      </c>
      <c r="ET61" s="350">
        <f t="shared" si="117"/>
        <v>0</v>
      </c>
      <c r="EU61" s="350">
        <f t="shared" si="118"/>
        <v>0</v>
      </c>
      <c r="EV61" s="350">
        <f t="shared" si="119"/>
        <v>0</v>
      </c>
      <c r="EW61" s="350">
        <f t="shared" si="120"/>
        <v>0</v>
      </c>
      <c r="EX61" s="350">
        <f t="shared" si="121"/>
        <v>0</v>
      </c>
      <c r="EY61" s="350">
        <f t="shared" si="122"/>
        <v>0</v>
      </c>
      <c r="EZ61" s="350">
        <f t="shared" si="123"/>
        <v>0</v>
      </c>
      <c r="FA61" s="350">
        <f t="shared" si="124"/>
        <v>0</v>
      </c>
      <c r="FB61" s="350">
        <f t="shared" si="125"/>
        <v>0</v>
      </c>
      <c r="FC61" s="350">
        <f t="shared" si="126"/>
        <v>0</v>
      </c>
      <c r="FD61" s="350">
        <f t="shared" si="127"/>
        <v>0</v>
      </c>
      <c r="FE61" s="350">
        <f t="shared" si="128"/>
        <v>0</v>
      </c>
      <c r="FF61" s="350">
        <f t="shared" si="129"/>
        <v>0</v>
      </c>
      <c r="FG61" s="350">
        <f t="shared" si="130"/>
        <v>0</v>
      </c>
      <c r="FH61" s="350">
        <f t="shared" si="131"/>
        <v>0</v>
      </c>
      <c r="FI61" s="350">
        <f t="shared" si="132"/>
        <v>0</v>
      </c>
      <c r="FJ61" s="350">
        <f t="shared" si="133"/>
        <v>0</v>
      </c>
      <c r="FK61" s="350">
        <f t="shared" si="134"/>
        <v>0</v>
      </c>
      <c r="FL61" s="350">
        <f t="shared" si="135"/>
        <v>0</v>
      </c>
      <c r="FM61" s="350">
        <f t="shared" si="136"/>
        <v>0</v>
      </c>
      <c r="FN61" s="350">
        <f t="shared" si="137"/>
        <v>0</v>
      </c>
      <c r="FO61" s="350">
        <f t="shared" si="138"/>
        <v>0</v>
      </c>
      <c r="FP61" s="350">
        <f t="shared" si="139"/>
        <v>0</v>
      </c>
      <c r="FQ61" s="350">
        <f t="shared" si="140"/>
        <v>0</v>
      </c>
      <c r="FR61" s="350">
        <f t="shared" si="141"/>
        <v>0</v>
      </c>
      <c r="FS61" s="350">
        <f t="shared" si="142"/>
        <v>0</v>
      </c>
      <c r="FT61" s="350">
        <f t="shared" si="143"/>
        <v>0</v>
      </c>
      <c r="FU61" s="350">
        <f t="shared" si="144"/>
        <v>0</v>
      </c>
      <c r="FV61" s="350">
        <f t="shared" si="145"/>
        <v>0</v>
      </c>
      <c r="FW61" s="350">
        <f t="shared" si="146"/>
        <v>0</v>
      </c>
      <c r="FX61" s="350">
        <f t="shared" si="147"/>
        <v>0</v>
      </c>
      <c r="FY61" s="350">
        <f t="shared" si="148"/>
        <v>0</v>
      </c>
      <c r="FZ61" s="350">
        <f t="shared" si="149"/>
        <v>0</v>
      </c>
      <c r="GA61" s="350">
        <f t="shared" si="150"/>
        <v>0</v>
      </c>
      <c r="GB61" s="350">
        <f t="shared" si="151"/>
        <v>0</v>
      </c>
      <c r="GC61" s="350">
        <f t="shared" si="152"/>
        <v>0</v>
      </c>
      <c r="GD61" s="350">
        <f t="shared" si="153"/>
        <v>0</v>
      </c>
      <c r="GE61" s="350">
        <f t="shared" si="154"/>
        <v>0</v>
      </c>
      <c r="GF61" s="350">
        <f t="shared" si="155"/>
        <v>0</v>
      </c>
      <c r="GG61" s="350">
        <f t="shared" si="156"/>
        <v>0</v>
      </c>
      <c r="GH61" s="350">
        <f t="shared" si="157"/>
        <v>0</v>
      </c>
      <c r="GI61" s="350">
        <f t="shared" si="158"/>
        <v>0</v>
      </c>
      <c r="GJ61" s="350">
        <f t="shared" si="159"/>
        <v>0</v>
      </c>
      <c r="GK61" s="350">
        <f t="shared" si="160"/>
        <v>0</v>
      </c>
      <c r="GL61" s="350">
        <f t="shared" si="161"/>
        <v>0</v>
      </c>
      <c r="GM61" s="346">
        <v>6</v>
      </c>
      <c r="GN61" s="346">
        <f t="shared" si="162"/>
        <v>0</v>
      </c>
      <c r="GO61" s="346">
        <v>2</v>
      </c>
      <c r="GP61" s="346">
        <f t="shared" si="163"/>
        <v>0</v>
      </c>
    </row>
    <row r="62" spans="1:198" x14ac:dyDescent="0.25">
      <c r="A62" s="31"/>
      <c r="B62" s="31"/>
      <c r="C62" s="31"/>
      <c r="D62" s="31"/>
      <c r="E62" s="31"/>
      <c r="F62" s="31"/>
      <c r="G62" s="34"/>
      <c r="H62" s="31"/>
      <c r="I62" s="31"/>
      <c r="J62" s="31"/>
      <c r="K62" s="31"/>
      <c r="L62" s="31"/>
      <c r="M62" s="31"/>
      <c r="N62" s="31"/>
      <c r="O62" s="99"/>
      <c r="P62" s="4" t="str">
        <f t="shared" si="164"/>
        <v/>
      </c>
      <c r="Q62" s="102"/>
      <c r="R62" s="4" t="str">
        <f t="shared" si="165"/>
        <v/>
      </c>
      <c r="S62" s="31"/>
      <c r="T62" s="31"/>
      <c r="U62" s="31"/>
      <c r="V62" s="31"/>
      <c r="W62" s="31"/>
      <c r="X62" s="31"/>
      <c r="Y62" s="31"/>
      <c r="Z62" s="31"/>
      <c r="AA62" s="31"/>
      <c r="AC62" s="346">
        <f t="shared" si="166"/>
        <v>0</v>
      </c>
      <c r="AE62" s="350" t="s">
        <v>223</v>
      </c>
      <c r="AF62" s="346">
        <f t="shared" si="167"/>
        <v>0</v>
      </c>
      <c r="AG62" s="346">
        <f t="shared" si="168"/>
        <v>0</v>
      </c>
      <c r="AH62" s="346">
        <f t="shared" si="169"/>
        <v>0</v>
      </c>
      <c r="AI62" s="346">
        <f t="shared" si="6"/>
        <v>0</v>
      </c>
      <c r="AJ62" s="346">
        <f t="shared" si="7"/>
        <v>0</v>
      </c>
      <c r="AK62" s="346">
        <f t="shared" si="8"/>
        <v>0</v>
      </c>
      <c r="AL62" s="346">
        <f t="shared" si="9"/>
        <v>0</v>
      </c>
      <c r="AM62" s="346">
        <f t="shared" si="10"/>
        <v>0</v>
      </c>
      <c r="AN62" s="346">
        <f t="shared" si="170"/>
        <v>0</v>
      </c>
      <c r="AP62" s="350" t="s">
        <v>223</v>
      </c>
      <c r="AQ62" s="378"/>
      <c r="AR62" s="378"/>
      <c r="AS62" s="350">
        <f t="shared" si="12"/>
        <v>0</v>
      </c>
      <c r="AT62" s="350">
        <f t="shared" si="13"/>
        <v>0</v>
      </c>
      <c r="AU62" s="350">
        <f t="shared" si="14"/>
        <v>0</v>
      </c>
      <c r="AV62" s="350">
        <f t="shared" si="15"/>
        <v>0</v>
      </c>
      <c r="AW62" s="350">
        <f t="shared" si="16"/>
        <v>0</v>
      </c>
      <c r="AX62" s="350">
        <f t="shared" si="17"/>
        <v>0</v>
      </c>
      <c r="AY62" s="350">
        <f t="shared" si="18"/>
        <v>0</v>
      </c>
      <c r="AZ62" s="350">
        <f t="shared" si="19"/>
        <v>0</v>
      </c>
      <c r="BA62" s="350">
        <f t="shared" si="20"/>
        <v>0</v>
      </c>
      <c r="BB62" s="350">
        <f t="shared" si="21"/>
        <v>0</v>
      </c>
      <c r="BC62" s="350">
        <f t="shared" si="22"/>
        <v>0</v>
      </c>
      <c r="BD62" s="350">
        <f t="shared" si="23"/>
        <v>0</v>
      </c>
      <c r="BE62" s="350">
        <f t="shared" si="24"/>
        <v>0</v>
      </c>
      <c r="BF62" s="350">
        <f t="shared" si="25"/>
        <v>0</v>
      </c>
      <c r="BG62" s="350">
        <f t="shared" si="26"/>
        <v>0</v>
      </c>
      <c r="BH62" s="350">
        <f t="shared" si="27"/>
        <v>0</v>
      </c>
      <c r="BI62" s="350">
        <f t="shared" si="28"/>
        <v>0</v>
      </c>
      <c r="BJ62" s="350">
        <f t="shared" si="29"/>
        <v>0</v>
      </c>
      <c r="BK62" s="350">
        <f t="shared" si="30"/>
        <v>0</v>
      </c>
      <c r="BL62" s="350">
        <f t="shared" si="31"/>
        <v>0</v>
      </c>
      <c r="BM62" s="350">
        <f t="shared" si="32"/>
        <v>0</v>
      </c>
      <c r="BN62" s="350">
        <f t="shared" si="33"/>
        <v>0</v>
      </c>
      <c r="BO62" s="350">
        <f t="shared" si="34"/>
        <v>0</v>
      </c>
      <c r="BP62" s="350">
        <f t="shared" si="35"/>
        <v>0</v>
      </c>
      <c r="BQ62" s="350">
        <f t="shared" si="36"/>
        <v>0</v>
      </c>
      <c r="BR62" s="350">
        <f t="shared" si="37"/>
        <v>0</v>
      </c>
      <c r="BS62" s="350">
        <f t="shared" si="38"/>
        <v>0</v>
      </c>
      <c r="BT62" s="350">
        <f t="shared" si="39"/>
        <v>0</v>
      </c>
      <c r="BU62" s="350">
        <f t="shared" si="40"/>
        <v>0</v>
      </c>
      <c r="BV62" s="350">
        <f t="shared" si="41"/>
        <v>0</v>
      </c>
      <c r="BW62" s="350">
        <f t="shared" si="42"/>
        <v>0</v>
      </c>
      <c r="BX62" s="350">
        <f t="shared" si="43"/>
        <v>0</v>
      </c>
      <c r="BY62" s="350">
        <f t="shared" si="44"/>
        <v>0</v>
      </c>
      <c r="BZ62" s="350">
        <f t="shared" si="45"/>
        <v>0</v>
      </c>
      <c r="CA62" s="350">
        <f t="shared" si="46"/>
        <v>0</v>
      </c>
      <c r="CB62" s="350">
        <f t="shared" si="47"/>
        <v>0</v>
      </c>
      <c r="CC62" s="350">
        <f t="shared" si="48"/>
        <v>0</v>
      </c>
      <c r="CD62" s="350">
        <f t="shared" si="49"/>
        <v>0</v>
      </c>
      <c r="CE62" s="350">
        <f t="shared" si="50"/>
        <v>0</v>
      </c>
      <c r="CF62" s="350">
        <f t="shared" si="51"/>
        <v>0</v>
      </c>
      <c r="CG62" s="350">
        <f t="shared" si="52"/>
        <v>0</v>
      </c>
      <c r="CH62" s="350">
        <f t="shared" si="53"/>
        <v>0</v>
      </c>
      <c r="CI62" s="350">
        <f t="shared" si="54"/>
        <v>0</v>
      </c>
      <c r="CJ62" s="350">
        <f t="shared" si="55"/>
        <v>0</v>
      </c>
      <c r="CK62" s="350">
        <f t="shared" si="56"/>
        <v>0</v>
      </c>
      <c r="CL62" s="350">
        <f t="shared" si="57"/>
        <v>0</v>
      </c>
      <c r="CM62" s="350">
        <f t="shared" si="58"/>
        <v>0</v>
      </c>
      <c r="CN62" s="350">
        <f t="shared" si="59"/>
        <v>0</v>
      </c>
      <c r="CO62" s="350">
        <f t="shared" si="60"/>
        <v>0</v>
      </c>
      <c r="CP62" s="350">
        <f t="shared" si="61"/>
        <v>0</v>
      </c>
      <c r="CQ62" s="350">
        <f t="shared" si="62"/>
        <v>0</v>
      </c>
      <c r="CR62" s="350">
        <f t="shared" si="63"/>
        <v>0</v>
      </c>
      <c r="CS62" s="350">
        <f t="shared" si="64"/>
        <v>0</v>
      </c>
      <c r="CT62" s="350">
        <f t="shared" si="65"/>
        <v>0</v>
      </c>
      <c r="CU62" s="350">
        <f t="shared" si="66"/>
        <v>0</v>
      </c>
      <c r="CV62" s="350">
        <f t="shared" si="67"/>
        <v>0</v>
      </c>
      <c r="CW62" s="350">
        <f t="shared" si="68"/>
        <v>0</v>
      </c>
      <c r="CX62" s="350">
        <f t="shared" si="69"/>
        <v>0</v>
      </c>
      <c r="CY62" s="350">
        <f t="shared" si="70"/>
        <v>0</v>
      </c>
      <c r="CZ62" s="350">
        <f t="shared" si="71"/>
        <v>0</v>
      </c>
      <c r="DA62" s="350">
        <f t="shared" si="72"/>
        <v>0</v>
      </c>
      <c r="DB62" s="350">
        <f t="shared" si="73"/>
        <v>0</v>
      </c>
      <c r="DC62" s="350">
        <f t="shared" si="74"/>
        <v>0</v>
      </c>
      <c r="DD62" s="350">
        <f t="shared" si="75"/>
        <v>0</v>
      </c>
      <c r="DE62" s="350">
        <f t="shared" si="76"/>
        <v>0</v>
      </c>
      <c r="DF62" s="350">
        <f t="shared" si="77"/>
        <v>0</v>
      </c>
      <c r="DG62" s="350">
        <f t="shared" si="78"/>
        <v>0</v>
      </c>
      <c r="DH62" s="350">
        <f t="shared" si="79"/>
        <v>0</v>
      </c>
      <c r="DI62" s="350">
        <f t="shared" si="80"/>
        <v>0</v>
      </c>
      <c r="DJ62" s="350">
        <f t="shared" si="81"/>
        <v>0</v>
      </c>
      <c r="DK62" s="350">
        <f t="shared" si="82"/>
        <v>0</v>
      </c>
      <c r="DL62" s="350">
        <f t="shared" si="83"/>
        <v>0</v>
      </c>
      <c r="DM62" s="350">
        <f t="shared" si="84"/>
        <v>0</v>
      </c>
      <c r="DN62" s="350">
        <f t="shared" si="85"/>
        <v>0</v>
      </c>
      <c r="DO62" s="350">
        <f t="shared" si="86"/>
        <v>0</v>
      </c>
      <c r="DP62" s="350">
        <f t="shared" si="87"/>
        <v>0</v>
      </c>
      <c r="DQ62" s="350">
        <f t="shared" si="88"/>
        <v>0</v>
      </c>
      <c r="DR62" s="350">
        <f t="shared" si="89"/>
        <v>0</v>
      </c>
      <c r="DS62" s="350">
        <f t="shared" si="90"/>
        <v>0</v>
      </c>
      <c r="DT62" s="350">
        <f t="shared" si="91"/>
        <v>0</v>
      </c>
      <c r="DU62" s="350">
        <f t="shared" si="92"/>
        <v>0</v>
      </c>
      <c r="DV62" s="350">
        <f t="shared" si="93"/>
        <v>0</v>
      </c>
      <c r="DW62" s="350">
        <f t="shared" si="94"/>
        <v>0</v>
      </c>
      <c r="DX62" s="350">
        <f t="shared" si="95"/>
        <v>0</v>
      </c>
      <c r="DY62" s="350">
        <f t="shared" si="96"/>
        <v>0</v>
      </c>
      <c r="DZ62" s="350">
        <f t="shared" si="97"/>
        <v>0</v>
      </c>
      <c r="EA62" s="350">
        <f t="shared" si="98"/>
        <v>0</v>
      </c>
      <c r="EB62" s="350">
        <f t="shared" si="99"/>
        <v>0</v>
      </c>
      <c r="EC62" s="350">
        <f t="shared" si="100"/>
        <v>0</v>
      </c>
      <c r="ED62" s="350">
        <f t="shared" si="101"/>
        <v>0</v>
      </c>
      <c r="EE62" s="350">
        <f t="shared" si="102"/>
        <v>0</v>
      </c>
      <c r="EF62" s="350">
        <f t="shared" si="103"/>
        <v>0</v>
      </c>
      <c r="EG62" s="350">
        <f t="shared" si="104"/>
        <v>0</v>
      </c>
      <c r="EH62" s="350">
        <f t="shared" si="105"/>
        <v>0</v>
      </c>
      <c r="EI62" s="350">
        <f t="shared" si="106"/>
        <v>0</v>
      </c>
      <c r="EJ62" s="350">
        <f t="shared" si="107"/>
        <v>0</v>
      </c>
      <c r="EK62" s="350">
        <f t="shared" si="108"/>
        <v>0</v>
      </c>
      <c r="EL62" s="350">
        <f t="shared" si="109"/>
        <v>0</v>
      </c>
      <c r="EM62" s="350">
        <f t="shared" si="110"/>
        <v>0</v>
      </c>
      <c r="EN62" s="350">
        <f t="shared" si="111"/>
        <v>0</v>
      </c>
      <c r="EO62" s="350">
        <f t="shared" si="112"/>
        <v>0</v>
      </c>
      <c r="EP62" s="350">
        <f t="shared" si="113"/>
        <v>0</v>
      </c>
      <c r="EQ62" s="350">
        <f t="shared" si="114"/>
        <v>0</v>
      </c>
      <c r="ER62" s="350">
        <f t="shared" si="115"/>
        <v>0</v>
      </c>
      <c r="ES62" s="350">
        <f t="shared" si="116"/>
        <v>0</v>
      </c>
      <c r="ET62" s="350">
        <f t="shared" si="117"/>
        <v>0</v>
      </c>
      <c r="EU62" s="350">
        <f t="shared" si="118"/>
        <v>0</v>
      </c>
      <c r="EV62" s="350">
        <f t="shared" si="119"/>
        <v>0</v>
      </c>
      <c r="EW62" s="350">
        <f t="shared" si="120"/>
        <v>0</v>
      </c>
      <c r="EX62" s="350">
        <f t="shared" si="121"/>
        <v>0</v>
      </c>
      <c r="EY62" s="350">
        <f t="shared" si="122"/>
        <v>0</v>
      </c>
      <c r="EZ62" s="350">
        <f t="shared" si="123"/>
        <v>0</v>
      </c>
      <c r="FA62" s="350">
        <f t="shared" si="124"/>
        <v>0</v>
      </c>
      <c r="FB62" s="350">
        <f t="shared" si="125"/>
        <v>0</v>
      </c>
      <c r="FC62" s="350">
        <f t="shared" si="126"/>
        <v>0</v>
      </c>
      <c r="FD62" s="350">
        <f t="shared" si="127"/>
        <v>0</v>
      </c>
      <c r="FE62" s="350">
        <f t="shared" si="128"/>
        <v>0</v>
      </c>
      <c r="FF62" s="350">
        <f t="shared" si="129"/>
        <v>0</v>
      </c>
      <c r="FG62" s="350">
        <f t="shared" si="130"/>
        <v>0</v>
      </c>
      <c r="FH62" s="350">
        <f t="shared" si="131"/>
        <v>0</v>
      </c>
      <c r="FI62" s="350">
        <f t="shared" si="132"/>
        <v>0</v>
      </c>
      <c r="FJ62" s="350">
        <f t="shared" si="133"/>
        <v>0</v>
      </c>
      <c r="FK62" s="350">
        <f t="shared" si="134"/>
        <v>0</v>
      </c>
      <c r="FL62" s="350">
        <f t="shared" si="135"/>
        <v>0</v>
      </c>
      <c r="FM62" s="350">
        <f t="shared" si="136"/>
        <v>0</v>
      </c>
      <c r="FN62" s="350">
        <f t="shared" si="137"/>
        <v>0</v>
      </c>
      <c r="FO62" s="350">
        <f t="shared" si="138"/>
        <v>0</v>
      </c>
      <c r="FP62" s="350">
        <f t="shared" si="139"/>
        <v>0</v>
      </c>
      <c r="FQ62" s="350">
        <f t="shared" si="140"/>
        <v>0</v>
      </c>
      <c r="FR62" s="350">
        <f t="shared" si="141"/>
        <v>0</v>
      </c>
      <c r="FS62" s="350">
        <f t="shared" si="142"/>
        <v>0</v>
      </c>
      <c r="FT62" s="350">
        <f t="shared" si="143"/>
        <v>0</v>
      </c>
      <c r="FU62" s="350">
        <f t="shared" si="144"/>
        <v>0</v>
      </c>
      <c r="FV62" s="350">
        <f t="shared" si="145"/>
        <v>0</v>
      </c>
      <c r="FW62" s="350">
        <f t="shared" si="146"/>
        <v>0</v>
      </c>
      <c r="FX62" s="350">
        <f t="shared" si="147"/>
        <v>0</v>
      </c>
      <c r="FY62" s="350">
        <f t="shared" si="148"/>
        <v>0</v>
      </c>
      <c r="FZ62" s="350">
        <f t="shared" si="149"/>
        <v>0</v>
      </c>
      <c r="GA62" s="350">
        <f t="shared" si="150"/>
        <v>0</v>
      </c>
      <c r="GB62" s="350">
        <f t="shared" si="151"/>
        <v>0</v>
      </c>
      <c r="GC62" s="350">
        <f t="shared" si="152"/>
        <v>0</v>
      </c>
      <c r="GD62" s="350">
        <f t="shared" si="153"/>
        <v>0</v>
      </c>
      <c r="GE62" s="350">
        <f t="shared" si="154"/>
        <v>0</v>
      </c>
      <c r="GF62" s="350">
        <f t="shared" si="155"/>
        <v>0</v>
      </c>
      <c r="GG62" s="350">
        <f t="shared" si="156"/>
        <v>0</v>
      </c>
      <c r="GH62" s="350">
        <f t="shared" si="157"/>
        <v>0</v>
      </c>
      <c r="GI62" s="350">
        <f t="shared" si="158"/>
        <v>0</v>
      </c>
      <c r="GJ62" s="350">
        <f t="shared" si="159"/>
        <v>0</v>
      </c>
      <c r="GK62" s="350">
        <f t="shared" si="160"/>
        <v>0</v>
      </c>
      <c r="GL62" s="350">
        <f t="shared" si="161"/>
        <v>0</v>
      </c>
      <c r="GM62" s="346">
        <v>3</v>
      </c>
      <c r="GN62" s="346">
        <f t="shared" si="162"/>
        <v>0</v>
      </c>
      <c r="GO62" s="346">
        <v>3</v>
      </c>
      <c r="GP62" s="346">
        <f t="shared" si="163"/>
        <v>0</v>
      </c>
    </row>
    <row r="63" spans="1:198" x14ac:dyDescent="0.25">
      <c r="A63" s="31"/>
      <c r="B63" s="31"/>
      <c r="C63" s="31"/>
      <c r="D63" s="31"/>
      <c r="E63" s="31"/>
      <c r="F63" s="31"/>
      <c r="G63" s="34"/>
      <c r="H63" s="31"/>
      <c r="I63" s="31"/>
      <c r="J63" s="31"/>
      <c r="K63" s="31"/>
      <c r="L63" s="31"/>
      <c r="M63" s="31"/>
      <c r="N63" s="31"/>
      <c r="O63" s="99"/>
      <c r="P63" s="4" t="str">
        <f t="shared" si="164"/>
        <v/>
      </c>
      <c r="Q63" s="102"/>
      <c r="R63" s="4" t="str">
        <f t="shared" si="165"/>
        <v/>
      </c>
      <c r="S63" s="31"/>
      <c r="T63" s="31"/>
      <c r="U63" s="31"/>
      <c r="V63" s="31"/>
      <c r="W63" s="31"/>
      <c r="X63" s="31"/>
      <c r="Y63" s="31"/>
      <c r="Z63" s="31"/>
      <c r="AA63" s="31"/>
      <c r="AC63" s="346">
        <f t="shared" si="166"/>
        <v>0</v>
      </c>
      <c r="AE63" s="350" t="s">
        <v>224</v>
      </c>
      <c r="AF63" s="346">
        <f t="shared" si="167"/>
        <v>0</v>
      </c>
      <c r="AG63" s="346">
        <f t="shared" si="168"/>
        <v>0</v>
      </c>
      <c r="AH63" s="346">
        <f t="shared" si="169"/>
        <v>0</v>
      </c>
      <c r="AI63" s="346">
        <f t="shared" si="6"/>
        <v>0</v>
      </c>
      <c r="AJ63" s="346">
        <f t="shared" si="7"/>
        <v>0</v>
      </c>
      <c r="AK63" s="346">
        <f t="shared" si="8"/>
        <v>0</v>
      </c>
      <c r="AL63" s="346">
        <f t="shared" si="9"/>
        <v>0</v>
      </c>
      <c r="AM63" s="346">
        <f t="shared" si="10"/>
        <v>0</v>
      </c>
      <c r="AN63" s="346">
        <f t="shared" si="170"/>
        <v>0</v>
      </c>
      <c r="AP63" s="350" t="s">
        <v>224</v>
      </c>
      <c r="AQ63" s="378"/>
      <c r="AR63" s="378"/>
      <c r="AS63" s="350">
        <f t="shared" si="12"/>
        <v>0</v>
      </c>
      <c r="AT63" s="350">
        <f t="shared" si="13"/>
        <v>0</v>
      </c>
      <c r="AU63" s="350">
        <f t="shared" si="14"/>
        <v>0</v>
      </c>
      <c r="AV63" s="350">
        <f t="shared" si="15"/>
        <v>0</v>
      </c>
      <c r="AW63" s="350">
        <f t="shared" si="16"/>
        <v>0</v>
      </c>
      <c r="AX63" s="350">
        <f t="shared" si="17"/>
        <v>0</v>
      </c>
      <c r="AY63" s="350">
        <f t="shared" si="18"/>
        <v>0</v>
      </c>
      <c r="AZ63" s="350">
        <f t="shared" si="19"/>
        <v>0</v>
      </c>
      <c r="BA63" s="350">
        <f t="shared" si="20"/>
        <v>0</v>
      </c>
      <c r="BB63" s="350">
        <f t="shared" si="21"/>
        <v>0</v>
      </c>
      <c r="BC63" s="350">
        <f t="shared" si="22"/>
        <v>0</v>
      </c>
      <c r="BD63" s="350">
        <f t="shared" si="23"/>
        <v>0</v>
      </c>
      <c r="BE63" s="350">
        <f t="shared" si="24"/>
        <v>0</v>
      </c>
      <c r="BF63" s="350">
        <f t="shared" si="25"/>
        <v>0</v>
      </c>
      <c r="BG63" s="350">
        <f t="shared" si="26"/>
        <v>0</v>
      </c>
      <c r="BH63" s="350">
        <f t="shared" si="27"/>
        <v>0</v>
      </c>
      <c r="BI63" s="350">
        <f t="shared" si="28"/>
        <v>0</v>
      </c>
      <c r="BJ63" s="350">
        <f t="shared" si="29"/>
        <v>0</v>
      </c>
      <c r="BK63" s="350">
        <f t="shared" si="30"/>
        <v>0</v>
      </c>
      <c r="BL63" s="350">
        <f t="shared" si="31"/>
        <v>0</v>
      </c>
      <c r="BM63" s="350">
        <f t="shared" si="32"/>
        <v>0</v>
      </c>
      <c r="BN63" s="350">
        <f t="shared" si="33"/>
        <v>0</v>
      </c>
      <c r="BO63" s="350">
        <f t="shared" si="34"/>
        <v>0</v>
      </c>
      <c r="BP63" s="350">
        <f t="shared" si="35"/>
        <v>0</v>
      </c>
      <c r="BQ63" s="350">
        <f t="shared" si="36"/>
        <v>0</v>
      </c>
      <c r="BR63" s="350">
        <f t="shared" si="37"/>
        <v>0</v>
      </c>
      <c r="BS63" s="350">
        <f t="shared" si="38"/>
        <v>0</v>
      </c>
      <c r="BT63" s="350">
        <f t="shared" si="39"/>
        <v>0</v>
      </c>
      <c r="BU63" s="350">
        <f t="shared" si="40"/>
        <v>0</v>
      </c>
      <c r="BV63" s="350">
        <f t="shared" si="41"/>
        <v>0</v>
      </c>
      <c r="BW63" s="350">
        <f t="shared" si="42"/>
        <v>0</v>
      </c>
      <c r="BX63" s="350">
        <f t="shared" si="43"/>
        <v>0</v>
      </c>
      <c r="BY63" s="350">
        <f t="shared" si="44"/>
        <v>0</v>
      </c>
      <c r="BZ63" s="350">
        <f t="shared" si="45"/>
        <v>0</v>
      </c>
      <c r="CA63" s="350">
        <f t="shared" si="46"/>
        <v>0</v>
      </c>
      <c r="CB63" s="350">
        <f t="shared" si="47"/>
        <v>0</v>
      </c>
      <c r="CC63" s="350">
        <f t="shared" si="48"/>
        <v>0</v>
      </c>
      <c r="CD63" s="350">
        <f t="shared" si="49"/>
        <v>0</v>
      </c>
      <c r="CE63" s="350">
        <f t="shared" si="50"/>
        <v>0</v>
      </c>
      <c r="CF63" s="350">
        <f t="shared" si="51"/>
        <v>0</v>
      </c>
      <c r="CG63" s="350">
        <f t="shared" si="52"/>
        <v>0</v>
      </c>
      <c r="CH63" s="350">
        <f t="shared" si="53"/>
        <v>0</v>
      </c>
      <c r="CI63" s="350">
        <f t="shared" si="54"/>
        <v>0</v>
      </c>
      <c r="CJ63" s="350">
        <f t="shared" si="55"/>
        <v>0</v>
      </c>
      <c r="CK63" s="350">
        <f t="shared" si="56"/>
        <v>0</v>
      </c>
      <c r="CL63" s="350">
        <f t="shared" si="57"/>
        <v>0</v>
      </c>
      <c r="CM63" s="350">
        <f t="shared" si="58"/>
        <v>0</v>
      </c>
      <c r="CN63" s="350">
        <f t="shared" si="59"/>
        <v>0</v>
      </c>
      <c r="CO63" s="350">
        <f t="shared" si="60"/>
        <v>0</v>
      </c>
      <c r="CP63" s="350">
        <f t="shared" si="61"/>
        <v>0</v>
      </c>
      <c r="CQ63" s="350">
        <f t="shared" si="62"/>
        <v>0</v>
      </c>
      <c r="CR63" s="350">
        <f t="shared" si="63"/>
        <v>0</v>
      </c>
      <c r="CS63" s="350">
        <f t="shared" si="64"/>
        <v>0</v>
      </c>
      <c r="CT63" s="350">
        <f t="shared" si="65"/>
        <v>0</v>
      </c>
      <c r="CU63" s="350">
        <f t="shared" si="66"/>
        <v>0</v>
      </c>
      <c r="CV63" s="350">
        <f t="shared" si="67"/>
        <v>0</v>
      </c>
      <c r="CW63" s="350">
        <f t="shared" si="68"/>
        <v>0</v>
      </c>
      <c r="CX63" s="350">
        <f t="shared" si="69"/>
        <v>0</v>
      </c>
      <c r="CY63" s="350">
        <f t="shared" si="70"/>
        <v>0</v>
      </c>
      <c r="CZ63" s="350">
        <f t="shared" si="71"/>
        <v>0</v>
      </c>
      <c r="DA63" s="350">
        <f t="shared" si="72"/>
        <v>0</v>
      </c>
      <c r="DB63" s="350">
        <f t="shared" si="73"/>
        <v>0</v>
      </c>
      <c r="DC63" s="350">
        <f t="shared" si="74"/>
        <v>0</v>
      </c>
      <c r="DD63" s="350">
        <f t="shared" si="75"/>
        <v>0</v>
      </c>
      <c r="DE63" s="350">
        <f t="shared" si="76"/>
        <v>0</v>
      </c>
      <c r="DF63" s="350">
        <f t="shared" si="77"/>
        <v>0</v>
      </c>
      <c r="DG63" s="350">
        <f t="shared" si="78"/>
        <v>0</v>
      </c>
      <c r="DH63" s="350">
        <f t="shared" si="79"/>
        <v>0</v>
      </c>
      <c r="DI63" s="350">
        <f t="shared" si="80"/>
        <v>0</v>
      </c>
      <c r="DJ63" s="350">
        <f t="shared" si="81"/>
        <v>0</v>
      </c>
      <c r="DK63" s="350">
        <f t="shared" si="82"/>
        <v>0</v>
      </c>
      <c r="DL63" s="350">
        <f t="shared" si="83"/>
        <v>0</v>
      </c>
      <c r="DM63" s="350">
        <f t="shared" si="84"/>
        <v>0</v>
      </c>
      <c r="DN63" s="350">
        <f t="shared" si="85"/>
        <v>0</v>
      </c>
      <c r="DO63" s="350">
        <f t="shared" si="86"/>
        <v>0</v>
      </c>
      <c r="DP63" s="350">
        <f t="shared" si="87"/>
        <v>0</v>
      </c>
      <c r="DQ63" s="350">
        <f t="shared" si="88"/>
        <v>0</v>
      </c>
      <c r="DR63" s="350">
        <f t="shared" si="89"/>
        <v>0</v>
      </c>
      <c r="DS63" s="350">
        <f t="shared" si="90"/>
        <v>0</v>
      </c>
      <c r="DT63" s="350">
        <f t="shared" si="91"/>
        <v>0</v>
      </c>
      <c r="DU63" s="350">
        <f t="shared" si="92"/>
        <v>0</v>
      </c>
      <c r="DV63" s="350">
        <f t="shared" si="93"/>
        <v>0</v>
      </c>
      <c r="DW63" s="350">
        <f t="shared" si="94"/>
        <v>0</v>
      </c>
      <c r="DX63" s="350">
        <f t="shared" si="95"/>
        <v>0</v>
      </c>
      <c r="DY63" s="350">
        <f t="shared" si="96"/>
        <v>0</v>
      </c>
      <c r="DZ63" s="350">
        <f t="shared" si="97"/>
        <v>0</v>
      </c>
      <c r="EA63" s="350">
        <f t="shared" si="98"/>
        <v>0</v>
      </c>
      <c r="EB63" s="350">
        <f t="shared" si="99"/>
        <v>0</v>
      </c>
      <c r="EC63" s="350">
        <f t="shared" si="100"/>
        <v>0</v>
      </c>
      <c r="ED63" s="350">
        <f t="shared" si="101"/>
        <v>0</v>
      </c>
      <c r="EE63" s="350">
        <f t="shared" si="102"/>
        <v>0</v>
      </c>
      <c r="EF63" s="350">
        <f t="shared" si="103"/>
        <v>0</v>
      </c>
      <c r="EG63" s="350">
        <f t="shared" si="104"/>
        <v>0</v>
      </c>
      <c r="EH63" s="350">
        <f t="shared" si="105"/>
        <v>0</v>
      </c>
      <c r="EI63" s="350">
        <f t="shared" si="106"/>
        <v>0</v>
      </c>
      <c r="EJ63" s="350">
        <f t="shared" si="107"/>
        <v>0</v>
      </c>
      <c r="EK63" s="350">
        <f t="shared" si="108"/>
        <v>0</v>
      </c>
      <c r="EL63" s="350">
        <f t="shared" si="109"/>
        <v>0</v>
      </c>
      <c r="EM63" s="350">
        <f t="shared" si="110"/>
        <v>0</v>
      </c>
      <c r="EN63" s="350">
        <f t="shared" si="111"/>
        <v>0</v>
      </c>
      <c r="EO63" s="350">
        <f t="shared" si="112"/>
        <v>0</v>
      </c>
      <c r="EP63" s="350">
        <f t="shared" si="113"/>
        <v>0</v>
      </c>
      <c r="EQ63" s="350">
        <f t="shared" si="114"/>
        <v>0</v>
      </c>
      <c r="ER63" s="350">
        <f t="shared" si="115"/>
        <v>0</v>
      </c>
      <c r="ES63" s="350">
        <f t="shared" si="116"/>
        <v>0</v>
      </c>
      <c r="ET63" s="350">
        <f t="shared" si="117"/>
        <v>0</v>
      </c>
      <c r="EU63" s="350">
        <f t="shared" si="118"/>
        <v>0</v>
      </c>
      <c r="EV63" s="350">
        <f t="shared" si="119"/>
        <v>0</v>
      </c>
      <c r="EW63" s="350">
        <f t="shared" si="120"/>
        <v>0</v>
      </c>
      <c r="EX63" s="350">
        <f t="shared" si="121"/>
        <v>0</v>
      </c>
      <c r="EY63" s="350">
        <f t="shared" si="122"/>
        <v>0</v>
      </c>
      <c r="EZ63" s="350">
        <f t="shared" si="123"/>
        <v>0</v>
      </c>
      <c r="FA63" s="350">
        <f t="shared" si="124"/>
        <v>0</v>
      </c>
      <c r="FB63" s="350">
        <f t="shared" si="125"/>
        <v>0</v>
      </c>
      <c r="FC63" s="350">
        <f t="shared" si="126"/>
        <v>0</v>
      </c>
      <c r="FD63" s="350">
        <f t="shared" si="127"/>
        <v>0</v>
      </c>
      <c r="FE63" s="350">
        <f t="shared" si="128"/>
        <v>0</v>
      </c>
      <c r="FF63" s="350">
        <f t="shared" si="129"/>
        <v>0</v>
      </c>
      <c r="FG63" s="350">
        <f t="shared" si="130"/>
        <v>0</v>
      </c>
      <c r="FH63" s="350">
        <f t="shared" si="131"/>
        <v>0</v>
      </c>
      <c r="FI63" s="350">
        <f t="shared" si="132"/>
        <v>0</v>
      </c>
      <c r="FJ63" s="350">
        <f t="shared" si="133"/>
        <v>0</v>
      </c>
      <c r="FK63" s="350">
        <f t="shared" si="134"/>
        <v>0</v>
      </c>
      <c r="FL63" s="350">
        <f t="shared" si="135"/>
        <v>0</v>
      </c>
      <c r="FM63" s="350">
        <f t="shared" si="136"/>
        <v>0</v>
      </c>
      <c r="FN63" s="350">
        <f t="shared" si="137"/>
        <v>0</v>
      </c>
      <c r="FO63" s="350">
        <f t="shared" si="138"/>
        <v>0</v>
      </c>
      <c r="FP63" s="350">
        <f t="shared" si="139"/>
        <v>0</v>
      </c>
      <c r="FQ63" s="350">
        <f t="shared" si="140"/>
        <v>0</v>
      </c>
      <c r="FR63" s="350">
        <f t="shared" si="141"/>
        <v>0</v>
      </c>
      <c r="FS63" s="350">
        <f t="shared" si="142"/>
        <v>0</v>
      </c>
      <c r="FT63" s="350">
        <f t="shared" si="143"/>
        <v>0</v>
      </c>
      <c r="FU63" s="350">
        <f t="shared" si="144"/>
        <v>0</v>
      </c>
      <c r="FV63" s="350">
        <f t="shared" si="145"/>
        <v>0</v>
      </c>
      <c r="FW63" s="350">
        <f t="shared" si="146"/>
        <v>0</v>
      </c>
      <c r="FX63" s="350">
        <f t="shared" si="147"/>
        <v>0</v>
      </c>
      <c r="FY63" s="350">
        <f t="shared" si="148"/>
        <v>0</v>
      </c>
      <c r="FZ63" s="350">
        <f t="shared" si="149"/>
        <v>0</v>
      </c>
      <c r="GA63" s="350">
        <f t="shared" si="150"/>
        <v>0</v>
      </c>
      <c r="GB63" s="350">
        <f t="shared" si="151"/>
        <v>0</v>
      </c>
      <c r="GC63" s="350">
        <f t="shared" si="152"/>
        <v>0</v>
      </c>
      <c r="GD63" s="350">
        <f t="shared" si="153"/>
        <v>0</v>
      </c>
      <c r="GE63" s="350">
        <f t="shared" si="154"/>
        <v>0</v>
      </c>
      <c r="GF63" s="350">
        <f t="shared" si="155"/>
        <v>0</v>
      </c>
      <c r="GG63" s="350">
        <f t="shared" si="156"/>
        <v>0</v>
      </c>
      <c r="GH63" s="350">
        <f t="shared" si="157"/>
        <v>0</v>
      </c>
      <c r="GI63" s="350">
        <f t="shared" si="158"/>
        <v>0</v>
      </c>
      <c r="GJ63" s="350">
        <f t="shared" si="159"/>
        <v>0</v>
      </c>
      <c r="GK63" s="350">
        <f t="shared" si="160"/>
        <v>0</v>
      </c>
      <c r="GL63" s="350">
        <f t="shared" si="161"/>
        <v>0</v>
      </c>
      <c r="GM63" s="346">
        <v>4</v>
      </c>
      <c r="GN63" s="346">
        <f t="shared" si="162"/>
        <v>0</v>
      </c>
      <c r="GO63" s="346">
        <v>2</v>
      </c>
      <c r="GP63" s="346">
        <f t="shared" si="163"/>
        <v>0</v>
      </c>
    </row>
    <row r="64" spans="1:198" x14ac:dyDescent="0.25">
      <c r="A64" s="31"/>
      <c r="B64" s="31"/>
      <c r="C64" s="31"/>
      <c r="D64" s="31"/>
      <c r="E64" s="31"/>
      <c r="F64" s="31"/>
      <c r="G64" s="34"/>
      <c r="H64" s="31"/>
      <c r="I64" s="31"/>
      <c r="J64" s="31"/>
      <c r="K64" s="31"/>
      <c r="L64" s="31"/>
      <c r="M64" s="31"/>
      <c r="N64" s="31"/>
      <c r="O64" s="99"/>
      <c r="P64" s="4" t="str">
        <f t="shared" si="164"/>
        <v/>
      </c>
      <c r="Q64" s="102"/>
      <c r="R64" s="4" t="str">
        <f t="shared" si="165"/>
        <v/>
      </c>
      <c r="S64" s="31"/>
      <c r="T64" s="31"/>
      <c r="U64" s="31"/>
      <c r="V64" s="31"/>
      <c r="W64" s="31"/>
      <c r="X64" s="31"/>
      <c r="Y64" s="31"/>
      <c r="Z64" s="31"/>
      <c r="AA64" s="31"/>
      <c r="AC64" s="346">
        <f t="shared" si="166"/>
        <v>0</v>
      </c>
      <c r="AE64" s="350" t="s">
        <v>225</v>
      </c>
      <c r="AF64" s="346">
        <f t="shared" si="167"/>
        <v>0</v>
      </c>
      <c r="AG64" s="346">
        <f t="shared" si="168"/>
        <v>0</v>
      </c>
      <c r="AH64" s="346">
        <f t="shared" si="169"/>
        <v>0</v>
      </c>
      <c r="AI64" s="346">
        <f t="shared" si="6"/>
        <v>0</v>
      </c>
      <c r="AJ64" s="346">
        <f t="shared" si="7"/>
        <v>0</v>
      </c>
      <c r="AK64" s="346">
        <f t="shared" si="8"/>
        <v>0</v>
      </c>
      <c r="AL64" s="346">
        <f t="shared" si="9"/>
        <v>0</v>
      </c>
      <c r="AM64" s="346">
        <f t="shared" si="10"/>
        <v>0</v>
      </c>
      <c r="AN64" s="346">
        <f t="shared" si="170"/>
        <v>0</v>
      </c>
      <c r="AP64" s="350" t="s">
        <v>225</v>
      </c>
      <c r="AQ64" s="378"/>
      <c r="AR64" s="378"/>
      <c r="AS64" s="350">
        <f t="shared" si="12"/>
        <v>0</v>
      </c>
      <c r="AT64" s="350">
        <f t="shared" si="13"/>
        <v>0</v>
      </c>
      <c r="AU64" s="350">
        <f t="shared" si="14"/>
        <v>0</v>
      </c>
      <c r="AV64" s="350">
        <f t="shared" si="15"/>
        <v>0</v>
      </c>
      <c r="AW64" s="350">
        <f t="shared" si="16"/>
        <v>0</v>
      </c>
      <c r="AX64" s="350">
        <f t="shared" si="17"/>
        <v>0</v>
      </c>
      <c r="AY64" s="350">
        <f t="shared" si="18"/>
        <v>0</v>
      </c>
      <c r="AZ64" s="350">
        <f t="shared" si="19"/>
        <v>0</v>
      </c>
      <c r="BA64" s="350">
        <f t="shared" si="20"/>
        <v>0</v>
      </c>
      <c r="BB64" s="350">
        <f t="shared" si="21"/>
        <v>0</v>
      </c>
      <c r="BC64" s="350">
        <f t="shared" si="22"/>
        <v>0</v>
      </c>
      <c r="BD64" s="350">
        <f t="shared" si="23"/>
        <v>0</v>
      </c>
      <c r="BE64" s="350">
        <f t="shared" si="24"/>
        <v>0</v>
      </c>
      <c r="BF64" s="350">
        <f t="shared" si="25"/>
        <v>0</v>
      </c>
      <c r="BG64" s="350">
        <f t="shared" si="26"/>
        <v>0</v>
      </c>
      <c r="BH64" s="350">
        <f t="shared" si="27"/>
        <v>0</v>
      </c>
      <c r="BI64" s="350">
        <f t="shared" si="28"/>
        <v>0</v>
      </c>
      <c r="BJ64" s="350">
        <f t="shared" si="29"/>
        <v>0</v>
      </c>
      <c r="BK64" s="350">
        <f t="shared" si="30"/>
        <v>0</v>
      </c>
      <c r="BL64" s="350">
        <f t="shared" si="31"/>
        <v>0</v>
      </c>
      <c r="BM64" s="350">
        <f t="shared" si="32"/>
        <v>0</v>
      </c>
      <c r="BN64" s="350">
        <f t="shared" si="33"/>
        <v>0</v>
      </c>
      <c r="BO64" s="350">
        <f t="shared" si="34"/>
        <v>0</v>
      </c>
      <c r="BP64" s="350">
        <f t="shared" si="35"/>
        <v>0</v>
      </c>
      <c r="BQ64" s="350">
        <f t="shared" si="36"/>
        <v>0</v>
      </c>
      <c r="BR64" s="350">
        <f t="shared" si="37"/>
        <v>0</v>
      </c>
      <c r="BS64" s="350">
        <f t="shared" si="38"/>
        <v>0</v>
      </c>
      <c r="BT64" s="350">
        <f t="shared" si="39"/>
        <v>0</v>
      </c>
      <c r="BU64" s="350">
        <f t="shared" si="40"/>
        <v>0</v>
      </c>
      <c r="BV64" s="350">
        <f t="shared" si="41"/>
        <v>0</v>
      </c>
      <c r="BW64" s="350">
        <f t="shared" si="42"/>
        <v>0</v>
      </c>
      <c r="BX64" s="350">
        <f t="shared" si="43"/>
        <v>0</v>
      </c>
      <c r="BY64" s="350">
        <f t="shared" si="44"/>
        <v>0</v>
      </c>
      <c r="BZ64" s="350">
        <f t="shared" si="45"/>
        <v>0</v>
      </c>
      <c r="CA64" s="350">
        <f t="shared" si="46"/>
        <v>0</v>
      </c>
      <c r="CB64" s="350">
        <f t="shared" si="47"/>
        <v>0</v>
      </c>
      <c r="CC64" s="350">
        <f t="shared" si="48"/>
        <v>0</v>
      </c>
      <c r="CD64" s="350">
        <f t="shared" si="49"/>
        <v>0</v>
      </c>
      <c r="CE64" s="350">
        <f t="shared" si="50"/>
        <v>0</v>
      </c>
      <c r="CF64" s="350">
        <f t="shared" si="51"/>
        <v>0</v>
      </c>
      <c r="CG64" s="350">
        <f t="shared" si="52"/>
        <v>0</v>
      </c>
      <c r="CH64" s="350">
        <f t="shared" si="53"/>
        <v>0</v>
      </c>
      <c r="CI64" s="350">
        <f t="shared" si="54"/>
        <v>0</v>
      </c>
      <c r="CJ64" s="350">
        <f t="shared" si="55"/>
        <v>0</v>
      </c>
      <c r="CK64" s="350">
        <f t="shared" si="56"/>
        <v>0</v>
      </c>
      <c r="CL64" s="350">
        <f t="shared" si="57"/>
        <v>0</v>
      </c>
      <c r="CM64" s="350">
        <f t="shared" si="58"/>
        <v>0</v>
      </c>
      <c r="CN64" s="350">
        <f t="shared" si="59"/>
        <v>0</v>
      </c>
      <c r="CO64" s="350">
        <f t="shared" si="60"/>
        <v>0</v>
      </c>
      <c r="CP64" s="350">
        <f t="shared" si="61"/>
        <v>0</v>
      </c>
      <c r="CQ64" s="350">
        <f t="shared" si="62"/>
        <v>0</v>
      </c>
      <c r="CR64" s="350">
        <f t="shared" si="63"/>
        <v>0</v>
      </c>
      <c r="CS64" s="350">
        <f t="shared" si="64"/>
        <v>0</v>
      </c>
      <c r="CT64" s="350">
        <f t="shared" si="65"/>
        <v>0</v>
      </c>
      <c r="CU64" s="350">
        <f t="shared" si="66"/>
        <v>0</v>
      </c>
      <c r="CV64" s="350">
        <f t="shared" si="67"/>
        <v>0</v>
      </c>
      <c r="CW64" s="350">
        <f t="shared" si="68"/>
        <v>0</v>
      </c>
      <c r="CX64" s="350">
        <f t="shared" si="69"/>
        <v>0</v>
      </c>
      <c r="CY64" s="350">
        <f t="shared" si="70"/>
        <v>0</v>
      </c>
      <c r="CZ64" s="350">
        <f t="shared" si="71"/>
        <v>0</v>
      </c>
      <c r="DA64" s="350">
        <f t="shared" si="72"/>
        <v>0</v>
      </c>
      <c r="DB64" s="350">
        <f t="shared" si="73"/>
        <v>0</v>
      </c>
      <c r="DC64" s="350">
        <f t="shared" si="74"/>
        <v>0</v>
      </c>
      <c r="DD64" s="350">
        <f t="shared" si="75"/>
        <v>0</v>
      </c>
      <c r="DE64" s="350">
        <f t="shared" si="76"/>
        <v>0</v>
      </c>
      <c r="DF64" s="350">
        <f t="shared" si="77"/>
        <v>0</v>
      </c>
      <c r="DG64" s="350">
        <f t="shared" si="78"/>
        <v>0</v>
      </c>
      <c r="DH64" s="350">
        <f t="shared" si="79"/>
        <v>0</v>
      </c>
      <c r="DI64" s="350">
        <f t="shared" si="80"/>
        <v>0</v>
      </c>
      <c r="DJ64" s="350">
        <f t="shared" si="81"/>
        <v>0</v>
      </c>
      <c r="DK64" s="350">
        <f t="shared" si="82"/>
        <v>0</v>
      </c>
      <c r="DL64" s="350">
        <f t="shared" si="83"/>
        <v>0</v>
      </c>
      <c r="DM64" s="350">
        <f t="shared" si="84"/>
        <v>0</v>
      </c>
      <c r="DN64" s="350">
        <f t="shared" si="85"/>
        <v>0</v>
      </c>
      <c r="DO64" s="350">
        <f t="shared" si="86"/>
        <v>0</v>
      </c>
      <c r="DP64" s="350">
        <f t="shared" si="87"/>
        <v>0</v>
      </c>
      <c r="DQ64" s="350">
        <f t="shared" si="88"/>
        <v>0</v>
      </c>
      <c r="DR64" s="350">
        <f t="shared" si="89"/>
        <v>0</v>
      </c>
      <c r="DS64" s="350">
        <f t="shared" si="90"/>
        <v>0</v>
      </c>
      <c r="DT64" s="350">
        <f t="shared" si="91"/>
        <v>0</v>
      </c>
      <c r="DU64" s="350">
        <f t="shared" si="92"/>
        <v>0</v>
      </c>
      <c r="DV64" s="350">
        <f t="shared" si="93"/>
        <v>0</v>
      </c>
      <c r="DW64" s="350">
        <f t="shared" si="94"/>
        <v>0</v>
      </c>
      <c r="DX64" s="350">
        <f t="shared" si="95"/>
        <v>0</v>
      </c>
      <c r="DY64" s="350">
        <f t="shared" si="96"/>
        <v>0</v>
      </c>
      <c r="DZ64" s="350">
        <f t="shared" si="97"/>
        <v>0</v>
      </c>
      <c r="EA64" s="350">
        <f t="shared" si="98"/>
        <v>0</v>
      </c>
      <c r="EB64" s="350">
        <f t="shared" si="99"/>
        <v>0</v>
      </c>
      <c r="EC64" s="350">
        <f t="shared" si="100"/>
        <v>0</v>
      </c>
      <c r="ED64" s="350">
        <f t="shared" si="101"/>
        <v>0</v>
      </c>
      <c r="EE64" s="350">
        <f t="shared" si="102"/>
        <v>0</v>
      </c>
      <c r="EF64" s="350">
        <f t="shared" si="103"/>
        <v>0</v>
      </c>
      <c r="EG64" s="350">
        <f t="shared" si="104"/>
        <v>0</v>
      </c>
      <c r="EH64" s="350">
        <f t="shared" si="105"/>
        <v>0</v>
      </c>
      <c r="EI64" s="350">
        <f t="shared" si="106"/>
        <v>0</v>
      </c>
      <c r="EJ64" s="350">
        <f t="shared" si="107"/>
        <v>0</v>
      </c>
      <c r="EK64" s="350">
        <f t="shared" si="108"/>
        <v>0</v>
      </c>
      <c r="EL64" s="350">
        <f t="shared" si="109"/>
        <v>0</v>
      </c>
      <c r="EM64" s="350">
        <f t="shared" si="110"/>
        <v>0</v>
      </c>
      <c r="EN64" s="350">
        <f t="shared" si="111"/>
        <v>0</v>
      </c>
      <c r="EO64" s="350">
        <f t="shared" si="112"/>
        <v>0</v>
      </c>
      <c r="EP64" s="350">
        <f t="shared" si="113"/>
        <v>0</v>
      </c>
      <c r="EQ64" s="350">
        <f t="shared" si="114"/>
        <v>0</v>
      </c>
      <c r="ER64" s="350">
        <f t="shared" si="115"/>
        <v>0</v>
      </c>
      <c r="ES64" s="350">
        <f t="shared" si="116"/>
        <v>0</v>
      </c>
      <c r="ET64" s="350">
        <f t="shared" si="117"/>
        <v>0</v>
      </c>
      <c r="EU64" s="350">
        <f t="shared" si="118"/>
        <v>0</v>
      </c>
      <c r="EV64" s="350">
        <f t="shared" si="119"/>
        <v>0</v>
      </c>
      <c r="EW64" s="350">
        <f t="shared" si="120"/>
        <v>0</v>
      </c>
      <c r="EX64" s="350">
        <f t="shared" si="121"/>
        <v>0</v>
      </c>
      <c r="EY64" s="350">
        <f t="shared" si="122"/>
        <v>0</v>
      </c>
      <c r="EZ64" s="350">
        <f t="shared" si="123"/>
        <v>0</v>
      </c>
      <c r="FA64" s="350">
        <f t="shared" si="124"/>
        <v>0</v>
      </c>
      <c r="FB64" s="350">
        <f t="shared" si="125"/>
        <v>0</v>
      </c>
      <c r="FC64" s="350">
        <f t="shared" si="126"/>
        <v>0</v>
      </c>
      <c r="FD64" s="350">
        <f t="shared" si="127"/>
        <v>0</v>
      </c>
      <c r="FE64" s="350">
        <f t="shared" si="128"/>
        <v>0</v>
      </c>
      <c r="FF64" s="350">
        <f t="shared" si="129"/>
        <v>0</v>
      </c>
      <c r="FG64" s="350">
        <f t="shared" si="130"/>
        <v>0</v>
      </c>
      <c r="FH64" s="350">
        <f t="shared" si="131"/>
        <v>0</v>
      </c>
      <c r="FI64" s="350">
        <f t="shared" si="132"/>
        <v>0</v>
      </c>
      <c r="FJ64" s="350">
        <f t="shared" si="133"/>
        <v>0</v>
      </c>
      <c r="FK64" s="350">
        <f t="shared" si="134"/>
        <v>0</v>
      </c>
      <c r="FL64" s="350">
        <f t="shared" si="135"/>
        <v>0</v>
      </c>
      <c r="FM64" s="350">
        <f t="shared" si="136"/>
        <v>0</v>
      </c>
      <c r="FN64" s="350">
        <f t="shared" si="137"/>
        <v>0</v>
      </c>
      <c r="FO64" s="350">
        <f t="shared" si="138"/>
        <v>0</v>
      </c>
      <c r="FP64" s="350">
        <f t="shared" si="139"/>
        <v>0</v>
      </c>
      <c r="FQ64" s="350">
        <f t="shared" si="140"/>
        <v>0</v>
      </c>
      <c r="FR64" s="350">
        <f t="shared" si="141"/>
        <v>0</v>
      </c>
      <c r="FS64" s="350">
        <f t="shared" si="142"/>
        <v>0</v>
      </c>
      <c r="FT64" s="350">
        <f t="shared" si="143"/>
        <v>0</v>
      </c>
      <c r="FU64" s="350">
        <f t="shared" si="144"/>
        <v>0</v>
      </c>
      <c r="FV64" s="350">
        <f t="shared" si="145"/>
        <v>0</v>
      </c>
      <c r="FW64" s="350">
        <f t="shared" si="146"/>
        <v>0</v>
      </c>
      <c r="FX64" s="350">
        <f t="shared" si="147"/>
        <v>0</v>
      </c>
      <c r="FY64" s="350">
        <f t="shared" si="148"/>
        <v>0</v>
      </c>
      <c r="FZ64" s="350">
        <f t="shared" si="149"/>
        <v>0</v>
      </c>
      <c r="GA64" s="350">
        <f t="shared" si="150"/>
        <v>0</v>
      </c>
      <c r="GB64" s="350">
        <f t="shared" si="151"/>
        <v>0</v>
      </c>
      <c r="GC64" s="350">
        <f t="shared" si="152"/>
        <v>0</v>
      </c>
      <c r="GD64" s="350">
        <f t="shared" si="153"/>
        <v>0</v>
      </c>
      <c r="GE64" s="350">
        <f t="shared" si="154"/>
        <v>0</v>
      </c>
      <c r="GF64" s="350">
        <f t="shared" si="155"/>
        <v>0</v>
      </c>
      <c r="GG64" s="350">
        <f t="shared" si="156"/>
        <v>0</v>
      </c>
      <c r="GH64" s="350">
        <f t="shared" si="157"/>
        <v>0</v>
      </c>
      <c r="GI64" s="350">
        <f t="shared" si="158"/>
        <v>0</v>
      </c>
      <c r="GJ64" s="350">
        <f t="shared" si="159"/>
        <v>0</v>
      </c>
      <c r="GK64" s="350">
        <f t="shared" si="160"/>
        <v>0</v>
      </c>
      <c r="GL64" s="350">
        <f t="shared" si="161"/>
        <v>0</v>
      </c>
      <c r="GM64" s="346">
        <v>9</v>
      </c>
      <c r="GN64" s="346">
        <f t="shared" si="162"/>
        <v>0</v>
      </c>
      <c r="GO64" s="346">
        <v>1</v>
      </c>
      <c r="GP64" s="346">
        <f t="shared" si="163"/>
        <v>0</v>
      </c>
    </row>
    <row r="65" spans="1:198" x14ac:dyDescent="0.25">
      <c r="A65" s="31"/>
      <c r="B65" s="31"/>
      <c r="C65" s="31"/>
      <c r="D65" s="31"/>
      <c r="E65" s="31"/>
      <c r="F65" s="31"/>
      <c r="G65" s="34"/>
      <c r="H65" s="31"/>
      <c r="I65" s="31"/>
      <c r="J65" s="31"/>
      <c r="K65" s="31"/>
      <c r="L65" s="31"/>
      <c r="M65" s="31"/>
      <c r="N65" s="31"/>
      <c r="O65" s="99"/>
      <c r="P65" s="4" t="str">
        <f t="shared" si="164"/>
        <v/>
      </c>
      <c r="Q65" s="102"/>
      <c r="R65" s="4" t="str">
        <f t="shared" si="165"/>
        <v/>
      </c>
      <c r="S65" s="31"/>
      <c r="T65" s="31"/>
      <c r="U65" s="31"/>
      <c r="V65" s="31"/>
      <c r="W65" s="31"/>
      <c r="X65" s="31"/>
      <c r="Y65" s="31"/>
      <c r="Z65" s="31"/>
      <c r="AA65" s="31"/>
      <c r="AC65" s="346">
        <f t="shared" si="166"/>
        <v>0</v>
      </c>
      <c r="AE65" s="350" t="s">
        <v>226</v>
      </c>
      <c r="AF65" s="346">
        <f t="shared" si="167"/>
        <v>0</v>
      </c>
      <c r="AG65" s="346">
        <f t="shared" si="168"/>
        <v>0</v>
      </c>
      <c r="AH65" s="346">
        <f t="shared" si="169"/>
        <v>0</v>
      </c>
      <c r="AI65" s="346">
        <f t="shared" si="6"/>
        <v>0</v>
      </c>
      <c r="AJ65" s="346">
        <f t="shared" si="7"/>
        <v>0</v>
      </c>
      <c r="AK65" s="346">
        <f t="shared" si="8"/>
        <v>0</v>
      </c>
      <c r="AL65" s="346">
        <f t="shared" si="9"/>
        <v>0</v>
      </c>
      <c r="AM65" s="346">
        <f t="shared" si="10"/>
        <v>0</v>
      </c>
      <c r="AN65" s="346">
        <f t="shared" si="170"/>
        <v>0</v>
      </c>
      <c r="AP65" s="350" t="s">
        <v>226</v>
      </c>
      <c r="AQ65" s="378"/>
      <c r="AR65" s="378"/>
      <c r="AS65" s="350">
        <f t="shared" si="12"/>
        <v>0</v>
      </c>
      <c r="AT65" s="350">
        <f t="shared" si="13"/>
        <v>0</v>
      </c>
      <c r="AU65" s="350">
        <f t="shared" si="14"/>
        <v>0</v>
      </c>
      <c r="AV65" s="350">
        <f t="shared" si="15"/>
        <v>0</v>
      </c>
      <c r="AW65" s="350">
        <f t="shared" si="16"/>
        <v>0</v>
      </c>
      <c r="AX65" s="350">
        <f t="shared" si="17"/>
        <v>0</v>
      </c>
      <c r="AY65" s="350">
        <f t="shared" si="18"/>
        <v>0</v>
      </c>
      <c r="AZ65" s="350">
        <f t="shared" si="19"/>
        <v>0</v>
      </c>
      <c r="BA65" s="350">
        <f t="shared" si="20"/>
        <v>0</v>
      </c>
      <c r="BB65" s="350">
        <f t="shared" si="21"/>
        <v>0</v>
      </c>
      <c r="BC65" s="350">
        <f t="shared" si="22"/>
        <v>0</v>
      </c>
      <c r="BD65" s="350">
        <f t="shared" si="23"/>
        <v>0</v>
      </c>
      <c r="BE65" s="350">
        <f t="shared" si="24"/>
        <v>0</v>
      </c>
      <c r="BF65" s="350">
        <f t="shared" si="25"/>
        <v>0</v>
      </c>
      <c r="BG65" s="350">
        <f t="shared" si="26"/>
        <v>0</v>
      </c>
      <c r="BH65" s="350">
        <f t="shared" si="27"/>
        <v>0</v>
      </c>
      <c r="BI65" s="350">
        <f t="shared" si="28"/>
        <v>0</v>
      </c>
      <c r="BJ65" s="350">
        <f t="shared" si="29"/>
        <v>0</v>
      </c>
      <c r="BK65" s="350">
        <f t="shared" si="30"/>
        <v>0</v>
      </c>
      <c r="BL65" s="350">
        <f t="shared" si="31"/>
        <v>0</v>
      </c>
      <c r="BM65" s="350">
        <f t="shared" si="32"/>
        <v>0</v>
      </c>
      <c r="BN65" s="350">
        <f t="shared" si="33"/>
        <v>0</v>
      </c>
      <c r="BO65" s="350">
        <f t="shared" si="34"/>
        <v>0</v>
      </c>
      <c r="BP65" s="350">
        <f t="shared" si="35"/>
        <v>0</v>
      </c>
      <c r="BQ65" s="350">
        <f t="shared" si="36"/>
        <v>0</v>
      </c>
      <c r="BR65" s="350">
        <f t="shared" si="37"/>
        <v>0</v>
      </c>
      <c r="BS65" s="350">
        <f t="shared" si="38"/>
        <v>0</v>
      </c>
      <c r="BT65" s="350">
        <f t="shared" si="39"/>
        <v>0</v>
      </c>
      <c r="BU65" s="350">
        <f t="shared" si="40"/>
        <v>0</v>
      </c>
      <c r="BV65" s="350">
        <f t="shared" si="41"/>
        <v>0</v>
      </c>
      <c r="BW65" s="350">
        <f t="shared" si="42"/>
        <v>0</v>
      </c>
      <c r="BX65" s="350">
        <f t="shared" si="43"/>
        <v>0</v>
      </c>
      <c r="BY65" s="350">
        <f t="shared" si="44"/>
        <v>0</v>
      </c>
      <c r="BZ65" s="350">
        <f t="shared" si="45"/>
        <v>0</v>
      </c>
      <c r="CA65" s="350">
        <f t="shared" si="46"/>
        <v>0</v>
      </c>
      <c r="CB65" s="350">
        <f t="shared" si="47"/>
        <v>0</v>
      </c>
      <c r="CC65" s="350">
        <f t="shared" si="48"/>
        <v>0</v>
      </c>
      <c r="CD65" s="350">
        <f t="shared" si="49"/>
        <v>0</v>
      </c>
      <c r="CE65" s="350">
        <f t="shared" si="50"/>
        <v>0</v>
      </c>
      <c r="CF65" s="350">
        <f t="shared" si="51"/>
        <v>0</v>
      </c>
      <c r="CG65" s="350">
        <f t="shared" si="52"/>
        <v>0</v>
      </c>
      <c r="CH65" s="350">
        <f t="shared" si="53"/>
        <v>0</v>
      </c>
      <c r="CI65" s="350">
        <f t="shared" si="54"/>
        <v>0</v>
      </c>
      <c r="CJ65" s="350">
        <f t="shared" si="55"/>
        <v>0</v>
      </c>
      <c r="CK65" s="350">
        <f t="shared" si="56"/>
        <v>0</v>
      </c>
      <c r="CL65" s="350">
        <f t="shared" si="57"/>
        <v>0</v>
      </c>
      <c r="CM65" s="350">
        <f t="shared" si="58"/>
        <v>0</v>
      </c>
      <c r="CN65" s="350">
        <f t="shared" si="59"/>
        <v>0</v>
      </c>
      <c r="CO65" s="350">
        <f t="shared" si="60"/>
        <v>0</v>
      </c>
      <c r="CP65" s="350">
        <f t="shared" si="61"/>
        <v>0</v>
      </c>
      <c r="CQ65" s="350">
        <f t="shared" si="62"/>
        <v>0</v>
      </c>
      <c r="CR65" s="350">
        <f t="shared" si="63"/>
        <v>0</v>
      </c>
      <c r="CS65" s="350">
        <f t="shared" si="64"/>
        <v>0</v>
      </c>
      <c r="CT65" s="350">
        <f t="shared" si="65"/>
        <v>0</v>
      </c>
      <c r="CU65" s="350">
        <f t="shared" si="66"/>
        <v>0</v>
      </c>
      <c r="CV65" s="350">
        <f t="shared" si="67"/>
        <v>0</v>
      </c>
      <c r="CW65" s="350">
        <f t="shared" si="68"/>
        <v>0</v>
      </c>
      <c r="CX65" s="350">
        <f t="shared" si="69"/>
        <v>0</v>
      </c>
      <c r="CY65" s="350">
        <f t="shared" si="70"/>
        <v>0</v>
      </c>
      <c r="CZ65" s="350">
        <f t="shared" si="71"/>
        <v>0</v>
      </c>
      <c r="DA65" s="350">
        <f t="shared" si="72"/>
        <v>0</v>
      </c>
      <c r="DB65" s="350">
        <f t="shared" si="73"/>
        <v>0</v>
      </c>
      <c r="DC65" s="350">
        <f t="shared" si="74"/>
        <v>0</v>
      </c>
      <c r="DD65" s="350">
        <f t="shared" si="75"/>
        <v>0</v>
      </c>
      <c r="DE65" s="350">
        <f t="shared" si="76"/>
        <v>0</v>
      </c>
      <c r="DF65" s="350">
        <f t="shared" si="77"/>
        <v>0</v>
      </c>
      <c r="DG65" s="350">
        <f t="shared" si="78"/>
        <v>0</v>
      </c>
      <c r="DH65" s="350">
        <f t="shared" si="79"/>
        <v>0</v>
      </c>
      <c r="DI65" s="350">
        <f t="shared" si="80"/>
        <v>0</v>
      </c>
      <c r="DJ65" s="350">
        <f t="shared" si="81"/>
        <v>0</v>
      </c>
      <c r="DK65" s="350">
        <f t="shared" si="82"/>
        <v>0</v>
      </c>
      <c r="DL65" s="350">
        <f t="shared" si="83"/>
        <v>0</v>
      </c>
      <c r="DM65" s="350">
        <f t="shared" si="84"/>
        <v>0</v>
      </c>
      <c r="DN65" s="350">
        <f t="shared" si="85"/>
        <v>0</v>
      </c>
      <c r="DO65" s="350">
        <f t="shared" si="86"/>
        <v>0</v>
      </c>
      <c r="DP65" s="350">
        <f t="shared" si="87"/>
        <v>0</v>
      </c>
      <c r="DQ65" s="350">
        <f t="shared" si="88"/>
        <v>0</v>
      </c>
      <c r="DR65" s="350">
        <f t="shared" si="89"/>
        <v>0</v>
      </c>
      <c r="DS65" s="350">
        <f t="shared" si="90"/>
        <v>0</v>
      </c>
      <c r="DT65" s="350">
        <f t="shared" si="91"/>
        <v>0</v>
      </c>
      <c r="DU65" s="350">
        <f t="shared" si="92"/>
        <v>0</v>
      </c>
      <c r="DV65" s="350">
        <f t="shared" si="93"/>
        <v>0</v>
      </c>
      <c r="DW65" s="350">
        <f t="shared" si="94"/>
        <v>0</v>
      </c>
      <c r="DX65" s="350">
        <f t="shared" si="95"/>
        <v>0</v>
      </c>
      <c r="DY65" s="350">
        <f t="shared" si="96"/>
        <v>0</v>
      </c>
      <c r="DZ65" s="350">
        <f t="shared" si="97"/>
        <v>0</v>
      </c>
      <c r="EA65" s="350">
        <f t="shared" si="98"/>
        <v>0</v>
      </c>
      <c r="EB65" s="350">
        <f t="shared" si="99"/>
        <v>0</v>
      </c>
      <c r="EC65" s="350">
        <f t="shared" si="100"/>
        <v>0</v>
      </c>
      <c r="ED65" s="350">
        <f t="shared" si="101"/>
        <v>0</v>
      </c>
      <c r="EE65" s="350">
        <f t="shared" si="102"/>
        <v>0</v>
      </c>
      <c r="EF65" s="350">
        <f t="shared" si="103"/>
        <v>0</v>
      </c>
      <c r="EG65" s="350">
        <f t="shared" si="104"/>
        <v>0</v>
      </c>
      <c r="EH65" s="350">
        <f t="shared" si="105"/>
        <v>0</v>
      </c>
      <c r="EI65" s="350">
        <f t="shared" si="106"/>
        <v>0</v>
      </c>
      <c r="EJ65" s="350">
        <f t="shared" si="107"/>
        <v>0</v>
      </c>
      <c r="EK65" s="350">
        <f t="shared" si="108"/>
        <v>0</v>
      </c>
      <c r="EL65" s="350">
        <f t="shared" si="109"/>
        <v>0</v>
      </c>
      <c r="EM65" s="350">
        <f t="shared" si="110"/>
        <v>0</v>
      </c>
      <c r="EN65" s="350">
        <f t="shared" si="111"/>
        <v>0</v>
      </c>
      <c r="EO65" s="350">
        <f t="shared" si="112"/>
        <v>0</v>
      </c>
      <c r="EP65" s="350">
        <f t="shared" si="113"/>
        <v>0</v>
      </c>
      <c r="EQ65" s="350">
        <f t="shared" si="114"/>
        <v>0</v>
      </c>
      <c r="ER65" s="350">
        <f t="shared" si="115"/>
        <v>0</v>
      </c>
      <c r="ES65" s="350">
        <f t="shared" si="116"/>
        <v>0</v>
      </c>
      <c r="ET65" s="350">
        <f t="shared" si="117"/>
        <v>0</v>
      </c>
      <c r="EU65" s="350">
        <f t="shared" si="118"/>
        <v>0</v>
      </c>
      <c r="EV65" s="350">
        <f t="shared" si="119"/>
        <v>0</v>
      </c>
      <c r="EW65" s="350">
        <f t="shared" si="120"/>
        <v>0</v>
      </c>
      <c r="EX65" s="350">
        <f t="shared" si="121"/>
        <v>0</v>
      </c>
      <c r="EY65" s="350">
        <f t="shared" si="122"/>
        <v>0</v>
      </c>
      <c r="EZ65" s="350">
        <f t="shared" si="123"/>
        <v>0</v>
      </c>
      <c r="FA65" s="350">
        <f t="shared" si="124"/>
        <v>0</v>
      </c>
      <c r="FB65" s="350">
        <f t="shared" si="125"/>
        <v>0</v>
      </c>
      <c r="FC65" s="350">
        <f t="shared" si="126"/>
        <v>0</v>
      </c>
      <c r="FD65" s="350">
        <f t="shared" si="127"/>
        <v>0</v>
      </c>
      <c r="FE65" s="350">
        <f t="shared" si="128"/>
        <v>0</v>
      </c>
      <c r="FF65" s="350">
        <f t="shared" si="129"/>
        <v>0</v>
      </c>
      <c r="FG65" s="350">
        <f t="shared" si="130"/>
        <v>0</v>
      </c>
      <c r="FH65" s="350">
        <f t="shared" si="131"/>
        <v>0</v>
      </c>
      <c r="FI65" s="350">
        <f t="shared" si="132"/>
        <v>0</v>
      </c>
      <c r="FJ65" s="350">
        <f t="shared" si="133"/>
        <v>0</v>
      </c>
      <c r="FK65" s="350">
        <f t="shared" si="134"/>
        <v>0</v>
      </c>
      <c r="FL65" s="350">
        <f t="shared" si="135"/>
        <v>0</v>
      </c>
      <c r="FM65" s="350">
        <f t="shared" si="136"/>
        <v>0</v>
      </c>
      <c r="FN65" s="350">
        <f t="shared" si="137"/>
        <v>0</v>
      </c>
      <c r="FO65" s="350">
        <f t="shared" si="138"/>
        <v>0</v>
      </c>
      <c r="FP65" s="350">
        <f t="shared" si="139"/>
        <v>0</v>
      </c>
      <c r="FQ65" s="350">
        <f t="shared" si="140"/>
        <v>0</v>
      </c>
      <c r="FR65" s="350">
        <f t="shared" si="141"/>
        <v>0</v>
      </c>
      <c r="FS65" s="350">
        <f t="shared" si="142"/>
        <v>0</v>
      </c>
      <c r="FT65" s="350">
        <f t="shared" si="143"/>
        <v>0</v>
      </c>
      <c r="FU65" s="350">
        <f t="shared" si="144"/>
        <v>0</v>
      </c>
      <c r="FV65" s="350">
        <f t="shared" si="145"/>
        <v>0</v>
      </c>
      <c r="FW65" s="350">
        <f t="shared" si="146"/>
        <v>0</v>
      </c>
      <c r="FX65" s="350">
        <f t="shared" si="147"/>
        <v>0</v>
      </c>
      <c r="FY65" s="350">
        <f t="shared" si="148"/>
        <v>0</v>
      </c>
      <c r="FZ65" s="350">
        <f t="shared" si="149"/>
        <v>0</v>
      </c>
      <c r="GA65" s="350">
        <f t="shared" si="150"/>
        <v>0</v>
      </c>
      <c r="GB65" s="350">
        <f t="shared" si="151"/>
        <v>0</v>
      </c>
      <c r="GC65" s="350">
        <f t="shared" si="152"/>
        <v>0</v>
      </c>
      <c r="GD65" s="350">
        <f t="shared" si="153"/>
        <v>0</v>
      </c>
      <c r="GE65" s="350">
        <f t="shared" si="154"/>
        <v>0</v>
      </c>
      <c r="GF65" s="350">
        <f t="shared" si="155"/>
        <v>0</v>
      </c>
      <c r="GG65" s="350">
        <f t="shared" si="156"/>
        <v>0</v>
      </c>
      <c r="GH65" s="350">
        <f t="shared" si="157"/>
        <v>0</v>
      </c>
      <c r="GI65" s="350">
        <f t="shared" si="158"/>
        <v>0</v>
      </c>
      <c r="GJ65" s="350">
        <f t="shared" si="159"/>
        <v>0</v>
      </c>
      <c r="GK65" s="350">
        <f t="shared" si="160"/>
        <v>0</v>
      </c>
      <c r="GL65" s="350">
        <f t="shared" si="161"/>
        <v>0</v>
      </c>
      <c r="GM65" s="346">
        <v>1</v>
      </c>
      <c r="GN65" s="346">
        <f t="shared" si="162"/>
        <v>0</v>
      </c>
      <c r="GO65" s="346">
        <v>3</v>
      </c>
      <c r="GP65" s="346">
        <f t="shared" si="163"/>
        <v>0</v>
      </c>
    </row>
    <row r="66" spans="1:198" x14ac:dyDescent="0.25">
      <c r="A66" s="31"/>
      <c r="B66" s="31"/>
      <c r="C66" s="31"/>
      <c r="D66" s="31"/>
      <c r="E66" s="31"/>
      <c r="F66" s="31"/>
      <c r="G66" s="34"/>
      <c r="H66" s="31"/>
      <c r="I66" s="31"/>
      <c r="J66" s="31"/>
      <c r="K66" s="31"/>
      <c r="L66" s="31"/>
      <c r="M66" s="31"/>
      <c r="N66" s="31"/>
      <c r="O66" s="99"/>
      <c r="P66" s="4" t="str">
        <f t="shared" si="164"/>
        <v/>
      </c>
      <c r="Q66" s="102"/>
      <c r="R66" s="4" t="str">
        <f t="shared" si="165"/>
        <v/>
      </c>
      <c r="S66" s="31"/>
      <c r="T66" s="31"/>
      <c r="U66" s="31"/>
      <c r="V66" s="31"/>
      <c r="W66" s="31"/>
      <c r="X66" s="31"/>
      <c r="Y66" s="31"/>
      <c r="Z66" s="31"/>
      <c r="AA66" s="31"/>
      <c r="AC66" s="346">
        <f t="shared" si="166"/>
        <v>0</v>
      </c>
      <c r="AE66" s="350" t="s">
        <v>227</v>
      </c>
      <c r="AF66" s="346">
        <f t="shared" si="167"/>
        <v>0</v>
      </c>
      <c r="AG66" s="346">
        <f t="shared" si="168"/>
        <v>0</v>
      </c>
      <c r="AH66" s="346">
        <f t="shared" si="169"/>
        <v>0</v>
      </c>
      <c r="AI66" s="346">
        <f t="shared" si="6"/>
        <v>0</v>
      </c>
      <c r="AJ66" s="346">
        <f t="shared" si="7"/>
        <v>0</v>
      </c>
      <c r="AK66" s="346">
        <f t="shared" si="8"/>
        <v>0</v>
      </c>
      <c r="AL66" s="346">
        <f t="shared" si="9"/>
        <v>0</v>
      </c>
      <c r="AM66" s="346">
        <f t="shared" si="10"/>
        <v>0</v>
      </c>
      <c r="AN66" s="346">
        <f t="shared" si="170"/>
        <v>0</v>
      </c>
      <c r="AP66" s="350" t="s">
        <v>227</v>
      </c>
      <c r="AQ66" s="378"/>
      <c r="AR66" s="378"/>
      <c r="AS66" s="350">
        <f t="shared" si="12"/>
        <v>0</v>
      </c>
      <c r="AT66" s="350">
        <f t="shared" si="13"/>
        <v>0</v>
      </c>
      <c r="AU66" s="350">
        <f t="shared" si="14"/>
        <v>0</v>
      </c>
      <c r="AV66" s="350">
        <f t="shared" si="15"/>
        <v>0</v>
      </c>
      <c r="AW66" s="350">
        <f t="shared" si="16"/>
        <v>0</v>
      </c>
      <c r="AX66" s="350">
        <f t="shared" si="17"/>
        <v>0</v>
      </c>
      <c r="AY66" s="350">
        <f t="shared" si="18"/>
        <v>0</v>
      </c>
      <c r="AZ66" s="350">
        <f t="shared" si="19"/>
        <v>0</v>
      </c>
      <c r="BA66" s="350">
        <f t="shared" si="20"/>
        <v>0</v>
      </c>
      <c r="BB66" s="350">
        <f t="shared" si="21"/>
        <v>0</v>
      </c>
      <c r="BC66" s="350">
        <f t="shared" si="22"/>
        <v>0</v>
      </c>
      <c r="BD66" s="350">
        <f t="shared" si="23"/>
        <v>0</v>
      </c>
      <c r="BE66" s="350">
        <f t="shared" si="24"/>
        <v>0</v>
      </c>
      <c r="BF66" s="350">
        <f t="shared" si="25"/>
        <v>0</v>
      </c>
      <c r="BG66" s="350">
        <f t="shared" si="26"/>
        <v>0</v>
      </c>
      <c r="BH66" s="350">
        <f t="shared" si="27"/>
        <v>0</v>
      </c>
      <c r="BI66" s="350">
        <f t="shared" si="28"/>
        <v>0</v>
      </c>
      <c r="BJ66" s="350">
        <f t="shared" si="29"/>
        <v>0</v>
      </c>
      <c r="BK66" s="350">
        <f t="shared" si="30"/>
        <v>0</v>
      </c>
      <c r="BL66" s="350">
        <f t="shared" si="31"/>
        <v>0</v>
      </c>
      <c r="BM66" s="350">
        <f t="shared" si="32"/>
        <v>0</v>
      </c>
      <c r="BN66" s="350">
        <f t="shared" si="33"/>
        <v>0</v>
      </c>
      <c r="BO66" s="350">
        <f t="shared" si="34"/>
        <v>0</v>
      </c>
      <c r="BP66" s="350">
        <f t="shared" si="35"/>
        <v>0</v>
      </c>
      <c r="BQ66" s="350">
        <f t="shared" si="36"/>
        <v>0</v>
      </c>
      <c r="BR66" s="350">
        <f t="shared" si="37"/>
        <v>0</v>
      </c>
      <c r="BS66" s="350">
        <f t="shared" si="38"/>
        <v>0</v>
      </c>
      <c r="BT66" s="350">
        <f t="shared" si="39"/>
        <v>0</v>
      </c>
      <c r="BU66" s="350">
        <f t="shared" si="40"/>
        <v>0</v>
      </c>
      <c r="BV66" s="350">
        <f t="shared" si="41"/>
        <v>0</v>
      </c>
      <c r="BW66" s="350">
        <f t="shared" si="42"/>
        <v>0</v>
      </c>
      <c r="BX66" s="350">
        <f t="shared" si="43"/>
        <v>0</v>
      </c>
      <c r="BY66" s="350">
        <f t="shared" si="44"/>
        <v>0</v>
      </c>
      <c r="BZ66" s="350">
        <f t="shared" si="45"/>
        <v>0</v>
      </c>
      <c r="CA66" s="350">
        <f t="shared" si="46"/>
        <v>0</v>
      </c>
      <c r="CB66" s="350">
        <f t="shared" si="47"/>
        <v>0</v>
      </c>
      <c r="CC66" s="350">
        <f t="shared" si="48"/>
        <v>0</v>
      </c>
      <c r="CD66" s="350">
        <f t="shared" si="49"/>
        <v>0</v>
      </c>
      <c r="CE66" s="350">
        <f t="shared" si="50"/>
        <v>0</v>
      </c>
      <c r="CF66" s="350">
        <f t="shared" si="51"/>
        <v>0</v>
      </c>
      <c r="CG66" s="350">
        <f t="shared" si="52"/>
        <v>0</v>
      </c>
      <c r="CH66" s="350">
        <f t="shared" si="53"/>
        <v>0</v>
      </c>
      <c r="CI66" s="350">
        <f t="shared" si="54"/>
        <v>0</v>
      </c>
      <c r="CJ66" s="350">
        <f t="shared" si="55"/>
        <v>0</v>
      </c>
      <c r="CK66" s="350">
        <f t="shared" si="56"/>
        <v>0</v>
      </c>
      <c r="CL66" s="350">
        <f t="shared" si="57"/>
        <v>0</v>
      </c>
      <c r="CM66" s="350">
        <f t="shared" si="58"/>
        <v>0</v>
      </c>
      <c r="CN66" s="350">
        <f t="shared" si="59"/>
        <v>0</v>
      </c>
      <c r="CO66" s="350">
        <f t="shared" si="60"/>
        <v>0</v>
      </c>
      <c r="CP66" s="350">
        <f t="shared" si="61"/>
        <v>0</v>
      </c>
      <c r="CQ66" s="350">
        <f t="shared" si="62"/>
        <v>0</v>
      </c>
      <c r="CR66" s="350">
        <f t="shared" si="63"/>
        <v>0</v>
      </c>
      <c r="CS66" s="350">
        <f t="shared" si="64"/>
        <v>0</v>
      </c>
      <c r="CT66" s="350">
        <f t="shared" si="65"/>
        <v>0</v>
      </c>
      <c r="CU66" s="350">
        <f t="shared" si="66"/>
        <v>0</v>
      </c>
      <c r="CV66" s="350">
        <f t="shared" si="67"/>
        <v>0</v>
      </c>
      <c r="CW66" s="350">
        <f t="shared" si="68"/>
        <v>0</v>
      </c>
      <c r="CX66" s="350">
        <f t="shared" si="69"/>
        <v>0</v>
      </c>
      <c r="CY66" s="350">
        <f t="shared" si="70"/>
        <v>0</v>
      </c>
      <c r="CZ66" s="350">
        <f t="shared" si="71"/>
        <v>0</v>
      </c>
      <c r="DA66" s="350">
        <f t="shared" si="72"/>
        <v>0</v>
      </c>
      <c r="DB66" s="350">
        <f t="shared" si="73"/>
        <v>0</v>
      </c>
      <c r="DC66" s="350">
        <f t="shared" si="74"/>
        <v>0</v>
      </c>
      <c r="DD66" s="350">
        <f t="shared" si="75"/>
        <v>0</v>
      </c>
      <c r="DE66" s="350">
        <f t="shared" si="76"/>
        <v>0</v>
      </c>
      <c r="DF66" s="350">
        <f t="shared" si="77"/>
        <v>0</v>
      </c>
      <c r="DG66" s="350">
        <f t="shared" si="78"/>
        <v>0</v>
      </c>
      <c r="DH66" s="350">
        <f t="shared" si="79"/>
        <v>0</v>
      </c>
      <c r="DI66" s="350">
        <f t="shared" si="80"/>
        <v>0</v>
      </c>
      <c r="DJ66" s="350">
        <f t="shared" si="81"/>
        <v>0</v>
      </c>
      <c r="DK66" s="350">
        <f t="shared" si="82"/>
        <v>0</v>
      </c>
      <c r="DL66" s="350">
        <f t="shared" si="83"/>
        <v>0</v>
      </c>
      <c r="DM66" s="350">
        <f t="shared" si="84"/>
        <v>0</v>
      </c>
      <c r="DN66" s="350">
        <f t="shared" si="85"/>
        <v>0</v>
      </c>
      <c r="DO66" s="350">
        <f t="shared" si="86"/>
        <v>0</v>
      </c>
      <c r="DP66" s="350">
        <f t="shared" si="87"/>
        <v>0</v>
      </c>
      <c r="DQ66" s="350">
        <f t="shared" si="88"/>
        <v>0</v>
      </c>
      <c r="DR66" s="350">
        <f t="shared" si="89"/>
        <v>0</v>
      </c>
      <c r="DS66" s="350">
        <f t="shared" si="90"/>
        <v>0</v>
      </c>
      <c r="DT66" s="350">
        <f t="shared" si="91"/>
        <v>0</v>
      </c>
      <c r="DU66" s="350">
        <f t="shared" si="92"/>
        <v>0</v>
      </c>
      <c r="DV66" s="350">
        <f t="shared" si="93"/>
        <v>0</v>
      </c>
      <c r="DW66" s="350">
        <f t="shared" si="94"/>
        <v>0</v>
      </c>
      <c r="DX66" s="350">
        <f t="shared" si="95"/>
        <v>0</v>
      </c>
      <c r="DY66" s="350">
        <f t="shared" si="96"/>
        <v>0</v>
      </c>
      <c r="DZ66" s="350">
        <f t="shared" si="97"/>
        <v>0</v>
      </c>
      <c r="EA66" s="350">
        <f t="shared" si="98"/>
        <v>0</v>
      </c>
      <c r="EB66" s="350">
        <f t="shared" si="99"/>
        <v>0</v>
      </c>
      <c r="EC66" s="350">
        <f t="shared" si="100"/>
        <v>0</v>
      </c>
      <c r="ED66" s="350">
        <f t="shared" si="101"/>
        <v>0</v>
      </c>
      <c r="EE66" s="350">
        <f t="shared" si="102"/>
        <v>0</v>
      </c>
      <c r="EF66" s="350">
        <f t="shared" si="103"/>
        <v>0</v>
      </c>
      <c r="EG66" s="350">
        <f t="shared" si="104"/>
        <v>0</v>
      </c>
      <c r="EH66" s="350">
        <f t="shared" si="105"/>
        <v>0</v>
      </c>
      <c r="EI66" s="350">
        <f t="shared" si="106"/>
        <v>0</v>
      </c>
      <c r="EJ66" s="350">
        <f t="shared" si="107"/>
        <v>0</v>
      </c>
      <c r="EK66" s="350">
        <f t="shared" si="108"/>
        <v>0</v>
      </c>
      <c r="EL66" s="350">
        <f t="shared" si="109"/>
        <v>0</v>
      </c>
      <c r="EM66" s="350">
        <f t="shared" si="110"/>
        <v>0</v>
      </c>
      <c r="EN66" s="350">
        <f t="shared" si="111"/>
        <v>0</v>
      </c>
      <c r="EO66" s="350">
        <f t="shared" si="112"/>
        <v>0</v>
      </c>
      <c r="EP66" s="350">
        <f t="shared" si="113"/>
        <v>0</v>
      </c>
      <c r="EQ66" s="350">
        <f t="shared" si="114"/>
        <v>0</v>
      </c>
      <c r="ER66" s="350">
        <f t="shared" si="115"/>
        <v>0</v>
      </c>
      <c r="ES66" s="350">
        <f t="shared" si="116"/>
        <v>0</v>
      </c>
      <c r="ET66" s="350">
        <f t="shared" si="117"/>
        <v>0</v>
      </c>
      <c r="EU66" s="350">
        <f t="shared" si="118"/>
        <v>0</v>
      </c>
      <c r="EV66" s="350">
        <f t="shared" si="119"/>
        <v>0</v>
      </c>
      <c r="EW66" s="350">
        <f t="shared" si="120"/>
        <v>0</v>
      </c>
      <c r="EX66" s="350">
        <f t="shared" si="121"/>
        <v>0</v>
      </c>
      <c r="EY66" s="350">
        <f t="shared" si="122"/>
        <v>0</v>
      </c>
      <c r="EZ66" s="350">
        <f t="shared" si="123"/>
        <v>0</v>
      </c>
      <c r="FA66" s="350">
        <f t="shared" si="124"/>
        <v>0</v>
      </c>
      <c r="FB66" s="350">
        <f t="shared" si="125"/>
        <v>0</v>
      </c>
      <c r="FC66" s="350">
        <f t="shared" si="126"/>
        <v>0</v>
      </c>
      <c r="FD66" s="350">
        <f t="shared" si="127"/>
        <v>0</v>
      </c>
      <c r="FE66" s="350">
        <f t="shared" si="128"/>
        <v>0</v>
      </c>
      <c r="FF66" s="350">
        <f t="shared" si="129"/>
        <v>0</v>
      </c>
      <c r="FG66" s="350">
        <f t="shared" si="130"/>
        <v>0</v>
      </c>
      <c r="FH66" s="350">
        <f t="shared" si="131"/>
        <v>0</v>
      </c>
      <c r="FI66" s="350">
        <f t="shared" si="132"/>
        <v>0</v>
      </c>
      <c r="FJ66" s="350">
        <f t="shared" si="133"/>
        <v>0</v>
      </c>
      <c r="FK66" s="350">
        <f t="shared" si="134"/>
        <v>0</v>
      </c>
      <c r="FL66" s="350">
        <f t="shared" si="135"/>
        <v>0</v>
      </c>
      <c r="FM66" s="350">
        <f t="shared" si="136"/>
        <v>0</v>
      </c>
      <c r="FN66" s="350">
        <f t="shared" si="137"/>
        <v>0</v>
      </c>
      <c r="FO66" s="350">
        <f t="shared" si="138"/>
        <v>0</v>
      </c>
      <c r="FP66" s="350">
        <f t="shared" si="139"/>
        <v>0</v>
      </c>
      <c r="FQ66" s="350">
        <f t="shared" si="140"/>
        <v>0</v>
      </c>
      <c r="FR66" s="350">
        <f t="shared" si="141"/>
        <v>0</v>
      </c>
      <c r="FS66" s="350">
        <f t="shared" si="142"/>
        <v>0</v>
      </c>
      <c r="FT66" s="350">
        <f t="shared" si="143"/>
        <v>0</v>
      </c>
      <c r="FU66" s="350">
        <f t="shared" si="144"/>
        <v>0</v>
      </c>
      <c r="FV66" s="350">
        <f t="shared" si="145"/>
        <v>0</v>
      </c>
      <c r="FW66" s="350">
        <f t="shared" si="146"/>
        <v>0</v>
      </c>
      <c r="FX66" s="350">
        <f t="shared" si="147"/>
        <v>0</v>
      </c>
      <c r="FY66" s="350">
        <f t="shared" si="148"/>
        <v>0</v>
      </c>
      <c r="FZ66" s="350">
        <f t="shared" si="149"/>
        <v>0</v>
      </c>
      <c r="GA66" s="350">
        <f t="shared" si="150"/>
        <v>0</v>
      </c>
      <c r="GB66" s="350">
        <f t="shared" si="151"/>
        <v>0</v>
      </c>
      <c r="GC66" s="350">
        <f t="shared" si="152"/>
        <v>0</v>
      </c>
      <c r="GD66" s="350">
        <f t="shared" si="153"/>
        <v>0</v>
      </c>
      <c r="GE66" s="350">
        <f t="shared" si="154"/>
        <v>0</v>
      </c>
      <c r="GF66" s="350">
        <f t="shared" si="155"/>
        <v>0</v>
      </c>
      <c r="GG66" s="350">
        <f t="shared" si="156"/>
        <v>0</v>
      </c>
      <c r="GH66" s="350">
        <f t="shared" si="157"/>
        <v>0</v>
      </c>
      <c r="GI66" s="350">
        <f t="shared" si="158"/>
        <v>0</v>
      </c>
      <c r="GJ66" s="350">
        <f t="shared" si="159"/>
        <v>0</v>
      </c>
      <c r="GK66" s="350">
        <f t="shared" si="160"/>
        <v>0</v>
      </c>
      <c r="GL66" s="350">
        <f t="shared" si="161"/>
        <v>0</v>
      </c>
      <c r="GM66" s="346">
        <v>8</v>
      </c>
      <c r="GN66" s="346">
        <f t="shared" si="162"/>
        <v>0</v>
      </c>
      <c r="GO66" s="346">
        <v>1</v>
      </c>
      <c r="GP66" s="346">
        <f t="shared" si="163"/>
        <v>0</v>
      </c>
    </row>
    <row r="67" spans="1:198" x14ac:dyDescent="0.25">
      <c r="A67" s="31"/>
      <c r="B67" s="31"/>
      <c r="C67" s="31"/>
      <c r="D67" s="31"/>
      <c r="E67" s="31"/>
      <c r="F67" s="31"/>
      <c r="G67" s="34"/>
      <c r="H67" s="31"/>
      <c r="I67" s="31"/>
      <c r="J67" s="31"/>
      <c r="K67" s="31"/>
      <c r="L67" s="31"/>
      <c r="M67" s="31"/>
      <c r="N67" s="31"/>
      <c r="O67" s="99"/>
      <c r="P67" s="4" t="str">
        <f t="shared" si="164"/>
        <v/>
      </c>
      <c r="Q67" s="102"/>
      <c r="R67" s="4" t="str">
        <f t="shared" si="165"/>
        <v/>
      </c>
      <c r="S67" s="31"/>
      <c r="T67" s="31"/>
      <c r="U67" s="31"/>
      <c r="V67" s="31"/>
      <c r="W67" s="31"/>
      <c r="X67" s="31"/>
      <c r="Y67" s="31"/>
      <c r="Z67" s="31"/>
      <c r="AA67" s="31"/>
      <c r="AC67" s="346">
        <f t="shared" si="166"/>
        <v>0</v>
      </c>
      <c r="AE67" s="350" t="s">
        <v>228</v>
      </c>
      <c r="AF67" s="346">
        <f t="shared" si="167"/>
        <v>0</v>
      </c>
      <c r="AG67" s="346">
        <f t="shared" si="168"/>
        <v>0</v>
      </c>
      <c r="AH67" s="346">
        <f t="shared" si="169"/>
        <v>0</v>
      </c>
      <c r="AI67" s="346">
        <f t="shared" si="6"/>
        <v>0</v>
      </c>
      <c r="AJ67" s="346">
        <f t="shared" si="7"/>
        <v>0</v>
      </c>
      <c r="AK67" s="346">
        <f t="shared" si="8"/>
        <v>0</v>
      </c>
      <c r="AL67" s="346">
        <f t="shared" si="9"/>
        <v>0</v>
      </c>
      <c r="AM67" s="346">
        <f t="shared" si="10"/>
        <v>0</v>
      </c>
      <c r="AN67" s="346">
        <f t="shared" si="170"/>
        <v>0</v>
      </c>
      <c r="AP67" s="350" t="s">
        <v>228</v>
      </c>
      <c r="AQ67" s="378"/>
      <c r="AR67" s="378"/>
      <c r="AS67" s="350">
        <f t="shared" si="12"/>
        <v>0</v>
      </c>
      <c r="AT67" s="350">
        <f t="shared" si="13"/>
        <v>0</v>
      </c>
      <c r="AU67" s="350">
        <f t="shared" si="14"/>
        <v>0</v>
      </c>
      <c r="AV67" s="350">
        <f t="shared" si="15"/>
        <v>0</v>
      </c>
      <c r="AW67" s="350">
        <f t="shared" si="16"/>
        <v>0</v>
      </c>
      <c r="AX67" s="350">
        <f t="shared" si="17"/>
        <v>0</v>
      </c>
      <c r="AY67" s="350">
        <f t="shared" si="18"/>
        <v>0</v>
      </c>
      <c r="AZ67" s="350">
        <f t="shared" si="19"/>
        <v>0</v>
      </c>
      <c r="BA67" s="350">
        <f t="shared" si="20"/>
        <v>0</v>
      </c>
      <c r="BB67" s="350">
        <f t="shared" si="21"/>
        <v>0</v>
      </c>
      <c r="BC67" s="350">
        <f t="shared" si="22"/>
        <v>0</v>
      </c>
      <c r="BD67" s="350">
        <f t="shared" si="23"/>
        <v>0</v>
      </c>
      <c r="BE67" s="350">
        <f t="shared" si="24"/>
        <v>0</v>
      </c>
      <c r="BF67" s="350">
        <f t="shared" si="25"/>
        <v>0</v>
      </c>
      <c r="BG67" s="350">
        <f t="shared" si="26"/>
        <v>0</v>
      </c>
      <c r="BH67" s="350">
        <f t="shared" si="27"/>
        <v>0</v>
      </c>
      <c r="BI67" s="350">
        <f t="shared" si="28"/>
        <v>0</v>
      </c>
      <c r="BJ67" s="350">
        <f t="shared" si="29"/>
        <v>0</v>
      </c>
      <c r="BK67" s="350">
        <f t="shared" si="30"/>
        <v>0</v>
      </c>
      <c r="BL67" s="350">
        <f t="shared" si="31"/>
        <v>0</v>
      </c>
      <c r="BM67" s="350">
        <f t="shared" si="32"/>
        <v>0</v>
      </c>
      <c r="BN67" s="350">
        <f t="shared" si="33"/>
        <v>0</v>
      </c>
      <c r="BO67" s="350">
        <f t="shared" si="34"/>
        <v>0</v>
      </c>
      <c r="BP67" s="350">
        <f t="shared" si="35"/>
        <v>0</v>
      </c>
      <c r="BQ67" s="350">
        <f t="shared" si="36"/>
        <v>0</v>
      </c>
      <c r="BR67" s="350">
        <f t="shared" si="37"/>
        <v>0</v>
      </c>
      <c r="BS67" s="350">
        <f t="shared" si="38"/>
        <v>0</v>
      </c>
      <c r="BT67" s="350">
        <f t="shared" si="39"/>
        <v>0</v>
      </c>
      <c r="BU67" s="350">
        <f t="shared" si="40"/>
        <v>0</v>
      </c>
      <c r="BV67" s="350">
        <f t="shared" si="41"/>
        <v>0</v>
      </c>
      <c r="BW67" s="350">
        <f t="shared" si="42"/>
        <v>0</v>
      </c>
      <c r="BX67" s="350">
        <f t="shared" si="43"/>
        <v>0</v>
      </c>
      <c r="BY67" s="350">
        <f t="shared" si="44"/>
        <v>0</v>
      </c>
      <c r="BZ67" s="350">
        <f t="shared" si="45"/>
        <v>0</v>
      </c>
      <c r="CA67" s="350">
        <f t="shared" si="46"/>
        <v>0</v>
      </c>
      <c r="CB67" s="350">
        <f t="shared" si="47"/>
        <v>0</v>
      </c>
      <c r="CC67" s="350">
        <f t="shared" si="48"/>
        <v>0</v>
      </c>
      <c r="CD67" s="350">
        <f t="shared" si="49"/>
        <v>0</v>
      </c>
      <c r="CE67" s="350">
        <f t="shared" si="50"/>
        <v>0</v>
      </c>
      <c r="CF67" s="350">
        <f t="shared" si="51"/>
        <v>0</v>
      </c>
      <c r="CG67" s="350">
        <f t="shared" si="52"/>
        <v>0</v>
      </c>
      <c r="CH67" s="350">
        <f t="shared" si="53"/>
        <v>0</v>
      </c>
      <c r="CI67" s="350">
        <f t="shared" si="54"/>
        <v>0</v>
      </c>
      <c r="CJ67" s="350">
        <f t="shared" si="55"/>
        <v>0</v>
      </c>
      <c r="CK67" s="350">
        <f t="shared" si="56"/>
        <v>0</v>
      </c>
      <c r="CL67" s="350">
        <f t="shared" si="57"/>
        <v>0</v>
      </c>
      <c r="CM67" s="350">
        <f t="shared" si="58"/>
        <v>0</v>
      </c>
      <c r="CN67" s="350">
        <f t="shared" si="59"/>
        <v>0</v>
      </c>
      <c r="CO67" s="350">
        <f t="shared" si="60"/>
        <v>0</v>
      </c>
      <c r="CP67" s="350">
        <f t="shared" si="61"/>
        <v>0</v>
      </c>
      <c r="CQ67" s="350">
        <f t="shared" si="62"/>
        <v>0</v>
      </c>
      <c r="CR67" s="350">
        <f t="shared" si="63"/>
        <v>0</v>
      </c>
      <c r="CS67" s="350">
        <f t="shared" si="64"/>
        <v>0</v>
      </c>
      <c r="CT67" s="350">
        <f t="shared" si="65"/>
        <v>0</v>
      </c>
      <c r="CU67" s="350">
        <f t="shared" si="66"/>
        <v>0</v>
      </c>
      <c r="CV67" s="350">
        <f t="shared" si="67"/>
        <v>0</v>
      </c>
      <c r="CW67" s="350">
        <f t="shared" si="68"/>
        <v>0</v>
      </c>
      <c r="CX67" s="350">
        <f t="shared" si="69"/>
        <v>0</v>
      </c>
      <c r="CY67" s="350">
        <f t="shared" si="70"/>
        <v>0</v>
      </c>
      <c r="CZ67" s="350">
        <f t="shared" si="71"/>
        <v>0</v>
      </c>
      <c r="DA67" s="350">
        <f t="shared" si="72"/>
        <v>0</v>
      </c>
      <c r="DB67" s="350">
        <f t="shared" si="73"/>
        <v>0</v>
      </c>
      <c r="DC67" s="350">
        <f t="shared" si="74"/>
        <v>0</v>
      </c>
      <c r="DD67" s="350">
        <f t="shared" si="75"/>
        <v>0</v>
      </c>
      <c r="DE67" s="350">
        <f t="shared" si="76"/>
        <v>0</v>
      </c>
      <c r="DF67" s="350">
        <f t="shared" si="77"/>
        <v>0</v>
      </c>
      <c r="DG67" s="350">
        <f t="shared" si="78"/>
        <v>0</v>
      </c>
      <c r="DH67" s="350">
        <f t="shared" si="79"/>
        <v>0</v>
      </c>
      <c r="DI67" s="350">
        <f t="shared" si="80"/>
        <v>0</v>
      </c>
      <c r="DJ67" s="350">
        <f t="shared" si="81"/>
        <v>0</v>
      </c>
      <c r="DK67" s="350">
        <f t="shared" si="82"/>
        <v>0</v>
      </c>
      <c r="DL67" s="350">
        <f t="shared" si="83"/>
        <v>0</v>
      </c>
      <c r="DM67" s="350">
        <f t="shared" si="84"/>
        <v>0</v>
      </c>
      <c r="DN67" s="350">
        <f t="shared" si="85"/>
        <v>0</v>
      </c>
      <c r="DO67" s="350">
        <f t="shared" si="86"/>
        <v>0</v>
      </c>
      <c r="DP67" s="350">
        <f t="shared" si="87"/>
        <v>0</v>
      </c>
      <c r="DQ67" s="350">
        <f t="shared" si="88"/>
        <v>0</v>
      </c>
      <c r="DR67" s="350">
        <f t="shared" si="89"/>
        <v>0</v>
      </c>
      <c r="DS67" s="350">
        <f t="shared" si="90"/>
        <v>0</v>
      </c>
      <c r="DT67" s="350">
        <f t="shared" si="91"/>
        <v>0</v>
      </c>
      <c r="DU67" s="350">
        <f t="shared" si="92"/>
        <v>0</v>
      </c>
      <c r="DV67" s="350">
        <f t="shared" si="93"/>
        <v>0</v>
      </c>
      <c r="DW67" s="350">
        <f t="shared" si="94"/>
        <v>0</v>
      </c>
      <c r="DX67" s="350">
        <f t="shared" si="95"/>
        <v>0</v>
      </c>
      <c r="DY67" s="350">
        <f t="shared" si="96"/>
        <v>0</v>
      </c>
      <c r="DZ67" s="350">
        <f t="shared" si="97"/>
        <v>0</v>
      </c>
      <c r="EA67" s="350">
        <f t="shared" si="98"/>
        <v>0</v>
      </c>
      <c r="EB67" s="350">
        <f t="shared" si="99"/>
        <v>0</v>
      </c>
      <c r="EC67" s="350">
        <f t="shared" si="100"/>
        <v>0</v>
      </c>
      <c r="ED67" s="350">
        <f t="shared" si="101"/>
        <v>0</v>
      </c>
      <c r="EE67" s="350">
        <f t="shared" si="102"/>
        <v>0</v>
      </c>
      <c r="EF67" s="350">
        <f t="shared" si="103"/>
        <v>0</v>
      </c>
      <c r="EG67" s="350">
        <f t="shared" si="104"/>
        <v>0</v>
      </c>
      <c r="EH67" s="350">
        <f t="shared" si="105"/>
        <v>0</v>
      </c>
      <c r="EI67" s="350">
        <f t="shared" si="106"/>
        <v>0</v>
      </c>
      <c r="EJ67" s="350">
        <f t="shared" si="107"/>
        <v>0</v>
      </c>
      <c r="EK67" s="350">
        <f t="shared" si="108"/>
        <v>0</v>
      </c>
      <c r="EL67" s="350">
        <f t="shared" si="109"/>
        <v>0</v>
      </c>
      <c r="EM67" s="350">
        <f t="shared" si="110"/>
        <v>0</v>
      </c>
      <c r="EN67" s="350">
        <f t="shared" si="111"/>
        <v>0</v>
      </c>
      <c r="EO67" s="350">
        <f t="shared" si="112"/>
        <v>0</v>
      </c>
      <c r="EP67" s="350">
        <f t="shared" si="113"/>
        <v>0</v>
      </c>
      <c r="EQ67" s="350">
        <f t="shared" si="114"/>
        <v>0</v>
      </c>
      <c r="ER67" s="350">
        <f t="shared" si="115"/>
        <v>0</v>
      </c>
      <c r="ES67" s="350">
        <f t="shared" si="116"/>
        <v>0</v>
      </c>
      <c r="ET67" s="350">
        <f t="shared" si="117"/>
        <v>0</v>
      </c>
      <c r="EU67" s="350">
        <f t="shared" si="118"/>
        <v>0</v>
      </c>
      <c r="EV67" s="350">
        <f t="shared" si="119"/>
        <v>0</v>
      </c>
      <c r="EW67" s="350">
        <f t="shared" si="120"/>
        <v>0</v>
      </c>
      <c r="EX67" s="350">
        <f t="shared" si="121"/>
        <v>0</v>
      </c>
      <c r="EY67" s="350">
        <f t="shared" si="122"/>
        <v>0</v>
      </c>
      <c r="EZ67" s="350">
        <f t="shared" si="123"/>
        <v>0</v>
      </c>
      <c r="FA67" s="350">
        <f t="shared" si="124"/>
        <v>0</v>
      </c>
      <c r="FB67" s="350">
        <f t="shared" si="125"/>
        <v>0</v>
      </c>
      <c r="FC67" s="350">
        <f t="shared" si="126"/>
        <v>0</v>
      </c>
      <c r="FD67" s="350">
        <f t="shared" si="127"/>
        <v>0</v>
      </c>
      <c r="FE67" s="350">
        <f t="shared" si="128"/>
        <v>0</v>
      </c>
      <c r="FF67" s="350">
        <f t="shared" si="129"/>
        <v>0</v>
      </c>
      <c r="FG67" s="350">
        <f t="shared" si="130"/>
        <v>0</v>
      </c>
      <c r="FH67" s="350">
        <f t="shared" si="131"/>
        <v>0</v>
      </c>
      <c r="FI67" s="350">
        <f t="shared" si="132"/>
        <v>0</v>
      </c>
      <c r="FJ67" s="350">
        <f t="shared" si="133"/>
        <v>0</v>
      </c>
      <c r="FK67" s="350">
        <f t="shared" si="134"/>
        <v>0</v>
      </c>
      <c r="FL67" s="350">
        <f t="shared" si="135"/>
        <v>0</v>
      </c>
      <c r="FM67" s="350">
        <f t="shared" si="136"/>
        <v>0</v>
      </c>
      <c r="FN67" s="350">
        <f t="shared" si="137"/>
        <v>0</v>
      </c>
      <c r="FO67" s="350">
        <f t="shared" si="138"/>
        <v>0</v>
      </c>
      <c r="FP67" s="350">
        <f t="shared" si="139"/>
        <v>0</v>
      </c>
      <c r="FQ67" s="350">
        <f t="shared" si="140"/>
        <v>0</v>
      </c>
      <c r="FR67" s="350">
        <f t="shared" si="141"/>
        <v>0</v>
      </c>
      <c r="FS67" s="350">
        <f t="shared" si="142"/>
        <v>0</v>
      </c>
      <c r="FT67" s="350">
        <f t="shared" si="143"/>
        <v>0</v>
      </c>
      <c r="FU67" s="350">
        <f t="shared" si="144"/>
        <v>0</v>
      </c>
      <c r="FV67" s="350">
        <f t="shared" si="145"/>
        <v>0</v>
      </c>
      <c r="FW67" s="350">
        <f t="shared" si="146"/>
        <v>0</v>
      </c>
      <c r="FX67" s="350">
        <f t="shared" si="147"/>
        <v>0</v>
      </c>
      <c r="FY67" s="350">
        <f t="shared" si="148"/>
        <v>0</v>
      </c>
      <c r="FZ67" s="350">
        <f t="shared" si="149"/>
        <v>0</v>
      </c>
      <c r="GA67" s="350">
        <f t="shared" si="150"/>
        <v>0</v>
      </c>
      <c r="GB67" s="350">
        <f t="shared" si="151"/>
        <v>0</v>
      </c>
      <c r="GC67" s="350">
        <f t="shared" si="152"/>
        <v>0</v>
      </c>
      <c r="GD67" s="350">
        <f t="shared" si="153"/>
        <v>0</v>
      </c>
      <c r="GE67" s="350">
        <f t="shared" si="154"/>
        <v>0</v>
      </c>
      <c r="GF67" s="350">
        <f t="shared" si="155"/>
        <v>0</v>
      </c>
      <c r="GG67" s="350">
        <f t="shared" si="156"/>
        <v>0</v>
      </c>
      <c r="GH67" s="350">
        <f t="shared" si="157"/>
        <v>0</v>
      </c>
      <c r="GI67" s="350">
        <f t="shared" si="158"/>
        <v>0</v>
      </c>
      <c r="GJ67" s="350">
        <f t="shared" si="159"/>
        <v>0</v>
      </c>
      <c r="GK67" s="350">
        <f t="shared" si="160"/>
        <v>0</v>
      </c>
      <c r="GL67" s="350">
        <f t="shared" si="161"/>
        <v>0</v>
      </c>
      <c r="GM67" s="346">
        <v>7</v>
      </c>
      <c r="GN67" s="346">
        <f t="shared" si="162"/>
        <v>0</v>
      </c>
      <c r="GO67" s="346">
        <v>1</v>
      </c>
      <c r="GP67" s="346">
        <f t="shared" si="163"/>
        <v>0</v>
      </c>
    </row>
    <row r="68" spans="1:198" x14ac:dyDescent="0.25">
      <c r="A68" s="31"/>
      <c r="B68" s="31"/>
      <c r="C68" s="31"/>
      <c r="D68" s="31"/>
      <c r="E68" s="31"/>
      <c r="F68" s="31"/>
      <c r="G68" s="34"/>
      <c r="H68" s="31"/>
      <c r="I68" s="31"/>
      <c r="J68" s="31"/>
      <c r="K68" s="31"/>
      <c r="L68" s="31"/>
      <c r="M68" s="31"/>
      <c r="N68" s="31"/>
      <c r="O68" s="99"/>
      <c r="P68" s="4" t="str">
        <f t="shared" si="164"/>
        <v/>
      </c>
      <c r="Q68" s="102"/>
      <c r="R68" s="4" t="str">
        <f t="shared" si="165"/>
        <v/>
      </c>
      <c r="S68" s="31"/>
      <c r="T68" s="31"/>
      <c r="U68" s="31"/>
      <c r="V68" s="31"/>
      <c r="W68" s="31"/>
      <c r="X68" s="31"/>
      <c r="Y68" s="31"/>
      <c r="Z68" s="31"/>
      <c r="AA68" s="31"/>
      <c r="AC68" s="346">
        <f t="shared" si="166"/>
        <v>0</v>
      </c>
      <c r="AE68" s="350" t="s">
        <v>229</v>
      </c>
      <c r="AF68" s="346">
        <f t="shared" si="167"/>
        <v>0</v>
      </c>
      <c r="AG68" s="346">
        <f t="shared" si="168"/>
        <v>0</v>
      </c>
      <c r="AH68" s="346">
        <f t="shared" si="169"/>
        <v>0</v>
      </c>
      <c r="AI68" s="346">
        <f t="shared" si="6"/>
        <v>0</v>
      </c>
      <c r="AJ68" s="346">
        <f t="shared" si="7"/>
        <v>0</v>
      </c>
      <c r="AK68" s="346">
        <f t="shared" si="8"/>
        <v>0</v>
      </c>
      <c r="AL68" s="346">
        <f t="shared" si="9"/>
        <v>0</v>
      </c>
      <c r="AM68" s="346">
        <f t="shared" si="10"/>
        <v>0</v>
      </c>
      <c r="AN68" s="346">
        <f t="shared" si="170"/>
        <v>0</v>
      </c>
      <c r="AP68" s="350" t="s">
        <v>229</v>
      </c>
      <c r="AQ68" s="378"/>
      <c r="AR68" s="378"/>
      <c r="AS68" s="350">
        <f t="shared" si="12"/>
        <v>0</v>
      </c>
      <c r="AT68" s="350">
        <f t="shared" si="13"/>
        <v>0</v>
      </c>
      <c r="AU68" s="350">
        <f t="shared" si="14"/>
        <v>0</v>
      </c>
      <c r="AV68" s="350">
        <f t="shared" si="15"/>
        <v>0</v>
      </c>
      <c r="AW68" s="350">
        <f t="shared" si="16"/>
        <v>0</v>
      </c>
      <c r="AX68" s="350">
        <f t="shared" si="17"/>
        <v>0</v>
      </c>
      <c r="AY68" s="350">
        <f t="shared" si="18"/>
        <v>0</v>
      </c>
      <c r="AZ68" s="350">
        <f t="shared" si="19"/>
        <v>0</v>
      </c>
      <c r="BA68" s="350">
        <f t="shared" si="20"/>
        <v>0</v>
      </c>
      <c r="BB68" s="350">
        <f t="shared" si="21"/>
        <v>0</v>
      </c>
      <c r="BC68" s="350">
        <f t="shared" si="22"/>
        <v>0</v>
      </c>
      <c r="BD68" s="350">
        <f t="shared" si="23"/>
        <v>0</v>
      </c>
      <c r="BE68" s="350">
        <f t="shared" si="24"/>
        <v>0</v>
      </c>
      <c r="BF68" s="350">
        <f t="shared" si="25"/>
        <v>0</v>
      </c>
      <c r="BG68" s="350">
        <f t="shared" si="26"/>
        <v>0</v>
      </c>
      <c r="BH68" s="350">
        <f t="shared" si="27"/>
        <v>0</v>
      </c>
      <c r="BI68" s="350">
        <f t="shared" si="28"/>
        <v>0</v>
      </c>
      <c r="BJ68" s="350">
        <f t="shared" si="29"/>
        <v>0</v>
      </c>
      <c r="BK68" s="350">
        <f t="shared" si="30"/>
        <v>0</v>
      </c>
      <c r="BL68" s="350">
        <f t="shared" si="31"/>
        <v>0</v>
      </c>
      <c r="BM68" s="350">
        <f t="shared" si="32"/>
        <v>0</v>
      </c>
      <c r="BN68" s="350">
        <f t="shared" si="33"/>
        <v>0</v>
      </c>
      <c r="BO68" s="350">
        <f t="shared" si="34"/>
        <v>0</v>
      </c>
      <c r="BP68" s="350">
        <f t="shared" si="35"/>
        <v>0</v>
      </c>
      <c r="BQ68" s="350">
        <f t="shared" si="36"/>
        <v>0</v>
      </c>
      <c r="BR68" s="350">
        <f t="shared" si="37"/>
        <v>0</v>
      </c>
      <c r="BS68" s="350">
        <f t="shared" si="38"/>
        <v>0</v>
      </c>
      <c r="BT68" s="350">
        <f t="shared" si="39"/>
        <v>0</v>
      </c>
      <c r="BU68" s="350">
        <f t="shared" si="40"/>
        <v>0</v>
      </c>
      <c r="BV68" s="350">
        <f t="shared" si="41"/>
        <v>0</v>
      </c>
      <c r="BW68" s="350">
        <f t="shared" si="42"/>
        <v>0</v>
      </c>
      <c r="BX68" s="350">
        <f t="shared" si="43"/>
        <v>0</v>
      </c>
      <c r="BY68" s="350">
        <f t="shared" si="44"/>
        <v>0</v>
      </c>
      <c r="BZ68" s="350">
        <f t="shared" si="45"/>
        <v>0</v>
      </c>
      <c r="CA68" s="350">
        <f t="shared" si="46"/>
        <v>0</v>
      </c>
      <c r="CB68" s="350">
        <f t="shared" si="47"/>
        <v>0</v>
      </c>
      <c r="CC68" s="350">
        <f t="shared" si="48"/>
        <v>0</v>
      </c>
      <c r="CD68" s="350">
        <f t="shared" si="49"/>
        <v>0</v>
      </c>
      <c r="CE68" s="350">
        <f t="shared" si="50"/>
        <v>0</v>
      </c>
      <c r="CF68" s="350">
        <f t="shared" si="51"/>
        <v>0</v>
      </c>
      <c r="CG68" s="350">
        <f t="shared" si="52"/>
        <v>0</v>
      </c>
      <c r="CH68" s="350">
        <f t="shared" si="53"/>
        <v>0</v>
      </c>
      <c r="CI68" s="350">
        <f t="shared" si="54"/>
        <v>0</v>
      </c>
      <c r="CJ68" s="350">
        <f t="shared" si="55"/>
        <v>0</v>
      </c>
      <c r="CK68" s="350">
        <f t="shared" si="56"/>
        <v>0</v>
      </c>
      <c r="CL68" s="350">
        <f t="shared" si="57"/>
        <v>0</v>
      </c>
      <c r="CM68" s="350">
        <f t="shared" si="58"/>
        <v>0</v>
      </c>
      <c r="CN68" s="350">
        <f t="shared" si="59"/>
        <v>0</v>
      </c>
      <c r="CO68" s="350">
        <f t="shared" si="60"/>
        <v>0</v>
      </c>
      <c r="CP68" s="350">
        <f t="shared" si="61"/>
        <v>0</v>
      </c>
      <c r="CQ68" s="350">
        <f t="shared" si="62"/>
        <v>0</v>
      </c>
      <c r="CR68" s="350">
        <f t="shared" si="63"/>
        <v>0</v>
      </c>
      <c r="CS68" s="350">
        <f t="shared" si="64"/>
        <v>0</v>
      </c>
      <c r="CT68" s="350">
        <f t="shared" si="65"/>
        <v>0</v>
      </c>
      <c r="CU68" s="350">
        <f t="shared" si="66"/>
        <v>0</v>
      </c>
      <c r="CV68" s="350">
        <f t="shared" si="67"/>
        <v>0</v>
      </c>
      <c r="CW68" s="350">
        <f t="shared" si="68"/>
        <v>0</v>
      </c>
      <c r="CX68" s="350">
        <f t="shared" si="69"/>
        <v>0</v>
      </c>
      <c r="CY68" s="350">
        <f t="shared" si="70"/>
        <v>0</v>
      </c>
      <c r="CZ68" s="350">
        <f t="shared" si="71"/>
        <v>0</v>
      </c>
      <c r="DA68" s="350">
        <f t="shared" si="72"/>
        <v>0</v>
      </c>
      <c r="DB68" s="350">
        <f t="shared" si="73"/>
        <v>0</v>
      </c>
      <c r="DC68" s="350">
        <f t="shared" si="74"/>
        <v>0</v>
      </c>
      <c r="DD68" s="350">
        <f t="shared" si="75"/>
        <v>0</v>
      </c>
      <c r="DE68" s="350">
        <f t="shared" si="76"/>
        <v>0</v>
      </c>
      <c r="DF68" s="350">
        <f t="shared" si="77"/>
        <v>0</v>
      </c>
      <c r="DG68" s="350">
        <f t="shared" si="78"/>
        <v>0</v>
      </c>
      <c r="DH68" s="350">
        <f t="shared" si="79"/>
        <v>0</v>
      </c>
      <c r="DI68" s="350">
        <f t="shared" si="80"/>
        <v>0</v>
      </c>
      <c r="DJ68" s="350">
        <f t="shared" si="81"/>
        <v>0</v>
      </c>
      <c r="DK68" s="350">
        <f t="shared" si="82"/>
        <v>0</v>
      </c>
      <c r="DL68" s="350">
        <f t="shared" si="83"/>
        <v>0</v>
      </c>
      <c r="DM68" s="350">
        <f t="shared" si="84"/>
        <v>0</v>
      </c>
      <c r="DN68" s="350">
        <f t="shared" si="85"/>
        <v>0</v>
      </c>
      <c r="DO68" s="350">
        <f t="shared" si="86"/>
        <v>0</v>
      </c>
      <c r="DP68" s="350">
        <f t="shared" si="87"/>
        <v>0</v>
      </c>
      <c r="DQ68" s="350">
        <f t="shared" si="88"/>
        <v>0</v>
      </c>
      <c r="DR68" s="350">
        <f t="shared" si="89"/>
        <v>0</v>
      </c>
      <c r="DS68" s="350">
        <f t="shared" si="90"/>
        <v>0</v>
      </c>
      <c r="DT68" s="350">
        <f t="shared" si="91"/>
        <v>0</v>
      </c>
      <c r="DU68" s="350">
        <f t="shared" si="92"/>
        <v>0</v>
      </c>
      <c r="DV68" s="350">
        <f t="shared" si="93"/>
        <v>0</v>
      </c>
      <c r="DW68" s="350">
        <f t="shared" si="94"/>
        <v>0</v>
      </c>
      <c r="DX68" s="350">
        <f t="shared" si="95"/>
        <v>0</v>
      </c>
      <c r="DY68" s="350">
        <f t="shared" si="96"/>
        <v>0</v>
      </c>
      <c r="DZ68" s="350">
        <f t="shared" si="97"/>
        <v>0</v>
      </c>
      <c r="EA68" s="350">
        <f t="shared" si="98"/>
        <v>0</v>
      </c>
      <c r="EB68" s="350">
        <f t="shared" si="99"/>
        <v>0</v>
      </c>
      <c r="EC68" s="350">
        <f t="shared" si="100"/>
        <v>0</v>
      </c>
      <c r="ED68" s="350">
        <f t="shared" si="101"/>
        <v>0</v>
      </c>
      <c r="EE68" s="350">
        <f t="shared" si="102"/>
        <v>0</v>
      </c>
      <c r="EF68" s="350">
        <f t="shared" si="103"/>
        <v>0</v>
      </c>
      <c r="EG68" s="350">
        <f t="shared" si="104"/>
        <v>0</v>
      </c>
      <c r="EH68" s="350">
        <f t="shared" si="105"/>
        <v>0</v>
      </c>
      <c r="EI68" s="350">
        <f t="shared" si="106"/>
        <v>0</v>
      </c>
      <c r="EJ68" s="350">
        <f t="shared" si="107"/>
        <v>0</v>
      </c>
      <c r="EK68" s="350">
        <f t="shared" si="108"/>
        <v>0</v>
      </c>
      <c r="EL68" s="350">
        <f t="shared" si="109"/>
        <v>0</v>
      </c>
      <c r="EM68" s="350">
        <f t="shared" si="110"/>
        <v>0</v>
      </c>
      <c r="EN68" s="350">
        <f t="shared" si="111"/>
        <v>0</v>
      </c>
      <c r="EO68" s="350">
        <f t="shared" si="112"/>
        <v>0</v>
      </c>
      <c r="EP68" s="350">
        <f t="shared" si="113"/>
        <v>0</v>
      </c>
      <c r="EQ68" s="350">
        <f t="shared" si="114"/>
        <v>0</v>
      </c>
      <c r="ER68" s="350">
        <f t="shared" si="115"/>
        <v>0</v>
      </c>
      <c r="ES68" s="350">
        <f t="shared" si="116"/>
        <v>0</v>
      </c>
      <c r="ET68" s="350">
        <f t="shared" si="117"/>
        <v>0</v>
      </c>
      <c r="EU68" s="350">
        <f t="shared" si="118"/>
        <v>0</v>
      </c>
      <c r="EV68" s="350">
        <f t="shared" si="119"/>
        <v>0</v>
      </c>
      <c r="EW68" s="350">
        <f t="shared" si="120"/>
        <v>0</v>
      </c>
      <c r="EX68" s="350">
        <f t="shared" si="121"/>
        <v>0</v>
      </c>
      <c r="EY68" s="350">
        <f t="shared" si="122"/>
        <v>0</v>
      </c>
      <c r="EZ68" s="350">
        <f t="shared" si="123"/>
        <v>0</v>
      </c>
      <c r="FA68" s="350">
        <f t="shared" si="124"/>
        <v>0</v>
      </c>
      <c r="FB68" s="350">
        <f t="shared" si="125"/>
        <v>0</v>
      </c>
      <c r="FC68" s="350">
        <f t="shared" si="126"/>
        <v>0</v>
      </c>
      <c r="FD68" s="350">
        <f t="shared" si="127"/>
        <v>0</v>
      </c>
      <c r="FE68" s="350">
        <f t="shared" si="128"/>
        <v>0</v>
      </c>
      <c r="FF68" s="350">
        <f t="shared" si="129"/>
        <v>0</v>
      </c>
      <c r="FG68" s="350">
        <f t="shared" si="130"/>
        <v>0</v>
      </c>
      <c r="FH68" s="350">
        <f t="shared" si="131"/>
        <v>0</v>
      </c>
      <c r="FI68" s="350">
        <f t="shared" si="132"/>
        <v>0</v>
      </c>
      <c r="FJ68" s="350">
        <f t="shared" si="133"/>
        <v>0</v>
      </c>
      <c r="FK68" s="350">
        <f t="shared" si="134"/>
        <v>0</v>
      </c>
      <c r="FL68" s="350">
        <f t="shared" si="135"/>
        <v>0</v>
      </c>
      <c r="FM68" s="350">
        <f t="shared" si="136"/>
        <v>0</v>
      </c>
      <c r="FN68" s="350">
        <f t="shared" si="137"/>
        <v>0</v>
      </c>
      <c r="FO68" s="350">
        <f t="shared" si="138"/>
        <v>0</v>
      </c>
      <c r="FP68" s="350">
        <f t="shared" si="139"/>
        <v>0</v>
      </c>
      <c r="FQ68" s="350">
        <f t="shared" si="140"/>
        <v>0</v>
      </c>
      <c r="FR68" s="350">
        <f t="shared" si="141"/>
        <v>0</v>
      </c>
      <c r="FS68" s="350">
        <f t="shared" si="142"/>
        <v>0</v>
      </c>
      <c r="FT68" s="350">
        <f t="shared" si="143"/>
        <v>0</v>
      </c>
      <c r="FU68" s="350">
        <f t="shared" si="144"/>
        <v>0</v>
      </c>
      <c r="FV68" s="350">
        <f t="shared" si="145"/>
        <v>0</v>
      </c>
      <c r="FW68" s="350">
        <f t="shared" si="146"/>
        <v>0</v>
      </c>
      <c r="FX68" s="350">
        <f t="shared" si="147"/>
        <v>0</v>
      </c>
      <c r="FY68" s="350">
        <f t="shared" si="148"/>
        <v>0</v>
      </c>
      <c r="FZ68" s="350">
        <f t="shared" si="149"/>
        <v>0</v>
      </c>
      <c r="GA68" s="350">
        <f t="shared" si="150"/>
        <v>0</v>
      </c>
      <c r="GB68" s="350">
        <f t="shared" si="151"/>
        <v>0</v>
      </c>
      <c r="GC68" s="350">
        <f t="shared" si="152"/>
        <v>0</v>
      </c>
      <c r="GD68" s="350">
        <f t="shared" si="153"/>
        <v>0</v>
      </c>
      <c r="GE68" s="350">
        <f t="shared" si="154"/>
        <v>0</v>
      </c>
      <c r="GF68" s="350">
        <f t="shared" si="155"/>
        <v>0</v>
      </c>
      <c r="GG68" s="350">
        <f t="shared" si="156"/>
        <v>0</v>
      </c>
      <c r="GH68" s="350">
        <f t="shared" si="157"/>
        <v>0</v>
      </c>
      <c r="GI68" s="350">
        <f t="shared" si="158"/>
        <v>0</v>
      </c>
      <c r="GJ68" s="350">
        <f t="shared" si="159"/>
        <v>0</v>
      </c>
      <c r="GK68" s="350">
        <f t="shared" si="160"/>
        <v>0</v>
      </c>
      <c r="GL68" s="350">
        <f t="shared" si="161"/>
        <v>0</v>
      </c>
      <c r="GM68" s="346">
        <v>3</v>
      </c>
      <c r="GN68" s="346">
        <f t="shared" si="162"/>
        <v>0</v>
      </c>
      <c r="GO68" s="346">
        <v>3</v>
      </c>
      <c r="GP68" s="346">
        <f t="shared" si="163"/>
        <v>0</v>
      </c>
    </row>
    <row r="69" spans="1:198" x14ac:dyDescent="0.25">
      <c r="A69" s="31"/>
      <c r="B69" s="31"/>
      <c r="C69" s="31"/>
      <c r="D69" s="31"/>
      <c r="E69" s="31"/>
      <c r="F69" s="31"/>
      <c r="G69" s="34"/>
      <c r="H69" s="31"/>
      <c r="I69" s="31"/>
      <c r="J69" s="31"/>
      <c r="K69" s="31"/>
      <c r="L69" s="31"/>
      <c r="M69" s="31"/>
      <c r="N69" s="31"/>
      <c r="O69" s="99"/>
      <c r="P69" s="4" t="str">
        <f t="shared" si="164"/>
        <v/>
      </c>
      <c r="Q69" s="102"/>
      <c r="R69" s="4" t="str">
        <f t="shared" si="165"/>
        <v/>
      </c>
      <c r="S69" s="31"/>
      <c r="T69" s="31"/>
      <c r="U69" s="31"/>
      <c r="V69" s="31"/>
      <c r="W69" s="31"/>
      <c r="X69" s="31"/>
      <c r="Y69" s="31"/>
      <c r="Z69" s="31"/>
      <c r="AA69" s="31"/>
      <c r="AC69" s="346">
        <f t="shared" si="166"/>
        <v>0</v>
      </c>
      <c r="AE69" s="350" t="s">
        <v>230</v>
      </c>
      <c r="AF69" s="346">
        <f t="shared" si="167"/>
        <v>0</v>
      </c>
      <c r="AG69" s="346">
        <f t="shared" si="168"/>
        <v>0</v>
      </c>
      <c r="AH69" s="346">
        <f t="shared" si="169"/>
        <v>0</v>
      </c>
      <c r="AI69" s="346">
        <f t="shared" si="6"/>
        <v>0</v>
      </c>
      <c r="AJ69" s="346">
        <f t="shared" si="7"/>
        <v>0</v>
      </c>
      <c r="AK69" s="346">
        <f t="shared" si="8"/>
        <v>0</v>
      </c>
      <c r="AL69" s="346">
        <f t="shared" si="9"/>
        <v>0</v>
      </c>
      <c r="AM69" s="346">
        <f t="shared" si="10"/>
        <v>0</v>
      </c>
      <c r="AN69" s="346">
        <f t="shared" si="170"/>
        <v>0</v>
      </c>
      <c r="AP69" s="350" t="s">
        <v>230</v>
      </c>
      <c r="AQ69" s="378"/>
      <c r="AR69" s="378"/>
      <c r="AS69" s="350">
        <f t="shared" si="12"/>
        <v>0</v>
      </c>
      <c r="AT69" s="350">
        <f t="shared" si="13"/>
        <v>0</v>
      </c>
      <c r="AU69" s="350">
        <f t="shared" si="14"/>
        <v>0</v>
      </c>
      <c r="AV69" s="350">
        <f t="shared" si="15"/>
        <v>0</v>
      </c>
      <c r="AW69" s="350">
        <f t="shared" si="16"/>
        <v>0</v>
      </c>
      <c r="AX69" s="350">
        <f t="shared" si="17"/>
        <v>0</v>
      </c>
      <c r="AY69" s="350">
        <f t="shared" si="18"/>
        <v>0</v>
      </c>
      <c r="AZ69" s="350">
        <f t="shared" si="19"/>
        <v>0</v>
      </c>
      <c r="BA69" s="350">
        <f t="shared" si="20"/>
        <v>0</v>
      </c>
      <c r="BB69" s="350">
        <f t="shared" si="21"/>
        <v>0</v>
      </c>
      <c r="BC69" s="350">
        <f t="shared" si="22"/>
        <v>0</v>
      </c>
      <c r="BD69" s="350">
        <f t="shared" si="23"/>
        <v>0</v>
      </c>
      <c r="BE69" s="350">
        <f t="shared" si="24"/>
        <v>0</v>
      </c>
      <c r="BF69" s="350">
        <f t="shared" si="25"/>
        <v>0</v>
      </c>
      <c r="BG69" s="350">
        <f t="shared" si="26"/>
        <v>0</v>
      </c>
      <c r="BH69" s="350">
        <f t="shared" si="27"/>
        <v>0</v>
      </c>
      <c r="BI69" s="350">
        <f t="shared" si="28"/>
        <v>0</v>
      </c>
      <c r="BJ69" s="350">
        <f t="shared" si="29"/>
        <v>0</v>
      </c>
      <c r="BK69" s="350">
        <f t="shared" si="30"/>
        <v>0</v>
      </c>
      <c r="BL69" s="350">
        <f t="shared" si="31"/>
        <v>0</v>
      </c>
      <c r="BM69" s="350">
        <f t="shared" si="32"/>
        <v>0</v>
      </c>
      <c r="BN69" s="350">
        <f t="shared" si="33"/>
        <v>0</v>
      </c>
      <c r="BO69" s="350">
        <f t="shared" si="34"/>
        <v>0</v>
      </c>
      <c r="BP69" s="350">
        <f t="shared" si="35"/>
        <v>0</v>
      </c>
      <c r="BQ69" s="350">
        <f t="shared" si="36"/>
        <v>0</v>
      </c>
      <c r="BR69" s="350">
        <f t="shared" si="37"/>
        <v>0</v>
      </c>
      <c r="BS69" s="350">
        <f t="shared" si="38"/>
        <v>0</v>
      </c>
      <c r="BT69" s="350">
        <f t="shared" si="39"/>
        <v>0</v>
      </c>
      <c r="BU69" s="350">
        <f t="shared" si="40"/>
        <v>0</v>
      </c>
      <c r="BV69" s="350">
        <f t="shared" si="41"/>
        <v>0</v>
      </c>
      <c r="BW69" s="350">
        <f t="shared" si="42"/>
        <v>0</v>
      </c>
      <c r="BX69" s="350">
        <f t="shared" si="43"/>
        <v>0</v>
      </c>
      <c r="BY69" s="350">
        <f t="shared" si="44"/>
        <v>0</v>
      </c>
      <c r="BZ69" s="350">
        <f t="shared" si="45"/>
        <v>0</v>
      </c>
      <c r="CA69" s="350">
        <f t="shared" si="46"/>
        <v>0</v>
      </c>
      <c r="CB69" s="350">
        <f t="shared" si="47"/>
        <v>0</v>
      </c>
      <c r="CC69" s="350">
        <f t="shared" si="48"/>
        <v>0</v>
      </c>
      <c r="CD69" s="350">
        <f t="shared" si="49"/>
        <v>0</v>
      </c>
      <c r="CE69" s="350">
        <f t="shared" si="50"/>
        <v>0</v>
      </c>
      <c r="CF69" s="350">
        <f t="shared" si="51"/>
        <v>0</v>
      </c>
      <c r="CG69" s="350">
        <f t="shared" si="52"/>
        <v>0</v>
      </c>
      <c r="CH69" s="350">
        <f t="shared" si="53"/>
        <v>0</v>
      </c>
      <c r="CI69" s="350">
        <f t="shared" si="54"/>
        <v>0</v>
      </c>
      <c r="CJ69" s="350">
        <f t="shared" si="55"/>
        <v>0</v>
      </c>
      <c r="CK69" s="350">
        <f t="shared" si="56"/>
        <v>0</v>
      </c>
      <c r="CL69" s="350">
        <f t="shared" si="57"/>
        <v>0</v>
      </c>
      <c r="CM69" s="350">
        <f t="shared" si="58"/>
        <v>0</v>
      </c>
      <c r="CN69" s="350">
        <f t="shared" si="59"/>
        <v>0</v>
      </c>
      <c r="CO69" s="350">
        <f t="shared" si="60"/>
        <v>0</v>
      </c>
      <c r="CP69" s="350">
        <f t="shared" si="61"/>
        <v>0</v>
      </c>
      <c r="CQ69" s="350">
        <f t="shared" si="62"/>
        <v>0</v>
      </c>
      <c r="CR69" s="350">
        <f t="shared" si="63"/>
        <v>0</v>
      </c>
      <c r="CS69" s="350">
        <f t="shared" si="64"/>
        <v>0</v>
      </c>
      <c r="CT69" s="350">
        <f t="shared" si="65"/>
        <v>0</v>
      </c>
      <c r="CU69" s="350">
        <f t="shared" si="66"/>
        <v>0</v>
      </c>
      <c r="CV69" s="350">
        <f t="shared" si="67"/>
        <v>0</v>
      </c>
      <c r="CW69" s="350">
        <f t="shared" si="68"/>
        <v>0</v>
      </c>
      <c r="CX69" s="350">
        <f t="shared" si="69"/>
        <v>0</v>
      </c>
      <c r="CY69" s="350">
        <f t="shared" si="70"/>
        <v>0</v>
      </c>
      <c r="CZ69" s="350">
        <f t="shared" si="71"/>
        <v>0</v>
      </c>
      <c r="DA69" s="350">
        <f t="shared" si="72"/>
        <v>0</v>
      </c>
      <c r="DB69" s="350">
        <f t="shared" si="73"/>
        <v>0</v>
      </c>
      <c r="DC69" s="350">
        <f t="shared" si="74"/>
        <v>0</v>
      </c>
      <c r="DD69" s="350">
        <f t="shared" si="75"/>
        <v>0</v>
      </c>
      <c r="DE69" s="350">
        <f t="shared" si="76"/>
        <v>0</v>
      </c>
      <c r="DF69" s="350">
        <f t="shared" si="77"/>
        <v>0</v>
      </c>
      <c r="DG69" s="350">
        <f t="shared" si="78"/>
        <v>0</v>
      </c>
      <c r="DH69" s="350">
        <f t="shared" si="79"/>
        <v>0</v>
      </c>
      <c r="DI69" s="350">
        <f t="shared" si="80"/>
        <v>0</v>
      </c>
      <c r="DJ69" s="350">
        <f t="shared" si="81"/>
        <v>0</v>
      </c>
      <c r="DK69" s="350">
        <f t="shared" si="82"/>
        <v>0</v>
      </c>
      <c r="DL69" s="350">
        <f t="shared" si="83"/>
        <v>0</v>
      </c>
      <c r="DM69" s="350">
        <f t="shared" si="84"/>
        <v>0</v>
      </c>
      <c r="DN69" s="350">
        <f t="shared" si="85"/>
        <v>0</v>
      </c>
      <c r="DO69" s="350">
        <f t="shared" si="86"/>
        <v>0</v>
      </c>
      <c r="DP69" s="350">
        <f t="shared" si="87"/>
        <v>0</v>
      </c>
      <c r="DQ69" s="350">
        <f t="shared" si="88"/>
        <v>0</v>
      </c>
      <c r="DR69" s="350">
        <f t="shared" si="89"/>
        <v>0</v>
      </c>
      <c r="DS69" s="350">
        <f t="shared" si="90"/>
        <v>0</v>
      </c>
      <c r="DT69" s="350">
        <f t="shared" si="91"/>
        <v>0</v>
      </c>
      <c r="DU69" s="350">
        <f t="shared" si="92"/>
        <v>0</v>
      </c>
      <c r="DV69" s="350">
        <f t="shared" si="93"/>
        <v>0</v>
      </c>
      <c r="DW69" s="350">
        <f t="shared" si="94"/>
        <v>0</v>
      </c>
      <c r="DX69" s="350">
        <f t="shared" si="95"/>
        <v>0</v>
      </c>
      <c r="DY69" s="350">
        <f t="shared" si="96"/>
        <v>0</v>
      </c>
      <c r="DZ69" s="350">
        <f t="shared" si="97"/>
        <v>0</v>
      </c>
      <c r="EA69" s="350">
        <f t="shared" si="98"/>
        <v>0</v>
      </c>
      <c r="EB69" s="350">
        <f t="shared" si="99"/>
        <v>0</v>
      </c>
      <c r="EC69" s="350">
        <f t="shared" si="100"/>
        <v>0</v>
      </c>
      <c r="ED69" s="350">
        <f t="shared" si="101"/>
        <v>0</v>
      </c>
      <c r="EE69" s="350">
        <f t="shared" si="102"/>
        <v>0</v>
      </c>
      <c r="EF69" s="350">
        <f t="shared" si="103"/>
        <v>0</v>
      </c>
      <c r="EG69" s="350">
        <f t="shared" si="104"/>
        <v>0</v>
      </c>
      <c r="EH69" s="350">
        <f t="shared" si="105"/>
        <v>0</v>
      </c>
      <c r="EI69" s="350">
        <f t="shared" si="106"/>
        <v>0</v>
      </c>
      <c r="EJ69" s="350">
        <f t="shared" si="107"/>
        <v>0</v>
      </c>
      <c r="EK69" s="350">
        <f t="shared" si="108"/>
        <v>0</v>
      </c>
      <c r="EL69" s="350">
        <f t="shared" si="109"/>
        <v>0</v>
      </c>
      <c r="EM69" s="350">
        <f t="shared" si="110"/>
        <v>0</v>
      </c>
      <c r="EN69" s="350">
        <f t="shared" si="111"/>
        <v>0</v>
      </c>
      <c r="EO69" s="350">
        <f t="shared" si="112"/>
        <v>0</v>
      </c>
      <c r="EP69" s="350">
        <f t="shared" si="113"/>
        <v>0</v>
      </c>
      <c r="EQ69" s="350">
        <f t="shared" si="114"/>
        <v>0</v>
      </c>
      <c r="ER69" s="350">
        <f t="shared" si="115"/>
        <v>0</v>
      </c>
      <c r="ES69" s="350">
        <f t="shared" si="116"/>
        <v>0</v>
      </c>
      <c r="ET69" s="350">
        <f t="shared" si="117"/>
        <v>0</v>
      </c>
      <c r="EU69" s="350">
        <f t="shared" si="118"/>
        <v>0</v>
      </c>
      <c r="EV69" s="350">
        <f t="shared" si="119"/>
        <v>0</v>
      </c>
      <c r="EW69" s="350">
        <f t="shared" si="120"/>
        <v>0</v>
      </c>
      <c r="EX69" s="350">
        <f t="shared" si="121"/>
        <v>0</v>
      </c>
      <c r="EY69" s="350">
        <f t="shared" si="122"/>
        <v>0</v>
      </c>
      <c r="EZ69" s="350">
        <f t="shared" si="123"/>
        <v>0</v>
      </c>
      <c r="FA69" s="350">
        <f t="shared" si="124"/>
        <v>0</v>
      </c>
      <c r="FB69" s="350">
        <f t="shared" si="125"/>
        <v>0</v>
      </c>
      <c r="FC69" s="350">
        <f t="shared" si="126"/>
        <v>0</v>
      </c>
      <c r="FD69" s="350">
        <f t="shared" si="127"/>
        <v>0</v>
      </c>
      <c r="FE69" s="350">
        <f t="shared" si="128"/>
        <v>0</v>
      </c>
      <c r="FF69" s="350">
        <f t="shared" si="129"/>
        <v>0</v>
      </c>
      <c r="FG69" s="350">
        <f t="shared" si="130"/>
        <v>0</v>
      </c>
      <c r="FH69" s="350">
        <f t="shared" si="131"/>
        <v>0</v>
      </c>
      <c r="FI69" s="350">
        <f t="shared" si="132"/>
        <v>0</v>
      </c>
      <c r="FJ69" s="350">
        <f t="shared" si="133"/>
        <v>0</v>
      </c>
      <c r="FK69" s="350">
        <f t="shared" si="134"/>
        <v>0</v>
      </c>
      <c r="FL69" s="350">
        <f t="shared" si="135"/>
        <v>0</v>
      </c>
      <c r="FM69" s="350">
        <f t="shared" si="136"/>
        <v>0</v>
      </c>
      <c r="FN69" s="350">
        <f t="shared" si="137"/>
        <v>0</v>
      </c>
      <c r="FO69" s="350">
        <f t="shared" si="138"/>
        <v>0</v>
      </c>
      <c r="FP69" s="350">
        <f t="shared" si="139"/>
        <v>0</v>
      </c>
      <c r="FQ69" s="350">
        <f t="shared" si="140"/>
        <v>0</v>
      </c>
      <c r="FR69" s="350">
        <f t="shared" si="141"/>
        <v>0</v>
      </c>
      <c r="FS69" s="350">
        <f t="shared" si="142"/>
        <v>0</v>
      </c>
      <c r="FT69" s="350">
        <f t="shared" si="143"/>
        <v>0</v>
      </c>
      <c r="FU69" s="350">
        <f t="shared" si="144"/>
        <v>0</v>
      </c>
      <c r="FV69" s="350">
        <f t="shared" si="145"/>
        <v>0</v>
      </c>
      <c r="FW69" s="350">
        <f t="shared" si="146"/>
        <v>0</v>
      </c>
      <c r="FX69" s="350">
        <f t="shared" si="147"/>
        <v>0</v>
      </c>
      <c r="FY69" s="350">
        <f t="shared" si="148"/>
        <v>0</v>
      </c>
      <c r="FZ69" s="350">
        <f t="shared" si="149"/>
        <v>0</v>
      </c>
      <c r="GA69" s="350">
        <f t="shared" si="150"/>
        <v>0</v>
      </c>
      <c r="GB69" s="350">
        <f t="shared" si="151"/>
        <v>0</v>
      </c>
      <c r="GC69" s="350">
        <f t="shared" si="152"/>
        <v>0</v>
      </c>
      <c r="GD69" s="350">
        <f t="shared" si="153"/>
        <v>0</v>
      </c>
      <c r="GE69" s="350">
        <f t="shared" si="154"/>
        <v>0</v>
      </c>
      <c r="GF69" s="350">
        <f t="shared" si="155"/>
        <v>0</v>
      </c>
      <c r="GG69" s="350">
        <f t="shared" si="156"/>
        <v>0</v>
      </c>
      <c r="GH69" s="350">
        <f t="shared" si="157"/>
        <v>0</v>
      </c>
      <c r="GI69" s="350">
        <f t="shared" si="158"/>
        <v>0</v>
      </c>
      <c r="GJ69" s="350">
        <f t="shared" si="159"/>
        <v>0</v>
      </c>
      <c r="GK69" s="350">
        <f t="shared" si="160"/>
        <v>0</v>
      </c>
      <c r="GL69" s="350">
        <f t="shared" si="161"/>
        <v>0</v>
      </c>
      <c r="GM69" s="346">
        <v>3</v>
      </c>
      <c r="GN69" s="346">
        <f t="shared" si="162"/>
        <v>0</v>
      </c>
      <c r="GO69" s="346">
        <v>3</v>
      </c>
      <c r="GP69" s="346">
        <f t="shared" si="163"/>
        <v>0</v>
      </c>
    </row>
    <row r="70" spans="1:198" x14ac:dyDescent="0.25">
      <c r="A70" s="31"/>
      <c r="B70" s="31"/>
      <c r="C70" s="31"/>
      <c r="D70" s="31"/>
      <c r="E70" s="31"/>
      <c r="F70" s="31"/>
      <c r="G70" s="34"/>
      <c r="H70" s="31"/>
      <c r="I70" s="31"/>
      <c r="J70" s="31"/>
      <c r="K70" s="31"/>
      <c r="L70" s="31"/>
      <c r="M70" s="31"/>
      <c r="N70" s="31"/>
      <c r="O70" s="99"/>
      <c r="P70" s="4" t="str">
        <f t="shared" si="164"/>
        <v/>
      </c>
      <c r="Q70" s="102"/>
      <c r="R70" s="4" t="str">
        <f t="shared" si="165"/>
        <v/>
      </c>
      <c r="S70" s="31"/>
      <c r="T70" s="31"/>
      <c r="U70" s="31"/>
      <c r="V70" s="31"/>
      <c r="W70" s="31"/>
      <c r="X70" s="31"/>
      <c r="Y70" s="31"/>
      <c r="Z70" s="31"/>
      <c r="AA70" s="31"/>
      <c r="AC70" s="346">
        <f t="shared" si="166"/>
        <v>0</v>
      </c>
      <c r="AE70" s="350" t="s">
        <v>231</v>
      </c>
      <c r="AF70" s="346">
        <f t="shared" si="167"/>
        <v>0</v>
      </c>
      <c r="AG70" s="346">
        <f t="shared" si="168"/>
        <v>0</v>
      </c>
      <c r="AH70" s="346">
        <f t="shared" si="169"/>
        <v>0</v>
      </c>
      <c r="AI70" s="346">
        <f t="shared" si="6"/>
        <v>0</v>
      </c>
      <c r="AJ70" s="346">
        <f t="shared" si="7"/>
        <v>0</v>
      </c>
      <c r="AK70" s="346">
        <f t="shared" si="8"/>
        <v>0</v>
      </c>
      <c r="AL70" s="346">
        <f t="shared" si="9"/>
        <v>0</v>
      </c>
      <c r="AM70" s="346">
        <f t="shared" si="10"/>
        <v>0</v>
      </c>
      <c r="AN70" s="346">
        <f t="shared" si="170"/>
        <v>0</v>
      </c>
      <c r="AP70" s="350" t="s">
        <v>231</v>
      </c>
      <c r="AQ70" s="378"/>
      <c r="AR70" s="378"/>
      <c r="AS70" s="350">
        <f t="shared" si="12"/>
        <v>0</v>
      </c>
      <c r="AT70" s="350">
        <f t="shared" si="13"/>
        <v>0</v>
      </c>
      <c r="AU70" s="350">
        <f t="shared" si="14"/>
        <v>0</v>
      </c>
      <c r="AV70" s="350">
        <f t="shared" si="15"/>
        <v>0</v>
      </c>
      <c r="AW70" s="350">
        <f t="shared" si="16"/>
        <v>0</v>
      </c>
      <c r="AX70" s="350">
        <f t="shared" si="17"/>
        <v>0</v>
      </c>
      <c r="AY70" s="350">
        <f t="shared" si="18"/>
        <v>0</v>
      </c>
      <c r="AZ70" s="350">
        <f t="shared" si="19"/>
        <v>0</v>
      </c>
      <c r="BA70" s="350">
        <f t="shared" si="20"/>
        <v>0</v>
      </c>
      <c r="BB70" s="350">
        <f t="shared" si="21"/>
        <v>0</v>
      </c>
      <c r="BC70" s="350">
        <f t="shared" si="22"/>
        <v>0</v>
      </c>
      <c r="BD70" s="350">
        <f t="shared" si="23"/>
        <v>0</v>
      </c>
      <c r="BE70" s="350">
        <f t="shared" si="24"/>
        <v>0</v>
      </c>
      <c r="BF70" s="350">
        <f t="shared" si="25"/>
        <v>0</v>
      </c>
      <c r="BG70" s="350">
        <f t="shared" si="26"/>
        <v>0</v>
      </c>
      <c r="BH70" s="350">
        <f t="shared" si="27"/>
        <v>0</v>
      </c>
      <c r="BI70" s="350">
        <f t="shared" si="28"/>
        <v>0</v>
      </c>
      <c r="BJ70" s="350">
        <f t="shared" si="29"/>
        <v>0</v>
      </c>
      <c r="BK70" s="350">
        <f t="shared" si="30"/>
        <v>0</v>
      </c>
      <c r="BL70" s="350">
        <f t="shared" si="31"/>
        <v>0</v>
      </c>
      <c r="BM70" s="350">
        <f t="shared" si="32"/>
        <v>0</v>
      </c>
      <c r="BN70" s="350">
        <f t="shared" si="33"/>
        <v>0</v>
      </c>
      <c r="BO70" s="350">
        <f t="shared" si="34"/>
        <v>0</v>
      </c>
      <c r="BP70" s="350">
        <f t="shared" si="35"/>
        <v>0</v>
      </c>
      <c r="BQ70" s="350">
        <f t="shared" si="36"/>
        <v>0</v>
      </c>
      <c r="BR70" s="350">
        <f t="shared" si="37"/>
        <v>0</v>
      </c>
      <c r="BS70" s="350">
        <f t="shared" si="38"/>
        <v>0</v>
      </c>
      <c r="BT70" s="350">
        <f t="shared" si="39"/>
        <v>0</v>
      </c>
      <c r="BU70" s="350">
        <f t="shared" si="40"/>
        <v>0</v>
      </c>
      <c r="BV70" s="350">
        <f t="shared" si="41"/>
        <v>0</v>
      </c>
      <c r="BW70" s="350">
        <f t="shared" si="42"/>
        <v>0</v>
      </c>
      <c r="BX70" s="350">
        <f t="shared" si="43"/>
        <v>0</v>
      </c>
      <c r="BY70" s="350">
        <f t="shared" si="44"/>
        <v>0</v>
      </c>
      <c r="BZ70" s="350">
        <f t="shared" si="45"/>
        <v>0</v>
      </c>
      <c r="CA70" s="350">
        <f t="shared" si="46"/>
        <v>0</v>
      </c>
      <c r="CB70" s="350">
        <f t="shared" si="47"/>
        <v>0</v>
      </c>
      <c r="CC70" s="350">
        <f t="shared" si="48"/>
        <v>0</v>
      </c>
      <c r="CD70" s="350">
        <f t="shared" si="49"/>
        <v>0</v>
      </c>
      <c r="CE70" s="350">
        <f t="shared" si="50"/>
        <v>0</v>
      </c>
      <c r="CF70" s="350">
        <f t="shared" si="51"/>
        <v>0</v>
      </c>
      <c r="CG70" s="350">
        <f t="shared" si="52"/>
        <v>0</v>
      </c>
      <c r="CH70" s="350">
        <f t="shared" si="53"/>
        <v>0</v>
      </c>
      <c r="CI70" s="350">
        <f t="shared" si="54"/>
        <v>0</v>
      </c>
      <c r="CJ70" s="350">
        <f t="shared" si="55"/>
        <v>0</v>
      </c>
      <c r="CK70" s="350">
        <f t="shared" si="56"/>
        <v>0</v>
      </c>
      <c r="CL70" s="350">
        <f t="shared" si="57"/>
        <v>0</v>
      </c>
      <c r="CM70" s="350">
        <f t="shared" si="58"/>
        <v>0</v>
      </c>
      <c r="CN70" s="350">
        <f t="shared" si="59"/>
        <v>0</v>
      </c>
      <c r="CO70" s="350">
        <f t="shared" si="60"/>
        <v>0</v>
      </c>
      <c r="CP70" s="350">
        <f t="shared" si="61"/>
        <v>0</v>
      </c>
      <c r="CQ70" s="350">
        <f t="shared" si="62"/>
        <v>0</v>
      </c>
      <c r="CR70" s="350">
        <f t="shared" si="63"/>
        <v>0</v>
      </c>
      <c r="CS70" s="350">
        <f t="shared" si="64"/>
        <v>0</v>
      </c>
      <c r="CT70" s="350">
        <f t="shared" si="65"/>
        <v>0</v>
      </c>
      <c r="CU70" s="350">
        <f t="shared" si="66"/>
        <v>0</v>
      </c>
      <c r="CV70" s="350">
        <f t="shared" si="67"/>
        <v>0</v>
      </c>
      <c r="CW70" s="350">
        <f t="shared" si="68"/>
        <v>0</v>
      </c>
      <c r="CX70" s="350">
        <f t="shared" si="69"/>
        <v>0</v>
      </c>
      <c r="CY70" s="350">
        <f t="shared" si="70"/>
        <v>0</v>
      </c>
      <c r="CZ70" s="350">
        <f t="shared" si="71"/>
        <v>0</v>
      </c>
      <c r="DA70" s="350">
        <f t="shared" si="72"/>
        <v>0</v>
      </c>
      <c r="DB70" s="350">
        <f t="shared" si="73"/>
        <v>0</v>
      </c>
      <c r="DC70" s="350">
        <f t="shared" si="74"/>
        <v>0</v>
      </c>
      <c r="DD70" s="350">
        <f t="shared" si="75"/>
        <v>0</v>
      </c>
      <c r="DE70" s="350">
        <f t="shared" si="76"/>
        <v>0</v>
      </c>
      <c r="DF70" s="350">
        <f t="shared" si="77"/>
        <v>0</v>
      </c>
      <c r="DG70" s="350">
        <f t="shared" si="78"/>
        <v>0</v>
      </c>
      <c r="DH70" s="350">
        <f t="shared" si="79"/>
        <v>0</v>
      </c>
      <c r="DI70" s="350">
        <f t="shared" si="80"/>
        <v>0</v>
      </c>
      <c r="DJ70" s="350">
        <f t="shared" si="81"/>
        <v>0</v>
      </c>
      <c r="DK70" s="350">
        <f t="shared" si="82"/>
        <v>0</v>
      </c>
      <c r="DL70" s="350">
        <f t="shared" si="83"/>
        <v>0</v>
      </c>
      <c r="DM70" s="350">
        <f t="shared" si="84"/>
        <v>0</v>
      </c>
      <c r="DN70" s="350">
        <f t="shared" si="85"/>
        <v>0</v>
      </c>
      <c r="DO70" s="350">
        <f t="shared" si="86"/>
        <v>0</v>
      </c>
      <c r="DP70" s="350">
        <f t="shared" si="87"/>
        <v>0</v>
      </c>
      <c r="DQ70" s="350">
        <f t="shared" si="88"/>
        <v>0</v>
      </c>
      <c r="DR70" s="350">
        <f t="shared" si="89"/>
        <v>0</v>
      </c>
      <c r="DS70" s="350">
        <f t="shared" si="90"/>
        <v>0</v>
      </c>
      <c r="DT70" s="350">
        <f t="shared" si="91"/>
        <v>0</v>
      </c>
      <c r="DU70" s="350">
        <f t="shared" si="92"/>
        <v>0</v>
      </c>
      <c r="DV70" s="350">
        <f t="shared" si="93"/>
        <v>0</v>
      </c>
      <c r="DW70" s="350">
        <f t="shared" si="94"/>
        <v>0</v>
      </c>
      <c r="DX70" s="350">
        <f t="shared" si="95"/>
        <v>0</v>
      </c>
      <c r="DY70" s="350">
        <f t="shared" si="96"/>
        <v>0</v>
      </c>
      <c r="DZ70" s="350">
        <f t="shared" si="97"/>
        <v>0</v>
      </c>
      <c r="EA70" s="350">
        <f t="shared" si="98"/>
        <v>0</v>
      </c>
      <c r="EB70" s="350">
        <f t="shared" si="99"/>
        <v>0</v>
      </c>
      <c r="EC70" s="350">
        <f t="shared" si="100"/>
        <v>0</v>
      </c>
      <c r="ED70" s="350">
        <f t="shared" si="101"/>
        <v>0</v>
      </c>
      <c r="EE70" s="350">
        <f t="shared" si="102"/>
        <v>0</v>
      </c>
      <c r="EF70" s="350">
        <f t="shared" si="103"/>
        <v>0</v>
      </c>
      <c r="EG70" s="350">
        <f t="shared" si="104"/>
        <v>0</v>
      </c>
      <c r="EH70" s="350">
        <f t="shared" si="105"/>
        <v>0</v>
      </c>
      <c r="EI70" s="350">
        <f t="shared" si="106"/>
        <v>0</v>
      </c>
      <c r="EJ70" s="350">
        <f t="shared" si="107"/>
        <v>0</v>
      </c>
      <c r="EK70" s="350">
        <f t="shared" si="108"/>
        <v>0</v>
      </c>
      <c r="EL70" s="350">
        <f t="shared" si="109"/>
        <v>0</v>
      </c>
      <c r="EM70" s="350">
        <f t="shared" si="110"/>
        <v>0</v>
      </c>
      <c r="EN70" s="350">
        <f t="shared" si="111"/>
        <v>0</v>
      </c>
      <c r="EO70" s="350">
        <f t="shared" si="112"/>
        <v>0</v>
      </c>
      <c r="EP70" s="350">
        <f t="shared" si="113"/>
        <v>0</v>
      </c>
      <c r="EQ70" s="350">
        <f t="shared" si="114"/>
        <v>0</v>
      </c>
      <c r="ER70" s="350">
        <f t="shared" si="115"/>
        <v>0</v>
      </c>
      <c r="ES70" s="350">
        <f t="shared" si="116"/>
        <v>0</v>
      </c>
      <c r="ET70" s="350">
        <f t="shared" si="117"/>
        <v>0</v>
      </c>
      <c r="EU70" s="350">
        <f t="shared" si="118"/>
        <v>0</v>
      </c>
      <c r="EV70" s="350">
        <f t="shared" si="119"/>
        <v>0</v>
      </c>
      <c r="EW70" s="350">
        <f t="shared" si="120"/>
        <v>0</v>
      </c>
      <c r="EX70" s="350">
        <f t="shared" si="121"/>
        <v>0</v>
      </c>
      <c r="EY70" s="350">
        <f t="shared" si="122"/>
        <v>0</v>
      </c>
      <c r="EZ70" s="350">
        <f t="shared" si="123"/>
        <v>0</v>
      </c>
      <c r="FA70" s="350">
        <f t="shared" si="124"/>
        <v>0</v>
      </c>
      <c r="FB70" s="350">
        <f t="shared" si="125"/>
        <v>0</v>
      </c>
      <c r="FC70" s="350">
        <f t="shared" si="126"/>
        <v>0</v>
      </c>
      <c r="FD70" s="350">
        <f t="shared" si="127"/>
        <v>0</v>
      </c>
      <c r="FE70" s="350">
        <f t="shared" si="128"/>
        <v>0</v>
      </c>
      <c r="FF70" s="350">
        <f t="shared" si="129"/>
        <v>0</v>
      </c>
      <c r="FG70" s="350">
        <f t="shared" si="130"/>
        <v>0</v>
      </c>
      <c r="FH70" s="350">
        <f t="shared" si="131"/>
        <v>0</v>
      </c>
      <c r="FI70" s="350">
        <f t="shared" si="132"/>
        <v>0</v>
      </c>
      <c r="FJ70" s="350">
        <f t="shared" si="133"/>
        <v>0</v>
      </c>
      <c r="FK70" s="350">
        <f t="shared" si="134"/>
        <v>0</v>
      </c>
      <c r="FL70" s="350">
        <f t="shared" si="135"/>
        <v>0</v>
      </c>
      <c r="FM70" s="350">
        <f t="shared" si="136"/>
        <v>0</v>
      </c>
      <c r="FN70" s="350">
        <f t="shared" si="137"/>
        <v>0</v>
      </c>
      <c r="FO70" s="350">
        <f t="shared" si="138"/>
        <v>0</v>
      </c>
      <c r="FP70" s="350">
        <f t="shared" si="139"/>
        <v>0</v>
      </c>
      <c r="FQ70" s="350">
        <f t="shared" si="140"/>
        <v>0</v>
      </c>
      <c r="FR70" s="350">
        <f t="shared" si="141"/>
        <v>0</v>
      </c>
      <c r="FS70" s="350">
        <f t="shared" si="142"/>
        <v>0</v>
      </c>
      <c r="FT70" s="350">
        <f t="shared" si="143"/>
        <v>0</v>
      </c>
      <c r="FU70" s="350">
        <f t="shared" si="144"/>
        <v>0</v>
      </c>
      <c r="FV70" s="350">
        <f t="shared" si="145"/>
        <v>0</v>
      </c>
      <c r="FW70" s="350">
        <f t="shared" si="146"/>
        <v>0</v>
      </c>
      <c r="FX70" s="350">
        <f t="shared" si="147"/>
        <v>0</v>
      </c>
      <c r="FY70" s="350">
        <f t="shared" si="148"/>
        <v>0</v>
      </c>
      <c r="FZ70" s="350">
        <f t="shared" si="149"/>
        <v>0</v>
      </c>
      <c r="GA70" s="350">
        <f t="shared" si="150"/>
        <v>0</v>
      </c>
      <c r="GB70" s="350">
        <f t="shared" si="151"/>
        <v>0</v>
      </c>
      <c r="GC70" s="350">
        <f t="shared" si="152"/>
        <v>0</v>
      </c>
      <c r="GD70" s="350">
        <f t="shared" si="153"/>
        <v>0</v>
      </c>
      <c r="GE70" s="350">
        <f t="shared" si="154"/>
        <v>0</v>
      </c>
      <c r="GF70" s="350">
        <f t="shared" si="155"/>
        <v>0</v>
      </c>
      <c r="GG70" s="350">
        <f t="shared" si="156"/>
        <v>0</v>
      </c>
      <c r="GH70" s="350">
        <f t="shared" si="157"/>
        <v>0</v>
      </c>
      <c r="GI70" s="350">
        <f t="shared" si="158"/>
        <v>0</v>
      </c>
      <c r="GJ70" s="350">
        <f t="shared" si="159"/>
        <v>0</v>
      </c>
      <c r="GK70" s="350">
        <f t="shared" si="160"/>
        <v>0</v>
      </c>
      <c r="GL70" s="350">
        <f t="shared" si="161"/>
        <v>0</v>
      </c>
      <c r="GM70" s="346">
        <v>2</v>
      </c>
      <c r="GN70" s="346">
        <f t="shared" si="162"/>
        <v>0</v>
      </c>
      <c r="GO70" s="346">
        <v>3</v>
      </c>
      <c r="GP70" s="346">
        <f t="shared" si="163"/>
        <v>0</v>
      </c>
    </row>
    <row r="71" spans="1:198" x14ac:dyDescent="0.25">
      <c r="A71" s="31"/>
      <c r="B71" s="31"/>
      <c r="C71" s="31"/>
      <c r="D71" s="31"/>
      <c r="E71" s="31"/>
      <c r="F71" s="31"/>
      <c r="G71" s="34"/>
      <c r="H71" s="31"/>
      <c r="I71" s="31"/>
      <c r="J71" s="31"/>
      <c r="K71" s="31"/>
      <c r="L71" s="31"/>
      <c r="M71" s="31"/>
      <c r="N71" s="31"/>
      <c r="O71" s="99"/>
      <c r="P71" s="4" t="str">
        <f t="shared" si="164"/>
        <v/>
      </c>
      <c r="Q71" s="102"/>
      <c r="R71" s="4" t="str">
        <f t="shared" si="165"/>
        <v/>
      </c>
      <c r="S71" s="31"/>
      <c r="T71" s="31"/>
      <c r="U71" s="31"/>
      <c r="V71" s="31"/>
      <c r="W71" s="31"/>
      <c r="X71" s="31"/>
      <c r="Y71" s="31"/>
      <c r="Z71" s="31"/>
      <c r="AA71" s="31"/>
      <c r="AC71" s="346">
        <f t="shared" si="166"/>
        <v>0</v>
      </c>
      <c r="AE71" s="350" t="s">
        <v>232</v>
      </c>
      <c r="AF71" s="346">
        <f t="shared" si="167"/>
        <v>0</v>
      </c>
      <c r="AG71" s="346">
        <f t="shared" si="168"/>
        <v>0</v>
      </c>
      <c r="AH71" s="346">
        <f t="shared" si="169"/>
        <v>0</v>
      </c>
      <c r="AI71" s="346">
        <f t="shared" si="6"/>
        <v>0</v>
      </c>
      <c r="AJ71" s="346">
        <f t="shared" si="7"/>
        <v>0</v>
      </c>
      <c r="AK71" s="346">
        <f t="shared" si="8"/>
        <v>0</v>
      </c>
      <c r="AL71" s="346">
        <f t="shared" si="9"/>
        <v>0</v>
      </c>
      <c r="AM71" s="346">
        <f t="shared" si="10"/>
        <v>0</v>
      </c>
      <c r="AN71" s="346">
        <f t="shared" si="170"/>
        <v>0</v>
      </c>
      <c r="AP71" s="350" t="s">
        <v>232</v>
      </c>
      <c r="AQ71" s="378"/>
      <c r="AR71" s="378"/>
      <c r="AS71" s="350">
        <f t="shared" si="12"/>
        <v>0</v>
      </c>
      <c r="AT71" s="350">
        <f t="shared" si="13"/>
        <v>0</v>
      </c>
      <c r="AU71" s="350">
        <f t="shared" si="14"/>
        <v>0</v>
      </c>
      <c r="AV71" s="350">
        <f t="shared" si="15"/>
        <v>0</v>
      </c>
      <c r="AW71" s="350">
        <f t="shared" si="16"/>
        <v>0</v>
      </c>
      <c r="AX71" s="350">
        <f t="shared" si="17"/>
        <v>0</v>
      </c>
      <c r="AY71" s="350">
        <f t="shared" si="18"/>
        <v>0</v>
      </c>
      <c r="AZ71" s="350">
        <f t="shared" si="19"/>
        <v>0</v>
      </c>
      <c r="BA71" s="350">
        <f t="shared" si="20"/>
        <v>0</v>
      </c>
      <c r="BB71" s="350">
        <f t="shared" si="21"/>
        <v>0</v>
      </c>
      <c r="BC71" s="350">
        <f t="shared" si="22"/>
        <v>0</v>
      </c>
      <c r="BD71" s="350">
        <f t="shared" si="23"/>
        <v>0</v>
      </c>
      <c r="BE71" s="350">
        <f t="shared" si="24"/>
        <v>0</v>
      </c>
      <c r="BF71" s="350">
        <f t="shared" si="25"/>
        <v>0</v>
      </c>
      <c r="BG71" s="350">
        <f t="shared" si="26"/>
        <v>0</v>
      </c>
      <c r="BH71" s="350">
        <f t="shared" si="27"/>
        <v>0</v>
      </c>
      <c r="BI71" s="350">
        <f t="shared" si="28"/>
        <v>0</v>
      </c>
      <c r="BJ71" s="350">
        <f t="shared" si="29"/>
        <v>0</v>
      </c>
      <c r="BK71" s="350">
        <f t="shared" si="30"/>
        <v>0</v>
      </c>
      <c r="BL71" s="350">
        <f t="shared" si="31"/>
        <v>0</v>
      </c>
      <c r="BM71" s="350">
        <f t="shared" si="32"/>
        <v>0</v>
      </c>
      <c r="BN71" s="350">
        <f t="shared" si="33"/>
        <v>0</v>
      </c>
      <c r="BO71" s="350">
        <f t="shared" si="34"/>
        <v>0</v>
      </c>
      <c r="BP71" s="350">
        <f t="shared" si="35"/>
        <v>0</v>
      </c>
      <c r="BQ71" s="350">
        <f t="shared" si="36"/>
        <v>0</v>
      </c>
      <c r="BR71" s="350">
        <f t="shared" si="37"/>
        <v>0</v>
      </c>
      <c r="BS71" s="350">
        <f t="shared" si="38"/>
        <v>0</v>
      </c>
      <c r="BT71" s="350">
        <f t="shared" si="39"/>
        <v>0</v>
      </c>
      <c r="BU71" s="350">
        <f t="shared" si="40"/>
        <v>0</v>
      </c>
      <c r="BV71" s="350">
        <f t="shared" si="41"/>
        <v>0</v>
      </c>
      <c r="BW71" s="350">
        <f t="shared" si="42"/>
        <v>0</v>
      </c>
      <c r="BX71" s="350">
        <f t="shared" si="43"/>
        <v>0</v>
      </c>
      <c r="BY71" s="350">
        <f t="shared" si="44"/>
        <v>0</v>
      </c>
      <c r="BZ71" s="350">
        <f t="shared" si="45"/>
        <v>0</v>
      </c>
      <c r="CA71" s="350">
        <f t="shared" si="46"/>
        <v>0</v>
      </c>
      <c r="CB71" s="350">
        <f t="shared" si="47"/>
        <v>0</v>
      </c>
      <c r="CC71" s="350">
        <f t="shared" si="48"/>
        <v>0</v>
      </c>
      <c r="CD71" s="350">
        <f t="shared" si="49"/>
        <v>0</v>
      </c>
      <c r="CE71" s="350">
        <f t="shared" si="50"/>
        <v>0</v>
      </c>
      <c r="CF71" s="350">
        <f t="shared" si="51"/>
        <v>0</v>
      </c>
      <c r="CG71" s="350">
        <f t="shared" si="52"/>
        <v>0</v>
      </c>
      <c r="CH71" s="350">
        <f t="shared" si="53"/>
        <v>0</v>
      </c>
      <c r="CI71" s="350">
        <f t="shared" si="54"/>
        <v>0</v>
      </c>
      <c r="CJ71" s="350">
        <f t="shared" si="55"/>
        <v>0</v>
      </c>
      <c r="CK71" s="350">
        <f t="shared" si="56"/>
        <v>0</v>
      </c>
      <c r="CL71" s="350">
        <f t="shared" si="57"/>
        <v>0</v>
      </c>
      <c r="CM71" s="350">
        <f t="shared" si="58"/>
        <v>0</v>
      </c>
      <c r="CN71" s="350">
        <f t="shared" si="59"/>
        <v>0</v>
      </c>
      <c r="CO71" s="350">
        <f t="shared" si="60"/>
        <v>0</v>
      </c>
      <c r="CP71" s="350">
        <f t="shared" si="61"/>
        <v>0</v>
      </c>
      <c r="CQ71" s="350">
        <f t="shared" si="62"/>
        <v>0</v>
      </c>
      <c r="CR71" s="350">
        <f t="shared" si="63"/>
        <v>0</v>
      </c>
      <c r="CS71" s="350">
        <f t="shared" si="64"/>
        <v>0</v>
      </c>
      <c r="CT71" s="350">
        <f t="shared" si="65"/>
        <v>0</v>
      </c>
      <c r="CU71" s="350">
        <f t="shared" si="66"/>
        <v>0</v>
      </c>
      <c r="CV71" s="350">
        <f t="shared" si="67"/>
        <v>0</v>
      </c>
      <c r="CW71" s="350">
        <f t="shared" si="68"/>
        <v>0</v>
      </c>
      <c r="CX71" s="350">
        <f t="shared" si="69"/>
        <v>0</v>
      </c>
      <c r="CY71" s="350">
        <f t="shared" si="70"/>
        <v>0</v>
      </c>
      <c r="CZ71" s="350">
        <f t="shared" si="71"/>
        <v>0</v>
      </c>
      <c r="DA71" s="350">
        <f t="shared" si="72"/>
        <v>0</v>
      </c>
      <c r="DB71" s="350">
        <f t="shared" si="73"/>
        <v>0</v>
      </c>
      <c r="DC71" s="350">
        <f t="shared" si="74"/>
        <v>0</v>
      </c>
      <c r="DD71" s="350">
        <f t="shared" si="75"/>
        <v>0</v>
      </c>
      <c r="DE71" s="350">
        <f t="shared" si="76"/>
        <v>0</v>
      </c>
      <c r="DF71" s="350">
        <f t="shared" si="77"/>
        <v>0</v>
      </c>
      <c r="DG71" s="350">
        <f t="shared" si="78"/>
        <v>0</v>
      </c>
      <c r="DH71" s="350">
        <f t="shared" si="79"/>
        <v>0</v>
      </c>
      <c r="DI71" s="350">
        <f t="shared" si="80"/>
        <v>0</v>
      </c>
      <c r="DJ71" s="350">
        <f t="shared" si="81"/>
        <v>0</v>
      </c>
      <c r="DK71" s="350">
        <f t="shared" si="82"/>
        <v>0</v>
      </c>
      <c r="DL71" s="350">
        <f t="shared" si="83"/>
        <v>0</v>
      </c>
      <c r="DM71" s="350">
        <f t="shared" si="84"/>
        <v>0</v>
      </c>
      <c r="DN71" s="350">
        <f t="shared" si="85"/>
        <v>0</v>
      </c>
      <c r="DO71" s="350">
        <f t="shared" si="86"/>
        <v>0</v>
      </c>
      <c r="DP71" s="350">
        <f t="shared" si="87"/>
        <v>0</v>
      </c>
      <c r="DQ71" s="350">
        <f t="shared" si="88"/>
        <v>0</v>
      </c>
      <c r="DR71" s="350">
        <f t="shared" si="89"/>
        <v>0</v>
      </c>
      <c r="DS71" s="350">
        <f t="shared" si="90"/>
        <v>0</v>
      </c>
      <c r="DT71" s="350">
        <f t="shared" si="91"/>
        <v>0</v>
      </c>
      <c r="DU71" s="350">
        <f t="shared" si="92"/>
        <v>0</v>
      </c>
      <c r="DV71" s="350">
        <f t="shared" si="93"/>
        <v>0</v>
      </c>
      <c r="DW71" s="350">
        <f t="shared" si="94"/>
        <v>0</v>
      </c>
      <c r="DX71" s="350">
        <f t="shared" si="95"/>
        <v>0</v>
      </c>
      <c r="DY71" s="350">
        <f t="shared" si="96"/>
        <v>0</v>
      </c>
      <c r="DZ71" s="350">
        <f t="shared" si="97"/>
        <v>0</v>
      </c>
      <c r="EA71" s="350">
        <f t="shared" si="98"/>
        <v>0</v>
      </c>
      <c r="EB71" s="350">
        <f t="shared" si="99"/>
        <v>0</v>
      </c>
      <c r="EC71" s="350">
        <f t="shared" si="100"/>
        <v>0</v>
      </c>
      <c r="ED71" s="350">
        <f t="shared" si="101"/>
        <v>0</v>
      </c>
      <c r="EE71" s="350">
        <f t="shared" si="102"/>
        <v>0</v>
      </c>
      <c r="EF71" s="350">
        <f t="shared" si="103"/>
        <v>0</v>
      </c>
      <c r="EG71" s="350">
        <f t="shared" si="104"/>
        <v>0</v>
      </c>
      <c r="EH71" s="350">
        <f t="shared" si="105"/>
        <v>0</v>
      </c>
      <c r="EI71" s="350">
        <f t="shared" si="106"/>
        <v>0</v>
      </c>
      <c r="EJ71" s="350">
        <f t="shared" si="107"/>
        <v>0</v>
      </c>
      <c r="EK71" s="350">
        <f t="shared" si="108"/>
        <v>0</v>
      </c>
      <c r="EL71" s="350">
        <f t="shared" si="109"/>
        <v>0</v>
      </c>
      <c r="EM71" s="350">
        <f t="shared" si="110"/>
        <v>0</v>
      </c>
      <c r="EN71" s="350">
        <f t="shared" si="111"/>
        <v>0</v>
      </c>
      <c r="EO71" s="350">
        <f t="shared" si="112"/>
        <v>0</v>
      </c>
      <c r="EP71" s="350">
        <f t="shared" si="113"/>
        <v>0</v>
      </c>
      <c r="EQ71" s="350">
        <f t="shared" si="114"/>
        <v>0</v>
      </c>
      <c r="ER71" s="350">
        <f t="shared" si="115"/>
        <v>0</v>
      </c>
      <c r="ES71" s="350">
        <f t="shared" si="116"/>
        <v>0</v>
      </c>
      <c r="ET71" s="350">
        <f t="shared" si="117"/>
        <v>0</v>
      </c>
      <c r="EU71" s="350">
        <f t="shared" si="118"/>
        <v>0</v>
      </c>
      <c r="EV71" s="350">
        <f t="shared" si="119"/>
        <v>0</v>
      </c>
      <c r="EW71" s="350">
        <f t="shared" si="120"/>
        <v>0</v>
      </c>
      <c r="EX71" s="350">
        <f t="shared" si="121"/>
        <v>0</v>
      </c>
      <c r="EY71" s="350">
        <f t="shared" si="122"/>
        <v>0</v>
      </c>
      <c r="EZ71" s="350">
        <f t="shared" si="123"/>
        <v>0</v>
      </c>
      <c r="FA71" s="350">
        <f t="shared" si="124"/>
        <v>0</v>
      </c>
      <c r="FB71" s="350">
        <f t="shared" si="125"/>
        <v>0</v>
      </c>
      <c r="FC71" s="350">
        <f t="shared" si="126"/>
        <v>0</v>
      </c>
      <c r="FD71" s="350">
        <f t="shared" si="127"/>
        <v>0</v>
      </c>
      <c r="FE71" s="350">
        <f t="shared" si="128"/>
        <v>0</v>
      </c>
      <c r="FF71" s="350">
        <f t="shared" si="129"/>
        <v>0</v>
      </c>
      <c r="FG71" s="350">
        <f t="shared" si="130"/>
        <v>0</v>
      </c>
      <c r="FH71" s="350">
        <f t="shared" si="131"/>
        <v>0</v>
      </c>
      <c r="FI71" s="350">
        <f t="shared" si="132"/>
        <v>0</v>
      </c>
      <c r="FJ71" s="350">
        <f t="shared" si="133"/>
        <v>0</v>
      </c>
      <c r="FK71" s="350">
        <f t="shared" si="134"/>
        <v>0</v>
      </c>
      <c r="FL71" s="350">
        <f t="shared" si="135"/>
        <v>0</v>
      </c>
      <c r="FM71" s="350">
        <f t="shared" si="136"/>
        <v>0</v>
      </c>
      <c r="FN71" s="350">
        <f t="shared" si="137"/>
        <v>0</v>
      </c>
      <c r="FO71" s="350">
        <f t="shared" si="138"/>
        <v>0</v>
      </c>
      <c r="FP71" s="350">
        <f t="shared" si="139"/>
        <v>0</v>
      </c>
      <c r="FQ71" s="350">
        <f t="shared" si="140"/>
        <v>0</v>
      </c>
      <c r="FR71" s="350">
        <f t="shared" si="141"/>
        <v>0</v>
      </c>
      <c r="FS71" s="350">
        <f t="shared" si="142"/>
        <v>0</v>
      </c>
      <c r="FT71" s="350">
        <f t="shared" si="143"/>
        <v>0</v>
      </c>
      <c r="FU71" s="350">
        <f t="shared" si="144"/>
        <v>0</v>
      </c>
      <c r="FV71" s="350">
        <f t="shared" si="145"/>
        <v>0</v>
      </c>
      <c r="FW71" s="350">
        <f t="shared" si="146"/>
        <v>0</v>
      </c>
      <c r="FX71" s="350">
        <f t="shared" si="147"/>
        <v>0</v>
      </c>
      <c r="FY71" s="350">
        <f t="shared" si="148"/>
        <v>0</v>
      </c>
      <c r="FZ71" s="350">
        <f t="shared" si="149"/>
        <v>0</v>
      </c>
      <c r="GA71" s="350">
        <f t="shared" si="150"/>
        <v>0</v>
      </c>
      <c r="GB71" s="350">
        <f t="shared" si="151"/>
        <v>0</v>
      </c>
      <c r="GC71" s="350">
        <f t="shared" si="152"/>
        <v>0</v>
      </c>
      <c r="GD71" s="350">
        <f t="shared" si="153"/>
        <v>0</v>
      </c>
      <c r="GE71" s="350">
        <f t="shared" si="154"/>
        <v>0</v>
      </c>
      <c r="GF71" s="350">
        <f t="shared" si="155"/>
        <v>0</v>
      </c>
      <c r="GG71" s="350">
        <f t="shared" si="156"/>
        <v>0</v>
      </c>
      <c r="GH71" s="350">
        <f t="shared" si="157"/>
        <v>0</v>
      </c>
      <c r="GI71" s="350">
        <f t="shared" si="158"/>
        <v>0</v>
      </c>
      <c r="GJ71" s="350">
        <f t="shared" si="159"/>
        <v>0</v>
      </c>
      <c r="GK71" s="350">
        <f t="shared" si="160"/>
        <v>0</v>
      </c>
      <c r="GL71" s="350">
        <f t="shared" si="161"/>
        <v>0</v>
      </c>
      <c r="GM71" s="346">
        <v>3</v>
      </c>
      <c r="GN71" s="346">
        <f t="shared" si="162"/>
        <v>0</v>
      </c>
      <c r="GO71" s="346">
        <v>3</v>
      </c>
      <c r="GP71" s="346">
        <f t="shared" si="163"/>
        <v>0</v>
      </c>
    </row>
    <row r="72" spans="1:198" x14ac:dyDescent="0.25">
      <c r="A72" s="31"/>
      <c r="B72" s="31"/>
      <c r="C72" s="31"/>
      <c r="D72" s="31"/>
      <c r="E72" s="31"/>
      <c r="F72" s="31"/>
      <c r="G72" s="34"/>
      <c r="H72" s="31"/>
      <c r="I72" s="31"/>
      <c r="J72" s="31"/>
      <c r="K72" s="31"/>
      <c r="L72" s="31"/>
      <c r="M72" s="31"/>
      <c r="N72" s="31"/>
      <c r="O72" s="99"/>
      <c r="P72" s="4" t="str">
        <f t="shared" si="164"/>
        <v/>
      </c>
      <c r="Q72" s="102"/>
      <c r="R72" s="4" t="str">
        <f t="shared" si="165"/>
        <v/>
      </c>
      <c r="S72" s="31"/>
      <c r="T72" s="31"/>
      <c r="U72" s="31"/>
      <c r="V72" s="31"/>
      <c r="W72" s="31"/>
      <c r="X72" s="31"/>
      <c r="Y72" s="31"/>
      <c r="Z72" s="31"/>
      <c r="AA72" s="31"/>
      <c r="AC72" s="346">
        <f t="shared" si="166"/>
        <v>0</v>
      </c>
      <c r="AE72" s="350" t="s">
        <v>233</v>
      </c>
      <c r="AF72" s="346">
        <f t="shared" si="167"/>
        <v>0</v>
      </c>
      <c r="AG72" s="346">
        <f t="shared" si="168"/>
        <v>0</v>
      </c>
      <c r="AH72" s="346">
        <f t="shared" si="169"/>
        <v>0</v>
      </c>
      <c r="AI72" s="346">
        <f t="shared" si="6"/>
        <v>0</v>
      </c>
      <c r="AJ72" s="346">
        <f t="shared" si="7"/>
        <v>0</v>
      </c>
      <c r="AK72" s="346">
        <f t="shared" si="8"/>
        <v>0</v>
      </c>
      <c r="AL72" s="346">
        <f t="shared" si="9"/>
        <v>0</v>
      </c>
      <c r="AM72" s="346">
        <f t="shared" si="10"/>
        <v>0</v>
      </c>
      <c r="AN72" s="346">
        <f t="shared" si="170"/>
        <v>0</v>
      </c>
      <c r="AP72" s="350" t="s">
        <v>233</v>
      </c>
      <c r="AQ72" s="378"/>
      <c r="AR72" s="378"/>
      <c r="AS72" s="350">
        <f t="shared" si="12"/>
        <v>0</v>
      </c>
      <c r="AT72" s="350">
        <f t="shared" si="13"/>
        <v>0</v>
      </c>
      <c r="AU72" s="350">
        <f t="shared" si="14"/>
        <v>0</v>
      </c>
      <c r="AV72" s="350">
        <f t="shared" si="15"/>
        <v>0</v>
      </c>
      <c r="AW72" s="350">
        <f t="shared" si="16"/>
        <v>0</v>
      </c>
      <c r="AX72" s="350">
        <f t="shared" si="17"/>
        <v>0</v>
      </c>
      <c r="AY72" s="350">
        <f t="shared" si="18"/>
        <v>0</v>
      </c>
      <c r="AZ72" s="350">
        <f t="shared" si="19"/>
        <v>0</v>
      </c>
      <c r="BA72" s="350">
        <f t="shared" si="20"/>
        <v>0</v>
      </c>
      <c r="BB72" s="350">
        <f t="shared" si="21"/>
        <v>0</v>
      </c>
      <c r="BC72" s="350">
        <f t="shared" si="22"/>
        <v>0</v>
      </c>
      <c r="BD72" s="350">
        <f t="shared" si="23"/>
        <v>0</v>
      </c>
      <c r="BE72" s="350">
        <f t="shared" si="24"/>
        <v>0</v>
      </c>
      <c r="BF72" s="350">
        <f t="shared" si="25"/>
        <v>0</v>
      </c>
      <c r="BG72" s="350">
        <f t="shared" si="26"/>
        <v>0</v>
      </c>
      <c r="BH72" s="350">
        <f t="shared" si="27"/>
        <v>0</v>
      </c>
      <c r="BI72" s="350">
        <f t="shared" si="28"/>
        <v>0</v>
      </c>
      <c r="BJ72" s="350">
        <f t="shared" si="29"/>
        <v>0</v>
      </c>
      <c r="BK72" s="350">
        <f t="shared" si="30"/>
        <v>0</v>
      </c>
      <c r="BL72" s="350">
        <f t="shared" si="31"/>
        <v>0</v>
      </c>
      <c r="BM72" s="350">
        <f t="shared" si="32"/>
        <v>0</v>
      </c>
      <c r="BN72" s="350">
        <f t="shared" si="33"/>
        <v>0</v>
      </c>
      <c r="BO72" s="350">
        <f t="shared" si="34"/>
        <v>0</v>
      </c>
      <c r="BP72" s="350">
        <f t="shared" si="35"/>
        <v>0</v>
      </c>
      <c r="BQ72" s="350">
        <f t="shared" si="36"/>
        <v>0</v>
      </c>
      <c r="BR72" s="350">
        <f t="shared" si="37"/>
        <v>0</v>
      </c>
      <c r="BS72" s="350">
        <f t="shared" si="38"/>
        <v>0</v>
      </c>
      <c r="BT72" s="350">
        <f t="shared" si="39"/>
        <v>0</v>
      </c>
      <c r="BU72" s="350">
        <f t="shared" si="40"/>
        <v>0</v>
      </c>
      <c r="BV72" s="350">
        <f t="shared" si="41"/>
        <v>0</v>
      </c>
      <c r="BW72" s="350">
        <f t="shared" si="42"/>
        <v>0</v>
      </c>
      <c r="BX72" s="350">
        <f t="shared" si="43"/>
        <v>0</v>
      </c>
      <c r="BY72" s="350">
        <f t="shared" si="44"/>
        <v>0</v>
      </c>
      <c r="BZ72" s="350">
        <f t="shared" si="45"/>
        <v>0</v>
      </c>
      <c r="CA72" s="350">
        <f t="shared" si="46"/>
        <v>0</v>
      </c>
      <c r="CB72" s="350">
        <f t="shared" si="47"/>
        <v>0</v>
      </c>
      <c r="CC72" s="350">
        <f t="shared" si="48"/>
        <v>0</v>
      </c>
      <c r="CD72" s="350">
        <f t="shared" si="49"/>
        <v>0</v>
      </c>
      <c r="CE72" s="350">
        <f t="shared" si="50"/>
        <v>0</v>
      </c>
      <c r="CF72" s="350">
        <f t="shared" si="51"/>
        <v>0</v>
      </c>
      <c r="CG72" s="350">
        <f t="shared" si="52"/>
        <v>0</v>
      </c>
      <c r="CH72" s="350">
        <f t="shared" si="53"/>
        <v>0</v>
      </c>
      <c r="CI72" s="350">
        <f t="shared" si="54"/>
        <v>0</v>
      </c>
      <c r="CJ72" s="350">
        <f t="shared" si="55"/>
        <v>0</v>
      </c>
      <c r="CK72" s="350">
        <f t="shared" si="56"/>
        <v>0</v>
      </c>
      <c r="CL72" s="350">
        <f t="shared" si="57"/>
        <v>0</v>
      </c>
      <c r="CM72" s="350">
        <f t="shared" si="58"/>
        <v>0</v>
      </c>
      <c r="CN72" s="350">
        <f t="shared" si="59"/>
        <v>0</v>
      </c>
      <c r="CO72" s="350">
        <f t="shared" si="60"/>
        <v>0</v>
      </c>
      <c r="CP72" s="350">
        <f t="shared" si="61"/>
        <v>0</v>
      </c>
      <c r="CQ72" s="350">
        <f t="shared" si="62"/>
        <v>0</v>
      </c>
      <c r="CR72" s="350">
        <f t="shared" si="63"/>
        <v>0</v>
      </c>
      <c r="CS72" s="350">
        <f t="shared" si="64"/>
        <v>0</v>
      </c>
      <c r="CT72" s="350">
        <f t="shared" si="65"/>
        <v>0</v>
      </c>
      <c r="CU72" s="350">
        <f t="shared" si="66"/>
        <v>0</v>
      </c>
      <c r="CV72" s="350">
        <f t="shared" si="67"/>
        <v>0</v>
      </c>
      <c r="CW72" s="350">
        <f t="shared" si="68"/>
        <v>0</v>
      </c>
      <c r="CX72" s="350">
        <f t="shared" si="69"/>
        <v>0</v>
      </c>
      <c r="CY72" s="350">
        <f t="shared" si="70"/>
        <v>0</v>
      </c>
      <c r="CZ72" s="350">
        <f t="shared" si="71"/>
        <v>0</v>
      </c>
      <c r="DA72" s="350">
        <f t="shared" si="72"/>
        <v>0</v>
      </c>
      <c r="DB72" s="350">
        <f t="shared" si="73"/>
        <v>0</v>
      </c>
      <c r="DC72" s="350">
        <f t="shared" si="74"/>
        <v>0</v>
      </c>
      <c r="DD72" s="350">
        <f t="shared" si="75"/>
        <v>0</v>
      </c>
      <c r="DE72" s="350">
        <f t="shared" si="76"/>
        <v>0</v>
      </c>
      <c r="DF72" s="350">
        <f t="shared" si="77"/>
        <v>0</v>
      </c>
      <c r="DG72" s="350">
        <f t="shared" si="78"/>
        <v>0</v>
      </c>
      <c r="DH72" s="350">
        <f t="shared" si="79"/>
        <v>0</v>
      </c>
      <c r="DI72" s="350">
        <f t="shared" si="80"/>
        <v>0</v>
      </c>
      <c r="DJ72" s="350">
        <f t="shared" si="81"/>
        <v>0</v>
      </c>
      <c r="DK72" s="350">
        <f t="shared" si="82"/>
        <v>0</v>
      </c>
      <c r="DL72" s="350">
        <f t="shared" si="83"/>
        <v>0</v>
      </c>
      <c r="DM72" s="350">
        <f t="shared" si="84"/>
        <v>0</v>
      </c>
      <c r="DN72" s="350">
        <f t="shared" si="85"/>
        <v>0</v>
      </c>
      <c r="DO72" s="350">
        <f t="shared" si="86"/>
        <v>0</v>
      </c>
      <c r="DP72" s="350">
        <f t="shared" si="87"/>
        <v>0</v>
      </c>
      <c r="DQ72" s="350">
        <f t="shared" si="88"/>
        <v>0</v>
      </c>
      <c r="DR72" s="350">
        <f t="shared" si="89"/>
        <v>0</v>
      </c>
      <c r="DS72" s="350">
        <f t="shared" si="90"/>
        <v>0</v>
      </c>
      <c r="DT72" s="350">
        <f t="shared" si="91"/>
        <v>0</v>
      </c>
      <c r="DU72" s="350">
        <f t="shared" si="92"/>
        <v>0</v>
      </c>
      <c r="DV72" s="350">
        <f t="shared" si="93"/>
        <v>0</v>
      </c>
      <c r="DW72" s="350">
        <f t="shared" si="94"/>
        <v>0</v>
      </c>
      <c r="DX72" s="350">
        <f t="shared" si="95"/>
        <v>0</v>
      </c>
      <c r="DY72" s="350">
        <f t="shared" si="96"/>
        <v>0</v>
      </c>
      <c r="DZ72" s="350">
        <f t="shared" si="97"/>
        <v>0</v>
      </c>
      <c r="EA72" s="350">
        <f t="shared" si="98"/>
        <v>0</v>
      </c>
      <c r="EB72" s="350">
        <f t="shared" si="99"/>
        <v>0</v>
      </c>
      <c r="EC72" s="350">
        <f t="shared" si="100"/>
        <v>0</v>
      </c>
      <c r="ED72" s="350">
        <f t="shared" si="101"/>
        <v>0</v>
      </c>
      <c r="EE72" s="350">
        <f t="shared" si="102"/>
        <v>0</v>
      </c>
      <c r="EF72" s="350">
        <f t="shared" si="103"/>
        <v>0</v>
      </c>
      <c r="EG72" s="350">
        <f t="shared" si="104"/>
        <v>0</v>
      </c>
      <c r="EH72" s="350">
        <f t="shared" si="105"/>
        <v>0</v>
      </c>
      <c r="EI72" s="350">
        <f t="shared" si="106"/>
        <v>0</v>
      </c>
      <c r="EJ72" s="350">
        <f t="shared" si="107"/>
        <v>0</v>
      </c>
      <c r="EK72" s="350">
        <f t="shared" si="108"/>
        <v>0</v>
      </c>
      <c r="EL72" s="350">
        <f t="shared" si="109"/>
        <v>0</v>
      </c>
      <c r="EM72" s="350">
        <f t="shared" si="110"/>
        <v>0</v>
      </c>
      <c r="EN72" s="350">
        <f t="shared" si="111"/>
        <v>0</v>
      </c>
      <c r="EO72" s="350">
        <f t="shared" si="112"/>
        <v>0</v>
      </c>
      <c r="EP72" s="350">
        <f t="shared" si="113"/>
        <v>0</v>
      </c>
      <c r="EQ72" s="350">
        <f t="shared" si="114"/>
        <v>0</v>
      </c>
      <c r="ER72" s="350">
        <f t="shared" si="115"/>
        <v>0</v>
      </c>
      <c r="ES72" s="350">
        <f t="shared" si="116"/>
        <v>0</v>
      </c>
      <c r="ET72" s="350">
        <f t="shared" si="117"/>
        <v>0</v>
      </c>
      <c r="EU72" s="350">
        <f t="shared" si="118"/>
        <v>0</v>
      </c>
      <c r="EV72" s="350">
        <f t="shared" si="119"/>
        <v>0</v>
      </c>
      <c r="EW72" s="350">
        <f t="shared" si="120"/>
        <v>0</v>
      </c>
      <c r="EX72" s="350">
        <f t="shared" si="121"/>
        <v>0</v>
      </c>
      <c r="EY72" s="350">
        <f t="shared" si="122"/>
        <v>0</v>
      </c>
      <c r="EZ72" s="350">
        <f t="shared" si="123"/>
        <v>0</v>
      </c>
      <c r="FA72" s="350">
        <f t="shared" si="124"/>
        <v>0</v>
      </c>
      <c r="FB72" s="350">
        <f t="shared" si="125"/>
        <v>0</v>
      </c>
      <c r="FC72" s="350">
        <f t="shared" si="126"/>
        <v>0</v>
      </c>
      <c r="FD72" s="350">
        <f t="shared" si="127"/>
        <v>0</v>
      </c>
      <c r="FE72" s="350">
        <f t="shared" si="128"/>
        <v>0</v>
      </c>
      <c r="FF72" s="350">
        <f t="shared" si="129"/>
        <v>0</v>
      </c>
      <c r="FG72" s="350">
        <f t="shared" si="130"/>
        <v>0</v>
      </c>
      <c r="FH72" s="350">
        <f t="shared" si="131"/>
        <v>0</v>
      </c>
      <c r="FI72" s="350">
        <f t="shared" si="132"/>
        <v>0</v>
      </c>
      <c r="FJ72" s="350">
        <f t="shared" si="133"/>
        <v>0</v>
      </c>
      <c r="FK72" s="350">
        <f t="shared" si="134"/>
        <v>0</v>
      </c>
      <c r="FL72" s="350">
        <f t="shared" si="135"/>
        <v>0</v>
      </c>
      <c r="FM72" s="350">
        <f t="shared" si="136"/>
        <v>0</v>
      </c>
      <c r="FN72" s="350">
        <f t="shared" si="137"/>
        <v>0</v>
      </c>
      <c r="FO72" s="350">
        <f t="shared" si="138"/>
        <v>0</v>
      </c>
      <c r="FP72" s="350">
        <f t="shared" si="139"/>
        <v>0</v>
      </c>
      <c r="FQ72" s="350">
        <f t="shared" si="140"/>
        <v>0</v>
      </c>
      <c r="FR72" s="350">
        <f t="shared" si="141"/>
        <v>0</v>
      </c>
      <c r="FS72" s="350">
        <f t="shared" si="142"/>
        <v>0</v>
      </c>
      <c r="FT72" s="350">
        <f t="shared" si="143"/>
        <v>0</v>
      </c>
      <c r="FU72" s="350">
        <f t="shared" si="144"/>
        <v>0</v>
      </c>
      <c r="FV72" s="350">
        <f t="shared" si="145"/>
        <v>0</v>
      </c>
      <c r="FW72" s="350">
        <f t="shared" si="146"/>
        <v>0</v>
      </c>
      <c r="FX72" s="350">
        <f t="shared" si="147"/>
        <v>0</v>
      </c>
      <c r="FY72" s="350">
        <f t="shared" si="148"/>
        <v>0</v>
      </c>
      <c r="FZ72" s="350">
        <f t="shared" si="149"/>
        <v>0</v>
      </c>
      <c r="GA72" s="350">
        <f t="shared" si="150"/>
        <v>0</v>
      </c>
      <c r="GB72" s="350">
        <f t="shared" si="151"/>
        <v>0</v>
      </c>
      <c r="GC72" s="350">
        <f t="shared" si="152"/>
        <v>0</v>
      </c>
      <c r="GD72" s="350">
        <f t="shared" si="153"/>
        <v>0</v>
      </c>
      <c r="GE72" s="350">
        <f t="shared" si="154"/>
        <v>0</v>
      </c>
      <c r="GF72" s="350">
        <f t="shared" si="155"/>
        <v>0</v>
      </c>
      <c r="GG72" s="350">
        <f t="shared" si="156"/>
        <v>0</v>
      </c>
      <c r="GH72" s="350">
        <f t="shared" si="157"/>
        <v>0</v>
      </c>
      <c r="GI72" s="350">
        <f t="shared" si="158"/>
        <v>0</v>
      </c>
      <c r="GJ72" s="350">
        <f t="shared" si="159"/>
        <v>0</v>
      </c>
      <c r="GK72" s="350">
        <f t="shared" si="160"/>
        <v>0</v>
      </c>
      <c r="GL72" s="350">
        <f t="shared" si="161"/>
        <v>0</v>
      </c>
      <c r="GM72" s="346">
        <v>4</v>
      </c>
      <c r="GN72" s="346">
        <f t="shared" si="162"/>
        <v>0</v>
      </c>
      <c r="GO72" s="346">
        <v>2</v>
      </c>
      <c r="GP72" s="346">
        <f t="shared" si="163"/>
        <v>0</v>
      </c>
    </row>
    <row r="73" spans="1:198" x14ac:dyDescent="0.25">
      <c r="A73" s="31"/>
      <c r="B73" s="31"/>
      <c r="C73" s="31"/>
      <c r="D73" s="31"/>
      <c r="E73" s="31"/>
      <c r="F73" s="31"/>
      <c r="G73" s="34"/>
      <c r="H73" s="31"/>
      <c r="I73" s="31"/>
      <c r="J73" s="31"/>
      <c r="K73" s="31"/>
      <c r="L73" s="31"/>
      <c r="M73" s="31"/>
      <c r="N73" s="31"/>
      <c r="O73" s="99"/>
      <c r="P73" s="4" t="str">
        <f t="shared" ref="P73:P104" si="171">IF(ISBLANK(O73),"",LEN(TRIM(O73))-LEN(SUBSTITUTE(TRIM(O73),",",""))+1)</f>
        <v/>
      </c>
      <c r="Q73" s="102"/>
      <c r="R73" s="4" t="str">
        <f t="shared" ref="R73:R104" si="172">IF(ISBLANK(Q73),"",LEN(TRIM(Q73))-LEN(SUBSTITUTE(TRIM(Q73),",",""))+1)</f>
        <v/>
      </c>
      <c r="S73" s="31"/>
      <c r="T73" s="31"/>
      <c r="U73" s="31"/>
      <c r="V73" s="31"/>
      <c r="W73" s="31"/>
      <c r="X73" s="31"/>
      <c r="Y73" s="31"/>
      <c r="Z73" s="31"/>
      <c r="AA73" s="31"/>
      <c r="AC73" s="346">
        <f t="shared" ref="AC73:AC104" si="173">IF(ISBLANK(A73), 0, 1)</f>
        <v>0</v>
      </c>
      <c r="AE73" s="350" t="s">
        <v>234</v>
      </c>
      <c r="AF73" s="346">
        <f t="shared" ref="AF73:AF104" si="174">IF(J73="Yes", 3, 0)</f>
        <v>0</v>
      </c>
      <c r="AG73" s="346">
        <f t="shared" ref="AG73:AG104" si="175">IF(M73="Yes", 2, 0)</f>
        <v>0</v>
      </c>
      <c r="AH73" s="346">
        <f t="shared" ref="AH73:AH104" si="176">IF(OR(L73="Yes", N73="Yes", K73="Yes"), 1, 0)</f>
        <v>0</v>
      </c>
      <c r="AI73" s="346">
        <f t="shared" si="6"/>
        <v>0</v>
      </c>
      <c r="AJ73" s="346">
        <f t="shared" si="7"/>
        <v>0</v>
      </c>
      <c r="AK73" s="346">
        <f t="shared" si="8"/>
        <v>0</v>
      </c>
      <c r="AL73" s="346">
        <f t="shared" si="9"/>
        <v>0</v>
      </c>
      <c r="AM73" s="346">
        <f t="shared" si="10"/>
        <v>0</v>
      </c>
      <c r="AN73" s="346">
        <f t="shared" ref="AN73:AN104" si="177">IF(AND(AA73&gt;=3, Z73="Yes, Support Core Goals"), 2, IF(ISBLANK(AA73), 0, 1))</f>
        <v>0</v>
      </c>
      <c r="AP73" s="350" t="s">
        <v>234</v>
      </c>
      <c r="AQ73" s="378"/>
      <c r="AR73" s="378"/>
      <c r="AS73" s="350">
        <f t="shared" si="12"/>
        <v>0</v>
      </c>
      <c r="AT73" s="350">
        <f t="shared" si="13"/>
        <v>0</v>
      </c>
      <c r="AU73" s="350">
        <f t="shared" si="14"/>
        <v>0</v>
      </c>
      <c r="AV73" s="350">
        <f t="shared" si="15"/>
        <v>0</v>
      </c>
      <c r="AW73" s="350">
        <f t="shared" si="16"/>
        <v>0</v>
      </c>
      <c r="AX73" s="350">
        <f t="shared" si="17"/>
        <v>0</v>
      </c>
      <c r="AY73" s="350">
        <f t="shared" si="18"/>
        <v>0</v>
      </c>
      <c r="AZ73" s="350">
        <f t="shared" si="19"/>
        <v>0</v>
      </c>
      <c r="BA73" s="350">
        <f t="shared" si="20"/>
        <v>0</v>
      </c>
      <c r="BB73" s="350">
        <f t="shared" si="21"/>
        <v>0</v>
      </c>
      <c r="BC73" s="350">
        <f t="shared" si="22"/>
        <v>0</v>
      </c>
      <c r="BD73" s="350">
        <f t="shared" si="23"/>
        <v>0</v>
      </c>
      <c r="BE73" s="350">
        <f t="shared" si="24"/>
        <v>0</v>
      </c>
      <c r="BF73" s="350">
        <f t="shared" si="25"/>
        <v>0</v>
      </c>
      <c r="BG73" s="350">
        <f t="shared" si="26"/>
        <v>0</v>
      </c>
      <c r="BH73" s="350">
        <f t="shared" si="27"/>
        <v>0</v>
      </c>
      <c r="BI73" s="350">
        <f t="shared" si="28"/>
        <v>0</v>
      </c>
      <c r="BJ73" s="350">
        <f t="shared" si="29"/>
        <v>0</v>
      </c>
      <c r="BK73" s="350">
        <f t="shared" si="30"/>
        <v>0</v>
      </c>
      <c r="BL73" s="350">
        <f t="shared" si="31"/>
        <v>0</v>
      </c>
      <c r="BM73" s="350">
        <f t="shared" si="32"/>
        <v>0</v>
      </c>
      <c r="BN73" s="350">
        <f t="shared" si="33"/>
        <v>0</v>
      </c>
      <c r="BO73" s="350">
        <f t="shared" si="34"/>
        <v>0</v>
      </c>
      <c r="BP73" s="350">
        <f t="shared" si="35"/>
        <v>0</v>
      </c>
      <c r="BQ73" s="350">
        <f t="shared" si="36"/>
        <v>0</v>
      </c>
      <c r="BR73" s="350">
        <f t="shared" si="37"/>
        <v>0</v>
      </c>
      <c r="BS73" s="350">
        <f t="shared" si="38"/>
        <v>0</v>
      </c>
      <c r="BT73" s="350">
        <f t="shared" si="39"/>
        <v>0</v>
      </c>
      <c r="BU73" s="350">
        <f t="shared" si="40"/>
        <v>0</v>
      </c>
      <c r="BV73" s="350">
        <f t="shared" si="41"/>
        <v>0</v>
      </c>
      <c r="BW73" s="350">
        <f t="shared" si="42"/>
        <v>0</v>
      </c>
      <c r="BX73" s="350">
        <f t="shared" si="43"/>
        <v>0</v>
      </c>
      <c r="BY73" s="350">
        <f t="shared" si="44"/>
        <v>0</v>
      </c>
      <c r="BZ73" s="350">
        <f t="shared" si="45"/>
        <v>0</v>
      </c>
      <c r="CA73" s="350">
        <f t="shared" si="46"/>
        <v>0</v>
      </c>
      <c r="CB73" s="350">
        <f t="shared" si="47"/>
        <v>0</v>
      </c>
      <c r="CC73" s="350">
        <f t="shared" si="48"/>
        <v>0</v>
      </c>
      <c r="CD73" s="350">
        <f t="shared" si="49"/>
        <v>0</v>
      </c>
      <c r="CE73" s="350">
        <f t="shared" si="50"/>
        <v>0</v>
      </c>
      <c r="CF73" s="350">
        <f t="shared" si="51"/>
        <v>0</v>
      </c>
      <c r="CG73" s="350">
        <f t="shared" si="52"/>
        <v>0</v>
      </c>
      <c r="CH73" s="350">
        <f t="shared" si="53"/>
        <v>0</v>
      </c>
      <c r="CI73" s="350">
        <f t="shared" si="54"/>
        <v>0</v>
      </c>
      <c r="CJ73" s="350">
        <f t="shared" si="55"/>
        <v>0</v>
      </c>
      <c r="CK73" s="350">
        <f t="shared" si="56"/>
        <v>0</v>
      </c>
      <c r="CL73" s="350">
        <f t="shared" si="57"/>
        <v>0</v>
      </c>
      <c r="CM73" s="350">
        <f t="shared" si="58"/>
        <v>0</v>
      </c>
      <c r="CN73" s="350">
        <f t="shared" si="59"/>
        <v>0</v>
      </c>
      <c r="CO73" s="350">
        <f t="shared" si="60"/>
        <v>0</v>
      </c>
      <c r="CP73" s="350">
        <f t="shared" si="61"/>
        <v>0</v>
      </c>
      <c r="CQ73" s="350">
        <f t="shared" si="62"/>
        <v>0</v>
      </c>
      <c r="CR73" s="350">
        <f t="shared" si="63"/>
        <v>0</v>
      </c>
      <c r="CS73" s="350">
        <f t="shared" si="64"/>
        <v>0</v>
      </c>
      <c r="CT73" s="350">
        <f t="shared" si="65"/>
        <v>0</v>
      </c>
      <c r="CU73" s="350">
        <f t="shared" si="66"/>
        <v>0</v>
      </c>
      <c r="CV73" s="350">
        <f t="shared" si="67"/>
        <v>0</v>
      </c>
      <c r="CW73" s="350">
        <f t="shared" si="68"/>
        <v>0</v>
      </c>
      <c r="CX73" s="350">
        <f t="shared" si="69"/>
        <v>0</v>
      </c>
      <c r="CY73" s="350">
        <f t="shared" si="70"/>
        <v>0</v>
      </c>
      <c r="CZ73" s="350">
        <f t="shared" si="71"/>
        <v>0</v>
      </c>
      <c r="DA73" s="350">
        <f t="shared" si="72"/>
        <v>0</v>
      </c>
      <c r="DB73" s="350">
        <f t="shared" si="73"/>
        <v>0</v>
      </c>
      <c r="DC73" s="350">
        <f t="shared" si="74"/>
        <v>0</v>
      </c>
      <c r="DD73" s="350">
        <f t="shared" si="75"/>
        <v>0</v>
      </c>
      <c r="DE73" s="350">
        <f t="shared" si="76"/>
        <v>0</v>
      </c>
      <c r="DF73" s="350">
        <f t="shared" si="77"/>
        <v>0</v>
      </c>
      <c r="DG73" s="350">
        <f t="shared" si="78"/>
        <v>0</v>
      </c>
      <c r="DH73" s="350">
        <f t="shared" si="79"/>
        <v>0</v>
      </c>
      <c r="DI73" s="350">
        <f t="shared" si="80"/>
        <v>0</v>
      </c>
      <c r="DJ73" s="350">
        <f t="shared" si="81"/>
        <v>0</v>
      </c>
      <c r="DK73" s="350">
        <f t="shared" si="82"/>
        <v>0</v>
      </c>
      <c r="DL73" s="350">
        <f t="shared" si="83"/>
        <v>0</v>
      </c>
      <c r="DM73" s="350">
        <f t="shared" si="84"/>
        <v>0</v>
      </c>
      <c r="DN73" s="350">
        <f t="shared" si="85"/>
        <v>0</v>
      </c>
      <c r="DO73" s="350">
        <f t="shared" si="86"/>
        <v>0</v>
      </c>
      <c r="DP73" s="350">
        <f t="shared" si="87"/>
        <v>0</v>
      </c>
      <c r="DQ73" s="350">
        <f t="shared" si="88"/>
        <v>0</v>
      </c>
      <c r="DR73" s="350">
        <f t="shared" si="89"/>
        <v>0</v>
      </c>
      <c r="DS73" s="350">
        <f t="shared" si="90"/>
        <v>0</v>
      </c>
      <c r="DT73" s="350">
        <f t="shared" si="91"/>
        <v>0</v>
      </c>
      <c r="DU73" s="350">
        <f t="shared" si="92"/>
        <v>0</v>
      </c>
      <c r="DV73" s="350">
        <f t="shared" si="93"/>
        <v>0</v>
      </c>
      <c r="DW73" s="350">
        <f t="shared" si="94"/>
        <v>0</v>
      </c>
      <c r="DX73" s="350">
        <f t="shared" si="95"/>
        <v>0</v>
      </c>
      <c r="DY73" s="350">
        <f t="shared" si="96"/>
        <v>0</v>
      </c>
      <c r="DZ73" s="350">
        <f t="shared" si="97"/>
        <v>0</v>
      </c>
      <c r="EA73" s="350">
        <f t="shared" si="98"/>
        <v>0</v>
      </c>
      <c r="EB73" s="350">
        <f t="shared" si="99"/>
        <v>0</v>
      </c>
      <c r="EC73" s="350">
        <f t="shared" si="100"/>
        <v>0</v>
      </c>
      <c r="ED73" s="350">
        <f t="shared" si="101"/>
        <v>0</v>
      </c>
      <c r="EE73" s="350">
        <f t="shared" si="102"/>
        <v>0</v>
      </c>
      <c r="EF73" s="350">
        <f t="shared" si="103"/>
        <v>0</v>
      </c>
      <c r="EG73" s="350">
        <f t="shared" si="104"/>
        <v>0</v>
      </c>
      <c r="EH73" s="350">
        <f t="shared" si="105"/>
        <v>0</v>
      </c>
      <c r="EI73" s="350">
        <f t="shared" si="106"/>
        <v>0</v>
      </c>
      <c r="EJ73" s="350">
        <f t="shared" si="107"/>
        <v>0</v>
      </c>
      <c r="EK73" s="350">
        <f t="shared" si="108"/>
        <v>0</v>
      </c>
      <c r="EL73" s="350">
        <f t="shared" si="109"/>
        <v>0</v>
      </c>
      <c r="EM73" s="350">
        <f t="shared" si="110"/>
        <v>0</v>
      </c>
      <c r="EN73" s="350">
        <f t="shared" si="111"/>
        <v>0</v>
      </c>
      <c r="EO73" s="350">
        <f t="shared" si="112"/>
        <v>0</v>
      </c>
      <c r="EP73" s="350">
        <f t="shared" si="113"/>
        <v>0</v>
      </c>
      <c r="EQ73" s="350">
        <f t="shared" si="114"/>
        <v>0</v>
      </c>
      <c r="ER73" s="350">
        <f t="shared" si="115"/>
        <v>0</v>
      </c>
      <c r="ES73" s="350">
        <f t="shared" si="116"/>
        <v>0</v>
      </c>
      <c r="ET73" s="350">
        <f t="shared" si="117"/>
        <v>0</v>
      </c>
      <c r="EU73" s="350">
        <f t="shared" si="118"/>
        <v>0</v>
      </c>
      <c r="EV73" s="350">
        <f t="shared" si="119"/>
        <v>0</v>
      </c>
      <c r="EW73" s="350">
        <f t="shared" si="120"/>
        <v>0</v>
      </c>
      <c r="EX73" s="350">
        <f t="shared" si="121"/>
        <v>0</v>
      </c>
      <c r="EY73" s="350">
        <f t="shared" si="122"/>
        <v>0</v>
      </c>
      <c r="EZ73" s="350">
        <f t="shared" si="123"/>
        <v>0</v>
      </c>
      <c r="FA73" s="350">
        <f t="shared" si="124"/>
        <v>0</v>
      </c>
      <c r="FB73" s="350">
        <f t="shared" si="125"/>
        <v>0</v>
      </c>
      <c r="FC73" s="350">
        <f t="shared" si="126"/>
        <v>0</v>
      </c>
      <c r="FD73" s="350">
        <f t="shared" si="127"/>
        <v>0</v>
      </c>
      <c r="FE73" s="350">
        <f t="shared" si="128"/>
        <v>0</v>
      </c>
      <c r="FF73" s="350">
        <f t="shared" si="129"/>
        <v>0</v>
      </c>
      <c r="FG73" s="350">
        <f t="shared" si="130"/>
        <v>0</v>
      </c>
      <c r="FH73" s="350">
        <f t="shared" si="131"/>
        <v>0</v>
      </c>
      <c r="FI73" s="350">
        <f t="shared" si="132"/>
        <v>0</v>
      </c>
      <c r="FJ73" s="350">
        <f t="shared" si="133"/>
        <v>0</v>
      </c>
      <c r="FK73" s="350">
        <f t="shared" si="134"/>
        <v>0</v>
      </c>
      <c r="FL73" s="350">
        <f t="shared" si="135"/>
        <v>0</v>
      </c>
      <c r="FM73" s="350">
        <f t="shared" si="136"/>
        <v>0</v>
      </c>
      <c r="FN73" s="350">
        <f t="shared" si="137"/>
        <v>0</v>
      </c>
      <c r="FO73" s="350">
        <f t="shared" si="138"/>
        <v>0</v>
      </c>
      <c r="FP73" s="350">
        <f t="shared" si="139"/>
        <v>0</v>
      </c>
      <c r="FQ73" s="350">
        <f t="shared" si="140"/>
        <v>0</v>
      </c>
      <c r="FR73" s="350">
        <f t="shared" si="141"/>
        <v>0</v>
      </c>
      <c r="FS73" s="350">
        <f t="shared" si="142"/>
        <v>0</v>
      </c>
      <c r="FT73" s="350">
        <f t="shared" si="143"/>
        <v>0</v>
      </c>
      <c r="FU73" s="350">
        <f t="shared" si="144"/>
        <v>0</v>
      </c>
      <c r="FV73" s="350">
        <f t="shared" si="145"/>
        <v>0</v>
      </c>
      <c r="FW73" s="350">
        <f t="shared" si="146"/>
        <v>0</v>
      </c>
      <c r="FX73" s="350">
        <f t="shared" si="147"/>
        <v>0</v>
      </c>
      <c r="FY73" s="350">
        <f t="shared" si="148"/>
        <v>0</v>
      </c>
      <c r="FZ73" s="350">
        <f t="shared" si="149"/>
        <v>0</v>
      </c>
      <c r="GA73" s="350">
        <f t="shared" si="150"/>
        <v>0</v>
      </c>
      <c r="GB73" s="350">
        <f t="shared" si="151"/>
        <v>0</v>
      </c>
      <c r="GC73" s="350">
        <f t="shared" si="152"/>
        <v>0</v>
      </c>
      <c r="GD73" s="350">
        <f t="shared" si="153"/>
        <v>0</v>
      </c>
      <c r="GE73" s="350">
        <f t="shared" si="154"/>
        <v>0</v>
      </c>
      <c r="GF73" s="350">
        <f t="shared" si="155"/>
        <v>0</v>
      </c>
      <c r="GG73" s="350">
        <f t="shared" si="156"/>
        <v>0</v>
      </c>
      <c r="GH73" s="350">
        <f t="shared" si="157"/>
        <v>0</v>
      </c>
      <c r="GI73" s="350">
        <f t="shared" si="158"/>
        <v>0</v>
      </c>
      <c r="GJ73" s="350">
        <f t="shared" si="159"/>
        <v>0</v>
      </c>
      <c r="GK73" s="350">
        <f t="shared" si="160"/>
        <v>0</v>
      </c>
      <c r="GL73" s="350">
        <f t="shared" si="161"/>
        <v>0</v>
      </c>
      <c r="GM73" s="346">
        <v>2</v>
      </c>
      <c r="GN73" s="346">
        <f t="shared" si="162"/>
        <v>0</v>
      </c>
      <c r="GO73" s="346">
        <v>3</v>
      </c>
      <c r="GP73" s="346">
        <f t="shared" si="163"/>
        <v>0</v>
      </c>
    </row>
    <row r="74" spans="1:198" x14ac:dyDescent="0.25">
      <c r="A74" s="31"/>
      <c r="B74" s="31"/>
      <c r="C74" s="31"/>
      <c r="D74" s="31"/>
      <c r="E74" s="31"/>
      <c r="F74" s="31"/>
      <c r="G74" s="34"/>
      <c r="H74" s="31"/>
      <c r="I74" s="31"/>
      <c r="J74" s="31"/>
      <c r="K74" s="31"/>
      <c r="L74" s="31"/>
      <c r="M74" s="31"/>
      <c r="N74" s="31"/>
      <c r="O74" s="99"/>
      <c r="P74" s="4" t="str">
        <f t="shared" si="171"/>
        <v/>
      </c>
      <c r="Q74" s="102"/>
      <c r="R74" s="4" t="str">
        <f t="shared" si="172"/>
        <v/>
      </c>
      <c r="S74" s="31"/>
      <c r="T74" s="31"/>
      <c r="U74" s="31"/>
      <c r="V74" s="31"/>
      <c r="W74" s="31"/>
      <c r="X74" s="31"/>
      <c r="Y74" s="31"/>
      <c r="Z74" s="31"/>
      <c r="AA74" s="31"/>
      <c r="AC74" s="346">
        <f t="shared" si="173"/>
        <v>0</v>
      </c>
      <c r="AE74" s="350" t="s">
        <v>235</v>
      </c>
      <c r="AF74" s="346">
        <f t="shared" si="174"/>
        <v>0</v>
      </c>
      <c r="AG74" s="346">
        <f t="shared" si="175"/>
        <v>0</v>
      </c>
      <c r="AH74" s="346">
        <f t="shared" si="176"/>
        <v>0</v>
      </c>
      <c r="AI74" s="346">
        <f t="shared" ref="AI74:AI137" si="178">IF(S74="Yes", 5, 0)</f>
        <v>0</v>
      </c>
      <c r="AJ74" s="346">
        <f t="shared" ref="AJ74:AJ137" si="179">IF(T74="Yes", 4, 0)</f>
        <v>0</v>
      </c>
      <c r="AK74" s="346">
        <f t="shared" ref="AK74:AK137" si="180">IF(U74="Yes", 3, 0)</f>
        <v>0</v>
      </c>
      <c r="AL74" s="346">
        <f t="shared" ref="AL74:AL137" si="181">IF(V74="Yes", 2, 0)</f>
        <v>0</v>
      </c>
      <c r="AM74" s="346">
        <f t="shared" ref="AM74:AM137" si="182">IF(Z74="Yes, Support Core Goals", 2, IF(Z74="Yes, Other", 1, 0))</f>
        <v>0</v>
      </c>
      <c r="AN74" s="346">
        <f t="shared" si="177"/>
        <v>0</v>
      </c>
      <c r="AP74" s="350" t="s">
        <v>235</v>
      </c>
      <c r="AQ74" s="378"/>
      <c r="AR74" s="378"/>
      <c r="AS74" s="350">
        <f t="shared" ref="AS74:AS75" si="183">IF(ISNUMBER(SEARCH(AP74,$Q$9)),1,0)</f>
        <v>0</v>
      </c>
      <c r="AT74" s="350">
        <f t="shared" ref="AT74:AT75" si="184">IF(ISNUMBER(SEARCH($AP74,$Q$10)),1,0)</f>
        <v>0</v>
      </c>
      <c r="AU74" s="350">
        <f t="shared" ref="AU74:AU75" si="185">IF(ISNUMBER(SEARCH($AP74,$Q$11)),1,0)</f>
        <v>0</v>
      </c>
      <c r="AV74" s="350">
        <f t="shared" ref="AV74:AV75" si="186">IF(ISNUMBER(SEARCH($AP74,$Q$12)),1,0)</f>
        <v>0</v>
      </c>
      <c r="AW74" s="350">
        <f t="shared" ref="AW74:AW75" si="187">IF(ISNUMBER(SEARCH($AP74,$Q$13)),1,0)</f>
        <v>0</v>
      </c>
      <c r="AX74" s="350">
        <f t="shared" ref="AX74:AX75" si="188">IF(ISNUMBER(SEARCH($AP74,$Q$14)),1,0)</f>
        <v>0</v>
      </c>
      <c r="AY74" s="350">
        <f t="shared" ref="AY74:AY75" si="189">IF(ISNUMBER(SEARCH($AP74,$Q$15)),1,0)</f>
        <v>0</v>
      </c>
      <c r="AZ74" s="350">
        <f t="shared" ref="AZ74:AZ75" si="190">IF(ISNUMBER(SEARCH($AP74,$Q$16)),1,0)</f>
        <v>0</v>
      </c>
      <c r="BA74" s="350">
        <f t="shared" ref="BA74:BA75" si="191">IF(ISNUMBER(SEARCH($AP74,$Q$17)),1,0)</f>
        <v>0</v>
      </c>
      <c r="BB74" s="350">
        <f t="shared" ref="BB74:BB75" si="192">IF(ISNUMBER(SEARCH($AP74,$Q$18)),1,0)</f>
        <v>0</v>
      </c>
      <c r="BC74" s="350">
        <f t="shared" ref="BC74:BC75" si="193">IF(ISNUMBER(SEARCH($AP74,$Q$19)),1,0)</f>
        <v>0</v>
      </c>
      <c r="BD74" s="350">
        <f t="shared" ref="BD74:BD75" si="194">IF(ISNUMBER(SEARCH($AP74,$Q$20)),1,0)</f>
        <v>0</v>
      </c>
      <c r="BE74" s="350">
        <f t="shared" ref="BE74:BE75" si="195">IF(ISNUMBER(SEARCH($AP74,$Q$21)),1,0)</f>
        <v>0</v>
      </c>
      <c r="BF74" s="350">
        <f t="shared" ref="BF74:BF75" si="196">IF(ISNUMBER(SEARCH($AP74,$Q$22)),1,0)</f>
        <v>0</v>
      </c>
      <c r="BG74" s="350">
        <f t="shared" ref="BG74:BG75" si="197">IF(ISNUMBER(SEARCH($AP74,$Q$23)),1,0)</f>
        <v>0</v>
      </c>
      <c r="BH74" s="350">
        <f t="shared" ref="BH74:BH75" si="198">IF(ISNUMBER(SEARCH($AP74,$Q$24)),1,0)</f>
        <v>0</v>
      </c>
      <c r="BI74" s="350">
        <f t="shared" ref="BI74:BI75" si="199">IF(ISNUMBER(SEARCH($AP74,$Q$25)),1,0)</f>
        <v>0</v>
      </c>
      <c r="BJ74" s="350">
        <f t="shared" ref="BJ74:BJ75" si="200">IF(ISNUMBER(SEARCH($AP74,$Q$26)),1,0)</f>
        <v>0</v>
      </c>
      <c r="BK74" s="350">
        <f t="shared" ref="BK74:BK75" si="201">IF(ISNUMBER(SEARCH($AP74,$Q$27)),1,0)</f>
        <v>0</v>
      </c>
      <c r="BL74" s="350">
        <f t="shared" ref="BL74:BL75" si="202">IF(ISNUMBER(SEARCH($AP74,$Q$28)),1,0)</f>
        <v>0</v>
      </c>
      <c r="BM74" s="350">
        <f t="shared" ref="BM74:BM75" si="203">IF(ISNUMBER(SEARCH($AP74,$Q$29)),1,0)</f>
        <v>0</v>
      </c>
      <c r="BN74" s="350">
        <f t="shared" ref="BN74:BN75" si="204">IF(ISNUMBER(SEARCH($AP74,$Q$30)),1,0)</f>
        <v>0</v>
      </c>
      <c r="BO74" s="350">
        <f t="shared" ref="BO74:BO75" si="205">IF(ISNUMBER(SEARCH($AP74,$Q$31)),1,0)</f>
        <v>0</v>
      </c>
      <c r="BP74" s="350">
        <f t="shared" ref="BP74:BP75" si="206">IF(ISNUMBER(SEARCH($AP74,$Q$32)),1,0)</f>
        <v>0</v>
      </c>
      <c r="BQ74" s="350">
        <f t="shared" ref="BQ74:BQ75" si="207">IF(ISNUMBER(SEARCH($AP74,$Q$33)),1,0)</f>
        <v>0</v>
      </c>
      <c r="BR74" s="350">
        <f t="shared" ref="BR74:BR75" si="208">IF(ISNUMBER(SEARCH($AP74,$Q$34)),1,0)</f>
        <v>0</v>
      </c>
      <c r="BS74" s="350">
        <f t="shared" ref="BS74:BS75" si="209">IF(ISNUMBER(SEARCH($AP74,$Q$35)),1,0)</f>
        <v>0</v>
      </c>
      <c r="BT74" s="350">
        <f t="shared" ref="BT74:BT75" si="210">IF(ISNUMBER(SEARCH($AP74,$Q$36)),1,0)</f>
        <v>0</v>
      </c>
      <c r="BU74" s="350">
        <f t="shared" ref="BU74:BU75" si="211">IF(ISNUMBER(SEARCH($AP74,$Q$37)),1,0)</f>
        <v>0</v>
      </c>
      <c r="BV74" s="350">
        <f t="shared" ref="BV74:BV75" si="212">IF(ISNUMBER(SEARCH($AP74,$Q$38)),1,0)</f>
        <v>0</v>
      </c>
      <c r="BW74" s="350">
        <f t="shared" ref="BW74:BW75" si="213">IF(ISNUMBER(SEARCH($AP74,$Q$39)),1,0)</f>
        <v>0</v>
      </c>
      <c r="BX74" s="350">
        <f t="shared" ref="BX74:BX75" si="214">IF(ISNUMBER(SEARCH($AP74,$Q$40)),1,0)</f>
        <v>0</v>
      </c>
      <c r="BY74" s="350">
        <f t="shared" ref="BY74:BY75" si="215">IF(ISNUMBER(SEARCH($AP74,$Q$41)),1,0)</f>
        <v>0</v>
      </c>
      <c r="BZ74" s="350">
        <f t="shared" ref="BZ74:BZ75" si="216">IF(ISNUMBER(SEARCH($AP74,$Q$42)),1,0)</f>
        <v>0</v>
      </c>
      <c r="CA74" s="350">
        <f t="shared" ref="CA74:CA75" si="217">IF(ISNUMBER(SEARCH($AP74,$Q$43)),1,0)</f>
        <v>0</v>
      </c>
      <c r="CB74" s="350">
        <f t="shared" ref="CB74:CB75" si="218">IF(ISNUMBER(SEARCH($AP74,$Q$44)),1,0)</f>
        <v>0</v>
      </c>
      <c r="CC74" s="350">
        <f t="shared" ref="CC74:CC75" si="219">IF(ISNUMBER(SEARCH($AP74,$Q$45)),1,0)</f>
        <v>0</v>
      </c>
      <c r="CD74" s="350">
        <f t="shared" ref="CD74:CD75" si="220">IF(ISNUMBER(SEARCH($AP74,$Q$46)),1,0)</f>
        <v>0</v>
      </c>
      <c r="CE74" s="350">
        <f t="shared" ref="CE74:CE75" si="221">IF(ISNUMBER(SEARCH($AP74,$Q$47)),1,0)</f>
        <v>0</v>
      </c>
      <c r="CF74" s="350">
        <f t="shared" ref="CF74:CF75" si="222">IF(ISNUMBER(SEARCH($AP74,$Q$48)),1,0)</f>
        <v>0</v>
      </c>
      <c r="CG74" s="350">
        <f t="shared" ref="CG74:CG75" si="223">IF(ISNUMBER(SEARCH($AP74,$Q$49)),1,0)</f>
        <v>0</v>
      </c>
      <c r="CH74" s="350">
        <f t="shared" ref="CH74:CH75" si="224">IF(ISNUMBER(SEARCH($AP74,$Q$50)),1,0)</f>
        <v>0</v>
      </c>
      <c r="CI74" s="350">
        <f t="shared" ref="CI74:CI75" si="225">IF(ISNUMBER(SEARCH($AP74,$Q$51)),1,0)</f>
        <v>0</v>
      </c>
      <c r="CJ74" s="350">
        <f t="shared" ref="CJ74:CJ75" si="226">IF(ISNUMBER(SEARCH($AP74,$Q$52)),1,0)</f>
        <v>0</v>
      </c>
      <c r="CK74" s="350">
        <f t="shared" ref="CK74:CK75" si="227">IF(ISNUMBER(SEARCH($AP74,$Q$53)),1,0)</f>
        <v>0</v>
      </c>
      <c r="CL74" s="350">
        <f t="shared" ref="CL74:CL75" si="228">IF(ISNUMBER(SEARCH($AP74,$Q$54)),1,0)</f>
        <v>0</v>
      </c>
      <c r="CM74" s="350">
        <f t="shared" ref="CM74:CM75" si="229">IF(ISNUMBER(SEARCH($AP74,$Q$55)),1,0)</f>
        <v>0</v>
      </c>
      <c r="CN74" s="350">
        <f t="shared" ref="CN74:CN75" si="230">IF(ISNUMBER(SEARCH($AP74,$Q$56)),1,0)</f>
        <v>0</v>
      </c>
      <c r="CO74" s="350">
        <f t="shared" ref="CO74:CO75" si="231">IF(ISNUMBER(SEARCH($AP74,$Q$57)),1,0)</f>
        <v>0</v>
      </c>
      <c r="CP74" s="350">
        <f t="shared" ref="CP74:CP75" si="232">IF(ISNUMBER(SEARCH($AP74,$Q$58)),1,0)</f>
        <v>0</v>
      </c>
      <c r="CQ74" s="350">
        <f t="shared" ref="CQ74:CQ75" si="233">IF(ISNUMBER(SEARCH($AP74,$Q$59)),1,0)</f>
        <v>0</v>
      </c>
      <c r="CR74" s="350">
        <f t="shared" ref="CR74:CR75" si="234">IF(ISNUMBER(SEARCH($AP74,$Q$60)),1,0)</f>
        <v>0</v>
      </c>
      <c r="CS74" s="350">
        <f t="shared" ref="CS74:CS75" si="235">IF(ISNUMBER(SEARCH($AP74,$Q$61)),1,0)</f>
        <v>0</v>
      </c>
      <c r="CT74" s="350">
        <f t="shared" ref="CT74:CT75" si="236">IF(ISNUMBER(SEARCH($AP74,$Q$62)),1,0)</f>
        <v>0</v>
      </c>
      <c r="CU74" s="350">
        <f t="shared" ref="CU74:CU75" si="237">IF(ISNUMBER(SEARCH($AP74,$Q$63)),1,0)</f>
        <v>0</v>
      </c>
      <c r="CV74" s="350">
        <f t="shared" ref="CV74:CV75" si="238">IF(ISNUMBER(SEARCH($AP74,$Q$64)),1,0)</f>
        <v>0</v>
      </c>
      <c r="CW74" s="350">
        <f t="shared" ref="CW74:CW75" si="239">IF(ISNUMBER(SEARCH($AP74,$Q$65)),1,0)</f>
        <v>0</v>
      </c>
      <c r="CX74" s="350">
        <f t="shared" ref="CX74:CX75" si="240">IF(ISNUMBER(SEARCH($AP74,$Q$66)),1,0)</f>
        <v>0</v>
      </c>
      <c r="CY74" s="350">
        <f t="shared" ref="CY74:CY75" si="241">IF(ISNUMBER(SEARCH($AP74,$Q$67)),1,0)</f>
        <v>0</v>
      </c>
      <c r="CZ74" s="350">
        <f t="shared" ref="CZ74:CZ75" si="242">IF(ISNUMBER(SEARCH($AP74,$Q$68)),1,0)</f>
        <v>0</v>
      </c>
      <c r="DA74" s="350">
        <f t="shared" ref="DA74:DA75" si="243">IF(ISNUMBER(SEARCH($AP74,$Q$69)),1,0)</f>
        <v>0</v>
      </c>
      <c r="DB74" s="350">
        <f t="shared" ref="DB74:DB75" si="244">IF(ISNUMBER(SEARCH($AP74,$Q$70)),1,0)</f>
        <v>0</v>
      </c>
      <c r="DC74" s="350">
        <f t="shared" ref="DC74:DC75" si="245">IF(ISNUMBER(SEARCH($AP74,$Q$71)),1,0)</f>
        <v>0</v>
      </c>
      <c r="DD74" s="350">
        <f t="shared" ref="DD74:DD75" si="246">IF(ISNUMBER(SEARCH($AP74,$Q$72)),1,0)</f>
        <v>0</v>
      </c>
      <c r="DE74" s="350">
        <f t="shared" ref="DE74:DE75" si="247">IF(ISNUMBER(SEARCH($AP74,$Q$73)),1,0)</f>
        <v>0</v>
      </c>
      <c r="DF74" s="350">
        <f t="shared" ref="DF74:DF75" si="248">IF(ISNUMBER(SEARCH($AP74,$Q$74)),1,0)</f>
        <v>0</v>
      </c>
      <c r="DG74" s="350">
        <f t="shared" ref="DG74:DG75" si="249">IF(ISNUMBER(SEARCH($AP74,$Q$75)),1,0)</f>
        <v>0</v>
      </c>
      <c r="DH74" s="350">
        <f t="shared" ref="DH74:DH75" si="250">IF(ISNUMBER(SEARCH($AP74,$Q$76)),1,0)</f>
        <v>0</v>
      </c>
      <c r="DI74" s="350">
        <f t="shared" ref="DI74:DI75" si="251">IF(ISNUMBER(SEARCH($AP74,$Q$77)),1,0)</f>
        <v>0</v>
      </c>
      <c r="DJ74" s="350">
        <f t="shared" ref="DJ74:DJ75" si="252">IF(ISNUMBER(SEARCH($AP74,$Q$78)),1,0)</f>
        <v>0</v>
      </c>
      <c r="DK74" s="350">
        <f t="shared" ref="DK74:DK75" si="253">IF(ISNUMBER(SEARCH($AP74,$Q$79)),1,0)</f>
        <v>0</v>
      </c>
      <c r="DL74" s="350">
        <f t="shared" ref="DL74:DL75" si="254">IF(ISNUMBER(SEARCH($AP74,$Q$80)),1,0)</f>
        <v>0</v>
      </c>
      <c r="DM74" s="350">
        <f t="shared" ref="DM74:DM75" si="255">IF(ISNUMBER(SEARCH($AP74,$Q$81)),1,0)</f>
        <v>0</v>
      </c>
      <c r="DN74" s="350">
        <f t="shared" ref="DN74:DN75" si="256">IF(ISNUMBER(SEARCH($AP74,$Q$82)),1,0)</f>
        <v>0</v>
      </c>
      <c r="DO74" s="350">
        <f t="shared" ref="DO74:DO75" si="257">IF(ISNUMBER(SEARCH($AP74,$Q$83)),1,0)</f>
        <v>0</v>
      </c>
      <c r="DP74" s="350">
        <f t="shared" ref="DP74:DP75" si="258">IF(ISNUMBER(SEARCH($AP74,$Q$84)),1,0)</f>
        <v>0</v>
      </c>
      <c r="DQ74" s="350">
        <f t="shared" ref="DQ74:DQ75" si="259">IF(ISNUMBER(SEARCH($AP74,$Q$85)),1,0)</f>
        <v>0</v>
      </c>
      <c r="DR74" s="350">
        <f t="shared" ref="DR74:DR75" si="260">IF(ISNUMBER(SEARCH($AP74,$Q$86)),1,0)</f>
        <v>0</v>
      </c>
      <c r="DS74" s="350">
        <f t="shared" ref="DS74:DS75" si="261">IF(ISNUMBER(SEARCH($AP74,$Q$87)),1,0)</f>
        <v>0</v>
      </c>
      <c r="DT74" s="350">
        <f t="shared" ref="DT74:DT75" si="262">IF(ISNUMBER(SEARCH($AP74,$Q$88)),1,0)</f>
        <v>0</v>
      </c>
      <c r="DU74" s="350">
        <f t="shared" ref="DU74:DU75" si="263">IF(ISNUMBER(SEARCH($AP74,$Q$89)),1,0)</f>
        <v>0</v>
      </c>
      <c r="DV74" s="350">
        <f t="shared" ref="DV74:DV75" si="264">IF(ISNUMBER(SEARCH($AP74,$Q$90)),1,0)</f>
        <v>0</v>
      </c>
      <c r="DW74" s="350">
        <f t="shared" ref="DW74:DW75" si="265">IF(ISNUMBER(SEARCH($AP74,$Q$91)),1,0)</f>
        <v>0</v>
      </c>
      <c r="DX74" s="350">
        <f t="shared" ref="DX74:DX75" si="266">IF(ISNUMBER(SEARCH($AP74,$Q$92)),1,0)</f>
        <v>0</v>
      </c>
      <c r="DY74" s="350">
        <f t="shared" ref="DY74:DY75" si="267">IF(ISNUMBER(SEARCH($AP74,$Q$93)),1,0)</f>
        <v>0</v>
      </c>
      <c r="DZ74" s="350">
        <f t="shared" ref="DZ74:DZ75" si="268">IF(ISNUMBER(SEARCH($AP74,$Q$94)),1,0)</f>
        <v>0</v>
      </c>
      <c r="EA74" s="350">
        <f t="shared" ref="EA74:EA75" si="269">IF(ISNUMBER(SEARCH($AP74,$Q$95)),1,0)</f>
        <v>0</v>
      </c>
      <c r="EB74" s="350">
        <f t="shared" ref="EB74:EB75" si="270">IF(ISNUMBER(SEARCH($AP74,$Q$96)),1,0)</f>
        <v>0</v>
      </c>
      <c r="EC74" s="350">
        <f t="shared" ref="EC74:EC75" si="271">IF(ISNUMBER(SEARCH($AP74,$Q$97)),1,0)</f>
        <v>0</v>
      </c>
      <c r="ED74" s="350">
        <f t="shared" ref="ED74:ED75" si="272">IF(ISNUMBER(SEARCH($AP74,$Q$98)),1,0)</f>
        <v>0</v>
      </c>
      <c r="EE74" s="350">
        <f t="shared" ref="EE74:EE75" si="273">IF(ISNUMBER(SEARCH($AP74,$Q$99)),1,0)</f>
        <v>0</v>
      </c>
      <c r="EF74" s="350">
        <f t="shared" ref="EF74:EF75" si="274">IF(ISNUMBER(SEARCH($AP74,$Q$100)),1,0)</f>
        <v>0</v>
      </c>
      <c r="EG74" s="350">
        <f t="shared" ref="EG74:EG75" si="275">IF(ISNUMBER(SEARCH($AP74,$Q$101)),1,0)</f>
        <v>0</v>
      </c>
      <c r="EH74" s="350">
        <f t="shared" ref="EH74:EH75" si="276">IF(ISNUMBER(SEARCH($AP74,$Q$102)),1,0)</f>
        <v>0</v>
      </c>
      <c r="EI74" s="350">
        <f t="shared" ref="EI74:EI75" si="277">IF(ISNUMBER(SEARCH($AP74,$Q$103)),1,0)</f>
        <v>0</v>
      </c>
      <c r="EJ74" s="350">
        <f t="shared" ref="EJ74:EJ75" si="278">IF(ISNUMBER(SEARCH($AP74,$Q$104)),1,0)</f>
        <v>0</v>
      </c>
      <c r="EK74" s="350">
        <f t="shared" ref="EK74:EK75" si="279">IF(ISNUMBER(SEARCH($AP74,$Q$105)),1,0)</f>
        <v>0</v>
      </c>
      <c r="EL74" s="350">
        <f t="shared" ref="EL74:EL75" si="280">IF(ISNUMBER(SEARCH($AP74,$Q$106)),1,0)</f>
        <v>0</v>
      </c>
      <c r="EM74" s="350">
        <f t="shared" ref="EM74:EM75" si="281">IF(ISNUMBER(SEARCH($AP74,$Q$107)),1,0)</f>
        <v>0</v>
      </c>
      <c r="EN74" s="350">
        <f t="shared" ref="EN74:EN75" si="282">IF(ISNUMBER(SEARCH($AP74,$Q$108)),1,0)</f>
        <v>0</v>
      </c>
      <c r="EO74" s="350">
        <f t="shared" ref="EO74:EO75" si="283">IF(ISNUMBER(SEARCH($AP74,$Q$109)),1,0)</f>
        <v>0</v>
      </c>
      <c r="EP74" s="350">
        <f t="shared" ref="EP74:EP75" si="284">IF(ISNUMBER(SEARCH($AP74,$Q$110)),1,0)</f>
        <v>0</v>
      </c>
      <c r="EQ74" s="350">
        <f t="shared" ref="EQ74:EQ75" si="285">IF(ISNUMBER(SEARCH($AP74,$Q$111)),1,0)</f>
        <v>0</v>
      </c>
      <c r="ER74" s="350">
        <f t="shared" ref="ER74:ER75" si="286">IF(ISNUMBER(SEARCH($AP74,$Q$112)),1,0)</f>
        <v>0</v>
      </c>
      <c r="ES74" s="350">
        <f t="shared" ref="ES74:ES75" si="287">IF(ISNUMBER(SEARCH($AP74,$Q$113)),1,0)</f>
        <v>0</v>
      </c>
      <c r="ET74" s="350">
        <f t="shared" ref="ET74:ET75" si="288">IF(ISNUMBER(SEARCH($AP74,$Q$114)),1,0)</f>
        <v>0</v>
      </c>
      <c r="EU74" s="350">
        <f t="shared" ref="EU74:EU75" si="289">IF(ISNUMBER(SEARCH($AP74,$Q$115)),1,0)</f>
        <v>0</v>
      </c>
      <c r="EV74" s="350">
        <f t="shared" ref="EV74:EV75" si="290">IF(ISNUMBER(SEARCH($AP74,$Q$116)),1,0)</f>
        <v>0</v>
      </c>
      <c r="EW74" s="350">
        <f t="shared" ref="EW74:EW75" si="291">IF(ISNUMBER(SEARCH($AP74,$Q$117)),1,0)</f>
        <v>0</v>
      </c>
      <c r="EX74" s="350">
        <f t="shared" ref="EX74:EX75" si="292">IF(ISNUMBER(SEARCH($AP74,$Q$118)),1,0)</f>
        <v>0</v>
      </c>
      <c r="EY74" s="350">
        <f t="shared" ref="EY74:EY75" si="293">IF(ISNUMBER(SEARCH($AP74,$Q$119)),1,0)</f>
        <v>0</v>
      </c>
      <c r="EZ74" s="350">
        <f t="shared" ref="EZ74:EZ75" si="294">IF(ISNUMBER(SEARCH($AP74,$Q$120)),1,0)</f>
        <v>0</v>
      </c>
      <c r="FA74" s="350">
        <f t="shared" ref="FA74:FA75" si="295">IF(ISNUMBER(SEARCH($AP74,$Q$121)),1,0)</f>
        <v>0</v>
      </c>
      <c r="FB74" s="350">
        <f t="shared" ref="FB74:FB75" si="296">IF(ISNUMBER(SEARCH($AP74,$Q$122)),1,0)</f>
        <v>0</v>
      </c>
      <c r="FC74" s="350">
        <f t="shared" ref="FC74:FC75" si="297">IF(ISNUMBER(SEARCH($AP74,$Q$123)),1,0)</f>
        <v>0</v>
      </c>
      <c r="FD74" s="350">
        <f t="shared" ref="FD74:FD75" si="298">IF(ISNUMBER(SEARCH($AP74,$Q$124)),1,0)</f>
        <v>0</v>
      </c>
      <c r="FE74" s="350">
        <f t="shared" ref="FE74:FE75" si="299">IF(ISNUMBER(SEARCH($AP74,$Q$125)),1,0)</f>
        <v>0</v>
      </c>
      <c r="FF74" s="350">
        <f t="shared" ref="FF74:FF75" si="300">IF(ISNUMBER(SEARCH($AP74,$Q$126)),1,0)</f>
        <v>0</v>
      </c>
      <c r="FG74" s="350">
        <f t="shared" ref="FG74:FG75" si="301">IF(ISNUMBER(SEARCH($AP74,$Q$127)),1,0)</f>
        <v>0</v>
      </c>
      <c r="FH74" s="350">
        <f t="shared" ref="FH74:FH75" si="302">IF(ISNUMBER(SEARCH($AP74,$Q$128)),1,0)</f>
        <v>0</v>
      </c>
      <c r="FI74" s="350">
        <f t="shared" ref="FI74:FI75" si="303">IF(ISNUMBER(SEARCH($AP74,$Q$129)),1,0)</f>
        <v>0</v>
      </c>
      <c r="FJ74" s="350">
        <f t="shared" ref="FJ74:FJ75" si="304">IF(ISNUMBER(SEARCH($AP74,$Q$130)),1,0)</f>
        <v>0</v>
      </c>
      <c r="FK74" s="350">
        <f t="shared" ref="FK74:FK75" si="305">IF(ISNUMBER(SEARCH($AP74,$Q$131)),1,0)</f>
        <v>0</v>
      </c>
      <c r="FL74" s="350">
        <f t="shared" ref="FL74:FL75" si="306">IF(ISNUMBER(SEARCH($AP74,$Q$132)),1,0)</f>
        <v>0</v>
      </c>
      <c r="FM74" s="350">
        <f t="shared" ref="FM74:FM75" si="307">IF(ISNUMBER(SEARCH($AP74,$Q$133)),1,0)</f>
        <v>0</v>
      </c>
      <c r="FN74" s="350">
        <f t="shared" ref="FN74:FN75" si="308">IF(ISNUMBER(SEARCH($AP74,$Q$134)),1,0)</f>
        <v>0</v>
      </c>
      <c r="FO74" s="350">
        <f t="shared" ref="FO74:FO75" si="309">IF(ISNUMBER(SEARCH($AP74,$Q$135)),1,0)</f>
        <v>0</v>
      </c>
      <c r="FP74" s="350">
        <f t="shared" ref="FP74:FP75" si="310">IF(ISNUMBER(SEARCH($AP74,$Q$136)),1,0)</f>
        <v>0</v>
      </c>
      <c r="FQ74" s="350">
        <f t="shared" ref="FQ74:FQ75" si="311">IF(ISNUMBER(SEARCH($AP74,$Q$137)),1,0)</f>
        <v>0</v>
      </c>
      <c r="FR74" s="350">
        <f t="shared" ref="FR74:FR75" si="312">IF(ISNUMBER(SEARCH($AP74,$Q$138)),1,0)</f>
        <v>0</v>
      </c>
      <c r="FS74" s="350">
        <f t="shared" ref="FS74:FS75" si="313">IF(ISNUMBER(SEARCH($AP74,$Q$139)),1,0)</f>
        <v>0</v>
      </c>
      <c r="FT74" s="350">
        <f t="shared" ref="FT74:FT75" si="314">IF(ISNUMBER(SEARCH($AP74,$Q$140)),1,0)</f>
        <v>0</v>
      </c>
      <c r="FU74" s="350">
        <f t="shared" ref="FU74:FU75" si="315">IF(ISNUMBER(SEARCH($AP74,$Q$141)),1,0)</f>
        <v>0</v>
      </c>
      <c r="FV74" s="350">
        <f t="shared" ref="FV74:FV75" si="316">IF(ISNUMBER(SEARCH($AP74,$Q$142)),1,0)</f>
        <v>0</v>
      </c>
      <c r="FW74" s="350">
        <f t="shared" ref="FW74:FW75" si="317">IF(ISNUMBER(SEARCH($AP74,$Q$143)),1,0)</f>
        <v>0</v>
      </c>
      <c r="FX74" s="350">
        <f t="shared" ref="FX74:FX75" si="318">IF(ISNUMBER(SEARCH($AP74,$Q$144)),1,0)</f>
        <v>0</v>
      </c>
      <c r="FY74" s="350">
        <f t="shared" ref="FY74:FY75" si="319">IF(ISNUMBER(SEARCH($AP74,$Q$145)),1,0)</f>
        <v>0</v>
      </c>
      <c r="FZ74" s="350">
        <f t="shared" ref="FZ74:FZ75" si="320">IF(ISNUMBER(SEARCH($AP74,$Q$146)),1,0)</f>
        <v>0</v>
      </c>
      <c r="GA74" s="350">
        <f t="shared" ref="GA74:GA75" si="321">IF(ISNUMBER(SEARCH($AP74,$Q$147)),1,0)</f>
        <v>0</v>
      </c>
      <c r="GB74" s="350">
        <f t="shared" ref="GB74:GB75" si="322">IF(ISNUMBER(SEARCH($AP74,$Q$148)),1,0)</f>
        <v>0</v>
      </c>
      <c r="GC74" s="350">
        <f t="shared" ref="GC74:GC75" si="323">IF(ISNUMBER(SEARCH($AP74,$Q$149)),1,0)</f>
        <v>0</v>
      </c>
      <c r="GD74" s="350">
        <f t="shared" ref="GD74:GD75" si="324">IF(ISNUMBER(SEARCH($AP74,$Q$150)),1,0)</f>
        <v>0</v>
      </c>
      <c r="GE74" s="350">
        <f t="shared" ref="GE74:GE75" si="325">IF(ISNUMBER(SEARCH($AP74,$Q$151)),1,0)</f>
        <v>0</v>
      </c>
      <c r="GF74" s="350">
        <f t="shared" ref="GF74:GF75" si="326">IF(ISNUMBER(SEARCH($AP74,$Q$152)),1,0)</f>
        <v>0</v>
      </c>
      <c r="GG74" s="350">
        <f t="shared" ref="GG74:GG75" si="327">IF(ISNUMBER(SEARCH($AP74,$Q$153)),1,0)</f>
        <v>0</v>
      </c>
      <c r="GH74" s="350">
        <f t="shared" ref="GH74:GH75" si="328">IF(ISNUMBER(SEARCH($AP74,$Q$154)),1,0)</f>
        <v>0</v>
      </c>
      <c r="GI74" s="350">
        <f t="shared" ref="GI74:GI75" si="329">IF(ISNUMBER(SEARCH($AP74,$Q$155)),1,0)</f>
        <v>0</v>
      </c>
      <c r="GJ74" s="350">
        <f t="shared" ref="GJ74:GJ75" si="330">IF(ISNUMBER(SEARCH($AP74,$Q$156)),1,0)</f>
        <v>0</v>
      </c>
      <c r="GK74" s="350">
        <f t="shared" ref="GK74:GK75" si="331">IF(ISNUMBER(SEARCH($AP74,$Q$157)),1,0)</f>
        <v>0</v>
      </c>
      <c r="GL74" s="350">
        <f t="shared" ref="GL74:GL75" si="332">IF(ISNUMBER(SEARCH($AP74,$Q$158)),1,0)</f>
        <v>0</v>
      </c>
      <c r="GM74" s="346">
        <v>1</v>
      </c>
      <c r="GN74" s="346">
        <f t="shared" ref="GN74" si="333">SUM(AS74:GL74)</f>
        <v>0</v>
      </c>
      <c r="GO74" s="346">
        <v>3</v>
      </c>
      <c r="GP74" s="346">
        <f t="shared" ref="GP74:GP75" si="334">GN74*GO74</f>
        <v>0</v>
      </c>
    </row>
    <row r="75" spans="1:198" x14ac:dyDescent="0.25">
      <c r="A75" s="31"/>
      <c r="B75" s="31"/>
      <c r="C75" s="31"/>
      <c r="D75" s="31"/>
      <c r="E75" s="31"/>
      <c r="F75" s="31"/>
      <c r="G75" s="34"/>
      <c r="H75" s="31"/>
      <c r="I75" s="31"/>
      <c r="J75" s="31"/>
      <c r="K75" s="31"/>
      <c r="L75" s="31"/>
      <c r="M75" s="31"/>
      <c r="N75" s="31"/>
      <c r="O75" s="99"/>
      <c r="P75" s="4" t="str">
        <f t="shared" si="171"/>
        <v/>
      </c>
      <c r="Q75" s="102"/>
      <c r="R75" s="4" t="str">
        <f t="shared" si="172"/>
        <v/>
      </c>
      <c r="S75" s="31"/>
      <c r="T75" s="31"/>
      <c r="U75" s="31"/>
      <c r="V75" s="31"/>
      <c r="W75" s="31"/>
      <c r="X75" s="31"/>
      <c r="Y75" s="31"/>
      <c r="Z75" s="31"/>
      <c r="AA75" s="31"/>
      <c r="AC75" s="346">
        <f t="shared" si="173"/>
        <v>0</v>
      </c>
      <c r="AE75" s="350" t="s">
        <v>236</v>
      </c>
      <c r="AF75" s="346">
        <f t="shared" si="174"/>
        <v>0</v>
      </c>
      <c r="AG75" s="346">
        <f t="shared" si="175"/>
        <v>0</v>
      </c>
      <c r="AH75" s="346">
        <f t="shared" si="176"/>
        <v>0</v>
      </c>
      <c r="AI75" s="346">
        <f t="shared" si="178"/>
        <v>0</v>
      </c>
      <c r="AJ75" s="346">
        <f t="shared" si="179"/>
        <v>0</v>
      </c>
      <c r="AK75" s="346">
        <f t="shared" si="180"/>
        <v>0</v>
      </c>
      <c r="AL75" s="346">
        <f t="shared" si="181"/>
        <v>0</v>
      </c>
      <c r="AM75" s="346">
        <f t="shared" si="182"/>
        <v>0</v>
      </c>
      <c r="AN75" s="346">
        <f t="shared" si="177"/>
        <v>0</v>
      </c>
      <c r="AP75" s="350" t="s">
        <v>236</v>
      </c>
      <c r="AQ75" s="378"/>
      <c r="AR75" s="378"/>
      <c r="AS75" s="350">
        <f t="shared" si="183"/>
        <v>0</v>
      </c>
      <c r="AT75" s="350">
        <f t="shared" si="184"/>
        <v>0</v>
      </c>
      <c r="AU75" s="350">
        <f t="shared" si="185"/>
        <v>0</v>
      </c>
      <c r="AV75" s="350">
        <f t="shared" si="186"/>
        <v>0</v>
      </c>
      <c r="AW75" s="350">
        <f t="shared" si="187"/>
        <v>0</v>
      </c>
      <c r="AX75" s="350">
        <f t="shared" si="188"/>
        <v>0</v>
      </c>
      <c r="AY75" s="350">
        <f t="shared" si="189"/>
        <v>0</v>
      </c>
      <c r="AZ75" s="350">
        <f t="shared" si="190"/>
        <v>0</v>
      </c>
      <c r="BA75" s="350">
        <f t="shared" si="191"/>
        <v>0</v>
      </c>
      <c r="BB75" s="350">
        <f t="shared" si="192"/>
        <v>0</v>
      </c>
      <c r="BC75" s="350">
        <f t="shared" si="193"/>
        <v>0</v>
      </c>
      <c r="BD75" s="350">
        <f t="shared" si="194"/>
        <v>0</v>
      </c>
      <c r="BE75" s="350">
        <f t="shared" si="195"/>
        <v>0</v>
      </c>
      <c r="BF75" s="350">
        <f t="shared" si="196"/>
        <v>0</v>
      </c>
      <c r="BG75" s="350">
        <f t="shared" si="197"/>
        <v>0</v>
      </c>
      <c r="BH75" s="350">
        <f t="shared" si="198"/>
        <v>0</v>
      </c>
      <c r="BI75" s="350">
        <f t="shared" si="199"/>
        <v>0</v>
      </c>
      <c r="BJ75" s="350">
        <f t="shared" si="200"/>
        <v>0</v>
      </c>
      <c r="BK75" s="350">
        <f t="shared" si="201"/>
        <v>0</v>
      </c>
      <c r="BL75" s="350">
        <f t="shared" si="202"/>
        <v>0</v>
      </c>
      <c r="BM75" s="350">
        <f t="shared" si="203"/>
        <v>0</v>
      </c>
      <c r="BN75" s="350">
        <f t="shared" si="204"/>
        <v>0</v>
      </c>
      <c r="BO75" s="350">
        <f t="shared" si="205"/>
        <v>0</v>
      </c>
      <c r="BP75" s="350">
        <f t="shared" si="206"/>
        <v>0</v>
      </c>
      <c r="BQ75" s="350">
        <f t="shared" si="207"/>
        <v>0</v>
      </c>
      <c r="BR75" s="350">
        <f t="shared" si="208"/>
        <v>0</v>
      </c>
      <c r="BS75" s="350">
        <f t="shared" si="209"/>
        <v>0</v>
      </c>
      <c r="BT75" s="350">
        <f t="shared" si="210"/>
        <v>0</v>
      </c>
      <c r="BU75" s="350">
        <f t="shared" si="211"/>
        <v>0</v>
      </c>
      <c r="BV75" s="350">
        <f t="shared" si="212"/>
        <v>0</v>
      </c>
      <c r="BW75" s="350">
        <f t="shared" si="213"/>
        <v>0</v>
      </c>
      <c r="BX75" s="350">
        <f t="shared" si="214"/>
        <v>0</v>
      </c>
      <c r="BY75" s="350">
        <f t="shared" si="215"/>
        <v>0</v>
      </c>
      <c r="BZ75" s="350">
        <f t="shared" si="216"/>
        <v>0</v>
      </c>
      <c r="CA75" s="350">
        <f t="shared" si="217"/>
        <v>0</v>
      </c>
      <c r="CB75" s="350">
        <f t="shared" si="218"/>
        <v>0</v>
      </c>
      <c r="CC75" s="350">
        <f t="shared" si="219"/>
        <v>0</v>
      </c>
      <c r="CD75" s="350">
        <f t="shared" si="220"/>
        <v>0</v>
      </c>
      <c r="CE75" s="350">
        <f t="shared" si="221"/>
        <v>0</v>
      </c>
      <c r="CF75" s="350">
        <f t="shared" si="222"/>
        <v>0</v>
      </c>
      <c r="CG75" s="350">
        <f t="shared" si="223"/>
        <v>0</v>
      </c>
      <c r="CH75" s="350">
        <f t="shared" si="224"/>
        <v>0</v>
      </c>
      <c r="CI75" s="350">
        <f t="shared" si="225"/>
        <v>0</v>
      </c>
      <c r="CJ75" s="350">
        <f t="shared" si="226"/>
        <v>0</v>
      </c>
      <c r="CK75" s="350">
        <f t="shared" si="227"/>
        <v>0</v>
      </c>
      <c r="CL75" s="350">
        <f t="shared" si="228"/>
        <v>0</v>
      </c>
      <c r="CM75" s="350">
        <f t="shared" si="229"/>
        <v>0</v>
      </c>
      <c r="CN75" s="350">
        <f t="shared" si="230"/>
        <v>0</v>
      </c>
      <c r="CO75" s="350">
        <f t="shared" si="231"/>
        <v>0</v>
      </c>
      <c r="CP75" s="350">
        <f t="shared" si="232"/>
        <v>0</v>
      </c>
      <c r="CQ75" s="350">
        <f t="shared" si="233"/>
        <v>0</v>
      </c>
      <c r="CR75" s="350">
        <f t="shared" si="234"/>
        <v>0</v>
      </c>
      <c r="CS75" s="350">
        <f t="shared" si="235"/>
        <v>0</v>
      </c>
      <c r="CT75" s="350">
        <f t="shared" si="236"/>
        <v>0</v>
      </c>
      <c r="CU75" s="350">
        <f t="shared" si="237"/>
        <v>0</v>
      </c>
      <c r="CV75" s="350">
        <f t="shared" si="238"/>
        <v>0</v>
      </c>
      <c r="CW75" s="350">
        <f t="shared" si="239"/>
        <v>0</v>
      </c>
      <c r="CX75" s="350">
        <f t="shared" si="240"/>
        <v>0</v>
      </c>
      <c r="CY75" s="350">
        <f t="shared" si="241"/>
        <v>0</v>
      </c>
      <c r="CZ75" s="350">
        <f t="shared" si="242"/>
        <v>0</v>
      </c>
      <c r="DA75" s="350">
        <f t="shared" si="243"/>
        <v>0</v>
      </c>
      <c r="DB75" s="350">
        <f t="shared" si="244"/>
        <v>0</v>
      </c>
      <c r="DC75" s="350">
        <f t="shared" si="245"/>
        <v>0</v>
      </c>
      <c r="DD75" s="350">
        <f t="shared" si="246"/>
        <v>0</v>
      </c>
      <c r="DE75" s="350">
        <f t="shared" si="247"/>
        <v>0</v>
      </c>
      <c r="DF75" s="350">
        <f t="shared" si="248"/>
        <v>0</v>
      </c>
      <c r="DG75" s="350">
        <f t="shared" si="249"/>
        <v>0</v>
      </c>
      <c r="DH75" s="350">
        <f t="shared" si="250"/>
        <v>0</v>
      </c>
      <c r="DI75" s="350">
        <f t="shared" si="251"/>
        <v>0</v>
      </c>
      <c r="DJ75" s="350">
        <f t="shared" si="252"/>
        <v>0</v>
      </c>
      <c r="DK75" s="350">
        <f t="shared" si="253"/>
        <v>0</v>
      </c>
      <c r="DL75" s="350">
        <f t="shared" si="254"/>
        <v>0</v>
      </c>
      <c r="DM75" s="350">
        <f t="shared" si="255"/>
        <v>0</v>
      </c>
      <c r="DN75" s="350">
        <f t="shared" si="256"/>
        <v>0</v>
      </c>
      <c r="DO75" s="350">
        <f t="shared" si="257"/>
        <v>0</v>
      </c>
      <c r="DP75" s="350">
        <f t="shared" si="258"/>
        <v>0</v>
      </c>
      <c r="DQ75" s="350">
        <f t="shared" si="259"/>
        <v>0</v>
      </c>
      <c r="DR75" s="350">
        <f t="shared" si="260"/>
        <v>0</v>
      </c>
      <c r="DS75" s="350">
        <f t="shared" si="261"/>
        <v>0</v>
      </c>
      <c r="DT75" s="350">
        <f t="shared" si="262"/>
        <v>0</v>
      </c>
      <c r="DU75" s="350">
        <f t="shared" si="263"/>
        <v>0</v>
      </c>
      <c r="DV75" s="350">
        <f t="shared" si="264"/>
        <v>0</v>
      </c>
      <c r="DW75" s="350">
        <f t="shared" si="265"/>
        <v>0</v>
      </c>
      <c r="DX75" s="350">
        <f t="shared" si="266"/>
        <v>0</v>
      </c>
      <c r="DY75" s="350">
        <f t="shared" si="267"/>
        <v>0</v>
      </c>
      <c r="DZ75" s="350">
        <f t="shared" si="268"/>
        <v>0</v>
      </c>
      <c r="EA75" s="350">
        <f t="shared" si="269"/>
        <v>0</v>
      </c>
      <c r="EB75" s="350">
        <f t="shared" si="270"/>
        <v>0</v>
      </c>
      <c r="EC75" s="350">
        <f t="shared" si="271"/>
        <v>0</v>
      </c>
      <c r="ED75" s="350">
        <f t="shared" si="272"/>
        <v>0</v>
      </c>
      <c r="EE75" s="350">
        <f t="shared" si="273"/>
        <v>0</v>
      </c>
      <c r="EF75" s="350">
        <f t="shared" si="274"/>
        <v>0</v>
      </c>
      <c r="EG75" s="350">
        <f t="shared" si="275"/>
        <v>0</v>
      </c>
      <c r="EH75" s="350">
        <f t="shared" si="276"/>
        <v>0</v>
      </c>
      <c r="EI75" s="350">
        <f t="shared" si="277"/>
        <v>0</v>
      </c>
      <c r="EJ75" s="350">
        <f t="shared" si="278"/>
        <v>0</v>
      </c>
      <c r="EK75" s="350">
        <f t="shared" si="279"/>
        <v>0</v>
      </c>
      <c r="EL75" s="350">
        <f t="shared" si="280"/>
        <v>0</v>
      </c>
      <c r="EM75" s="350">
        <f t="shared" si="281"/>
        <v>0</v>
      </c>
      <c r="EN75" s="350">
        <f t="shared" si="282"/>
        <v>0</v>
      </c>
      <c r="EO75" s="350">
        <f t="shared" si="283"/>
        <v>0</v>
      </c>
      <c r="EP75" s="350">
        <f t="shared" si="284"/>
        <v>0</v>
      </c>
      <c r="EQ75" s="350">
        <f t="shared" si="285"/>
        <v>0</v>
      </c>
      <c r="ER75" s="350">
        <f t="shared" si="286"/>
        <v>0</v>
      </c>
      <c r="ES75" s="350">
        <f t="shared" si="287"/>
        <v>0</v>
      </c>
      <c r="ET75" s="350">
        <f t="shared" si="288"/>
        <v>0</v>
      </c>
      <c r="EU75" s="350">
        <f t="shared" si="289"/>
        <v>0</v>
      </c>
      <c r="EV75" s="350">
        <f t="shared" si="290"/>
        <v>0</v>
      </c>
      <c r="EW75" s="350">
        <f t="shared" si="291"/>
        <v>0</v>
      </c>
      <c r="EX75" s="350">
        <f t="shared" si="292"/>
        <v>0</v>
      </c>
      <c r="EY75" s="350">
        <f t="shared" si="293"/>
        <v>0</v>
      </c>
      <c r="EZ75" s="350">
        <f t="shared" si="294"/>
        <v>0</v>
      </c>
      <c r="FA75" s="350">
        <f t="shared" si="295"/>
        <v>0</v>
      </c>
      <c r="FB75" s="350">
        <f t="shared" si="296"/>
        <v>0</v>
      </c>
      <c r="FC75" s="350">
        <f t="shared" si="297"/>
        <v>0</v>
      </c>
      <c r="FD75" s="350">
        <f t="shared" si="298"/>
        <v>0</v>
      </c>
      <c r="FE75" s="350">
        <f t="shared" si="299"/>
        <v>0</v>
      </c>
      <c r="FF75" s="350">
        <f t="shared" si="300"/>
        <v>0</v>
      </c>
      <c r="FG75" s="350">
        <f t="shared" si="301"/>
        <v>0</v>
      </c>
      <c r="FH75" s="350">
        <f t="shared" si="302"/>
        <v>0</v>
      </c>
      <c r="FI75" s="350">
        <f t="shared" si="303"/>
        <v>0</v>
      </c>
      <c r="FJ75" s="350">
        <f t="shared" si="304"/>
        <v>0</v>
      </c>
      <c r="FK75" s="350">
        <f t="shared" si="305"/>
        <v>0</v>
      </c>
      <c r="FL75" s="350">
        <f t="shared" si="306"/>
        <v>0</v>
      </c>
      <c r="FM75" s="350">
        <f t="shared" si="307"/>
        <v>0</v>
      </c>
      <c r="FN75" s="350">
        <f t="shared" si="308"/>
        <v>0</v>
      </c>
      <c r="FO75" s="350">
        <f t="shared" si="309"/>
        <v>0</v>
      </c>
      <c r="FP75" s="350">
        <f t="shared" si="310"/>
        <v>0</v>
      </c>
      <c r="FQ75" s="350">
        <f t="shared" si="311"/>
        <v>0</v>
      </c>
      <c r="FR75" s="350">
        <f t="shared" si="312"/>
        <v>0</v>
      </c>
      <c r="FS75" s="350">
        <f t="shared" si="313"/>
        <v>0</v>
      </c>
      <c r="FT75" s="350">
        <f t="shared" si="314"/>
        <v>0</v>
      </c>
      <c r="FU75" s="350">
        <f t="shared" si="315"/>
        <v>0</v>
      </c>
      <c r="FV75" s="350">
        <f t="shared" si="316"/>
        <v>0</v>
      </c>
      <c r="FW75" s="350">
        <f t="shared" si="317"/>
        <v>0</v>
      </c>
      <c r="FX75" s="350">
        <f t="shared" si="318"/>
        <v>0</v>
      </c>
      <c r="FY75" s="350">
        <f t="shared" si="319"/>
        <v>0</v>
      </c>
      <c r="FZ75" s="350">
        <f t="shared" si="320"/>
        <v>0</v>
      </c>
      <c r="GA75" s="350">
        <f t="shared" si="321"/>
        <v>0</v>
      </c>
      <c r="GB75" s="350">
        <f t="shared" si="322"/>
        <v>0</v>
      </c>
      <c r="GC75" s="350">
        <f t="shared" si="323"/>
        <v>0</v>
      </c>
      <c r="GD75" s="350">
        <f t="shared" si="324"/>
        <v>0</v>
      </c>
      <c r="GE75" s="350">
        <f t="shared" si="325"/>
        <v>0</v>
      </c>
      <c r="GF75" s="350">
        <f t="shared" si="326"/>
        <v>0</v>
      </c>
      <c r="GG75" s="350">
        <f t="shared" si="327"/>
        <v>0</v>
      </c>
      <c r="GH75" s="350">
        <f t="shared" si="328"/>
        <v>0</v>
      </c>
      <c r="GI75" s="350">
        <f t="shared" si="329"/>
        <v>0</v>
      </c>
      <c r="GJ75" s="350">
        <f t="shared" si="330"/>
        <v>0</v>
      </c>
      <c r="GK75" s="350">
        <f t="shared" si="331"/>
        <v>0</v>
      </c>
      <c r="GL75" s="350">
        <f t="shared" si="332"/>
        <v>0</v>
      </c>
      <c r="GM75" s="346">
        <v>2</v>
      </c>
      <c r="GN75" s="346">
        <f>SUM(AS75:GL75)</f>
        <v>0</v>
      </c>
      <c r="GO75" s="346">
        <v>3</v>
      </c>
      <c r="GP75" s="346">
        <f t="shared" si="334"/>
        <v>0</v>
      </c>
    </row>
    <row r="76" spans="1:198" x14ac:dyDescent="0.25">
      <c r="A76" s="31"/>
      <c r="B76" s="31"/>
      <c r="C76" s="31"/>
      <c r="D76" s="31"/>
      <c r="E76" s="31"/>
      <c r="F76" s="31"/>
      <c r="G76" s="34"/>
      <c r="H76" s="31"/>
      <c r="I76" s="31"/>
      <c r="J76" s="31"/>
      <c r="K76" s="31"/>
      <c r="L76" s="31"/>
      <c r="M76" s="31"/>
      <c r="N76" s="31"/>
      <c r="O76" s="99"/>
      <c r="P76" s="4" t="str">
        <f t="shared" si="171"/>
        <v/>
      </c>
      <c r="Q76" s="102"/>
      <c r="R76" s="4" t="str">
        <f t="shared" si="172"/>
        <v/>
      </c>
      <c r="S76" s="31"/>
      <c r="T76" s="31"/>
      <c r="U76" s="31"/>
      <c r="V76" s="31"/>
      <c r="W76" s="31"/>
      <c r="X76" s="31"/>
      <c r="Y76" s="31"/>
      <c r="Z76" s="31"/>
      <c r="AA76" s="31"/>
      <c r="AC76" s="346">
        <f t="shared" si="173"/>
        <v>0</v>
      </c>
      <c r="AF76" s="346">
        <f t="shared" si="174"/>
        <v>0</v>
      </c>
      <c r="AG76" s="346">
        <f t="shared" si="175"/>
        <v>0</v>
      </c>
      <c r="AH76" s="346">
        <f t="shared" si="176"/>
        <v>0</v>
      </c>
      <c r="AI76" s="346">
        <f t="shared" si="178"/>
        <v>0</v>
      </c>
      <c r="AJ76" s="346">
        <f t="shared" si="179"/>
        <v>0</v>
      </c>
      <c r="AK76" s="346">
        <f t="shared" si="180"/>
        <v>0</v>
      </c>
      <c r="AL76" s="346">
        <f t="shared" si="181"/>
        <v>0</v>
      </c>
      <c r="AM76" s="346">
        <f t="shared" si="182"/>
        <v>0</v>
      </c>
      <c r="AN76" s="346">
        <f t="shared" si="177"/>
        <v>0</v>
      </c>
      <c r="GN76" s="620" t="s">
        <v>451</v>
      </c>
      <c r="GO76" s="620"/>
      <c r="GP76" s="351">
        <f>SUM(GP9:GP75)</f>
        <v>0</v>
      </c>
    </row>
    <row r="77" spans="1:198" x14ac:dyDescent="0.25">
      <c r="A77" s="31"/>
      <c r="B77" s="31"/>
      <c r="C77" s="31"/>
      <c r="D77" s="31"/>
      <c r="E77" s="31"/>
      <c r="F77" s="31"/>
      <c r="G77" s="34"/>
      <c r="H77" s="31"/>
      <c r="I77" s="31"/>
      <c r="J77" s="31"/>
      <c r="K77" s="31"/>
      <c r="L77" s="31"/>
      <c r="M77" s="31"/>
      <c r="N77" s="31"/>
      <c r="O77" s="99"/>
      <c r="P77" s="4" t="str">
        <f t="shared" si="171"/>
        <v/>
      </c>
      <c r="Q77" s="102"/>
      <c r="R77" s="4" t="str">
        <f t="shared" si="172"/>
        <v/>
      </c>
      <c r="S77" s="31"/>
      <c r="T77" s="31"/>
      <c r="U77" s="31"/>
      <c r="V77" s="31"/>
      <c r="W77" s="31"/>
      <c r="X77" s="31"/>
      <c r="Y77" s="31"/>
      <c r="Z77" s="31"/>
      <c r="AA77" s="31"/>
      <c r="AC77" s="346">
        <f t="shared" si="173"/>
        <v>0</v>
      </c>
      <c r="AF77" s="346">
        <f t="shared" si="174"/>
        <v>0</v>
      </c>
      <c r="AG77" s="346">
        <f t="shared" si="175"/>
        <v>0</v>
      </c>
      <c r="AH77" s="346">
        <f t="shared" si="176"/>
        <v>0</v>
      </c>
      <c r="AI77" s="346">
        <f t="shared" si="178"/>
        <v>0</v>
      </c>
      <c r="AJ77" s="346">
        <f t="shared" si="179"/>
        <v>0</v>
      </c>
      <c r="AK77" s="346">
        <f t="shared" si="180"/>
        <v>0</v>
      </c>
      <c r="AL77" s="346">
        <f t="shared" si="181"/>
        <v>0</v>
      </c>
      <c r="AM77" s="346">
        <f t="shared" si="182"/>
        <v>0</v>
      </c>
      <c r="AN77" s="346">
        <f t="shared" si="177"/>
        <v>0</v>
      </c>
    </row>
    <row r="78" spans="1:198" ht="15" customHeight="1" x14ac:dyDescent="0.25">
      <c r="A78" s="31"/>
      <c r="B78" s="31"/>
      <c r="C78" s="31"/>
      <c r="D78" s="31"/>
      <c r="E78" s="31"/>
      <c r="F78" s="31"/>
      <c r="G78" s="34"/>
      <c r="H78" s="31"/>
      <c r="I78" s="31"/>
      <c r="J78" s="31"/>
      <c r="K78" s="31"/>
      <c r="L78" s="31"/>
      <c r="M78" s="31"/>
      <c r="N78" s="31"/>
      <c r="O78" s="99"/>
      <c r="P78" s="4" t="str">
        <f t="shared" si="171"/>
        <v/>
      </c>
      <c r="Q78" s="102"/>
      <c r="R78" s="4" t="str">
        <f t="shared" si="172"/>
        <v/>
      </c>
      <c r="S78" s="31"/>
      <c r="T78" s="31"/>
      <c r="U78" s="31"/>
      <c r="V78" s="31"/>
      <c r="W78" s="31"/>
      <c r="X78" s="31"/>
      <c r="Y78" s="31"/>
      <c r="Z78" s="31"/>
      <c r="AA78" s="31"/>
      <c r="AC78" s="346">
        <f t="shared" si="173"/>
        <v>0</v>
      </c>
      <c r="AF78" s="346">
        <f t="shared" si="174"/>
        <v>0</v>
      </c>
      <c r="AG78" s="346">
        <f t="shared" si="175"/>
        <v>0</v>
      </c>
      <c r="AH78" s="346">
        <f t="shared" si="176"/>
        <v>0</v>
      </c>
      <c r="AI78" s="346">
        <f t="shared" si="178"/>
        <v>0</v>
      </c>
      <c r="AJ78" s="346">
        <f t="shared" si="179"/>
        <v>0</v>
      </c>
      <c r="AK78" s="346">
        <f t="shared" si="180"/>
        <v>0</v>
      </c>
      <c r="AL78" s="346">
        <f t="shared" si="181"/>
        <v>0</v>
      </c>
      <c r="AM78" s="346">
        <f t="shared" si="182"/>
        <v>0</v>
      </c>
      <c r="AN78" s="346">
        <f t="shared" si="177"/>
        <v>0</v>
      </c>
      <c r="AP78" s="349"/>
      <c r="AQ78" s="376"/>
      <c r="AR78" s="376"/>
      <c r="AS78" s="349" t="s">
        <v>283</v>
      </c>
      <c r="AT78" s="349" t="s">
        <v>284</v>
      </c>
      <c r="AU78" s="349" t="s">
        <v>285</v>
      </c>
      <c r="AV78" s="349" t="s">
        <v>286</v>
      </c>
      <c r="AW78" s="349" t="s">
        <v>287</v>
      </c>
      <c r="AX78" s="349" t="s">
        <v>288</v>
      </c>
      <c r="AY78" s="349" t="s">
        <v>289</v>
      </c>
      <c r="AZ78" s="349" t="s">
        <v>290</v>
      </c>
      <c r="BA78" s="349" t="s">
        <v>291</v>
      </c>
      <c r="BB78" s="349" t="s">
        <v>292</v>
      </c>
      <c r="BC78" s="349" t="s">
        <v>293</v>
      </c>
      <c r="BD78" s="349" t="s">
        <v>294</v>
      </c>
      <c r="BE78" s="349" t="s">
        <v>295</v>
      </c>
      <c r="BF78" s="349" t="s">
        <v>296</v>
      </c>
      <c r="BG78" s="349" t="s">
        <v>297</v>
      </c>
      <c r="BH78" s="349" t="s">
        <v>298</v>
      </c>
      <c r="BI78" s="349" t="s">
        <v>299</v>
      </c>
      <c r="BJ78" s="349" t="s">
        <v>300</v>
      </c>
      <c r="BK78" s="349" t="s">
        <v>301</v>
      </c>
      <c r="BL78" s="349" t="s">
        <v>302</v>
      </c>
      <c r="BM78" s="349" t="s">
        <v>303</v>
      </c>
      <c r="BN78" s="349" t="s">
        <v>304</v>
      </c>
      <c r="BO78" s="349" t="s">
        <v>305</v>
      </c>
      <c r="BP78" s="349" t="s">
        <v>306</v>
      </c>
      <c r="BQ78" s="349" t="s">
        <v>307</v>
      </c>
      <c r="BR78" s="349" t="s">
        <v>308</v>
      </c>
      <c r="BS78" s="349" t="s">
        <v>309</v>
      </c>
      <c r="BT78" s="349" t="s">
        <v>310</v>
      </c>
      <c r="BU78" s="349" t="s">
        <v>311</v>
      </c>
      <c r="BV78" s="349" t="s">
        <v>312</v>
      </c>
      <c r="BW78" s="349" t="s">
        <v>313</v>
      </c>
      <c r="BX78" s="349" t="s">
        <v>314</v>
      </c>
      <c r="BY78" s="349" t="s">
        <v>315</v>
      </c>
      <c r="BZ78" s="349" t="s">
        <v>316</v>
      </c>
      <c r="CA78" s="349" t="s">
        <v>317</v>
      </c>
      <c r="CB78" s="349" t="s">
        <v>318</v>
      </c>
      <c r="CC78" s="349" t="s">
        <v>319</v>
      </c>
      <c r="CD78" s="349" t="s">
        <v>320</v>
      </c>
      <c r="CE78" s="349" t="s">
        <v>321</v>
      </c>
      <c r="CF78" s="349" t="s">
        <v>322</v>
      </c>
      <c r="CG78" s="349" t="s">
        <v>323</v>
      </c>
      <c r="CH78" s="349" t="s">
        <v>324</v>
      </c>
      <c r="CI78" s="349" t="s">
        <v>325</v>
      </c>
      <c r="CJ78" s="349" t="s">
        <v>326</v>
      </c>
      <c r="CK78" s="349" t="s">
        <v>327</v>
      </c>
      <c r="CL78" s="349" t="s">
        <v>328</v>
      </c>
      <c r="CM78" s="349" t="s">
        <v>329</v>
      </c>
      <c r="CN78" s="349" t="s">
        <v>330</v>
      </c>
      <c r="CO78" s="349" t="s">
        <v>331</v>
      </c>
      <c r="CP78" s="349" t="s">
        <v>332</v>
      </c>
      <c r="CQ78" s="349" t="s">
        <v>333</v>
      </c>
      <c r="CR78" s="349" t="s">
        <v>334</v>
      </c>
      <c r="CS78" s="349" t="s">
        <v>335</v>
      </c>
      <c r="CT78" s="349" t="s">
        <v>336</v>
      </c>
      <c r="CU78" s="349" t="s">
        <v>337</v>
      </c>
      <c r="CV78" s="349" t="s">
        <v>338</v>
      </c>
      <c r="CW78" s="349" t="s">
        <v>339</v>
      </c>
      <c r="CX78" s="349" t="s">
        <v>340</v>
      </c>
      <c r="CY78" s="349" t="s">
        <v>341</v>
      </c>
      <c r="CZ78" s="349" t="s">
        <v>342</v>
      </c>
      <c r="DA78" s="349" t="s">
        <v>343</v>
      </c>
      <c r="DB78" s="349" t="s">
        <v>344</v>
      </c>
      <c r="DC78" s="349" t="s">
        <v>345</v>
      </c>
      <c r="DD78" s="349" t="s">
        <v>346</v>
      </c>
      <c r="DE78" s="349" t="s">
        <v>347</v>
      </c>
      <c r="DF78" s="349" t="s">
        <v>348</v>
      </c>
      <c r="DG78" s="349" t="s">
        <v>349</v>
      </c>
      <c r="DH78" s="349" t="s">
        <v>350</v>
      </c>
      <c r="DI78" s="349" t="s">
        <v>351</v>
      </c>
      <c r="DJ78" s="349" t="s">
        <v>352</v>
      </c>
      <c r="DK78" s="349" t="s">
        <v>353</v>
      </c>
      <c r="DL78" s="349" t="s">
        <v>354</v>
      </c>
      <c r="DM78" s="349" t="s">
        <v>355</v>
      </c>
      <c r="DN78" s="349" t="s">
        <v>356</v>
      </c>
      <c r="DO78" s="349" t="s">
        <v>357</v>
      </c>
      <c r="DP78" s="349" t="s">
        <v>358</v>
      </c>
      <c r="DQ78" s="349" t="s">
        <v>359</v>
      </c>
      <c r="DR78" s="349" t="s">
        <v>360</v>
      </c>
      <c r="DS78" s="349" t="s">
        <v>361</v>
      </c>
      <c r="DT78" s="349" t="s">
        <v>362</v>
      </c>
      <c r="DU78" s="349" t="s">
        <v>363</v>
      </c>
      <c r="DV78" s="349" t="s">
        <v>364</v>
      </c>
      <c r="DW78" s="349" t="s">
        <v>365</v>
      </c>
      <c r="DX78" s="349" t="s">
        <v>366</v>
      </c>
      <c r="DY78" s="349" t="s">
        <v>367</v>
      </c>
      <c r="DZ78" s="349" t="s">
        <v>368</v>
      </c>
      <c r="EA78" s="349" t="s">
        <v>369</v>
      </c>
      <c r="EB78" s="349" t="s">
        <v>370</v>
      </c>
      <c r="EC78" s="349" t="s">
        <v>371</v>
      </c>
      <c r="ED78" s="349" t="s">
        <v>372</v>
      </c>
      <c r="EE78" s="349" t="s">
        <v>373</v>
      </c>
      <c r="EF78" s="349" t="s">
        <v>374</v>
      </c>
      <c r="EG78" s="349" t="s">
        <v>375</v>
      </c>
      <c r="EH78" s="349" t="s">
        <v>376</v>
      </c>
      <c r="EI78" s="349" t="s">
        <v>377</v>
      </c>
      <c r="EJ78" s="349" t="s">
        <v>378</v>
      </c>
      <c r="EK78" s="349" t="s">
        <v>379</v>
      </c>
      <c r="EL78" s="349" t="s">
        <v>380</v>
      </c>
      <c r="EM78" s="349" t="s">
        <v>381</v>
      </c>
      <c r="EN78" s="349" t="s">
        <v>382</v>
      </c>
      <c r="EO78" s="349" t="s">
        <v>383</v>
      </c>
      <c r="EP78" s="349" t="s">
        <v>384</v>
      </c>
      <c r="EQ78" s="349" t="s">
        <v>385</v>
      </c>
      <c r="ER78" s="349" t="s">
        <v>386</v>
      </c>
      <c r="ES78" s="349" t="s">
        <v>387</v>
      </c>
      <c r="ET78" s="349" t="s">
        <v>388</v>
      </c>
      <c r="EU78" s="349" t="s">
        <v>389</v>
      </c>
      <c r="EV78" s="349" t="s">
        <v>390</v>
      </c>
      <c r="EW78" s="349" t="s">
        <v>391</v>
      </c>
      <c r="EX78" s="349" t="s">
        <v>392</v>
      </c>
      <c r="EY78" s="349" t="s">
        <v>393</v>
      </c>
      <c r="EZ78" s="349" t="s">
        <v>394</v>
      </c>
      <c r="FA78" s="349" t="s">
        <v>395</v>
      </c>
      <c r="FB78" s="349" t="s">
        <v>396</v>
      </c>
      <c r="FC78" s="349" t="s">
        <v>397</v>
      </c>
      <c r="FD78" s="349" t="s">
        <v>398</v>
      </c>
      <c r="FE78" s="349" t="s">
        <v>399</v>
      </c>
      <c r="FF78" s="349" t="s">
        <v>400</v>
      </c>
      <c r="FG78" s="349" t="s">
        <v>401</v>
      </c>
      <c r="FH78" s="349" t="s">
        <v>402</v>
      </c>
      <c r="FI78" s="349" t="s">
        <v>403</v>
      </c>
      <c r="FJ78" s="349" t="s">
        <v>404</v>
      </c>
      <c r="FK78" s="349" t="s">
        <v>405</v>
      </c>
      <c r="FL78" s="349" t="s">
        <v>406</v>
      </c>
      <c r="FM78" s="349" t="s">
        <v>407</v>
      </c>
      <c r="FN78" s="349" t="s">
        <v>408</v>
      </c>
      <c r="FO78" s="349" t="s">
        <v>409</v>
      </c>
      <c r="FP78" s="349" t="s">
        <v>410</v>
      </c>
      <c r="FQ78" s="349" t="s">
        <v>411</v>
      </c>
      <c r="FR78" s="349" t="s">
        <v>412</v>
      </c>
      <c r="FS78" s="349" t="s">
        <v>413</v>
      </c>
      <c r="FT78" s="349" t="s">
        <v>414</v>
      </c>
      <c r="FU78" s="349" t="s">
        <v>415</v>
      </c>
      <c r="FV78" s="349" t="s">
        <v>416</v>
      </c>
      <c r="FW78" s="349" t="s">
        <v>417</v>
      </c>
      <c r="FX78" s="349" t="s">
        <v>418</v>
      </c>
      <c r="FY78" s="349" t="s">
        <v>419</v>
      </c>
      <c r="FZ78" s="349" t="s">
        <v>420</v>
      </c>
      <c r="GA78" s="349" t="s">
        <v>421</v>
      </c>
      <c r="GB78" s="349" t="s">
        <v>422</v>
      </c>
      <c r="GC78" s="349" t="s">
        <v>423</v>
      </c>
      <c r="GD78" s="349" t="s">
        <v>424</v>
      </c>
      <c r="GE78" s="349" t="s">
        <v>425</v>
      </c>
      <c r="GF78" s="349" t="s">
        <v>426</v>
      </c>
      <c r="GG78" s="349" t="s">
        <v>427</v>
      </c>
      <c r="GH78" s="349" t="s">
        <v>428</v>
      </c>
      <c r="GI78" s="349" t="s">
        <v>429</v>
      </c>
      <c r="GJ78" s="349" t="s">
        <v>430</v>
      </c>
      <c r="GK78" s="349" t="s">
        <v>431</v>
      </c>
      <c r="GL78" s="349" t="s">
        <v>432</v>
      </c>
      <c r="GN78" s="349" t="s">
        <v>435</v>
      </c>
      <c r="GO78" s="349" t="s">
        <v>436</v>
      </c>
      <c r="GP78" s="349" t="s">
        <v>1</v>
      </c>
    </row>
    <row r="79" spans="1:198" x14ac:dyDescent="0.25">
      <c r="A79" s="31"/>
      <c r="B79" s="31"/>
      <c r="C79" s="31"/>
      <c r="D79" s="31"/>
      <c r="E79" s="31"/>
      <c r="F79" s="31"/>
      <c r="G79" s="34"/>
      <c r="H79" s="31"/>
      <c r="I79" s="31"/>
      <c r="J79" s="31"/>
      <c r="K79" s="31"/>
      <c r="L79" s="31"/>
      <c r="M79" s="31"/>
      <c r="N79" s="31"/>
      <c r="O79" s="99"/>
      <c r="P79" s="4" t="str">
        <f t="shared" si="171"/>
        <v/>
      </c>
      <c r="Q79" s="102"/>
      <c r="R79" s="4" t="str">
        <f t="shared" si="172"/>
        <v/>
      </c>
      <c r="S79" s="31"/>
      <c r="T79" s="31"/>
      <c r="U79" s="31"/>
      <c r="V79" s="31"/>
      <c r="W79" s="31"/>
      <c r="X79" s="31"/>
      <c r="Y79" s="31"/>
      <c r="Z79" s="31"/>
      <c r="AA79" s="31"/>
      <c r="AC79" s="346">
        <f t="shared" si="173"/>
        <v>0</v>
      </c>
      <c r="AF79" s="346">
        <f t="shared" si="174"/>
        <v>0</v>
      </c>
      <c r="AG79" s="346">
        <f t="shared" si="175"/>
        <v>0</v>
      </c>
      <c r="AH79" s="346">
        <f t="shared" si="176"/>
        <v>0</v>
      </c>
      <c r="AI79" s="346">
        <f t="shared" si="178"/>
        <v>0</v>
      </c>
      <c r="AJ79" s="346">
        <f t="shared" si="179"/>
        <v>0</v>
      </c>
      <c r="AK79" s="346">
        <f t="shared" si="180"/>
        <v>0</v>
      </c>
      <c r="AL79" s="346">
        <f t="shared" si="181"/>
        <v>0</v>
      </c>
      <c r="AM79" s="346">
        <f t="shared" si="182"/>
        <v>0</v>
      </c>
      <c r="AN79" s="346">
        <f t="shared" si="177"/>
        <v>0</v>
      </c>
      <c r="AP79" s="350">
        <v>1</v>
      </c>
      <c r="AQ79" s="377"/>
      <c r="AR79" s="377"/>
      <c r="AS79" s="350">
        <f t="shared" ref="AS79:AS89" si="335">IF(ISNUMBER(SEARCH($AP79,$O$9)),1,0)</f>
        <v>0</v>
      </c>
      <c r="AT79" s="350">
        <f t="shared" ref="AT79:AT89" si="336">IF(ISNUMBER(SEARCH($AP79,$O$10)),1,0)</f>
        <v>0</v>
      </c>
      <c r="AU79" s="350">
        <f t="shared" ref="AU79:AU89" si="337">IF(ISNUMBER(SEARCH($AP79,$O$11)),1,0)</f>
        <v>0</v>
      </c>
      <c r="AV79" s="350">
        <f t="shared" ref="AV79:AV89" si="338">IF(ISNUMBER(SEARCH($AP79,$O$12)),1,0)</f>
        <v>0</v>
      </c>
      <c r="AW79" s="350">
        <f t="shared" ref="AW79:AW89" si="339">IF(ISNUMBER(SEARCH($AP79,$O$13)),1,0)</f>
        <v>0</v>
      </c>
      <c r="AX79" s="350">
        <f t="shared" ref="AX79:AX89" si="340">IF(ISNUMBER(SEARCH($AP79,$O$14)),1,0)</f>
        <v>0</v>
      </c>
      <c r="AY79" s="350">
        <f t="shared" ref="AY79:AY89" si="341">IF(ISNUMBER(SEARCH($AP79,$O$15)),1,0)</f>
        <v>0</v>
      </c>
      <c r="AZ79" s="350">
        <f t="shared" ref="AZ79:AZ89" si="342">IF(ISNUMBER(SEARCH($AP79,$O$16)),1,0)</f>
        <v>0</v>
      </c>
      <c r="BA79" s="350">
        <f t="shared" ref="BA79:BA89" si="343">IF(ISNUMBER(SEARCH($AP79,$O$17)),1,0)</f>
        <v>0</v>
      </c>
      <c r="BB79" s="350">
        <f t="shared" ref="BB79:BB89" si="344">IF(ISNUMBER(SEARCH($AP79,$O$18)),1,0)</f>
        <v>0</v>
      </c>
      <c r="BC79" s="350">
        <f t="shared" ref="BC79:BC89" si="345">IF(ISNUMBER(SEARCH($AP79,$O$19)),1,0)</f>
        <v>0</v>
      </c>
      <c r="BD79" s="350">
        <f t="shared" ref="BD79:BD89" si="346">IF(ISNUMBER(SEARCH($AP79,$O$20)),1,0)</f>
        <v>0</v>
      </c>
      <c r="BE79" s="350">
        <f t="shared" ref="BE79:BE89" si="347">IF(ISNUMBER(SEARCH($AP79,$O$21)),1,0)</f>
        <v>0</v>
      </c>
      <c r="BF79" s="350">
        <f t="shared" ref="BF79:BF89" si="348">IF(ISNUMBER(SEARCH($AP79,$O$22)),1,0)</f>
        <v>0</v>
      </c>
      <c r="BG79" s="350">
        <f t="shared" ref="BG79:BG89" si="349">IF(ISNUMBER(SEARCH($AP79,$O$23)),1,0)</f>
        <v>0</v>
      </c>
      <c r="BH79" s="350">
        <f t="shared" ref="BH79:BH89" si="350">IF(ISNUMBER(SEARCH($AP79,$O$24)),1,0)</f>
        <v>0</v>
      </c>
      <c r="BI79" s="350">
        <f t="shared" ref="BI79:BI89" si="351">IF(ISNUMBER(SEARCH($AP79,$O$25)),1,0)</f>
        <v>0</v>
      </c>
      <c r="BJ79" s="350">
        <f t="shared" ref="BJ79:BJ89" si="352">IF(ISNUMBER(SEARCH($AP79,$O$26)),1,0)</f>
        <v>0</v>
      </c>
      <c r="BK79" s="350">
        <f t="shared" ref="BK79:BK89" si="353">IF(ISNUMBER(SEARCH($AP79,$O$27)),1,0)</f>
        <v>0</v>
      </c>
      <c r="BL79" s="350">
        <f t="shared" ref="BL79:BL89" si="354">IF(ISNUMBER(SEARCH($AP79,$O$28)),1,0)</f>
        <v>0</v>
      </c>
      <c r="BM79" s="350">
        <f t="shared" ref="BM79:BM89" si="355">IF(ISNUMBER(SEARCH($AP79,$O$29)),1,0)</f>
        <v>0</v>
      </c>
      <c r="BN79" s="350">
        <f t="shared" ref="BN79:BN89" si="356">IF(ISNUMBER(SEARCH($AP79,$O$30)),1,0)</f>
        <v>0</v>
      </c>
      <c r="BO79" s="350">
        <f t="shared" ref="BO79:BO89" si="357">IF(ISNUMBER(SEARCH($AP79,$O$31)),1,0)</f>
        <v>0</v>
      </c>
      <c r="BP79" s="350">
        <f t="shared" ref="BP79:BP89" si="358">IF(ISNUMBER(SEARCH($AP79,$O$32)),1,0)</f>
        <v>0</v>
      </c>
      <c r="BQ79" s="350">
        <f t="shared" ref="BQ79:BQ89" si="359">IF(ISNUMBER(SEARCH($AP79,$O$33)),1,0)</f>
        <v>0</v>
      </c>
      <c r="BR79" s="350">
        <f t="shared" ref="BR79:BR89" si="360">IF(ISNUMBER(SEARCH($AP79,$O$34)),1,0)</f>
        <v>0</v>
      </c>
      <c r="BS79" s="350">
        <f t="shared" ref="BS79:BS89" si="361">IF(ISNUMBER(SEARCH($AP79,$O$35)),1,0)</f>
        <v>0</v>
      </c>
      <c r="BT79" s="350">
        <f t="shared" ref="BT79:BT89" si="362">IF(ISNUMBER(SEARCH($AP79,$O$36)),1,0)</f>
        <v>0</v>
      </c>
      <c r="BU79" s="350">
        <f t="shared" ref="BU79:BU89" si="363">IF(ISNUMBER(SEARCH($AP79,$O$37)),1,0)</f>
        <v>0</v>
      </c>
      <c r="BV79" s="350">
        <f t="shared" ref="BV79:BV89" si="364">IF(ISNUMBER(SEARCH($AP79,$O$38)),1,0)</f>
        <v>0</v>
      </c>
      <c r="BW79" s="350">
        <f t="shared" ref="BW79:BW89" si="365">IF(ISNUMBER(SEARCH($AP79,$O$39)),1,0)</f>
        <v>0</v>
      </c>
      <c r="BX79" s="350">
        <f t="shared" ref="BX79:BX89" si="366">IF(ISNUMBER(SEARCH($AP79,$O$40)),1,0)</f>
        <v>0</v>
      </c>
      <c r="BY79" s="350">
        <f t="shared" ref="BY79:BY89" si="367">IF(ISNUMBER(SEARCH($AP79,$O$41)),1,0)</f>
        <v>0</v>
      </c>
      <c r="BZ79" s="350">
        <f t="shared" ref="BZ79:BZ89" si="368">IF(ISNUMBER(SEARCH($AP79,$O$42)),1,0)</f>
        <v>0</v>
      </c>
      <c r="CA79" s="350">
        <f t="shared" ref="CA79:CA89" si="369">IF(ISNUMBER(SEARCH($AP79,$O$43)),1,0)</f>
        <v>0</v>
      </c>
      <c r="CB79" s="350">
        <f t="shared" ref="CB79:CB89" si="370">IF(ISNUMBER(SEARCH($AP79,$O$44)),1,0)</f>
        <v>0</v>
      </c>
      <c r="CC79" s="350">
        <f t="shared" ref="CC79:CC89" si="371">IF(ISNUMBER(SEARCH($AP79,$O$45)),1,0)</f>
        <v>0</v>
      </c>
      <c r="CD79" s="350">
        <f t="shared" ref="CD79:CD89" si="372">IF(ISNUMBER(SEARCH($AP79,$O$46)),1,0)</f>
        <v>0</v>
      </c>
      <c r="CE79" s="350">
        <f t="shared" ref="CE79:CE89" si="373">IF(ISNUMBER(SEARCH($AP79,$O$47)),1,0)</f>
        <v>0</v>
      </c>
      <c r="CF79" s="350">
        <f t="shared" ref="CF79:CF89" si="374">IF(ISNUMBER(SEARCH($AP79,$O$48)),1,0)</f>
        <v>0</v>
      </c>
      <c r="CG79" s="350">
        <f t="shared" ref="CG79:CG89" si="375">IF(ISNUMBER(SEARCH($AP79,$O$49)),1,0)</f>
        <v>0</v>
      </c>
      <c r="CH79" s="350">
        <f t="shared" ref="CH79:CH89" si="376">IF(ISNUMBER(SEARCH($AP79,$O$50)),1,0)</f>
        <v>0</v>
      </c>
      <c r="CI79" s="350">
        <f t="shared" ref="CI79:CI89" si="377">IF(ISNUMBER(SEARCH($AP79,$O$51)),1,0)</f>
        <v>0</v>
      </c>
      <c r="CJ79" s="350">
        <f t="shared" ref="CJ79:CJ89" si="378">IF(ISNUMBER(SEARCH($AP79,$O$52)),1,0)</f>
        <v>0</v>
      </c>
      <c r="CK79" s="350">
        <f t="shared" ref="CK79:CK89" si="379">IF(ISNUMBER(SEARCH($AP79,$O$53)),1,0)</f>
        <v>0</v>
      </c>
      <c r="CL79" s="350">
        <f t="shared" ref="CL79:CL89" si="380">IF(ISNUMBER(SEARCH($AP79,$O$54)),1,0)</f>
        <v>0</v>
      </c>
      <c r="CM79" s="350">
        <f t="shared" ref="CM79:CM89" si="381">IF(ISNUMBER(SEARCH($AP79,$O$55)),1,0)</f>
        <v>0</v>
      </c>
      <c r="CN79" s="350">
        <f t="shared" ref="CN79:CN89" si="382">IF(ISNUMBER(SEARCH($AP79,$O$56)),1,0)</f>
        <v>0</v>
      </c>
      <c r="CO79" s="350">
        <f t="shared" ref="CO79:CO89" si="383">IF(ISNUMBER(SEARCH($AP79,$O$57)),1,0)</f>
        <v>0</v>
      </c>
      <c r="CP79" s="350">
        <f t="shared" ref="CP79:CP89" si="384">IF(ISNUMBER(SEARCH($AP79,$O$58)),1,0)</f>
        <v>0</v>
      </c>
      <c r="CQ79" s="350">
        <f t="shared" ref="CQ79:CQ89" si="385">IF(ISNUMBER(SEARCH($AP79,$O$59)),1,0)</f>
        <v>0</v>
      </c>
      <c r="CR79" s="350">
        <f t="shared" ref="CR79:CR89" si="386">IF(ISNUMBER(SEARCH($AP79,$O$60)),1,0)</f>
        <v>0</v>
      </c>
      <c r="CS79" s="350">
        <f t="shared" ref="CS79:CS89" si="387">IF(ISNUMBER(SEARCH($AP79,$O$61)),1,0)</f>
        <v>0</v>
      </c>
      <c r="CT79" s="350">
        <f t="shared" ref="CT79:CT89" si="388">IF(ISNUMBER(SEARCH($AP79,$O$62)),1,0)</f>
        <v>0</v>
      </c>
      <c r="CU79" s="350">
        <f t="shared" ref="CU79:CU89" si="389">IF(ISNUMBER(SEARCH($AP79,$O$63)),1,0)</f>
        <v>0</v>
      </c>
      <c r="CV79" s="350">
        <f t="shared" ref="CV79:CV89" si="390">IF(ISNUMBER(SEARCH($AP79,$O$64)),1,0)</f>
        <v>0</v>
      </c>
      <c r="CW79" s="350">
        <f t="shared" ref="CW79:CW89" si="391">IF(ISNUMBER(SEARCH($AP79,$O$65)),1,0)</f>
        <v>0</v>
      </c>
      <c r="CX79" s="350">
        <f t="shared" ref="CX79:CX89" si="392">IF(ISNUMBER(SEARCH($AP79,$O$66)),1,0)</f>
        <v>0</v>
      </c>
      <c r="CY79" s="350">
        <f t="shared" ref="CY79:CY89" si="393">IF(ISNUMBER(SEARCH($AP79,$O$67)),1,0)</f>
        <v>0</v>
      </c>
      <c r="CZ79" s="350">
        <f t="shared" ref="CZ79:CZ89" si="394">IF(ISNUMBER(SEARCH($AP79,$O$68)),1,0)</f>
        <v>0</v>
      </c>
      <c r="DA79" s="350">
        <f t="shared" ref="DA79:DA89" si="395">IF(ISNUMBER(SEARCH($AP79,$O$69)),1,0)</f>
        <v>0</v>
      </c>
      <c r="DB79" s="350">
        <f t="shared" ref="DB79:DB89" si="396">IF(ISNUMBER(SEARCH($AP79,$O$70)),1,0)</f>
        <v>0</v>
      </c>
      <c r="DC79" s="350">
        <f t="shared" ref="DC79:DC89" si="397">IF(ISNUMBER(SEARCH($AP79,$O$71)),1,0)</f>
        <v>0</v>
      </c>
      <c r="DD79" s="350">
        <f t="shared" ref="DD79:DD89" si="398">IF(ISNUMBER(SEARCH($AP79,$O$72)),1,0)</f>
        <v>0</v>
      </c>
      <c r="DE79" s="350">
        <f t="shared" ref="DE79:DE89" si="399">IF(ISNUMBER(SEARCH($AP79,$O$73)),1,0)</f>
        <v>0</v>
      </c>
      <c r="DF79" s="350">
        <f t="shared" ref="DF79:DF89" si="400">IF(ISNUMBER(SEARCH($AP79,$O$74)),1,0)</f>
        <v>0</v>
      </c>
      <c r="DG79" s="350">
        <f t="shared" ref="DG79:DG89" si="401">IF(ISNUMBER(SEARCH($AP79,$O$75)),1,0)</f>
        <v>0</v>
      </c>
      <c r="DH79" s="350">
        <f t="shared" ref="DH79:DH89" si="402">IF(ISNUMBER(SEARCH($AP79,$O$76)),1,0)</f>
        <v>0</v>
      </c>
      <c r="DI79" s="350">
        <f t="shared" ref="DI79:DI89" si="403">IF(ISNUMBER(SEARCH($AP79,$O$77)),1,0)</f>
        <v>0</v>
      </c>
      <c r="DJ79" s="350">
        <f t="shared" ref="DJ79:DJ89" si="404">IF(ISNUMBER(SEARCH($AP79,$O$78)),1,0)</f>
        <v>0</v>
      </c>
      <c r="DK79" s="350">
        <f t="shared" ref="DK79:DK89" si="405">IF(ISNUMBER(SEARCH($AP79,$O$79)),1,0)</f>
        <v>0</v>
      </c>
      <c r="DL79" s="350">
        <f t="shared" ref="DL79:DL89" si="406">IF(ISNUMBER(SEARCH($AP79,$O$80)),1,0)</f>
        <v>0</v>
      </c>
      <c r="DM79" s="350">
        <f t="shared" ref="DM79:DM89" si="407">IF(ISNUMBER(SEARCH($AP79,$O$81)),1,0)</f>
        <v>0</v>
      </c>
      <c r="DN79" s="350">
        <f t="shared" ref="DN79:DN89" si="408">IF(ISNUMBER(SEARCH($AP79,$O$82)),1,0)</f>
        <v>0</v>
      </c>
      <c r="DO79" s="350">
        <f t="shared" ref="DO79:DO89" si="409">IF(ISNUMBER(SEARCH($AP79,$O$83)),1,0)</f>
        <v>0</v>
      </c>
      <c r="DP79" s="350">
        <f t="shared" ref="DP79:DP89" si="410">IF(ISNUMBER(SEARCH($AP79,$O$84)),1,0)</f>
        <v>0</v>
      </c>
      <c r="DQ79" s="350">
        <f t="shared" ref="DQ79:DQ89" si="411">IF(ISNUMBER(SEARCH($AP79,$O$85)),1,0)</f>
        <v>0</v>
      </c>
      <c r="DR79" s="350">
        <f t="shared" ref="DR79:DR89" si="412">IF(ISNUMBER(SEARCH($AP79,$O$86)),1,0)</f>
        <v>0</v>
      </c>
      <c r="DS79" s="350">
        <f t="shared" ref="DS79:DS89" si="413">IF(ISNUMBER(SEARCH($AP79,$O$87)),1,0)</f>
        <v>0</v>
      </c>
      <c r="DT79" s="350">
        <f t="shared" ref="DT79:DT89" si="414">IF(ISNUMBER(SEARCH($AP79,$O$88)),1,0)</f>
        <v>0</v>
      </c>
      <c r="DU79" s="350">
        <f t="shared" ref="DU79:DU89" si="415">IF(ISNUMBER(SEARCH($AP79,$O$89)),1,0)</f>
        <v>0</v>
      </c>
      <c r="DV79" s="350">
        <f t="shared" ref="DV79:DV89" si="416">IF(ISNUMBER(SEARCH($AP79,$O$90)),1,0)</f>
        <v>0</v>
      </c>
      <c r="DW79" s="350">
        <f t="shared" ref="DW79:DW89" si="417">IF(ISNUMBER(SEARCH($AP79,$O$91)),1,0)</f>
        <v>0</v>
      </c>
      <c r="DX79" s="350">
        <f t="shared" ref="DX79:DX89" si="418">IF(ISNUMBER(SEARCH($AP79,$O$92)),1,0)</f>
        <v>0</v>
      </c>
      <c r="DY79" s="350">
        <f t="shared" ref="DY79:DY89" si="419">IF(ISNUMBER(SEARCH($AP79,$O$93)),1,0)</f>
        <v>0</v>
      </c>
      <c r="DZ79" s="350">
        <f t="shared" ref="DZ79:DZ89" si="420">IF(ISNUMBER(SEARCH($AP79,$O$94)),1,0)</f>
        <v>0</v>
      </c>
      <c r="EA79" s="350">
        <f t="shared" ref="EA79:EA89" si="421">IF(ISNUMBER(SEARCH($AP79,$O$95)),1,0)</f>
        <v>0</v>
      </c>
      <c r="EB79" s="350">
        <f t="shared" ref="EB79:EB89" si="422">IF(ISNUMBER(SEARCH($AP79,$O$96)),1,0)</f>
        <v>0</v>
      </c>
      <c r="EC79" s="350">
        <f t="shared" ref="EC79:EC89" si="423">IF(ISNUMBER(SEARCH($AP79,$O$97)),1,0)</f>
        <v>0</v>
      </c>
      <c r="ED79" s="350">
        <f t="shared" ref="ED79:ED89" si="424">IF(ISNUMBER(SEARCH($AP79,$O$98)),1,0)</f>
        <v>0</v>
      </c>
      <c r="EE79" s="350">
        <f t="shared" ref="EE79:EE89" si="425">IF(ISNUMBER(SEARCH($AP79,$O$99)),1,0)</f>
        <v>0</v>
      </c>
      <c r="EF79" s="350">
        <f t="shared" ref="EF79:EF89" si="426">IF(ISNUMBER(SEARCH($AP79,$O$100)),1,0)</f>
        <v>0</v>
      </c>
      <c r="EG79" s="350">
        <f t="shared" ref="EG79:EG89" si="427">IF(ISNUMBER(SEARCH($AP79,$O$101)),1,0)</f>
        <v>0</v>
      </c>
      <c r="EH79" s="350">
        <f t="shared" ref="EH79:EH89" si="428">IF(ISNUMBER(SEARCH($AP79,$O$102)),1,0)</f>
        <v>0</v>
      </c>
      <c r="EI79" s="350">
        <f t="shared" ref="EI79:EI89" si="429">IF(ISNUMBER(SEARCH($AP79,$O$103)),1,0)</f>
        <v>0</v>
      </c>
      <c r="EJ79" s="350">
        <f t="shared" ref="EJ79:EJ89" si="430">IF(ISNUMBER(SEARCH($AP79,$O$104)),1,0)</f>
        <v>0</v>
      </c>
      <c r="EK79" s="350">
        <f t="shared" ref="EK79:EK89" si="431">IF(ISNUMBER(SEARCH($AP79,$O$105)),1,0)</f>
        <v>0</v>
      </c>
      <c r="EL79" s="350">
        <f t="shared" ref="EL79:EL89" si="432">IF(ISNUMBER(SEARCH($AP79,$O$106)),1,0)</f>
        <v>0</v>
      </c>
      <c r="EM79" s="350">
        <f t="shared" ref="EM79:EM89" si="433">IF(ISNUMBER(SEARCH($AP79,$O$107)),1,0)</f>
        <v>0</v>
      </c>
      <c r="EN79" s="350">
        <f t="shared" ref="EN79:EN89" si="434">IF(ISNUMBER(SEARCH($AP79,$O$108)),1,0)</f>
        <v>0</v>
      </c>
      <c r="EO79" s="350">
        <f t="shared" ref="EO79:EO89" si="435">IF(ISNUMBER(SEARCH($AP79,$O$109)),1,0)</f>
        <v>0</v>
      </c>
      <c r="EP79" s="350">
        <f t="shared" ref="EP79:EP89" si="436">IF(ISNUMBER(SEARCH($AP79,$O$110)),1,0)</f>
        <v>0</v>
      </c>
      <c r="EQ79" s="350">
        <f t="shared" ref="EQ79:EQ89" si="437">IF(ISNUMBER(SEARCH($AP79,$O$111)),1,0)</f>
        <v>0</v>
      </c>
      <c r="ER79" s="350">
        <f t="shared" ref="ER79:ER89" si="438">IF(ISNUMBER(SEARCH($AP79,$O$112)),1,0)</f>
        <v>0</v>
      </c>
      <c r="ES79" s="350">
        <f t="shared" ref="ES79:ES89" si="439">IF(ISNUMBER(SEARCH($AP79,$O$113)),1,0)</f>
        <v>0</v>
      </c>
      <c r="ET79" s="350">
        <f t="shared" ref="ET79:ET89" si="440">IF(ISNUMBER(SEARCH($AP79,$O$114)),1,0)</f>
        <v>0</v>
      </c>
      <c r="EU79" s="350">
        <f t="shared" ref="EU79:EU89" si="441">IF(ISNUMBER(SEARCH($AP79,$O$115)),1,0)</f>
        <v>0</v>
      </c>
      <c r="EV79" s="350">
        <f t="shared" ref="EV79:EV89" si="442">IF(ISNUMBER(SEARCH($AP79,$O$116)),1,0)</f>
        <v>0</v>
      </c>
      <c r="EW79" s="350">
        <f t="shared" ref="EW79:EW89" si="443">IF(ISNUMBER(SEARCH($AP79,$O$117)),1,0)</f>
        <v>0</v>
      </c>
      <c r="EX79" s="350">
        <f t="shared" ref="EX79:EX89" si="444">IF(ISNUMBER(SEARCH($AP79,$O$118)),1,0)</f>
        <v>0</v>
      </c>
      <c r="EY79" s="350">
        <f t="shared" ref="EY79:EY89" si="445">IF(ISNUMBER(SEARCH($AP79,$O$119)),1,0)</f>
        <v>0</v>
      </c>
      <c r="EZ79" s="350">
        <f t="shared" ref="EZ79:EZ89" si="446">IF(ISNUMBER(SEARCH($AP79,$O$120)),1,0)</f>
        <v>0</v>
      </c>
      <c r="FA79" s="350">
        <f t="shared" ref="FA79:FA89" si="447">IF(ISNUMBER(SEARCH($AP79,$O$121)),1,0)</f>
        <v>0</v>
      </c>
      <c r="FB79" s="350">
        <f t="shared" ref="FB79:FB89" si="448">IF(ISNUMBER(SEARCH($AP79,$O$122)),1,0)</f>
        <v>0</v>
      </c>
      <c r="FC79" s="350">
        <f t="shared" ref="FC79:FC89" si="449">IF(ISNUMBER(SEARCH($AP79,$O$123)),1,0)</f>
        <v>0</v>
      </c>
      <c r="FD79" s="350">
        <f t="shared" ref="FD79:FD89" si="450">IF(ISNUMBER(SEARCH($AP79,$O$124)),1,0)</f>
        <v>0</v>
      </c>
      <c r="FE79" s="350">
        <f t="shared" ref="FE79:FE89" si="451">IF(ISNUMBER(SEARCH($AP79,$O$125)),1,0)</f>
        <v>0</v>
      </c>
      <c r="FF79" s="350">
        <f t="shared" ref="FF79:FF89" si="452">IF(ISNUMBER(SEARCH($AP79,$O$126)),1,0)</f>
        <v>0</v>
      </c>
      <c r="FG79" s="350">
        <f t="shared" ref="FG79:FG89" si="453">IF(ISNUMBER(SEARCH($AP79,$O$127)),1,0)</f>
        <v>0</v>
      </c>
      <c r="FH79" s="350">
        <f t="shared" ref="FH79:FH89" si="454">IF(ISNUMBER(SEARCH($AP79,$O$128)),1,0)</f>
        <v>0</v>
      </c>
      <c r="FI79" s="350">
        <f t="shared" ref="FI79:FI89" si="455">IF(ISNUMBER(SEARCH($AP79,$O$129)),1,0)</f>
        <v>0</v>
      </c>
      <c r="FJ79" s="350">
        <f t="shared" ref="FJ79:FJ89" si="456">IF(ISNUMBER(SEARCH($AP79,$O$130)),1,0)</f>
        <v>0</v>
      </c>
      <c r="FK79" s="350">
        <f t="shared" ref="FK79:FK89" si="457">IF(ISNUMBER(SEARCH($AP79,$O$131)),1,0)</f>
        <v>0</v>
      </c>
      <c r="FL79" s="350">
        <f t="shared" ref="FL79:FL89" si="458">IF(ISNUMBER(SEARCH($AP79,$O$132)),1,0)</f>
        <v>0</v>
      </c>
      <c r="FM79" s="350">
        <f t="shared" ref="FM79:FM89" si="459">IF(ISNUMBER(SEARCH($AP79,$O$133)),1,0)</f>
        <v>0</v>
      </c>
      <c r="FN79" s="350">
        <f t="shared" ref="FN79:FN89" si="460">IF(ISNUMBER(SEARCH($AP79,$O$134)),1,0)</f>
        <v>0</v>
      </c>
      <c r="FO79" s="350">
        <f t="shared" ref="FO79:FO89" si="461">IF(ISNUMBER(SEARCH($AP79,$O$135)),1,0)</f>
        <v>0</v>
      </c>
      <c r="FP79" s="350">
        <f t="shared" ref="FP79:FP89" si="462">IF(ISNUMBER(SEARCH($AP79,$O$136)),1,0)</f>
        <v>0</v>
      </c>
      <c r="FQ79" s="350">
        <f t="shared" ref="FQ79:FQ89" si="463">IF(ISNUMBER(SEARCH($AP79,$O$137)),1,0)</f>
        <v>0</v>
      </c>
      <c r="FR79" s="350">
        <f t="shared" ref="FR79:FR89" si="464">IF(ISNUMBER(SEARCH($AP79,$O$138)),1,0)</f>
        <v>0</v>
      </c>
      <c r="FS79" s="350">
        <f t="shared" ref="FS79:FS89" si="465">IF(ISNUMBER(SEARCH($AP79,$O$139)),1,0)</f>
        <v>0</v>
      </c>
      <c r="FT79" s="350">
        <f t="shared" ref="FT79:FT89" si="466">IF(ISNUMBER(SEARCH($AP79,$O$140)),1,0)</f>
        <v>0</v>
      </c>
      <c r="FU79" s="350">
        <f t="shared" ref="FU79:FU89" si="467">IF(ISNUMBER(SEARCH($AP79,$O$141)),1,0)</f>
        <v>0</v>
      </c>
      <c r="FV79" s="350">
        <f t="shared" ref="FV79:FV89" si="468">IF(ISNUMBER(SEARCH($AP79,$O$142)),1,0)</f>
        <v>0</v>
      </c>
      <c r="FW79" s="350">
        <f t="shared" ref="FW79:FW89" si="469">IF(ISNUMBER(SEARCH($AP79,$O$143)),1,0)</f>
        <v>0</v>
      </c>
      <c r="FX79" s="350">
        <f t="shared" ref="FX79:FX89" si="470">IF(ISNUMBER(SEARCH($AP79,$O$144)),1,0)</f>
        <v>0</v>
      </c>
      <c r="FY79" s="350">
        <f t="shared" ref="FY79:FY89" si="471">IF(ISNUMBER(SEARCH($AP79,$O$145)),1,0)</f>
        <v>0</v>
      </c>
      <c r="FZ79" s="350">
        <f t="shared" ref="FZ79:FZ89" si="472">IF(ISNUMBER(SEARCH($AP79,$O$146)),1,0)</f>
        <v>0</v>
      </c>
      <c r="GA79" s="350">
        <f t="shared" ref="GA79:GA89" si="473">IF(ISNUMBER(SEARCH($AP79,$O$147)),1,0)</f>
        <v>0</v>
      </c>
      <c r="GB79" s="350">
        <f t="shared" ref="GB79:GB89" si="474">IF(ISNUMBER(SEARCH($AP79,$O$148)),1,0)</f>
        <v>0</v>
      </c>
      <c r="GC79" s="350">
        <f t="shared" ref="GC79:GC89" si="475">IF(ISNUMBER(SEARCH($AP79,$O$149)),1,0)</f>
        <v>0</v>
      </c>
      <c r="GD79" s="350">
        <f t="shared" ref="GD79:GD89" si="476">IF(ISNUMBER(SEARCH($AP79,$O$150)),1,0)</f>
        <v>0</v>
      </c>
      <c r="GE79" s="350">
        <f t="shared" ref="GE79:GE89" si="477">IF(ISNUMBER(SEARCH($AP79,$O$151)),1,0)</f>
        <v>0</v>
      </c>
      <c r="GF79" s="350">
        <f t="shared" ref="GF79:GF89" si="478">IF(ISNUMBER(SEARCH($AP79,$O$152)),1,0)</f>
        <v>0</v>
      </c>
      <c r="GG79" s="350">
        <f t="shared" ref="GG79:GG89" si="479">IF(ISNUMBER(SEARCH($AP79,$O$153)),1,0)</f>
        <v>0</v>
      </c>
      <c r="GH79" s="350">
        <f t="shared" ref="GH79:GH89" si="480">IF(ISNUMBER(SEARCH($AP79,$O$154)),1,0)</f>
        <v>0</v>
      </c>
      <c r="GI79" s="350">
        <f t="shared" ref="GI79:GI89" si="481">IF(ISNUMBER(SEARCH($AP79,$O$155)),1,0)</f>
        <v>0</v>
      </c>
      <c r="GJ79" s="350">
        <f t="shared" ref="GJ79:GJ89" si="482">IF(ISNUMBER(SEARCH($AP79,$O$156)),1,0)</f>
        <v>0</v>
      </c>
      <c r="GK79" s="350">
        <f t="shared" ref="GK79:GK89" si="483">IF(ISNUMBER(SEARCH($AP79,$O$157)),1,0)</f>
        <v>0</v>
      </c>
      <c r="GL79" s="350">
        <f t="shared" ref="GL79:GL89" si="484">IF(ISNUMBER(SEARCH($AP79,$O$158)),1,0)</f>
        <v>0</v>
      </c>
      <c r="GN79" s="346">
        <f>SUM(AS79:GL79)</f>
        <v>0</v>
      </c>
      <c r="GO79" s="346">
        <v>3</v>
      </c>
      <c r="GP79" s="346">
        <f>GN79*GO79</f>
        <v>0</v>
      </c>
    </row>
    <row r="80" spans="1:198" x14ac:dyDescent="0.25">
      <c r="A80" s="31"/>
      <c r="B80" s="31"/>
      <c r="C80" s="31"/>
      <c r="D80" s="31"/>
      <c r="E80" s="31"/>
      <c r="F80" s="31"/>
      <c r="G80" s="34"/>
      <c r="H80" s="31"/>
      <c r="I80" s="31"/>
      <c r="J80" s="31"/>
      <c r="K80" s="31"/>
      <c r="L80" s="31"/>
      <c r="M80" s="31"/>
      <c r="N80" s="31"/>
      <c r="O80" s="99"/>
      <c r="P80" s="4" t="str">
        <f t="shared" si="171"/>
        <v/>
      </c>
      <c r="Q80" s="102"/>
      <c r="R80" s="4" t="str">
        <f t="shared" si="172"/>
        <v/>
      </c>
      <c r="S80" s="31"/>
      <c r="T80" s="31"/>
      <c r="U80" s="31"/>
      <c r="V80" s="31"/>
      <c r="W80" s="31"/>
      <c r="X80" s="31"/>
      <c r="Y80" s="31"/>
      <c r="Z80" s="31"/>
      <c r="AA80" s="31"/>
      <c r="AC80" s="346">
        <f t="shared" si="173"/>
        <v>0</v>
      </c>
      <c r="AF80" s="346">
        <f t="shared" si="174"/>
        <v>0</v>
      </c>
      <c r="AG80" s="346">
        <f t="shared" si="175"/>
        <v>0</v>
      </c>
      <c r="AH80" s="346">
        <f t="shared" si="176"/>
        <v>0</v>
      </c>
      <c r="AI80" s="346">
        <f t="shared" si="178"/>
        <v>0</v>
      </c>
      <c r="AJ80" s="346">
        <f t="shared" si="179"/>
        <v>0</v>
      </c>
      <c r="AK80" s="346">
        <f t="shared" si="180"/>
        <v>0</v>
      </c>
      <c r="AL80" s="346">
        <f t="shared" si="181"/>
        <v>0</v>
      </c>
      <c r="AM80" s="346">
        <f t="shared" si="182"/>
        <v>0</v>
      </c>
      <c r="AN80" s="346">
        <f t="shared" si="177"/>
        <v>0</v>
      </c>
      <c r="AP80" s="346">
        <v>2</v>
      </c>
      <c r="AS80" s="350">
        <f t="shared" si="335"/>
        <v>0</v>
      </c>
      <c r="AT80" s="350">
        <f t="shared" si="336"/>
        <v>0</v>
      </c>
      <c r="AU80" s="350">
        <f t="shared" si="337"/>
        <v>0</v>
      </c>
      <c r="AV80" s="350">
        <f t="shared" si="338"/>
        <v>0</v>
      </c>
      <c r="AW80" s="350">
        <f t="shared" si="339"/>
        <v>0</v>
      </c>
      <c r="AX80" s="350">
        <f t="shared" si="340"/>
        <v>0</v>
      </c>
      <c r="AY80" s="350">
        <f t="shared" si="341"/>
        <v>0</v>
      </c>
      <c r="AZ80" s="350">
        <f t="shared" si="342"/>
        <v>0</v>
      </c>
      <c r="BA80" s="350">
        <f t="shared" si="343"/>
        <v>0</v>
      </c>
      <c r="BB80" s="350">
        <f t="shared" si="344"/>
        <v>0</v>
      </c>
      <c r="BC80" s="350">
        <f t="shared" si="345"/>
        <v>0</v>
      </c>
      <c r="BD80" s="350">
        <f t="shared" si="346"/>
        <v>0</v>
      </c>
      <c r="BE80" s="350">
        <f t="shared" si="347"/>
        <v>0</v>
      </c>
      <c r="BF80" s="350">
        <f t="shared" si="348"/>
        <v>0</v>
      </c>
      <c r="BG80" s="350">
        <f t="shared" si="349"/>
        <v>0</v>
      </c>
      <c r="BH80" s="350">
        <f t="shared" si="350"/>
        <v>0</v>
      </c>
      <c r="BI80" s="350">
        <f t="shared" si="351"/>
        <v>0</v>
      </c>
      <c r="BJ80" s="350">
        <f t="shared" si="352"/>
        <v>0</v>
      </c>
      <c r="BK80" s="350">
        <f t="shared" si="353"/>
        <v>0</v>
      </c>
      <c r="BL80" s="350">
        <f t="shared" si="354"/>
        <v>0</v>
      </c>
      <c r="BM80" s="350">
        <f t="shared" si="355"/>
        <v>0</v>
      </c>
      <c r="BN80" s="350">
        <f t="shared" si="356"/>
        <v>0</v>
      </c>
      <c r="BO80" s="350">
        <f t="shared" si="357"/>
        <v>0</v>
      </c>
      <c r="BP80" s="350">
        <f t="shared" si="358"/>
        <v>0</v>
      </c>
      <c r="BQ80" s="350">
        <f t="shared" si="359"/>
        <v>0</v>
      </c>
      <c r="BR80" s="350">
        <f t="shared" si="360"/>
        <v>0</v>
      </c>
      <c r="BS80" s="350">
        <f t="shared" si="361"/>
        <v>0</v>
      </c>
      <c r="BT80" s="350">
        <f t="shared" si="362"/>
        <v>0</v>
      </c>
      <c r="BU80" s="350">
        <f t="shared" si="363"/>
        <v>0</v>
      </c>
      <c r="BV80" s="350">
        <f t="shared" si="364"/>
        <v>0</v>
      </c>
      <c r="BW80" s="350">
        <f t="shared" si="365"/>
        <v>0</v>
      </c>
      <c r="BX80" s="350">
        <f t="shared" si="366"/>
        <v>0</v>
      </c>
      <c r="BY80" s="350">
        <f t="shared" si="367"/>
        <v>0</v>
      </c>
      <c r="BZ80" s="350">
        <f t="shared" si="368"/>
        <v>0</v>
      </c>
      <c r="CA80" s="350">
        <f t="shared" si="369"/>
        <v>0</v>
      </c>
      <c r="CB80" s="350">
        <f t="shared" si="370"/>
        <v>0</v>
      </c>
      <c r="CC80" s="350">
        <f t="shared" si="371"/>
        <v>0</v>
      </c>
      <c r="CD80" s="350">
        <f t="shared" si="372"/>
        <v>0</v>
      </c>
      <c r="CE80" s="350">
        <f t="shared" si="373"/>
        <v>0</v>
      </c>
      <c r="CF80" s="350">
        <f t="shared" si="374"/>
        <v>0</v>
      </c>
      <c r="CG80" s="350">
        <f t="shared" si="375"/>
        <v>0</v>
      </c>
      <c r="CH80" s="350">
        <f t="shared" si="376"/>
        <v>0</v>
      </c>
      <c r="CI80" s="350">
        <f t="shared" si="377"/>
        <v>0</v>
      </c>
      <c r="CJ80" s="350">
        <f t="shared" si="378"/>
        <v>0</v>
      </c>
      <c r="CK80" s="350">
        <f t="shared" si="379"/>
        <v>0</v>
      </c>
      <c r="CL80" s="350">
        <f t="shared" si="380"/>
        <v>0</v>
      </c>
      <c r="CM80" s="350">
        <f t="shared" si="381"/>
        <v>0</v>
      </c>
      <c r="CN80" s="350">
        <f t="shared" si="382"/>
        <v>0</v>
      </c>
      <c r="CO80" s="350">
        <f t="shared" si="383"/>
        <v>0</v>
      </c>
      <c r="CP80" s="350">
        <f t="shared" si="384"/>
        <v>0</v>
      </c>
      <c r="CQ80" s="350">
        <f t="shared" si="385"/>
        <v>0</v>
      </c>
      <c r="CR80" s="350">
        <f t="shared" si="386"/>
        <v>0</v>
      </c>
      <c r="CS80" s="350">
        <f t="shared" si="387"/>
        <v>0</v>
      </c>
      <c r="CT80" s="350">
        <f t="shared" si="388"/>
        <v>0</v>
      </c>
      <c r="CU80" s="350">
        <f t="shared" si="389"/>
        <v>0</v>
      </c>
      <c r="CV80" s="350">
        <f t="shared" si="390"/>
        <v>0</v>
      </c>
      <c r="CW80" s="350">
        <f t="shared" si="391"/>
        <v>0</v>
      </c>
      <c r="CX80" s="350">
        <f t="shared" si="392"/>
        <v>0</v>
      </c>
      <c r="CY80" s="350">
        <f t="shared" si="393"/>
        <v>0</v>
      </c>
      <c r="CZ80" s="350">
        <f t="shared" si="394"/>
        <v>0</v>
      </c>
      <c r="DA80" s="350">
        <f t="shared" si="395"/>
        <v>0</v>
      </c>
      <c r="DB80" s="350">
        <f t="shared" si="396"/>
        <v>0</v>
      </c>
      <c r="DC80" s="350">
        <f t="shared" si="397"/>
        <v>0</v>
      </c>
      <c r="DD80" s="350">
        <f t="shared" si="398"/>
        <v>0</v>
      </c>
      <c r="DE80" s="350">
        <f t="shared" si="399"/>
        <v>0</v>
      </c>
      <c r="DF80" s="350">
        <f t="shared" si="400"/>
        <v>0</v>
      </c>
      <c r="DG80" s="350">
        <f t="shared" si="401"/>
        <v>0</v>
      </c>
      <c r="DH80" s="350">
        <f t="shared" si="402"/>
        <v>0</v>
      </c>
      <c r="DI80" s="350">
        <f t="shared" si="403"/>
        <v>0</v>
      </c>
      <c r="DJ80" s="350">
        <f t="shared" si="404"/>
        <v>0</v>
      </c>
      <c r="DK80" s="350">
        <f t="shared" si="405"/>
        <v>0</v>
      </c>
      <c r="DL80" s="350">
        <f t="shared" si="406"/>
        <v>0</v>
      </c>
      <c r="DM80" s="350">
        <f t="shared" si="407"/>
        <v>0</v>
      </c>
      <c r="DN80" s="350">
        <f t="shared" si="408"/>
        <v>0</v>
      </c>
      <c r="DO80" s="350">
        <f t="shared" si="409"/>
        <v>0</v>
      </c>
      <c r="DP80" s="350">
        <f t="shared" si="410"/>
        <v>0</v>
      </c>
      <c r="DQ80" s="350">
        <f t="shared" si="411"/>
        <v>0</v>
      </c>
      <c r="DR80" s="350">
        <f t="shared" si="412"/>
        <v>0</v>
      </c>
      <c r="DS80" s="350">
        <f t="shared" si="413"/>
        <v>0</v>
      </c>
      <c r="DT80" s="350">
        <f t="shared" si="414"/>
        <v>0</v>
      </c>
      <c r="DU80" s="350">
        <f t="shared" si="415"/>
        <v>0</v>
      </c>
      <c r="DV80" s="350">
        <f t="shared" si="416"/>
        <v>0</v>
      </c>
      <c r="DW80" s="350">
        <f t="shared" si="417"/>
        <v>0</v>
      </c>
      <c r="DX80" s="350">
        <f t="shared" si="418"/>
        <v>0</v>
      </c>
      <c r="DY80" s="350">
        <f t="shared" si="419"/>
        <v>0</v>
      </c>
      <c r="DZ80" s="350">
        <f t="shared" si="420"/>
        <v>0</v>
      </c>
      <c r="EA80" s="350">
        <f t="shared" si="421"/>
        <v>0</v>
      </c>
      <c r="EB80" s="350">
        <f t="shared" si="422"/>
        <v>0</v>
      </c>
      <c r="EC80" s="350">
        <f t="shared" si="423"/>
        <v>0</v>
      </c>
      <c r="ED80" s="350">
        <f t="shared" si="424"/>
        <v>0</v>
      </c>
      <c r="EE80" s="350">
        <f t="shared" si="425"/>
        <v>0</v>
      </c>
      <c r="EF80" s="350">
        <f t="shared" si="426"/>
        <v>0</v>
      </c>
      <c r="EG80" s="350">
        <f t="shared" si="427"/>
        <v>0</v>
      </c>
      <c r="EH80" s="350">
        <f t="shared" si="428"/>
        <v>0</v>
      </c>
      <c r="EI80" s="350">
        <f t="shared" si="429"/>
        <v>0</v>
      </c>
      <c r="EJ80" s="350">
        <f t="shared" si="430"/>
        <v>0</v>
      </c>
      <c r="EK80" s="350">
        <f t="shared" si="431"/>
        <v>0</v>
      </c>
      <c r="EL80" s="350">
        <f t="shared" si="432"/>
        <v>0</v>
      </c>
      <c r="EM80" s="350">
        <f t="shared" si="433"/>
        <v>0</v>
      </c>
      <c r="EN80" s="350">
        <f t="shared" si="434"/>
        <v>0</v>
      </c>
      <c r="EO80" s="350">
        <f t="shared" si="435"/>
        <v>0</v>
      </c>
      <c r="EP80" s="350">
        <f t="shared" si="436"/>
        <v>0</v>
      </c>
      <c r="EQ80" s="350">
        <f t="shared" si="437"/>
        <v>0</v>
      </c>
      <c r="ER80" s="350">
        <f t="shared" si="438"/>
        <v>0</v>
      </c>
      <c r="ES80" s="350">
        <f t="shared" si="439"/>
        <v>0</v>
      </c>
      <c r="ET80" s="350">
        <f t="shared" si="440"/>
        <v>0</v>
      </c>
      <c r="EU80" s="350">
        <f t="shared" si="441"/>
        <v>0</v>
      </c>
      <c r="EV80" s="350">
        <f t="shared" si="442"/>
        <v>0</v>
      </c>
      <c r="EW80" s="350">
        <f t="shared" si="443"/>
        <v>0</v>
      </c>
      <c r="EX80" s="350">
        <f t="shared" si="444"/>
        <v>0</v>
      </c>
      <c r="EY80" s="350">
        <f t="shared" si="445"/>
        <v>0</v>
      </c>
      <c r="EZ80" s="350">
        <f t="shared" si="446"/>
        <v>0</v>
      </c>
      <c r="FA80" s="350">
        <f t="shared" si="447"/>
        <v>0</v>
      </c>
      <c r="FB80" s="350">
        <f t="shared" si="448"/>
        <v>0</v>
      </c>
      <c r="FC80" s="350">
        <f t="shared" si="449"/>
        <v>0</v>
      </c>
      <c r="FD80" s="350">
        <f t="shared" si="450"/>
        <v>0</v>
      </c>
      <c r="FE80" s="350">
        <f t="shared" si="451"/>
        <v>0</v>
      </c>
      <c r="FF80" s="350">
        <f t="shared" si="452"/>
        <v>0</v>
      </c>
      <c r="FG80" s="350">
        <f t="shared" si="453"/>
        <v>0</v>
      </c>
      <c r="FH80" s="350">
        <f t="shared" si="454"/>
        <v>0</v>
      </c>
      <c r="FI80" s="350">
        <f t="shared" si="455"/>
        <v>0</v>
      </c>
      <c r="FJ80" s="350">
        <f t="shared" si="456"/>
        <v>0</v>
      </c>
      <c r="FK80" s="350">
        <f t="shared" si="457"/>
        <v>0</v>
      </c>
      <c r="FL80" s="350">
        <f t="shared" si="458"/>
        <v>0</v>
      </c>
      <c r="FM80" s="350">
        <f t="shared" si="459"/>
        <v>0</v>
      </c>
      <c r="FN80" s="350">
        <f t="shared" si="460"/>
        <v>0</v>
      </c>
      <c r="FO80" s="350">
        <f t="shared" si="461"/>
        <v>0</v>
      </c>
      <c r="FP80" s="350">
        <f t="shared" si="462"/>
        <v>0</v>
      </c>
      <c r="FQ80" s="350">
        <f t="shared" si="463"/>
        <v>0</v>
      </c>
      <c r="FR80" s="350">
        <f t="shared" si="464"/>
        <v>0</v>
      </c>
      <c r="FS80" s="350">
        <f t="shared" si="465"/>
        <v>0</v>
      </c>
      <c r="FT80" s="350">
        <f t="shared" si="466"/>
        <v>0</v>
      </c>
      <c r="FU80" s="350">
        <f t="shared" si="467"/>
        <v>0</v>
      </c>
      <c r="FV80" s="350">
        <f t="shared" si="468"/>
        <v>0</v>
      </c>
      <c r="FW80" s="350">
        <f t="shared" si="469"/>
        <v>0</v>
      </c>
      <c r="FX80" s="350">
        <f t="shared" si="470"/>
        <v>0</v>
      </c>
      <c r="FY80" s="350">
        <f t="shared" si="471"/>
        <v>0</v>
      </c>
      <c r="FZ80" s="350">
        <f t="shared" si="472"/>
        <v>0</v>
      </c>
      <c r="GA80" s="350">
        <f t="shared" si="473"/>
        <v>0</v>
      </c>
      <c r="GB80" s="350">
        <f t="shared" si="474"/>
        <v>0</v>
      </c>
      <c r="GC80" s="350">
        <f t="shared" si="475"/>
        <v>0</v>
      </c>
      <c r="GD80" s="350">
        <f t="shared" si="476"/>
        <v>0</v>
      </c>
      <c r="GE80" s="350">
        <f t="shared" si="477"/>
        <v>0</v>
      </c>
      <c r="GF80" s="350">
        <f t="shared" si="478"/>
        <v>0</v>
      </c>
      <c r="GG80" s="350">
        <f t="shared" si="479"/>
        <v>0</v>
      </c>
      <c r="GH80" s="350">
        <f t="shared" si="480"/>
        <v>0</v>
      </c>
      <c r="GI80" s="350">
        <f t="shared" si="481"/>
        <v>0</v>
      </c>
      <c r="GJ80" s="350">
        <f t="shared" si="482"/>
        <v>0</v>
      </c>
      <c r="GK80" s="350">
        <f t="shared" si="483"/>
        <v>0</v>
      </c>
      <c r="GL80" s="350">
        <f t="shared" si="484"/>
        <v>0</v>
      </c>
      <c r="GN80" s="346">
        <f t="shared" ref="GN80:GN88" si="485">SUM(AS80:GL80)</f>
        <v>0</v>
      </c>
      <c r="GO80" s="346">
        <v>3</v>
      </c>
      <c r="GP80" s="346">
        <f t="shared" ref="GP80:GP89" si="486">GN80*GO80</f>
        <v>0</v>
      </c>
    </row>
    <row r="81" spans="1:198" x14ac:dyDescent="0.25">
      <c r="A81" s="31"/>
      <c r="B81" s="31"/>
      <c r="C81" s="31"/>
      <c r="D81" s="31"/>
      <c r="E81" s="31"/>
      <c r="F81" s="31"/>
      <c r="G81" s="34"/>
      <c r="H81" s="31"/>
      <c r="I81" s="31"/>
      <c r="J81" s="31"/>
      <c r="K81" s="31"/>
      <c r="L81" s="31"/>
      <c r="M81" s="31"/>
      <c r="N81" s="31"/>
      <c r="O81" s="99"/>
      <c r="P81" s="4" t="str">
        <f t="shared" si="171"/>
        <v/>
      </c>
      <c r="Q81" s="102"/>
      <c r="R81" s="4" t="str">
        <f t="shared" si="172"/>
        <v/>
      </c>
      <c r="S81" s="31"/>
      <c r="T81" s="31"/>
      <c r="U81" s="31"/>
      <c r="V81" s="31"/>
      <c r="W81" s="31"/>
      <c r="X81" s="31"/>
      <c r="Y81" s="31"/>
      <c r="Z81" s="31"/>
      <c r="AA81" s="31"/>
      <c r="AC81" s="346">
        <f t="shared" si="173"/>
        <v>0</v>
      </c>
      <c r="AF81" s="346">
        <f t="shared" si="174"/>
        <v>0</v>
      </c>
      <c r="AG81" s="346">
        <f t="shared" si="175"/>
        <v>0</v>
      </c>
      <c r="AH81" s="346">
        <f t="shared" si="176"/>
        <v>0</v>
      </c>
      <c r="AI81" s="346">
        <f t="shared" si="178"/>
        <v>0</v>
      </c>
      <c r="AJ81" s="346">
        <f t="shared" si="179"/>
        <v>0</v>
      </c>
      <c r="AK81" s="346">
        <f t="shared" si="180"/>
        <v>0</v>
      </c>
      <c r="AL81" s="346">
        <f t="shared" si="181"/>
        <v>0</v>
      </c>
      <c r="AM81" s="346">
        <f t="shared" si="182"/>
        <v>0</v>
      </c>
      <c r="AN81" s="346">
        <f t="shared" si="177"/>
        <v>0</v>
      </c>
      <c r="AP81" s="346">
        <v>3</v>
      </c>
      <c r="AS81" s="350">
        <f t="shared" si="335"/>
        <v>0</v>
      </c>
      <c r="AT81" s="350">
        <f t="shared" si="336"/>
        <v>0</v>
      </c>
      <c r="AU81" s="350">
        <f t="shared" si="337"/>
        <v>0</v>
      </c>
      <c r="AV81" s="350">
        <f t="shared" si="338"/>
        <v>0</v>
      </c>
      <c r="AW81" s="350">
        <f t="shared" si="339"/>
        <v>0</v>
      </c>
      <c r="AX81" s="350">
        <f t="shared" si="340"/>
        <v>0</v>
      </c>
      <c r="AY81" s="350">
        <f t="shared" si="341"/>
        <v>0</v>
      </c>
      <c r="AZ81" s="350">
        <f t="shared" si="342"/>
        <v>0</v>
      </c>
      <c r="BA81" s="350">
        <f t="shared" si="343"/>
        <v>0</v>
      </c>
      <c r="BB81" s="350">
        <f t="shared" si="344"/>
        <v>0</v>
      </c>
      <c r="BC81" s="350">
        <f t="shared" si="345"/>
        <v>0</v>
      </c>
      <c r="BD81" s="350">
        <f t="shared" si="346"/>
        <v>0</v>
      </c>
      <c r="BE81" s="350">
        <f t="shared" si="347"/>
        <v>0</v>
      </c>
      <c r="BF81" s="350">
        <f t="shared" si="348"/>
        <v>0</v>
      </c>
      <c r="BG81" s="350">
        <f t="shared" si="349"/>
        <v>0</v>
      </c>
      <c r="BH81" s="350">
        <f t="shared" si="350"/>
        <v>0</v>
      </c>
      <c r="BI81" s="350">
        <f t="shared" si="351"/>
        <v>0</v>
      </c>
      <c r="BJ81" s="350">
        <f t="shared" si="352"/>
        <v>0</v>
      </c>
      <c r="BK81" s="350">
        <f t="shared" si="353"/>
        <v>0</v>
      </c>
      <c r="BL81" s="350">
        <f t="shared" si="354"/>
        <v>0</v>
      </c>
      <c r="BM81" s="350">
        <f t="shared" si="355"/>
        <v>0</v>
      </c>
      <c r="BN81" s="350">
        <f t="shared" si="356"/>
        <v>0</v>
      </c>
      <c r="BO81" s="350">
        <f t="shared" si="357"/>
        <v>0</v>
      </c>
      <c r="BP81" s="350">
        <f t="shared" si="358"/>
        <v>0</v>
      </c>
      <c r="BQ81" s="350">
        <f t="shared" si="359"/>
        <v>0</v>
      </c>
      <c r="BR81" s="350">
        <f t="shared" si="360"/>
        <v>0</v>
      </c>
      <c r="BS81" s="350">
        <f t="shared" si="361"/>
        <v>0</v>
      </c>
      <c r="BT81" s="350">
        <f t="shared" si="362"/>
        <v>0</v>
      </c>
      <c r="BU81" s="350">
        <f t="shared" si="363"/>
        <v>0</v>
      </c>
      <c r="BV81" s="350">
        <f t="shared" si="364"/>
        <v>0</v>
      </c>
      <c r="BW81" s="350">
        <f t="shared" si="365"/>
        <v>0</v>
      </c>
      <c r="BX81" s="350">
        <f t="shared" si="366"/>
        <v>0</v>
      </c>
      <c r="BY81" s="350">
        <f t="shared" si="367"/>
        <v>0</v>
      </c>
      <c r="BZ81" s="350">
        <f t="shared" si="368"/>
        <v>0</v>
      </c>
      <c r="CA81" s="350">
        <f t="shared" si="369"/>
        <v>0</v>
      </c>
      <c r="CB81" s="350">
        <f t="shared" si="370"/>
        <v>0</v>
      </c>
      <c r="CC81" s="350">
        <f t="shared" si="371"/>
        <v>0</v>
      </c>
      <c r="CD81" s="350">
        <f t="shared" si="372"/>
        <v>0</v>
      </c>
      <c r="CE81" s="350">
        <f t="shared" si="373"/>
        <v>0</v>
      </c>
      <c r="CF81" s="350">
        <f t="shared" si="374"/>
        <v>0</v>
      </c>
      <c r="CG81" s="350">
        <f t="shared" si="375"/>
        <v>0</v>
      </c>
      <c r="CH81" s="350">
        <f t="shared" si="376"/>
        <v>0</v>
      </c>
      <c r="CI81" s="350">
        <f t="shared" si="377"/>
        <v>0</v>
      </c>
      <c r="CJ81" s="350">
        <f t="shared" si="378"/>
        <v>0</v>
      </c>
      <c r="CK81" s="350">
        <f t="shared" si="379"/>
        <v>0</v>
      </c>
      <c r="CL81" s="350">
        <f t="shared" si="380"/>
        <v>0</v>
      </c>
      <c r="CM81" s="350">
        <f t="shared" si="381"/>
        <v>0</v>
      </c>
      <c r="CN81" s="350">
        <f t="shared" si="382"/>
        <v>0</v>
      </c>
      <c r="CO81" s="350">
        <f t="shared" si="383"/>
        <v>0</v>
      </c>
      <c r="CP81" s="350">
        <f t="shared" si="384"/>
        <v>0</v>
      </c>
      <c r="CQ81" s="350">
        <f t="shared" si="385"/>
        <v>0</v>
      </c>
      <c r="CR81" s="350">
        <f t="shared" si="386"/>
        <v>0</v>
      </c>
      <c r="CS81" s="350">
        <f t="shared" si="387"/>
        <v>0</v>
      </c>
      <c r="CT81" s="350">
        <f t="shared" si="388"/>
        <v>0</v>
      </c>
      <c r="CU81" s="350">
        <f t="shared" si="389"/>
        <v>0</v>
      </c>
      <c r="CV81" s="350">
        <f t="shared" si="390"/>
        <v>0</v>
      </c>
      <c r="CW81" s="350">
        <f t="shared" si="391"/>
        <v>0</v>
      </c>
      <c r="CX81" s="350">
        <f t="shared" si="392"/>
        <v>0</v>
      </c>
      <c r="CY81" s="350">
        <f t="shared" si="393"/>
        <v>0</v>
      </c>
      <c r="CZ81" s="350">
        <f t="shared" si="394"/>
        <v>0</v>
      </c>
      <c r="DA81" s="350">
        <f t="shared" si="395"/>
        <v>0</v>
      </c>
      <c r="DB81" s="350">
        <f t="shared" si="396"/>
        <v>0</v>
      </c>
      <c r="DC81" s="350">
        <f t="shared" si="397"/>
        <v>0</v>
      </c>
      <c r="DD81" s="350">
        <f t="shared" si="398"/>
        <v>0</v>
      </c>
      <c r="DE81" s="350">
        <f t="shared" si="399"/>
        <v>0</v>
      </c>
      <c r="DF81" s="350">
        <f t="shared" si="400"/>
        <v>0</v>
      </c>
      <c r="DG81" s="350">
        <f t="shared" si="401"/>
        <v>0</v>
      </c>
      <c r="DH81" s="350">
        <f t="shared" si="402"/>
        <v>0</v>
      </c>
      <c r="DI81" s="350">
        <f t="shared" si="403"/>
        <v>0</v>
      </c>
      <c r="DJ81" s="350">
        <f t="shared" si="404"/>
        <v>0</v>
      </c>
      <c r="DK81" s="350">
        <f t="shared" si="405"/>
        <v>0</v>
      </c>
      <c r="DL81" s="350">
        <f t="shared" si="406"/>
        <v>0</v>
      </c>
      <c r="DM81" s="350">
        <f t="shared" si="407"/>
        <v>0</v>
      </c>
      <c r="DN81" s="350">
        <f t="shared" si="408"/>
        <v>0</v>
      </c>
      <c r="DO81" s="350">
        <f t="shared" si="409"/>
        <v>0</v>
      </c>
      <c r="DP81" s="350">
        <f t="shared" si="410"/>
        <v>0</v>
      </c>
      <c r="DQ81" s="350">
        <f t="shared" si="411"/>
        <v>0</v>
      </c>
      <c r="DR81" s="350">
        <f t="shared" si="412"/>
        <v>0</v>
      </c>
      <c r="DS81" s="350">
        <f t="shared" si="413"/>
        <v>0</v>
      </c>
      <c r="DT81" s="350">
        <f t="shared" si="414"/>
        <v>0</v>
      </c>
      <c r="DU81" s="350">
        <f t="shared" si="415"/>
        <v>0</v>
      </c>
      <c r="DV81" s="350">
        <f t="shared" si="416"/>
        <v>0</v>
      </c>
      <c r="DW81" s="350">
        <f t="shared" si="417"/>
        <v>0</v>
      </c>
      <c r="DX81" s="350">
        <f t="shared" si="418"/>
        <v>0</v>
      </c>
      <c r="DY81" s="350">
        <f t="shared" si="419"/>
        <v>0</v>
      </c>
      <c r="DZ81" s="350">
        <f t="shared" si="420"/>
        <v>0</v>
      </c>
      <c r="EA81" s="350">
        <f t="shared" si="421"/>
        <v>0</v>
      </c>
      <c r="EB81" s="350">
        <f t="shared" si="422"/>
        <v>0</v>
      </c>
      <c r="EC81" s="350">
        <f t="shared" si="423"/>
        <v>0</v>
      </c>
      <c r="ED81" s="350">
        <f t="shared" si="424"/>
        <v>0</v>
      </c>
      <c r="EE81" s="350">
        <f t="shared" si="425"/>
        <v>0</v>
      </c>
      <c r="EF81" s="350">
        <f t="shared" si="426"/>
        <v>0</v>
      </c>
      <c r="EG81" s="350">
        <f t="shared" si="427"/>
        <v>0</v>
      </c>
      <c r="EH81" s="350">
        <f t="shared" si="428"/>
        <v>0</v>
      </c>
      <c r="EI81" s="350">
        <f t="shared" si="429"/>
        <v>0</v>
      </c>
      <c r="EJ81" s="350">
        <f t="shared" si="430"/>
        <v>0</v>
      </c>
      <c r="EK81" s="350">
        <f t="shared" si="431"/>
        <v>0</v>
      </c>
      <c r="EL81" s="350">
        <f t="shared" si="432"/>
        <v>0</v>
      </c>
      <c r="EM81" s="350">
        <f t="shared" si="433"/>
        <v>0</v>
      </c>
      <c r="EN81" s="350">
        <f t="shared" si="434"/>
        <v>0</v>
      </c>
      <c r="EO81" s="350">
        <f t="shared" si="435"/>
        <v>0</v>
      </c>
      <c r="EP81" s="350">
        <f t="shared" si="436"/>
        <v>0</v>
      </c>
      <c r="EQ81" s="350">
        <f t="shared" si="437"/>
        <v>0</v>
      </c>
      <c r="ER81" s="350">
        <f t="shared" si="438"/>
        <v>0</v>
      </c>
      <c r="ES81" s="350">
        <f t="shared" si="439"/>
        <v>0</v>
      </c>
      <c r="ET81" s="350">
        <f t="shared" si="440"/>
        <v>0</v>
      </c>
      <c r="EU81" s="350">
        <f t="shared" si="441"/>
        <v>0</v>
      </c>
      <c r="EV81" s="350">
        <f t="shared" si="442"/>
        <v>0</v>
      </c>
      <c r="EW81" s="350">
        <f t="shared" si="443"/>
        <v>0</v>
      </c>
      <c r="EX81" s="350">
        <f t="shared" si="444"/>
        <v>0</v>
      </c>
      <c r="EY81" s="350">
        <f t="shared" si="445"/>
        <v>0</v>
      </c>
      <c r="EZ81" s="350">
        <f t="shared" si="446"/>
        <v>0</v>
      </c>
      <c r="FA81" s="350">
        <f t="shared" si="447"/>
        <v>0</v>
      </c>
      <c r="FB81" s="350">
        <f t="shared" si="448"/>
        <v>0</v>
      </c>
      <c r="FC81" s="350">
        <f t="shared" si="449"/>
        <v>0</v>
      </c>
      <c r="FD81" s="350">
        <f t="shared" si="450"/>
        <v>0</v>
      </c>
      <c r="FE81" s="350">
        <f t="shared" si="451"/>
        <v>0</v>
      </c>
      <c r="FF81" s="350">
        <f t="shared" si="452"/>
        <v>0</v>
      </c>
      <c r="FG81" s="350">
        <f t="shared" si="453"/>
        <v>0</v>
      </c>
      <c r="FH81" s="350">
        <f t="shared" si="454"/>
        <v>0</v>
      </c>
      <c r="FI81" s="350">
        <f t="shared" si="455"/>
        <v>0</v>
      </c>
      <c r="FJ81" s="350">
        <f t="shared" si="456"/>
        <v>0</v>
      </c>
      <c r="FK81" s="350">
        <f t="shared" si="457"/>
        <v>0</v>
      </c>
      <c r="FL81" s="350">
        <f t="shared" si="458"/>
        <v>0</v>
      </c>
      <c r="FM81" s="350">
        <f t="shared" si="459"/>
        <v>0</v>
      </c>
      <c r="FN81" s="350">
        <f t="shared" si="460"/>
        <v>0</v>
      </c>
      <c r="FO81" s="350">
        <f t="shared" si="461"/>
        <v>0</v>
      </c>
      <c r="FP81" s="350">
        <f t="shared" si="462"/>
        <v>0</v>
      </c>
      <c r="FQ81" s="350">
        <f t="shared" si="463"/>
        <v>0</v>
      </c>
      <c r="FR81" s="350">
        <f t="shared" si="464"/>
        <v>0</v>
      </c>
      <c r="FS81" s="350">
        <f t="shared" si="465"/>
        <v>0</v>
      </c>
      <c r="FT81" s="350">
        <f t="shared" si="466"/>
        <v>0</v>
      </c>
      <c r="FU81" s="350">
        <f t="shared" si="467"/>
        <v>0</v>
      </c>
      <c r="FV81" s="350">
        <f t="shared" si="468"/>
        <v>0</v>
      </c>
      <c r="FW81" s="350">
        <f t="shared" si="469"/>
        <v>0</v>
      </c>
      <c r="FX81" s="350">
        <f t="shared" si="470"/>
        <v>0</v>
      </c>
      <c r="FY81" s="350">
        <f t="shared" si="471"/>
        <v>0</v>
      </c>
      <c r="FZ81" s="350">
        <f t="shared" si="472"/>
        <v>0</v>
      </c>
      <c r="GA81" s="350">
        <f t="shared" si="473"/>
        <v>0</v>
      </c>
      <c r="GB81" s="350">
        <f t="shared" si="474"/>
        <v>0</v>
      </c>
      <c r="GC81" s="350">
        <f t="shared" si="475"/>
        <v>0</v>
      </c>
      <c r="GD81" s="350">
        <f t="shared" si="476"/>
        <v>0</v>
      </c>
      <c r="GE81" s="350">
        <f t="shared" si="477"/>
        <v>0</v>
      </c>
      <c r="GF81" s="350">
        <f t="shared" si="478"/>
        <v>0</v>
      </c>
      <c r="GG81" s="350">
        <f t="shared" si="479"/>
        <v>0</v>
      </c>
      <c r="GH81" s="350">
        <f t="shared" si="480"/>
        <v>0</v>
      </c>
      <c r="GI81" s="350">
        <f t="shared" si="481"/>
        <v>0</v>
      </c>
      <c r="GJ81" s="350">
        <f t="shared" si="482"/>
        <v>0</v>
      </c>
      <c r="GK81" s="350">
        <f t="shared" si="483"/>
        <v>0</v>
      </c>
      <c r="GL81" s="350">
        <f t="shared" si="484"/>
        <v>0</v>
      </c>
      <c r="GN81" s="346">
        <f t="shared" si="485"/>
        <v>0</v>
      </c>
      <c r="GO81" s="346">
        <v>3</v>
      </c>
      <c r="GP81" s="346">
        <f t="shared" si="486"/>
        <v>0</v>
      </c>
    </row>
    <row r="82" spans="1:198" x14ac:dyDescent="0.25">
      <c r="A82" s="31"/>
      <c r="B82" s="31"/>
      <c r="C82" s="31"/>
      <c r="D82" s="31"/>
      <c r="E82" s="31"/>
      <c r="F82" s="31"/>
      <c r="G82" s="34"/>
      <c r="H82" s="31"/>
      <c r="I82" s="31"/>
      <c r="J82" s="31"/>
      <c r="K82" s="31"/>
      <c r="L82" s="31"/>
      <c r="M82" s="31"/>
      <c r="N82" s="31"/>
      <c r="O82" s="99"/>
      <c r="P82" s="4" t="str">
        <f t="shared" si="171"/>
        <v/>
      </c>
      <c r="Q82" s="102"/>
      <c r="R82" s="4" t="str">
        <f t="shared" si="172"/>
        <v/>
      </c>
      <c r="S82" s="31"/>
      <c r="T82" s="31"/>
      <c r="U82" s="31"/>
      <c r="V82" s="31"/>
      <c r="W82" s="31"/>
      <c r="X82" s="31"/>
      <c r="Y82" s="31"/>
      <c r="Z82" s="31"/>
      <c r="AA82" s="31"/>
      <c r="AC82" s="346">
        <f t="shared" si="173"/>
        <v>0</v>
      </c>
      <c r="AF82" s="346">
        <f t="shared" si="174"/>
        <v>0</v>
      </c>
      <c r="AG82" s="346">
        <f t="shared" si="175"/>
        <v>0</v>
      </c>
      <c r="AH82" s="346">
        <f t="shared" si="176"/>
        <v>0</v>
      </c>
      <c r="AI82" s="346">
        <f t="shared" si="178"/>
        <v>0</v>
      </c>
      <c r="AJ82" s="346">
        <f t="shared" si="179"/>
        <v>0</v>
      </c>
      <c r="AK82" s="346">
        <f t="shared" si="180"/>
        <v>0</v>
      </c>
      <c r="AL82" s="346">
        <f t="shared" si="181"/>
        <v>0</v>
      </c>
      <c r="AM82" s="346">
        <f t="shared" si="182"/>
        <v>0</v>
      </c>
      <c r="AN82" s="346">
        <f t="shared" si="177"/>
        <v>0</v>
      </c>
      <c r="AP82" s="346">
        <v>4</v>
      </c>
      <c r="AS82" s="350">
        <f t="shared" si="335"/>
        <v>0</v>
      </c>
      <c r="AT82" s="350">
        <f t="shared" si="336"/>
        <v>0</v>
      </c>
      <c r="AU82" s="350">
        <f t="shared" si="337"/>
        <v>0</v>
      </c>
      <c r="AV82" s="350">
        <f t="shared" si="338"/>
        <v>0</v>
      </c>
      <c r="AW82" s="350">
        <f t="shared" si="339"/>
        <v>0</v>
      </c>
      <c r="AX82" s="350">
        <f t="shared" si="340"/>
        <v>0</v>
      </c>
      <c r="AY82" s="350">
        <f t="shared" si="341"/>
        <v>0</v>
      </c>
      <c r="AZ82" s="350">
        <f t="shared" si="342"/>
        <v>0</v>
      </c>
      <c r="BA82" s="350">
        <f t="shared" si="343"/>
        <v>0</v>
      </c>
      <c r="BB82" s="350">
        <f t="shared" si="344"/>
        <v>0</v>
      </c>
      <c r="BC82" s="350">
        <f t="shared" si="345"/>
        <v>0</v>
      </c>
      <c r="BD82" s="350">
        <f t="shared" si="346"/>
        <v>0</v>
      </c>
      <c r="BE82" s="350">
        <f t="shared" si="347"/>
        <v>0</v>
      </c>
      <c r="BF82" s="350">
        <f t="shared" si="348"/>
        <v>0</v>
      </c>
      <c r="BG82" s="350">
        <f t="shared" si="349"/>
        <v>0</v>
      </c>
      <c r="BH82" s="350">
        <f t="shared" si="350"/>
        <v>0</v>
      </c>
      <c r="BI82" s="350">
        <f t="shared" si="351"/>
        <v>0</v>
      </c>
      <c r="BJ82" s="350">
        <f t="shared" si="352"/>
        <v>0</v>
      </c>
      <c r="BK82" s="350">
        <f t="shared" si="353"/>
        <v>0</v>
      </c>
      <c r="BL82" s="350">
        <f t="shared" si="354"/>
        <v>0</v>
      </c>
      <c r="BM82" s="350">
        <f t="shared" si="355"/>
        <v>0</v>
      </c>
      <c r="BN82" s="350">
        <f t="shared" si="356"/>
        <v>0</v>
      </c>
      <c r="BO82" s="350">
        <f t="shared" si="357"/>
        <v>0</v>
      </c>
      <c r="BP82" s="350">
        <f t="shared" si="358"/>
        <v>0</v>
      </c>
      <c r="BQ82" s="350">
        <f t="shared" si="359"/>
        <v>0</v>
      </c>
      <c r="BR82" s="350">
        <f t="shared" si="360"/>
        <v>0</v>
      </c>
      <c r="BS82" s="350">
        <f t="shared" si="361"/>
        <v>0</v>
      </c>
      <c r="BT82" s="350">
        <f t="shared" si="362"/>
        <v>0</v>
      </c>
      <c r="BU82" s="350">
        <f t="shared" si="363"/>
        <v>0</v>
      </c>
      <c r="BV82" s="350">
        <f t="shared" si="364"/>
        <v>0</v>
      </c>
      <c r="BW82" s="350">
        <f t="shared" si="365"/>
        <v>0</v>
      </c>
      <c r="BX82" s="350">
        <f t="shared" si="366"/>
        <v>0</v>
      </c>
      <c r="BY82" s="350">
        <f t="shared" si="367"/>
        <v>0</v>
      </c>
      <c r="BZ82" s="350">
        <f t="shared" si="368"/>
        <v>0</v>
      </c>
      <c r="CA82" s="350">
        <f t="shared" si="369"/>
        <v>0</v>
      </c>
      <c r="CB82" s="350">
        <f t="shared" si="370"/>
        <v>0</v>
      </c>
      <c r="CC82" s="350">
        <f t="shared" si="371"/>
        <v>0</v>
      </c>
      <c r="CD82" s="350">
        <f t="shared" si="372"/>
        <v>0</v>
      </c>
      <c r="CE82" s="350">
        <f t="shared" si="373"/>
        <v>0</v>
      </c>
      <c r="CF82" s="350">
        <f t="shared" si="374"/>
        <v>0</v>
      </c>
      <c r="CG82" s="350">
        <f t="shared" si="375"/>
        <v>0</v>
      </c>
      <c r="CH82" s="350">
        <f t="shared" si="376"/>
        <v>0</v>
      </c>
      <c r="CI82" s="350">
        <f t="shared" si="377"/>
        <v>0</v>
      </c>
      <c r="CJ82" s="350">
        <f t="shared" si="378"/>
        <v>0</v>
      </c>
      <c r="CK82" s="350">
        <f t="shared" si="379"/>
        <v>0</v>
      </c>
      <c r="CL82" s="350">
        <f t="shared" si="380"/>
        <v>0</v>
      </c>
      <c r="CM82" s="350">
        <f t="shared" si="381"/>
        <v>0</v>
      </c>
      <c r="CN82" s="350">
        <f t="shared" si="382"/>
        <v>0</v>
      </c>
      <c r="CO82" s="350">
        <f t="shared" si="383"/>
        <v>0</v>
      </c>
      <c r="CP82" s="350">
        <f t="shared" si="384"/>
        <v>0</v>
      </c>
      <c r="CQ82" s="350">
        <f t="shared" si="385"/>
        <v>0</v>
      </c>
      <c r="CR82" s="350">
        <f t="shared" si="386"/>
        <v>0</v>
      </c>
      <c r="CS82" s="350">
        <f t="shared" si="387"/>
        <v>0</v>
      </c>
      <c r="CT82" s="350">
        <f t="shared" si="388"/>
        <v>0</v>
      </c>
      <c r="CU82" s="350">
        <f t="shared" si="389"/>
        <v>0</v>
      </c>
      <c r="CV82" s="350">
        <f t="shared" si="390"/>
        <v>0</v>
      </c>
      <c r="CW82" s="350">
        <f t="shared" si="391"/>
        <v>0</v>
      </c>
      <c r="CX82" s="350">
        <f t="shared" si="392"/>
        <v>0</v>
      </c>
      <c r="CY82" s="350">
        <f t="shared" si="393"/>
        <v>0</v>
      </c>
      <c r="CZ82" s="350">
        <f t="shared" si="394"/>
        <v>0</v>
      </c>
      <c r="DA82" s="350">
        <f t="shared" si="395"/>
        <v>0</v>
      </c>
      <c r="DB82" s="350">
        <f t="shared" si="396"/>
        <v>0</v>
      </c>
      <c r="DC82" s="350">
        <f t="shared" si="397"/>
        <v>0</v>
      </c>
      <c r="DD82" s="350">
        <f t="shared" si="398"/>
        <v>0</v>
      </c>
      <c r="DE82" s="350">
        <f t="shared" si="399"/>
        <v>0</v>
      </c>
      <c r="DF82" s="350">
        <f t="shared" si="400"/>
        <v>0</v>
      </c>
      <c r="DG82" s="350">
        <f t="shared" si="401"/>
        <v>0</v>
      </c>
      <c r="DH82" s="350">
        <f t="shared" si="402"/>
        <v>0</v>
      </c>
      <c r="DI82" s="350">
        <f t="shared" si="403"/>
        <v>0</v>
      </c>
      <c r="DJ82" s="350">
        <f t="shared" si="404"/>
        <v>0</v>
      </c>
      <c r="DK82" s="350">
        <f t="shared" si="405"/>
        <v>0</v>
      </c>
      <c r="DL82" s="350">
        <f t="shared" si="406"/>
        <v>0</v>
      </c>
      <c r="DM82" s="350">
        <f t="shared" si="407"/>
        <v>0</v>
      </c>
      <c r="DN82" s="350">
        <f t="shared" si="408"/>
        <v>0</v>
      </c>
      <c r="DO82" s="350">
        <f t="shared" si="409"/>
        <v>0</v>
      </c>
      <c r="DP82" s="350">
        <f t="shared" si="410"/>
        <v>0</v>
      </c>
      <c r="DQ82" s="350">
        <f t="shared" si="411"/>
        <v>0</v>
      </c>
      <c r="DR82" s="350">
        <f t="shared" si="412"/>
        <v>0</v>
      </c>
      <c r="DS82" s="350">
        <f t="shared" si="413"/>
        <v>0</v>
      </c>
      <c r="DT82" s="350">
        <f t="shared" si="414"/>
        <v>0</v>
      </c>
      <c r="DU82" s="350">
        <f t="shared" si="415"/>
        <v>0</v>
      </c>
      <c r="DV82" s="350">
        <f t="shared" si="416"/>
        <v>0</v>
      </c>
      <c r="DW82" s="350">
        <f t="shared" si="417"/>
        <v>0</v>
      </c>
      <c r="DX82" s="350">
        <f t="shared" si="418"/>
        <v>0</v>
      </c>
      <c r="DY82" s="350">
        <f t="shared" si="419"/>
        <v>0</v>
      </c>
      <c r="DZ82" s="350">
        <f t="shared" si="420"/>
        <v>0</v>
      </c>
      <c r="EA82" s="350">
        <f t="shared" si="421"/>
        <v>0</v>
      </c>
      <c r="EB82" s="350">
        <f t="shared" si="422"/>
        <v>0</v>
      </c>
      <c r="EC82" s="350">
        <f t="shared" si="423"/>
        <v>0</v>
      </c>
      <c r="ED82" s="350">
        <f t="shared" si="424"/>
        <v>0</v>
      </c>
      <c r="EE82" s="350">
        <f t="shared" si="425"/>
        <v>0</v>
      </c>
      <c r="EF82" s="350">
        <f t="shared" si="426"/>
        <v>0</v>
      </c>
      <c r="EG82" s="350">
        <f t="shared" si="427"/>
        <v>0</v>
      </c>
      <c r="EH82" s="350">
        <f t="shared" si="428"/>
        <v>0</v>
      </c>
      <c r="EI82" s="350">
        <f t="shared" si="429"/>
        <v>0</v>
      </c>
      <c r="EJ82" s="350">
        <f t="shared" si="430"/>
        <v>0</v>
      </c>
      <c r="EK82" s="350">
        <f t="shared" si="431"/>
        <v>0</v>
      </c>
      <c r="EL82" s="350">
        <f t="shared" si="432"/>
        <v>0</v>
      </c>
      <c r="EM82" s="350">
        <f t="shared" si="433"/>
        <v>0</v>
      </c>
      <c r="EN82" s="350">
        <f t="shared" si="434"/>
        <v>0</v>
      </c>
      <c r="EO82" s="350">
        <f t="shared" si="435"/>
        <v>0</v>
      </c>
      <c r="EP82" s="350">
        <f t="shared" si="436"/>
        <v>0</v>
      </c>
      <c r="EQ82" s="350">
        <f t="shared" si="437"/>
        <v>0</v>
      </c>
      <c r="ER82" s="350">
        <f t="shared" si="438"/>
        <v>0</v>
      </c>
      <c r="ES82" s="350">
        <f t="shared" si="439"/>
        <v>0</v>
      </c>
      <c r="ET82" s="350">
        <f t="shared" si="440"/>
        <v>0</v>
      </c>
      <c r="EU82" s="350">
        <f t="shared" si="441"/>
        <v>0</v>
      </c>
      <c r="EV82" s="350">
        <f t="shared" si="442"/>
        <v>0</v>
      </c>
      <c r="EW82" s="350">
        <f t="shared" si="443"/>
        <v>0</v>
      </c>
      <c r="EX82" s="350">
        <f t="shared" si="444"/>
        <v>0</v>
      </c>
      <c r="EY82" s="350">
        <f t="shared" si="445"/>
        <v>0</v>
      </c>
      <c r="EZ82" s="350">
        <f t="shared" si="446"/>
        <v>0</v>
      </c>
      <c r="FA82" s="350">
        <f t="shared" si="447"/>
        <v>0</v>
      </c>
      <c r="FB82" s="350">
        <f t="shared" si="448"/>
        <v>0</v>
      </c>
      <c r="FC82" s="350">
        <f t="shared" si="449"/>
        <v>0</v>
      </c>
      <c r="FD82" s="350">
        <f t="shared" si="450"/>
        <v>0</v>
      </c>
      <c r="FE82" s="350">
        <f t="shared" si="451"/>
        <v>0</v>
      </c>
      <c r="FF82" s="350">
        <f t="shared" si="452"/>
        <v>0</v>
      </c>
      <c r="FG82" s="350">
        <f t="shared" si="453"/>
        <v>0</v>
      </c>
      <c r="FH82" s="350">
        <f t="shared" si="454"/>
        <v>0</v>
      </c>
      <c r="FI82" s="350">
        <f t="shared" si="455"/>
        <v>0</v>
      </c>
      <c r="FJ82" s="350">
        <f t="shared" si="456"/>
        <v>0</v>
      </c>
      <c r="FK82" s="350">
        <f t="shared" si="457"/>
        <v>0</v>
      </c>
      <c r="FL82" s="350">
        <f t="shared" si="458"/>
        <v>0</v>
      </c>
      <c r="FM82" s="350">
        <f t="shared" si="459"/>
        <v>0</v>
      </c>
      <c r="FN82" s="350">
        <f t="shared" si="460"/>
        <v>0</v>
      </c>
      <c r="FO82" s="350">
        <f t="shared" si="461"/>
        <v>0</v>
      </c>
      <c r="FP82" s="350">
        <f t="shared" si="462"/>
        <v>0</v>
      </c>
      <c r="FQ82" s="350">
        <f t="shared" si="463"/>
        <v>0</v>
      </c>
      <c r="FR82" s="350">
        <f t="shared" si="464"/>
        <v>0</v>
      </c>
      <c r="FS82" s="350">
        <f t="shared" si="465"/>
        <v>0</v>
      </c>
      <c r="FT82" s="350">
        <f t="shared" si="466"/>
        <v>0</v>
      </c>
      <c r="FU82" s="350">
        <f t="shared" si="467"/>
        <v>0</v>
      </c>
      <c r="FV82" s="350">
        <f t="shared" si="468"/>
        <v>0</v>
      </c>
      <c r="FW82" s="350">
        <f t="shared" si="469"/>
        <v>0</v>
      </c>
      <c r="FX82" s="350">
        <f t="shared" si="470"/>
        <v>0</v>
      </c>
      <c r="FY82" s="350">
        <f t="shared" si="471"/>
        <v>0</v>
      </c>
      <c r="FZ82" s="350">
        <f t="shared" si="472"/>
        <v>0</v>
      </c>
      <c r="GA82" s="350">
        <f t="shared" si="473"/>
        <v>0</v>
      </c>
      <c r="GB82" s="350">
        <f t="shared" si="474"/>
        <v>0</v>
      </c>
      <c r="GC82" s="350">
        <f t="shared" si="475"/>
        <v>0</v>
      </c>
      <c r="GD82" s="350">
        <f t="shared" si="476"/>
        <v>0</v>
      </c>
      <c r="GE82" s="350">
        <f t="shared" si="477"/>
        <v>0</v>
      </c>
      <c r="GF82" s="350">
        <f t="shared" si="478"/>
        <v>0</v>
      </c>
      <c r="GG82" s="350">
        <f t="shared" si="479"/>
        <v>0</v>
      </c>
      <c r="GH82" s="350">
        <f t="shared" si="480"/>
        <v>0</v>
      </c>
      <c r="GI82" s="350">
        <f t="shared" si="481"/>
        <v>0</v>
      </c>
      <c r="GJ82" s="350">
        <f t="shared" si="482"/>
        <v>0</v>
      </c>
      <c r="GK82" s="350">
        <f t="shared" si="483"/>
        <v>0</v>
      </c>
      <c r="GL82" s="350">
        <f t="shared" si="484"/>
        <v>0</v>
      </c>
      <c r="GN82" s="346">
        <f t="shared" si="485"/>
        <v>0</v>
      </c>
      <c r="GO82" s="346">
        <v>2</v>
      </c>
      <c r="GP82" s="346">
        <f t="shared" si="486"/>
        <v>0</v>
      </c>
    </row>
    <row r="83" spans="1:198" x14ac:dyDescent="0.25">
      <c r="A83" s="31"/>
      <c r="B83" s="31"/>
      <c r="C83" s="31"/>
      <c r="D83" s="31"/>
      <c r="E83" s="31"/>
      <c r="F83" s="31"/>
      <c r="G83" s="34"/>
      <c r="H83" s="31"/>
      <c r="I83" s="31"/>
      <c r="J83" s="31"/>
      <c r="K83" s="31"/>
      <c r="L83" s="31"/>
      <c r="M83" s="31"/>
      <c r="N83" s="31"/>
      <c r="O83" s="99"/>
      <c r="P83" s="4" t="str">
        <f t="shared" si="171"/>
        <v/>
      </c>
      <c r="Q83" s="102"/>
      <c r="R83" s="4" t="str">
        <f t="shared" si="172"/>
        <v/>
      </c>
      <c r="S83" s="31"/>
      <c r="T83" s="31"/>
      <c r="U83" s="31"/>
      <c r="V83" s="31"/>
      <c r="W83" s="31"/>
      <c r="X83" s="31"/>
      <c r="Y83" s="31"/>
      <c r="Z83" s="31"/>
      <c r="AA83" s="31"/>
      <c r="AC83" s="346">
        <f t="shared" si="173"/>
        <v>0</v>
      </c>
      <c r="AF83" s="346">
        <f t="shared" si="174"/>
        <v>0</v>
      </c>
      <c r="AG83" s="346">
        <f t="shared" si="175"/>
        <v>0</v>
      </c>
      <c r="AH83" s="346">
        <f t="shared" si="176"/>
        <v>0</v>
      </c>
      <c r="AI83" s="346">
        <f t="shared" si="178"/>
        <v>0</v>
      </c>
      <c r="AJ83" s="346">
        <f t="shared" si="179"/>
        <v>0</v>
      </c>
      <c r="AK83" s="346">
        <f t="shared" si="180"/>
        <v>0</v>
      </c>
      <c r="AL83" s="346">
        <f t="shared" si="181"/>
        <v>0</v>
      </c>
      <c r="AM83" s="346">
        <f t="shared" si="182"/>
        <v>0</v>
      </c>
      <c r="AN83" s="346">
        <f t="shared" si="177"/>
        <v>0</v>
      </c>
      <c r="AP83" s="346">
        <v>5</v>
      </c>
      <c r="AS83" s="350">
        <f t="shared" si="335"/>
        <v>0</v>
      </c>
      <c r="AT83" s="350">
        <f t="shared" si="336"/>
        <v>0</v>
      </c>
      <c r="AU83" s="350">
        <f t="shared" si="337"/>
        <v>0</v>
      </c>
      <c r="AV83" s="350">
        <f t="shared" si="338"/>
        <v>0</v>
      </c>
      <c r="AW83" s="350">
        <f t="shared" si="339"/>
        <v>0</v>
      </c>
      <c r="AX83" s="350">
        <f t="shared" si="340"/>
        <v>0</v>
      </c>
      <c r="AY83" s="350">
        <f t="shared" si="341"/>
        <v>0</v>
      </c>
      <c r="AZ83" s="350">
        <f t="shared" si="342"/>
        <v>0</v>
      </c>
      <c r="BA83" s="350">
        <f t="shared" si="343"/>
        <v>0</v>
      </c>
      <c r="BB83" s="350">
        <f t="shared" si="344"/>
        <v>0</v>
      </c>
      <c r="BC83" s="350">
        <f t="shared" si="345"/>
        <v>0</v>
      </c>
      <c r="BD83" s="350">
        <f t="shared" si="346"/>
        <v>0</v>
      </c>
      <c r="BE83" s="350">
        <f t="shared" si="347"/>
        <v>0</v>
      </c>
      <c r="BF83" s="350">
        <f t="shared" si="348"/>
        <v>0</v>
      </c>
      <c r="BG83" s="350">
        <f t="shared" si="349"/>
        <v>0</v>
      </c>
      <c r="BH83" s="350">
        <f t="shared" si="350"/>
        <v>0</v>
      </c>
      <c r="BI83" s="350">
        <f t="shared" si="351"/>
        <v>0</v>
      </c>
      <c r="BJ83" s="350">
        <f t="shared" si="352"/>
        <v>0</v>
      </c>
      <c r="BK83" s="350">
        <f t="shared" si="353"/>
        <v>0</v>
      </c>
      <c r="BL83" s="350">
        <f t="shared" si="354"/>
        <v>0</v>
      </c>
      <c r="BM83" s="350">
        <f t="shared" si="355"/>
        <v>0</v>
      </c>
      <c r="BN83" s="350">
        <f t="shared" si="356"/>
        <v>0</v>
      </c>
      <c r="BO83" s="350">
        <f t="shared" si="357"/>
        <v>0</v>
      </c>
      <c r="BP83" s="350">
        <f t="shared" si="358"/>
        <v>0</v>
      </c>
      <c r="BQ83" s="350">
        <f t="shared" si="359"/>
        <v>0</v>
      </c>
      <c r="BR83" s="350">
        <f t="shared" si="360"/>
        <v>0</v>
      </c>
      <c r="BS83" s="350">
        <f t="shared" si="361"/>
        <v>0</v>
      </c>
      <c r="BT83" s="350">
        <f t="shared" si="362"/>
        <v>0</v>
      </c>
      <c r="BU83" s="350">
        <f t="shared" si="363"/>
        <v>0</v>
      </c>
      <c r="BV83" s="350">
        <f t="shared" si="364"/>
        <v>0</v>
      </c>
      <c r="BW83" s="350">
        <f t="shared" si="365"/>
        <v>0</v>
      </c>
      <c r="BX83" s="350">
        <f t="shared" si="366"/>
        <v>0</v>
      </c>
      <c r="BY83" s="350">
        <f t="shared" si="367"/>
        <v>0</v>
      </c>
      <c r="BZ83" s="350">
        <f t="shared" si="368"/>
        <v>0</v>
      </c>
      <c r="CA83" s="350">
        <f t="shared" si="369"/>
        <v>0</v>
      </c>
      <c r="CB83" s="350">
        <f t="shared" si="370"/>
        <v>0</v>
      </c>
      <c r="CC83" s="350">
        <f t="shared" si="371"/>
        <v>0</v>
      </c>
      <c r="CD83" s="350">
        <f t="shared" si="372"/>
        <v>0</v>
      </c>
      <c r="CE83" s="350">
        <f t="shared" si="373"/>
        <v>0</v>
      </c>
      <c r="CF83" s="350">
        <f t="shared" si="374"/>
        <v>0</v>
      </c>
      <c r="CG83" s="350">
        <f t="shared" si="375"/>
        <v>0</v>
      </c>
      <c r="CH83" s="350">
        <f t="shared" si="376"/>
        <v>0</v>
      </c>
      <c r="CI83" s="350">
        <f t="shared" si="377"/>
        <v>0</v>
      </c>
      <c r="CJ83" s="350">
        <f t="shared" si="378"/>
        <v>0</v>
      </c>
      <c r="CK83" s="350">
        <f t="shared" si="379"/>
        <v>0</v>
      </c>
      <c r="CL83" s="350">
        <f t="shared" si="380"/>
        <v>0</v>
      </c>
      <c r="CM83" s="350">
        <f t="shared" si="381"/>
        <v>0</v>
      </c>
      <c r="CN83" s="350">
        <f t="shared" si="382"/>
        <v>0</v>
      </c>
      <c r="CO83" s="350">
        <f t="shared" si="383"/>
        <v>0</v>
      </c>
      <c r="CP83" s="350">
        <f t="shared" si="384"/>
        <v>0</v>
      </c>
      <c r="CQ83" s="350">
        <f t="shared" si="385"/>
        <v>0</v>
      </c>
      <c r="CR83" s="350">
        <f t="shared" si="386"/>
        <v>0</v>
      </c>
      <c r="CS83" s="350">
        <f t="shared" si="387"/>
        <v>0</v>
      </c>
      <c r="CT83" s="350">
        <f t="shared" si="388"/>
        <v>0</v>
      </c>
      <c r="CU83" s="350">
        <f t="shared" si="389"/>
        <v>0</v>
      </c>
      <c r="CV83" s="350">
        <f t="shared" si="390"/>
        <v>0</v>
      </c>
      <c r="CW83" s="350">
        <f t="shared" si="391"/>
        <v>0</v>
      </c>
      <c r="CX83" s="350">
        <f t="shared" si="392"/>
        <v>0</v>
      </c>
      <c r="CY83" s="350">
        <f t="shared" si="393"/>
        <v>0</v>
      </c>
      <c r="CZ83" s="350">
        <f t="shared" si="394"/>
        <v>0</v>
      </c>
      <c r="DA83" s="350">
        <f t="shared" si="395"/>
        <v>0</v>
      </c>
      <c r="DB83" s="350">
        <f t="shared" si="396"/>
        <v>0</v>
      </c>
      <c r="DC83" s="350">
        <f t="shared" si="397"/>
        <v>0</v>
      </c>
      <c r="DD83" s="350">
        <f t="shared" si="398"/>
        <v>0</v>
      </c>
      <c r="DE83" s="350">
        <f t="shared" si="399"/>
        <v>0</v>
      </c>
      <c r="DF83" s="350">
        <f t="shared" si="400"/>
        <v>0</v>
      </c>
      <c r="DG83" s="350">
        <f t="shared" si="401"/>
        <v>0</v>
      </c>
      <c r="DH83" s="350">
        <f t="shared" si="402"/>
        <v>0</v>
      </c>
      <c r="DI83" s="350">
        <f t="shared" si="403"/>
        <v>0</v>
      </c>
      <c r="DJ83" s="350">
        <f t="shared" si="404"/>
        <v>0</v>
      </c>
      <c r="DK83" s="350">
        <f t="shared" si="405"/>
        <v>0</v>
      </c>
      <c r="DL83" s="350">
        <f t="shared" si="406"/>
        <v>0</v>
      </c>
      <c r="DM83" s="350">
        <f t="shared" si="407"/>
        <v>0</v>
      </c>
      <c r="DN83" s="350">
        <f t="shared" si="408"/>
        <v>0</v>
      </c>
      <c r="DO83" s="350">
        <f t="shared" si="409"/>
        <v>0</v>
      </c>
      <c r="DP83" s="350">
        <f t="shared" si="410"/>
        <v>0</v>
      </c>
      <c r="DQ83" s="350">
        <f t="shared" si="411"/>
        <v>0</v>
      </c>
      <c r="DR83" s="350">
        <f t="shared" si="412"/>
        <v>0</v>
      </c>
      <c r="DS83" s="350">
        <f t="shared" si="413"/>
        <v>0</v>
      </c>
      <c r="DT83" s="350">
        <f t="shared" si="414"/>
        <v>0</v>
      </c>
      <c r="DU83" s="350">
        <f t="shared" si="415"/>
        <v>0</v>
      </c>
      <c r="DV83" s="350">
        <f t="shared" si="416"/>
        <v>0</v>
      </c>
      <c r="DW83" s="350">
        <f t="shared" si="417"/>
        <v>0</v>
      </c>
      <c r="DX83" s="350">
        <f t="shared" si="418"/>
        <v>0</v>
      </c>
      <c r="DY83" s="350">
        <f t="shared" si="419"/>
        <v>0</v>
      </c>
      <c r="DZ83" s="350">
        <f t="shared" si="420"/>
        <v>0</v>
      </c>
      <c r="EA83" s="350">
        <f t="shared" si="421"/>
        <v>0</v>
      </c>
      <c r="EB83" s="350">
        <f t="shared" si="422"/>
        <v>0</v>
      </c>
      <c r="EC83" s="350">
        <f t="shared" si="423"/>
        <v>0</v>
      </c>
      <c r="ED83" s="350">
        <f t="shared" si="424"/>
        <v>0</v>
      </c>
      <c r="EE83" s="350">
        <f t="shared" si="425"/>
        <v>0</v>
      </c>
      <c r="EF83" s="350">
        <f t="shared" si="426"/>
        <v>0</v>
      </c>
      <c r="EG83" s="350">
        <f t="shared" si="427"/>
        <v>0</v>
      </c>
      <c r="EH83" s="350">
        <f t="shared" si="428"/>
        <v>0</v>
      </c>
      <c r="EI83" s="350">
        <f t="shared" si="429"/>
        <v>0</v>
      </c>
      <c r="EJ83" s="350">
        <f t="shared" si="430"/>
        <v>0</v>
      </c>
      <c r="EK83" s="350">
        <f t="shared" si="431"/>
        <v>0</v>
      </c>
      <c r="EL83" s="350">
        <f t="shared" si="432"/>
        <v>0</v>
      </c>
      <c r="EM83" s="350">
        <f t="shared" si="433"/>
        <v>0</v>
      </c>
      <c r="EN83" s="350">
        <f t="shared" si="434"/>
        <v>0</v>
      </c>
      <c r="EO83" s="350">
        <f t="shared" si="435"/>
        <v>0</v>
      </c>
      <c r="EP83" s="350">
        <f t="shared" si="436"/>
        <v>0</v>
      </c>
      <c r="EQ83" s="350">
        <f t="shared" si="437"/>
        <v>0</v>
      </c>
      <c r="ER83" s="350">
        <f t="shared" si="438"/>
        <v>0</v>
      </c>
      <c r="ES83" s="350">
        <f t="shared" si="439"/>
        <v>0</v>
      </c>
      <c r="ET83" s="350">
        <f t="shared" si="440"/>
        <v>0</v>
      </c>
      <c r="EU83" s="350">
        <f t="shared" si="441"/>
        <v>0</v>
      </c>
      <c r="EV83" s="350">
        <f t="shared" si="442"/>
        <v>0</v>
      </c>
      <c r="EW83" s="350">
        <f t="shared" si="443"/>
        <v>0</v>
      </c>
      <c r="EX83" s="350">
        <f t="shared" si="444"/>
        <v>0</v>
      </c>
      <c r="EY83" s="350">
        <f t="shared" si="445"/>
        <v>0</v>
      </c>
      <c r="EZ83" s="350">
        <f t="shared" si="446"/>
        <v>0</v>
      </c>
      <c r="FA83" s="350">
        <f t="shared" si="447"/>
        <v>0</v>
      </c>
      <c r="FB83" s="350">
        <f t="shared" si="448"/>
        <v>0</v>
      </c>
      <c r="FC83" s="350">
        <f t="shared" si="449"/>
        <v>0</v>
      </c>
      <c r="FD83" s="350">
        <f t="shared" si="450"/>
        <v>0</v>
      </c>
      <c r="FE83" s="350">
        <f t="shared" si="451"/>
        <v>0</v>
      </c>
      <c r="FF83" s="350">
        <f t="shared" si="452"/>
        <v>0</v>
      </c>
      <c r="FG83" s="350">
        <f t="shared" si="453"/>
        <v>0</v>
      </c>
      <c r="FH83" s="350">
        <f t="shared" si="454"/>
        <v>0</v>
      </c>
      <c r="FI83" s="350">
        <f t="shared" si="455"/>
        <v>0</v>
      </c>
      <c r="FJ83" s="350">
        <f t="shared" si="456"/>
        <v>0</v>
      </c>
      <c r="FK83" s="350">
        <f t="shared" si="457"/>
        <v>0</v>
      </c>
      <c r="FL83" s="350">
        <f t="shared" si="458"/>
        <v>0</v>
      </c>
      <c r="FM83" s="350">
        <f t="shared" si="459"/>
        <v>0</v>
      </c>
      <c r="FN83" s="350">
        <f t="shared" si="460"/>
        <v>0</v>
      </c>
      <c r="FO83" s="350">
        <f t="shared" si="461"/>
        <v>0</v>
      </c>
      <c r="FP83" s="350">
        <f t="shared" si="462"/>
        <v>0</v>
      </c>
      <c r="FQ83" s="350">
        <f t="shared" si="463"/>
        <v>0</v>
      </c>
      <c r="FR83" s="350">
        <f t="shared" si="464"/>
        <v>0</v>
      </c>
      <c r="FS83" s="350">
        <f t="shared" si="465"/>
        <v>0</v>
      </c>
      <c r="FT83" s="350">
        <f t="shared" si="466"/>
        <v>0</v>
      </c>
      <c r="FU83" s="350">
        <f t="shared" si="467"/>
        <v>0</v>
      </c>
      <c r="FV83" s="350">
        <f t="shared" si="468"/>
        <v>0</v>
      </c>
      <c r="FW83" s="350">
        <f t="shared" si="469"/>
        <v>0</v>
      </c>
      <c r="FX83" s="350">
        <f t="shared" si="470"/>
        <v>0</v>
      </c>
      <c r="FY83" s="350">
        <f t="shared" si="471"/>
        <v>0</v>
      </c>
      <c r="FZ83" s="350">
        <f t="shared" si="472"/>
        <v>0</v>
      </c>
      <c r="GA83" s="350">
        <f t="shared" si="473"/>
        <v>0</v>
      </c>
      <c r="GB83" s="350">
        <f t="shared" si="474"/>
        <v>0</v>
      </c>
      <c r="GC83" s="350">
        <f t="shared" si="475"/>
        <v>0</v>
      </c>
      <c r="GD83" s="350">
        <f t="shared" si="476"/>
        <v>0</v>
      </c>
      <c r="GE83" s="350">
        <f t="shared" si="477"/>
        <v>0</v>
      </c>
      <c r="GF83" s="350">
        <f t="shared" si="478"/>
        <v>0</v>
      </c>
      <c r="GG83" s="350">
        <f t="shared" si="479"/>
        <v>0</v>
      </c>
      <c r="GH83" s="350">
        <f t="shared" si="480"/>
        <v>0</v>
      </c>
      <c r="GI83" s="350">
        <f t="shared" si="481"/>
        <v>0</v>
      </c>
      <c r="GJ83" s="350">
        <f t="shared" si="482"/>
        <v>0</v>
      </c>
      <c r="GK83" s="350">
        <f t="shared" si="483"/>
        <v>0</v>
      </c>
      <c r="GL83" s="350">
        <f t="shared" si="484"/>
        <v>0</v>
      </c>
      <c r="GN83" s="346">
        <f t="shared" si="485"/>
        <v>0</v>
      </c>
      <c r="GO83" s="346">
        <v>2</v>
      </c>
      <c r="GP83" s="346">
        <f t="shared" si="486"/>
        <v>0</v>
      </c>
    </row>
    <row r="84" spans="1:198" x14ac:dyDescent="0.25">
      <c r="A84" s="31"/>
      <c r="B84" s="31"/>
      <c r="C84" s="31"/>
      <c r="D84" s="31"/>
      <c r="E84" s="31"/>
      <c r="F84" s="31"/>
      <c r="G84" s="34"/>
      <c r="H84" s="31"/>
      <c r="I84" s="31"/>
      <c r="J84" s="31"/>
      <c r="K84" s="31"/>
      <c r="L84" s="31"/>
      <c r="M84" s="31"/>
      <c r="N84" s="31"/>
      <c r="O84" s="99"/>
      <c r="P84" s="4" t="str">
        <f t="shared" si="171"/>
        <v/>
      </c>
      <c r="Q84" s="102"/>
      <c r="R84" s="4" t="str">
        <f t="shared" si="172"/>
        <v/>
      </c>
      <c r="S84" s="31"/>
      <c r="T84" s="31"/>
      <c r="U84" s="31"/>
      <c r="V84" s="31"/>
      <c r="W84" s="31"/>
      <c r="X84" s="31"/>
      <c r="Y84" s="31"/>
      <c r="Z84" s="31"/>
      <c r="AA84" s="31"/>
      <c r="AC84" s="346">
        <f t="shared" si="173"/>
        <v>0</v>
      </c>
      <c r="AF84" s="346">
        <f t="shared" si="174"/>
        <v>0</v>
      </c>
      <c r="AG84" s="346">
        <f t="shared" si="175"/>
        <v>0</v>
      </c>
      <c r="AH84" s="346">
        <f t="shared" si="176"/>
        <v>0</v>
      </c>
      <c r="AI84" s="346">
        <f t="shared" si="178"/>
        <v>0</v>
      </c>
      <c r="AJ84" s="346">
        <f t="shared" si="179"/>
        <v>0</v>
      </c>
      <c r="AK84" s="346">
        <f t="shared" si="180"/>
        <v>0</v>
      </c>
      <c r="AL84" s="346">
        <f t="shared" si="181"/>
        <v>0</v>
      </c>
      <c r="AM84" s="346">
        <f t="shared" si="182"/>
        <v>0</v>
      </c>
      <c r="AN84" s="346">
        <f t="shared" si="177"/>
        <v>0</v>
      </c>
      <c r="AP84" s="346">
        <v>6</v>
      </c>
      <c r="AS84" s="350">
        <f t="shared" si="335"/>
        <v>0</v>
      </c>
      <c r="AT84" s="350">
        <f t="shared" si="336"/>
        <v>0</v>
      </c>
      <c r="AU84" s="350">
        <f t="shared" si="337"/>
        <v>0</v>
      </c>
      <c r="AV84" s="350">
        <f t="shared" si="338"/>
        <v>0</v>
      </c>
      <c r="AW84" s="350">
        <f t="shared" si="339"/>
        <v>0</v>
      </c>
      <c r="AX84" s="350">
        <f t="shared" si="340"/>
        <v>0</v>
      </c>
      <c r="AY84" s="350">
        <f t="shared" si="341"/>
        <v>0</v>
      </c>
      <c r="AZ84" s="350">
        <f t="shared" si="342"/>
        <v>0</v>
      </c>
      <c r="BA84" s="350">
        <f t="shared" si="343"/>
        <v>0</v>
      </c>
      <c r="BB84" s="350">
        <f t="shared" si="344"/>
        <v>0</v>
      </c>
      <c r="BC84" s="350">
        <f t="shared" si="345"/>
        <v>0</v>
      </c>
      <c r="BD84" s="350">
        <f t="shared" si="346"/>
        <v>0</v>
      </c>
      <c r="BE84" s="350">
        <f t="shared" si="347"/>
        <v>0</v>
      </c>
      <c r="BF84" s="350">
        <f t="shared" si="348"/>
        <v>0</v>
      </c>
      <c r="BG84" s="350">
        <f t="shared" si="349"/>
        <v>0</v>
      </c>
      <c r="BH84" s="350">
        <f t="shared" si="350"/>
        <v>0</v>
      </c>
      <c r="BI84" s="350">
        <f t="shared" si="351"/>
        <v>0</v>
      </c>
      <c r="BJ84" s="350">
        <f t="shared" si="352"/>
        <v>0</v>
      </c>
      <c r="BK84" s="350">
        <f t="shared" si="353"/>
        <v>0</v>
      </c>
      <c r="BL84" s="350">
        <f t="shared" si="354"/>
        <v>0</v>
      </c>
      <c r="BM84" s="350">
        <f t="shared" si="355"/>
        <v>0</v>
      </c>
      <c r="BN84" s="350">
        <f t="shared" si="356"/>
        <v>0</v>
      </c>
      <c r="BO84" s="350">
        <f t="shared" si="357"/>
        <v>0</v>
      </c>
      <c r="BP84" s="350">
        <f t="shared" si="358"/>
        <v>0</v>
      </c>
      <c r="BQ84" s="350">
        <f t="shared" si="359"/>
        <v>0</v>
      </c>
      <c r="BR84" s="350">
        <f t="shared" si="360"/>
        <v>0</v>
      </c>
      <c r="BS84" s="350">
        <f t="shared" si="361"/>
        <v>0</v>
      </c>
      <c r="BT84" s="350">
        <f t="shared" si="362"/>
        <v>0</v>
      </c>
      <c r="BU84" s="350">
        <f t="shared" si="363"/>
        <v>0</v>
      </c>
      <c r="BV84" s="350">
        <f t="shared" si="364"/>
        <v>0</v>
      </c>
      <c r="BW84" s="350">
        <f t="shared" si="365"/>
        <v>0</v>
      </c>
      <c r="BX84" s="350">
        <f t="shared" si="366"/>
        <v>0</v>
      </c>
      <c r="BY84" s="350">
        <f t="shared" si="367"/>
        <v>0</v>
      </c>
      <c r="BZ84" s="350">
        <f t="shared" si="368"/>
        <v>0</v>
      </c>
      <c r="CA84" s="350">
        <f t="shared" si="369"/>
        <v>0</v>
      </c>
      <c r="CB84" s="350">
        <f t="shared" si="370"/>
        <v>0</v>
      </c>
      <c r="CC84" s="350">
        <f t="shared" si="371"/>
        <v>0</v>
      </c>
      <c r="CD84" s="350">
        <f t="shared" si="372"/>
        <v>0</v>
      </c>
      <c r="CE84" s="350">
        <f t="shared" si="373"/>
        <v>0</v>
      </c>
      <c r="CF84" s="350">
        <f t="shared" si="374"/>
        <v>0</v>
      </c>
      <c r="CG84" s="350">
        <f t="shared" si="375"/>
        <v>0</v>
      </c>
      <c r="CH84" s="350">
        <f t="shared" si="376"/>
        <v>0</v>
      </c>
      <c r="CI84" s="350">
        <f t="shared" si="377"/>
        <v>0</v>
      </c>
      <c r="CJ84" s="350">
        <f t="shared" si="378"/>
        <v>0</v>
      </c>
      <c r="CK84" s="350">
        <f t="shared" si="379"/>
        <v>0</v>
      </c>
      <c r="CL84" s="350">
        <f t="shared" si="380"/>
        <v>0</v>
      </c>
      <c r="CM84" s="350">
        <f t="shared" si="381"/>
        <v>0</v>
      </c>
      <c r="CN84" s="350">
        <f t="shared" si="382"/>
        <v>0</v>
      </c>
      <c r="CO84" s="350">
        <f t="shared" si="383"/>
        <v>0</v>
      </c>
      <c r="CP84" s="350">
        <f t="shared" si="384"/>
        <v>0</v>
      </c>
      <c r="CQ84" s="350">
        <f t="shared" si="385"/>
        <v>0</v>
      </c>
      <c r="CR84" s="350">
        <f t="shared" si="386"/>
        <v>0</v>
      </c>
      <c r="CS84" s="350">
        <f t="shared" si="387"/>
        <v>0</v>
      </c>
      <c r="CT84" s="350">
        <f t="shared" si="388"/>
        <v>0</v>
      </c>
      <c r="CU84" s="350">
        <f t="shared" si="389"/>
        <v>0</v>
      </c>
      <c r="CV84" s="350">
        <f t="shared" si="390"/>
        <v>0</v>
      </c>
      <c r="CW84" s="350">
        <f t="shared" si="391"/>
        <v>0</v>
      </c>
      <c r="CX84" s="350">
        <f t="shared" si="392"/>
        <v>0</v>
      </c>
      <c r="CY84" s="350">
        <f t="shared" si="393"/>
        <v>0</v>
      </c>
      <c r="CZ84" s="350">
        <f t="shared" si="394"/>
        <v>0</v>
      </c>
      <c r="DA84" s="350">
        <f t="shared" si="395"/>
        <v>0</v>
      </c>
      <c r="DB84" s="350">
        <f t="shared" si="396"/>
        <v>0</v>
      </c>
      <c r="DC84" s="350">
        <f t="shared" si="397"/>
        <v>0</v>
      </c>
      <c r="DD84" s="350">
        <f t="shared" si="398"/>
        <v>0</v>
      </c>
      <c r="DE84" s="350">
        <f t="shared" si="399"/>
        <v>0</v>
      </c>
      <c r="DF84" s="350">
        <f t="shared" si="400"/>
        <v>0</v>
      </c>
      <c r="DG84" s="350">
        <f t="shared" si="401"/>
        <v>0</v>
      </c>
      <c r="DH84" s="350">
        <f t="shared" si="402"/>
        <v>0</v>
      </c>
      <c r="DI84" s="350">
        <f t="shared" si="403"/>
        <v>0</v>
      </c>
      <c r="DJ84" s="350">
        <f t="shared" si="404"/>
        <v>0</v>
      </c>
      <c r="DK84" s="350">
        <f t="shared" si="405"/>
        <v>0</v>
      </c>
      <c r="DL84" s="350">
        <f t="shared" si="406"/>
        <v>0</v>
      </c>
      <c r="DM84" s="350">
        <f t="shared" si="407"/>
        <v>0</v>
      </c>
      <c r="DN84" s="350">
        <f t="shared" si="408"/>
        <v>0</v>
      </c>
      <c r="DO84" s="350">
        <f t="shared" si="409"/>
        <v>0</v>
      </c>
      <c r="DP84" s="350">
        <f t="shared" si="410"/>
        <v>0</v>
      </c>
      <c r="DQ84" s="350">
        <f t="shared" si="411"/>
        <v>0</v>
      </c>
      <c r="DR84" s="350">
        <f t="shared" si="412"/>
        <v>0</v>
      </c>
      <c r="DS84" s="350">
        <f t="shared" si="413"/>
        <v>0</v>
      </c>
      <c r="DT84" s="350">
        <f t="shared" si="414"/>
        <v>0</v>
      </c>
      <c r="DU84" s="350">
        <f t="shared" si="415"/>
        <v>0</v>
      </c>
      <c r="DV84" s="350">
        <f t="shared" si="416"/>
        <v>0</v>
      </c>
      <c r="DW84" s="350">
        <f t="shared" si="417"/>
        <v>0</v>
      </c>
      <c r="DX84" s="350">
        <f t="shared" si="418"/>
        <v>0</v>
      </c>
      <c r="DY84" s="350">
        <f t="shared" si="419"/>
        <v>0</v>
      </c>
      <c r="DZ84" s="350">
        <f t="shared" si="420"/>
        <v>0</v>
      </c>
      <c r="EA84" s="350">
        <f t="shared" si="421"/>
        <v>0</v>
      </c>
      <c r="EB84" s="350">
        <f t="shared" si="422"/>
        <v>0</v>
      </c>
      <c r="EC84" s="350">
        <f t="shared" si="423"/>
        <v>0</v>
      </c>
      <c r="ED84" s="350">
        <f t="shared" si="424"/>
        <v>0</v>
      </c>
      <c r="EE84" s="350">
        <f t="shared" si="425"/>
        <v>0</v>
      </c>
      <c r="EF84" s="350">
        <f t="shared" si="426"/>
        <v>0</v>
      </c>
      <c r="EG84" s="350">
        <f t="shared" si="427"/>
        <v>0</v>
      </c>
      <c r="EH84" s="350">
        <f t="shared" si="428"/>
        <v>0</v>
      </c>
      <c r="EI84" s="350">
        <f t="shared" si="429"/>
        <v>0</v>
      </c>
      <c r="EJ84" s="350">
        <f t="shared" si="430"/>
        <v>0</v>
      </c>
      <c r="EK84" s="350">
        <f t="shared" si="431"/>
        <v>0</v>
      </c>
      <c r="EL84" s="350">
        <f t="shared" si="432"/>
        <v>0</v>
      </c>
      <c r="EM84" s="350">
        <f t="shared" si="433"/>
        <v>0</v>
      </c>
      <c r="EN84" s="350">
        <f t="shared" si="434"/>
        <v>0</v>
      </c>
      <c r="EO84" s="350">
        <f t="shared" si="435"/>
        <v>0</v>
      </c>
      <c r="EP84" s="350">
        <f t="shared" si="436"/>
        <v>0</v>
      </c>
      <c r="EQ84" s="350">
        <f t="shared" si="437"/>
        <v>0</v>
      </c>
      <c r="ER84" s="350">
        <f t="shared" si="438"/>
        <v>0</v>
      </c>
      <c r="ES84" s="350">
        <f t="shared" si="439"/>
        <v>0</v>
      </c>
      <c r="ET84" s="350">
        <f t="shared" si="440"/>
        <v>0</v>
      </c>
      <c r="EU84" s="350">
        <f t="shared" si="441"/>
        <v>0</v>
      </c>
      <c r="EV84" s="350">
        <f t="shared" si="442"/>
        <v>0</v>
      </c>
      <c r="EW84" s="350">
        <f t="shared" si="443"/>
        <v>0</v>
      </c>
      <c r="EX84" s="350">
        <f t="shared" si="444"/>
        <v>0</v>
      </c>
      <c r="EY84" s="350">
        <f t="shared" si="445"/>
        <v>0</v>
      </c>
      <c r="EZ84" s="350">
        <f t="shared" si="446"/>
        <v>0</v>
      </c>
      <c r="FA84" s="350">
        <f t="shared" si="447"/>
        <v>0</v>
      </c>
      <c r="FB84" s="350">
        <f t="shared" si="448"/>
        <v>0</v>
      </c>
      <c r="FC84" s="350">
        <f t="shared" si="449"/>
        <v>0</v>
      </c>
      <c r="FD84" s="350">
        <f t="shared" si="450"/>
        <v>0</v>
      </c>
      <c r="FE84" s="350">
        <f t="shared" si="451"/>
        <v>0</v>
      </c>
      <c r="FF84" s="350">
        <f t="shared" si="452"/>
        <v>0</v>
      </c>
      <c r="FG84" s="350">
        <f t="shared" si="453"/>
        <v>0</v>
      </c>
      <c r="FH84" s="350">
        <f t="shared" si="454"/>
        <v>0</v>
      </c>
      <c r="FI84" s="350">
        <f t="shared" si="455"/>
        <v>0</v>
      </c>
      <c r="FJ84" s="350">
        <f t="shared" si="456"/>
        <v>0</v>
      </c>
      <c r="FK84" s="350">
        <f t="shared" si="457"/>
        <v>0</v>
      </c>
      <c r="FL84" s="350">
        <f t="shared" si="458"/>
        <v>0</v>
      </c>
      <c r="FM84" s="350">
        <f t="shared" si="459"/>
        <v>0</v>
      </c>
      <c r="FN84" s="350">
        <f t="shared" si="460"/>
        <v>0</v>
      </c>
      <c r="FO84" s="350">
        <f t="shared" si="461"/>
        <v>0</v>
      </c>
      <c r="FP84" s="350">
        <f t="shared" si="462"/>
        <v>0</v>
      </c>
      <c r="FQ84" s="350">
        <f t="shared" si="463"/>
        <v>0</v>
      </c>
      <c r="FR84" s="350">
        <f t="shared" si="464"/>
        <v>0</v>
      </c>
      <c r="FS84" s="350">
        <f t="shared" si="465"/>
        <v>0</v>
      </c>
      <c r="FT84" s="350">
        <f t="shared" si="466"/>
        <v>0</v>
      </c>
      <c r="FU84" s="350">
        <f t="shared" si="467"/>
        <v>0</v>
      </c>
      <c r="FV84" s="350">
        <f t="shared" si="468"/>
        <v>0</v>
      </c>
      <c r="FW84" s="350">
        <f t="shared" si="469"/>
        <v>0</v>
      </c>
      <c r="FX84" s="350">
        <f t="shared" si="470"/>
        <v>0</v>
      </c>
      <c r="FY84" s="350">
        <f t="shared" si="471"/>
        <v>0</v>
      </c>
      <c r="FZ84" s="350">
        <f t="shared" si="472"/>
        <v>0</v>
      </c>
      <c r="GA84" s="350">
        <f t="shared" si="473"/>
        <v>0</v>
      </c>
      <c r="GB84" s="350">
        <f t="shared" si="474"/>
        <v>0</v>
      </c>
      <c r="GC84" s="350">
        <f t="shared" si="475"/>
        <v>0</v>
      </c>
      <c r="GD84" s="350">
        <f t="shared" si="476"/>
        <v>0</v>
      </c>
      <c r="GE84" s="350">
        <f t="shared" si="477"/>
        <v>0</v>
      </c>
      <c r="GF84" s="350">
        <f t="shared" si="478"/>
        <v>0</v>
      </c>
      <c r="GG84" s="350">
        <f t="shared" si="479"/>
        <v>0</v>
      </c>
      <c r="GH84" s="350">
        <f t="shared" si="480"/>
        <v>0</v>
      </c>
      <c r="GI84" s="350">
        <f t="shared" si="481"/>
        <v>0</v>
      </c>
      <c r="GJ84" s="350">
        <f t="shared" si="482"/>
        <v>0</v>
      </c>
      <c r="GK84" s="350">
        <f t="shared" si="483"/>
        <v>0</v>
      </c>
      <c r="GL84" s="350">
        <f t="shared" si="484"/>
        <v>0</v>
      </c>
      <c r="GN84" s="346">
        <f t="shared" si="485"/>
        <v>0</v>
      </c>
      <c r="GO84" s="346">
        <v>2</v>
      </c>
      <c r="GP84" s="346">
        <f t="shared" si="486"/>
        <v>0</v>
      </c>
    </row>
    <row r="85" spans="1:198" x14ac:dyDescent="0.25">
      <c r="A85" s="31"/>
      <c r="B85" s="31"/>
      <c r="C85" s="31"/>
      <c r="D85" s="31"/>
      <c r="E85" s="31"/>
      <c r="F85" s="31"/>
      <c r="G85" s="34"/>
      <c r="H85" s="31"/>
      <c r="I85" s="31"/>
      <c r="J85" s="31"/>
      <c r="K85" s="31"/>
      <c r="L85" s="31"/>
      <c r="M85" s="31"/>
      <c r="N85" s="31"/>
      <c r="O85" s="99"/>
      <c r="P85" s="4" t="str">
        <f t="shared" si="171"/>
        <v/>
      </c>
      <c r="Q85" s="102"/>
      <c r="R85" s="4" t="str">
        <f t="shared" si="172"/>
        <v/>
      </c>
      <c r="S85" s="31"/>
      <c r="T85" s="31"/>
      <c r="U85" s="31"/>
      <c r="V85" s="31"/>
      <c r="W85" s="31"/>
      <c r="X85" s="31"/>
      <c r="Y85" s="31"/>
      <c r="Z85" s="31"/>
      <c r="AA85" s="31"/>
      <c r="AC85" s="346">
        <f t="shared" si="173"/>
        <v>0</v>
      </c>
      <c r="AF85" s="346">
        <f t="shared" si="174"/>
        <v>0</v>
      </c>
      <c r="AG85" s="346">
        <f t="shared" si="175"/>
        <v>0</v>
      </c>
      <c r="AH85" s="346">
        <f t="shared" si="176"/>
        <v>0</v>
      </c>
      <c r="AI85" s="346">
        <f t="shared" si="178"/>
        <v>0</v>
      </c>
      <c r="AJ85" s="346">
        <f t="shared" si="179"/>
        <v>0</v>
      </c>
      <c r="AK85" s="346">
        <f t="shared" si="180"/>
        <v>0</v>
      </c>
      <c r="AL85" s="346">
        <f t="shared" si="181"/>
        <v>0</v>
      </c>
      <c r="AM85" s="346">
        <f t="shared" si="182"/>
        <v>0</v>
      </c>
      <c r="AN85" s="346">
        <f t="shared" si="177"/>
        <v>0</v>
      </c>
      <c r="AP85" s="346">
        <v>7</v>
      </c>
      <c r="AS85" s="350">
        <f t="shared" si="335"/>
        <v>0</v>
      </c>
      <c r="AT85" s="350">
        <f t="shared" si="336"/>
        <v>0</v>
      </c>
      <c r="AU85" s="350">
        <f t="shared" si="337"/>
        <v>0</v>
      </c>
      <c r="AV85" s="350">
        <f t="shared" si="338"/>
        <v>0</v>
      </c>
      <c r="AW85" s="350">
        <f t="shared" si="339"/>
        <v>0</v>
      </c>
      <c r="AX85" s="350">
        <f t="shared" si="340"/>
        <v>0</v>
      </c>
      <c r="AY85" s="350">
        <f t="shared" si="341"/>
        <v>0</v>
      </c>
      <c r="AZ85" s="350">
        <f t="shared" si="342"/>
        <v>0</v>
      </c>
      <c r="BA85" s="350">
        <f t="shared" si="343"/>
        <v>0</v>
      </c>
      <c r="BB85" s="350">
        <f t="shared" si="344"/>
        <v>0</v>
      </c>
      <c r="BC85" s="350">
        <f t="shared" si="345"/>
        <v>0</v>
      </c>
      <c r="BD85" s="350">
        <f t="shared" si="346"/>
        <v>0</v>
      </c>
      <c r="BE85" s="350">
        <f t="shared" si="347"/>
        <v>0</v>
      </c>
      <c r="BF85" s="350">
        <f t="shared" si="348"/>
        <v>0</v>
      </c>
      <c r="BG85" s="350">
        <f t="shared" si="349"/>
        <v>0</v>
      </c>
      <c r="BH85" s="350">
        <f t="shared" si="350"/>
        <v>0</v>
      </c>
      <c r="BI85" s="350">
        <f t="shared" si="351"/>
        <v>0</v>
      </c>
      <c r="BJ85" s="350">
        <f t="shared" si="352"/>
        <v>0</v>
      </c>
      <c r="BK85" s="350">
        <f t="shared" si="353"/>
        <v>0</v>
      </c>
      <c r="BL85" s="350">
        <f t="shared" si="354"/>
        <v>0</v>
      </c>
      <c r="BM85" s="350">
        <f t="shared" si="355"/>
        <v>0</v>
      </c>
      <c r="BN85" s="350">
        <f t="shared" si="356"/>
        <v>0</v>
      </c>
      <c r="BO85" s="350">
        <f t="shared" si="357"/>
        <v>0</v>
      </c>
      <c r="BP85" s="350">
        <f t="shared" si="358"/>
        <v>0</v>
      </c>
      <c r="BQ85" s="350">
        <f t="shared" si="359"/>
        <v>0</v>
      </c>
      <c r="BR85" s="350">
        <f t="shared" si="360"/>
        <v>0</v>
      </c>
      <c r="BS85" s="350">
        <f t="shared" si="361"/>
        <v>0</v>
      </c>
      <c r="BT85" s="350">
        <f t="shared" si="362"/>
        <v>0</v>
      </c>
      <c r="BU85" s="350">
        <f t="shared" si="363"/>
        <v>0</v>
      </c>
      <c r="BV85" s="350">
        <f t="shared" si="364"/>
        <v>0</v>
      </c>
      <c r="BW85" s="350">
        <f t="shared" si="365"/>
        <v>0</v>
      </c>
      <c r="BX85" s="350">
        <f t="shared" si="366"/>
        <v>0</v>
      </c>
      <c r="BY85" s="350">
        <f t="shared" si="367"/>
        <v>0</v>
      </c>
      <c r="BZ85" s="350">
        <f t="shared" si="368"/>
        <v>0</v>
      </c>
      <c r="CA85" s="350">
        <f t="shared" si="369"/>
        <v>0</v>
      </c>
      <c r="CB85" s="350">
        <f t="shared" si="370"/>
        <v>0</v>
      </c>
      <c r="CC85" s="350">
        <f t="shared" si="371"/>
        <v>0</v>
      </c>
      <c r="CD85" s="350">
        <f t="shared" si="372"/>
        <v>0</v>
      </c>
      <c r="CE85" s="350">
        <f t="shared" si="373"/>
        <v>0</v>
      </c>
      <c r="CF85" s="350">
        <f t="shared" si="374"/>
        <v>0</v>
      </c>
      <c r="CG85" s="350">
        <f t="shared" si="375"/>
        <v>0</v>
      </c>
      <c r="CH85" s="350">
        <f t="shared" si="376"/>
        <v>0</v>
      </c>
      <c r="CI85" s="350">
        <f t="shared" si="377"/>
        <v>0</v>
      </c>
      <c r="CJ85" s="350">
        <f t="shared" si="378"/>
        <v>0</v>
      </c>
      <c r="CK85" s="350">
        <f t="shared" si="379"/>
        <v>0</v>
      </c>
      <c r="CL85" s="350">
        <f t="shared" si="380"/>
        <v>0</v>
      </c>
      <c r="CM85" s="350">
        <f t="shared" si="381"/>
        <v>0</v>
      </c>
      <c r="CN85" s="350">
        <f t="shared" si="382"/>
        <v>0</v>
      </c>
      <c r="CO85" s="350">
        <f t="shared" si="383"/>
        <v>0</v>
      </c>
      <c r="CP85" s="350">
        <f t="shared" si="384"/>
        <v>0</v>
      </c>
      <c r="CQ85" s="350">
        <f t="shared" si="385"/>
        <v>0</v>
      </c>
      <c r="CR85" s="350">
        <f t="shared" si="386"/>
        <v>0</v>
      </c>
      <c r="CS85" s="350">
        <f t="shared" si="387"/>
        <v>0</v>
      </c>
      <c r="CT85" s="350">
        <f t="shared" si="388"/>
        <v>0</v>
      </c>
      <c r="CU85" s="350">
        <f t="shared" si="389"/>
        <v>0</v>
      </c>
      <c r="CV85" s="350">
        <f t="shared" si="390"/>
        <v>0</v>
      </c>
      <c r="CW85" s="350">
        <f t="shared" si="391"/>
        <v>0</v>
      </c>
      <c r="CX85" s="350">
        <f t="shared" si="392"/>
        <v>0</v>
      </c>
      <c r="CY85" s="350">
        <f t="shared" si="393"/>
        <v>0</v>
      </c>
      <c r="CZ85" s="350">
        <f t="shared" si="394"/>
        <v>0</v>
      </c>
      <c r="DA85" s="350">
        <f t="shared" si="395"/>
        <v>0</v>
      </c>
      <c r="DB85" s="350">
        <f t="shared" si="396"/>
        <v>0</v>
      </c>
      <c r="DC85" s="350">
        <f t="shared" si="397"/>
        <v>0</v>
      </c>
      <c r="DD85" s="350">
        <f t="shared" si="398"/>
        <v>0</v>
      </c>
      <c r="DE85" s="350">
        <f t="shared" si="399"/>
        <v>0</v>
      </c>
      <c r="DF85" s="350">
        <f t="shared" si="400"/>
        <v>0</v>
      </c>
      <c r="DG85" s="350">
        <f t="shared" si="401"/>
        <v>0</v>
      </c>
      <c r="DH85" s="350">
        <f t="shared" si="402"/>
        <v>0</v>
      </c>
      <c r="DI85" s="350">
        <f t="shared" si="403"/>
        <v>0</v>
      </c>
      <c r="DJ85" s="350">
        <f t="shared" si="404"/>
        <v>0</v>
      </c>
      <c r="DK85" s="350">
        <f t="shared" si="405"/>
        <v>0</v>
      </c>
      <c r="DL85" s="350">
        <f t="shared" si="406"/>
        <v>0</v>
      </c>
      <c r="DM85" s="350">
        <f t="shared" si="407"/>
        <v>0</v>
      </c>
      <c r="DN85" s="350">
        <f t="shared" si="408"/>
        <v>0</v>
      </c>
      <c r="DO85" s="350">
        <f t="shared" si="409"/>
        <v>0</v>
      </c>
      <c r="DP85" s="350">
        <f t="shared" si="410"/>
        <v>0</v>
      </c>
      <c r="DQ85" s="350">
        <f t="shared" si="411"/>
        <v>0</v>
      </c>
      <c r="DR85" s="350">
        <f t="shared" si="412"/>
        <v>0</v>
      </c>
      <c r="DS85" s="350">
        <f t="shared" si="413"/>
        <v>0</v>
      </c>
      <c r="DT85" s="350">
        <f t="shared" si="414"/>
        <v>0</v>
      </c>
      <c r="DU85" s="350">
        <f t="shared" si="415"/>
        <v>0</v>
      </c>
      <c r="DV85" s="350">
        <f t="shared" si="416"/>
        <v>0</v>
      </c>
      <c r="DW85" s="350">
        <f t="shared" si="417"/>
        <v>0</v>
      </c>
      <c r="DX85" s="350">
        <f t="shared" si="418"/>
        <v>0</v>
      </c>
      <c r="DY85" s="350">
        <f t="shared" si="419"/>
        <v>0</v>
      </c>
      <c r="DZ85" s="350">
        <f t="shared" si="420"/>
        <v>0</v>
      </c>
      <c r="EA85" s="350">
        <f t="shared" si="421"/>
        <v>0</v>
      </c>
      <c r="EB85" s="350">
        <f t="shared" si="422"/>
        <v>0</v>
      </c>
      <c r="EC85" s="350">
        <f t="shared" si="423"/>
        <v>0</v>
      </c>
      <c r="ED85" s="350">
        <f t="shared" si="424"/>
        <v>0</v>
      </c>
      <c r="EE85" s="350">
        <f t="shared" si="425"/>
        <v>0</v>
      </c>
      <c r="EF85" s="350">
        <f t="shared" si="426"/>
        <v>0</v>
      </c>
      <c r="EG85" s="350">
        <f t="shared" si="427"/>
        <v>0</v>
      </c>
      <c r="EH85" s="350">
        <f t="shared" si="428"/>
        <v>0</v>
      </c>
      <c r="EI85" s="350">
        <f t="shared" si="429"/>
        <v>0</v>
      </c>
      <c r="EJ85" s="350">
        <f t="shared" si="430"/>
        <v>0</v>
      </c>
      <c r="EK85" s="350">
        <f t="shared" si="431"/>
        <v>0</v>
      </c>
      <c r="EL85" s="350">
        <f t="shared" si="432"/>
        <v>0</v>
      </c>
      <c r="EM85" s="350">
        <f t="shared" si="433"/>
        <v>0</v>
      </c>
      <c r="EN85" s="350">
        <f t="shared" si="434"/>
        <v>0</v>
      </c>
      <c r="EO85" s="350">
        <f t="shared" si="435"/>
        <v>0</v>
      </c>
      <c r="EP85" s="350">
        <f t="shared" si="436"/>
        <v>0</v>
      </c>
      <c r="EQ85" s="350">
        <f t="shared" si="437"/>
        <v>0</v>
      </c>
      <c r="ER85" s="350">
        <f t="shared" si="438"/>
        <v>0</v>
      </c>
      <c r="ES85" s="350">
        <f t="shared" si="439"/>
        <v>0</v>
      </c>
      <c r="ET85" s="350">
        <f t="shared" si="440"/>
        <v>0</v>
      </c>
      <c r="EU85" s="350">
        <f t="shared" si="441"/>
        <v>0</v>
      </c>
      <c r="EV85" s="350">
        <f t="shared" si="442"/>
        <v>0</v>
      </c>
      <c r="EW85" s="350">
        <f t="shared" si="443"/>
        <v>0</v>
      </c>
      <c r="EX85" s="350">
        <f t="shared" si="444"/>
        <v>0</v>
      </c>
      <c r="EY85" s="350">
        <f t="shared" si="445"/>
        <v>0</v>
      </c>
      <c r="EZ85" s="350">
        <f t="shared" si="446"/>
        <v>0</v>
      </c>
      <c r="FA85" s="350">
        <f t="shared" si="447"/>
        <v>0</v>
      </c>
      <c r="FB85" s="350">
        <f t="shared" si="448"/>
        <v>0</v>
      </c>
      <c r="FC85" s="350">
        <f t="shared" si="449"/>
        <v>0</v>
      </c>
      <c r="FD85" s="350">
        <f t="shared" si="450"/>
        <v>0</v>
      </c>
      <c r="FE85" s="350">
        <f t="shared" si="451"/>
        <v>0</v>
      </c>
      <c r="FF85" s="350">
        <f t="shared" si="452"/>
        <v>0</v>
      </c>
      <c r="FG85" s="350">
        <f t="shared" si="453"/>
        <v>0</v>
      </c>
      <c r="FH85" s="350">
        <f t="shared" si="454"/>
        <v>0</v>
      </c>
      <c r="FI85" s="350">
        <f t="shared" si="455"/>
        <v>0</v>
      </c>
      <c r="FJ85" s="350">
        <f t="shared" si="456"/>
        <v>0</v>
      </c>
      <c r="FK85" s="350">
        <f t="shared" si="457"/>
        <v>0</v>
      </c>
      <c r="FL85" s="350">
        <f t="shared" si="458"/>
        <v>0</v>
      </c>
      <c r="FM85" s="350">
        <f t="shared" si="459"/>
        <v>0</v>
      </c>
      <c r="FN85" s="350">
        <f t="shared" si="460"/>
        <v>0</v>
      </c>
      <c r="FO85" s="350">
        <f t="shared" si="461"/>
        <v>0</v>
      </c>
      <c r="FP85" s="350">
        <f t="shared" si="462"/>
        <v>0</v>
      </c>
      <c r="FQ85" s="350">
        <f t="shared" si="463"/>
        <v>0</v>
      </c>
      <c r="FR85" s="350">
        <f t="shared" si="464"/>
        <v>0</v>
      </c>
      <c r="FS85" s="350">
        <f t="shared" si="465"/>
        <v>0</v>
      </c>
      <c r="FT85" s="350">
        <f t="shared" si="466"/>
        <v>0</v>
      </c>
      <c r="FU85" s="350">
        <f t="shared" si="467"/>
        <v>0</v>
      </c>
      <c r="FV85" s="350">
        <f t="shared" si="468"/>
        <v>0</v>
      </c>
      <c r="FW85" s="350">
        <f t="shared" si="469"/>
        <v>0</v>
      </c>
      <c r="FX85" s="350">
        <f t="shared" si="470"/>
        <v>0</v>
      </c>
      <c r="FY85" s="350">
        <f t="shared" si="471"/>
        <v>0</v>
      </c>
      <c r="FZ85" s="350">
        <f t="shared" si="472"/>
        <v>0</v>
      </c>
      <c r="GA85" s="350">
        <f t="shared" si="473"/>
        <v>0</v>
      </c>
      <c r="GB85" s="350">
        <f t="shared" si="474"/>
        <v>0</v>
      </c>
      <c r="GC85" s="350">
        <f t="shared" si="475"/>
        <v>0</v>
      </c>
      <c r="GD85" s="350">
        <f t="shared" si="476"/>
        <v>0</v>
      </c>
      <c r="GE85" s="350">
        <f t="shared" si="477"/>
        <v>0</v>
      </c>
      <c r="GF85" s="350">
        <f t="shared" si="478"/>
        <v>0</v>
      </c>
      <c r="GG85" s="350">
        <f t="shared" si="479"/>
        <v>0</v>
      </c>
      <c r="GH85" s="350">
        <f t="shared" si="480"/>
        <v>0</v>
      </c>
      <c r="GI85" s="350">
        <f t="shared" si="481"/>
        <v>0</v>
      </c>
      <c r="GJ85" s="350">
        <f t="shared" si="482"/>
        <v>0</v>
      </c>
      <c r="GK85" s="350">
        <f t="shared" si="483"/>
        <v>0</v>
      </c>
      <c r="GL85" s="350">
        <f t="shared" si="484"/>
        <v>0</v>
      </c>
      <c r="GN85" s="346">
        <f t="shared" si="485"/>
        <v>0</v>
      </c>
      <c r="GO85" s="346">
        <v>1</v>
      </c>
      <c r="GP85" s="346">
        <f t="shared" si="486"/>
        <v>0</v>
      </c>
    </row>
    <row r="86" spans="1:198" x14ac:dyDescent="0.25">
      <c r="A86" s="31"/>
      <c r="B86" s="31"/>
      <c r="C86" s="31"/>
      <c r="D86" s="31"/>
      <c r="E86" s="31"/>
      <c r="F86" s="31"/>
      <c r="G86" s="34"/>
      <c r="H86" s="31"/>
      <c r="I86" s="31"/>
      <c r="J86" s="31"/>
      <c r="K86" s="31"/>
      <c r="L86" s="31"/>
      <c r="M86" s="31"/>
      <c r="N86" s="31"/>
      <c r="O86" s="99"/>
      <c r="P86" s="4" t="str">
        <f t="shared" si="171"/>
        <v/>
      </c>
      <c r="Q86" s="102"/>
      <c r="R86" s="4" t="str">
        <f t="shared" si="172"/>
        <v/>
      </c>
      <c r="S86" s="31"/>
      <c r="T86" s="31"/>
      <c r="U86" s="31"/>
      <c r="V86" s="31"/>
      <c r="W86" s="31"/>
      <c r="X86" s="31"/>
      <c r="Y86" s="31"/>
      <c r="Z86" s="31"/>
      <c r="AA86" s="31"/>
      <c r="AC86" s="346">
        <f t="shared" si="173"/>
        <v>0</v>
      </c>
      <c r="AF86" s="346">
        <f t="shared" si="174"/>
        <v>0</v>
      </c>
      <c r="AG86" s="346">
        <f t="shared" si="175"/>
        <v>0</v>
      </c>
      <c r="AH86" s="346">
        <f t="shared" si="176"/>
        <v>0</v>
      </c>
      <c r="AI86" s="346">
        <f t="shared" si="178"/>
        <v>0</v>
      </c>
      <c r="AJ86" s="346">
        <f t="shared" si="179"/>
        <v>0</v>
      </c>
      <c r="AK86" s="346">
        <f t="shared" si="180"/>
        <v>0</v>
      </c>
      <c r="AL86" s="346">
        <f t="shared" si="181"/>
        <v>0</v>
      </c>
      <c r="AM86" s="346">
        <f t="shared" si="182"/>
        <v>0</v>
      </c>
      <c r="AN86" s="346">
        <f t="shared" si="177"/>
        <v>0</v>
      </c>
      <c r="AP86" s="346">
        <v>8</v>
      </c>
      <c r="AS86" s="350">
        <f t="shared" si="335"/>
        <v>0</v>
      </c>
      <c r="AT86" s="350">
        <f t="shared" si="336"/>
        <v>0</v>
      </c>
      <c r="AU86" s="350">
        <f t="shared" si="337"/>
        <v>0</v>
      </c>
      <c r="AV86" s="350">
        <f t="shared" si="338"/>
        <v>0</v>
      </c>
      <c r="AW86" s="350">
        <f t="shared" si="339"/>
        <v>0</v>
      </c>
      <c r="AX86" s="350">
        <f t="shared" si="340"/>
        <v>0</v>
      </c>
      <c r="AY86" s="350">
        <f t="shared" si="341"/>
        <v>0</v>
      </c>
      <c r="AZ86" s="350">
        <f t="shared" si="342"/>
        <v>0</v>
      </c>
      <c r="BA86" s="350">
        <f t="shared" si="343"/>
        <v>0</v>
      </c>
      <c r="BB86" s="350">
        <f t="shared" si="344"/>
        <v>0</v>
      </c>
      <c r="BC86" s="350">
        <f t="shared" si="345"/>
        <v>0</v>
      </c>
      <c r="BD86" s="350">
        <f t="shared" si="346"/>
        <v>0</v>
      </c>
      <c r="BE86" s="350">
        <f t="shared" si="347"/>
        <v>0</v>
      </c>
      <c r="BF86" s="350">
        <f t="shared" si="348"/>
        <v>0</v>
      </c>
      <c r="BG86" s="350">
        <f t="shared" si="349"/>
        <v>0</v>
      </c>
      <c r="BH86" s="350">
        <f t="shared" si="350"/>
        <v>0</v>
      </c>
      <c r="BI86" s="350">
        <f t="shared" si="351"/>
        <v>0</v>
      </c>
      <c r="BJ86" s="350">
        <f t="shared" si="352"/>
        <v>0</v>
      </c>
      <c r="BK86" s="350">
        <f t="shared" si="353"/>
        <v>0</v>
      </c>
      <c r="BL86" s="350">
        <f t="shared" si="354"/>
        <v>0</v>
      </c>
      <c r="BM86" s="350">
        <f t="shared" si="355"/>
        <v>0</v>
      </c>
      <c r="BN86" s="350">
        <f t="shared" si="356"/>
        <v>0</v>
      </c>
      <c r="BO86" s="350">
        <f t="shared" si="357"/>
        <v>0</v>
      </c>
      <c r="BP86" s="350">
        <f t="shared" si="358"/>
        <v>0</v>
      </c>
      <c r="BQ86" s="350">
        <f t="shared" si="359"/>
        <v>0</v>
      </c>
      <c r="BR86" s="350">
        <f t="shared" si="360"/>
        <v>0</v>
      </c>
      <c r="BS86" s="350">
        <f t="shared" si="361"/>
        <v>0</v>
      </c>
      <c r="BT86" s="350">
        <f t="shared" si="362"/>
        <v>0</v>
      </c>
      <c r="BU86" s="350">
        <f t="shared" si="363"/>
        <v>0</v>
      </c>
      <c r="BV86" s="350">
        <f t="shared" si="364"/>
        <v>0</v>
      </c>
      <c r="BW86" s="350">
        <f t="shared" si="365"/>
        <v>0</v>
      </c>
      <c r="BX86" s="350">
        <f t="shared" si="366"/>
        <v>0</v>
      </c>
      <c r="BY86" s="350">
        <f t="shared" si="367"/>
        <v>0</v>
      </c>
      <c r="BZ86" s="350">
        <f t="shared" si="368"/>
        <v>0</v>
      </c>
      <c r="CA86" s="350">
        <f t="shared" si="369"/>
        <v>0</v>
      </c>
      <c r="CB86" s="350">
        <f t="shared" si="370"/>
        <v>0</v>
      </c>
      <c r="CC86" s="350">
        <f t="shared" si="371"/>
        <v>0</v>
      </c>
      <c r="CD86" s="350">
        <f t="shared" si="372"/>
        <v>0</v>
      </c>
      <c r="CE86" s="350">
        <f t="shared" si="373"/>
        <v>0</v>
      </c>
      <c r="CF86" s="350">
        <f t="shared" si="374"/>
        <v>0</v>
      </c>
      <c r="CG86" s="350">
        <f t="shared" si="375"/>
        <v>0</v>
      </c>
      <c r="CH86" s="350">
        <f t="shared" si="376"/>
        <v>0</v>
      </c>
      <c r="CI86" s="350">
        <f t="shared" si="377"/>
        <v>0</v>
      </c>
      <c r="CJ86" s="350">
        <f t="shared" si="378"/>
        <v>0</v>
      </c>
      <c r="CK86" s="350">
        <f t="shared" si="379"/>
        <v>0</v>
      </c>
      <c r="CL86" s="350">
        <f t="shared" si="380"/>
        <v>0</v>
      </c>
      <c r="CM86" s="350">
        <f t="shared" si="381"/>
        <v>0</v>
      </c>
      <c r="CN86" s="350">
        <f t="shared" si="382"/>
        <v>0</v>
      </c>
      <c r="CO86" s="350">
        <f t="shared" si="383"/>
        <v>0</v>
      </c>
      <c r="CP86" s="350">
        <f t="shared" si="384"/>
        <v>0</v>
      </c>
      <c r="CQ86" s="350">
        <f t="shared" si="385"/>
        <v>0</v>
      </c>
      <c r="CR86" s="350">
        <f t="shared" si="386"/>
        <v>0</v>
      </c>
      <c r="CS86" s="350">
        <f t="shared" si="387"/>
        <v>0</v>
      </c>
      <c r="CT86" s="350">
        <f t="shared" si="388"/>
        <v>0</v>
      </c>
      <c r="CU86" s="350">
        <f t="shared" si="389"/>
        <v>0</v>
      </c>
      <c r="CV86" s="350">
        <f t="shared" si="390"/>
        <v>0</v>
      </c>
      <c r="CW86" s="350">
        <f t="shared" si="391"/>
        <v>0</v>
      </c>
      <c r="CX86" s="350">
        <f t="shared" si="392"/>
        <v>0</v>
      </c>
      <c r="CY86" s="350">
        <f t="shared" si="393"/>
        <v>0</v>
      </c>
      <c r="CZ86" s="350">
        <f t="shared" si="394"/>
        <v>0</v>
      </c>
      <c r="DA86" s="350">
        <f t="shared" si="395"/>
        <v>0</v>
      </c>
      <c r="DB86" s="350">
        <f t="shared" si="396"/>
        <v>0</v>
      </c>
      <c r="DC86" s="350">
        <f t="shared" si="397"/>
        <v>0</v>
      </c>
      <c r="DD86" s="350">
        <f t="shared" si="398"/>
        <v>0</v>
      </c>
      <c r="DE86" s="350">
        <f t="shared" si="399"/>
        <v>0</v>
      </c>
      <c r="DF86" s="350">
        <f t="shared" si="400"/>
        <v>0</v>
      </c>
      <c r="DG86" s="350">
        <f t="shared" si="401"/>
        <v>0</v>
      </c>
      <c r="DH86" s="350">
        <f t="shared" si="402"/>
        <v>0</v>
      </c>
      <c r="DI86" s="350">
        <f t="shared" si="403"/>
        <v>0</v>
      </c>
      <c r="DJ86" s="350">
        <f t="shared" si="404"/>
        <v>0</v>
      </c>
      <c r="DK86" s="350">
        <f t="shared" si="405"/>
        <v>0</v>
      </c>
      <c r="DL86" s="350">
        <f t="shared" si="406"/>
        <v>0</v>
      </c>
      <c r="DM86" s="350">
        <f t="shared" si="407"/>
        <v>0</v>
      </c>
      <c r="DN86" s="350">
        <f t="shared" si="408"/>
        <v>0</v>
      </c>
      <c r="DO86" s="350">
        <f t="shared" si="409"/>
        <v>0</v>
      </c>
      <c r="DP86" s="350">
        <f t="shared" si="410"/>
        <v>0</v>
      </c>
      <c r="DQ86" s="350">
        <f t="shared" si="411"/>
        <v>0</v>
      </c>
      <c r="DR86" s="350">
        <f t="shared" si="412"/>
        <v>0</v>
      </c>
      <c r="DS86" s="350">
        <f t="shared" si="413"/>
        <v>0</v>
      </c>
      <c r="DT86" s="350">
        <f t="shared" si="414"/>
        <v>0</v>
      </c>
      <c r="DU86" s="350">
        <f t="shared" si="415"/>
        <v>0</v>
      </c>
      <c r="DV86" s="350">
        <f t="shared" si="416"/>
        <v>0</v>
      </c>
      <c r="DW86" s="350">
        <f t="shared" si="417"/>
        <v>0</v>
      </c>
      <c r="DX86" s="350">
        <f t="shared" si="418"/>
        <v>0</v>
      </c>
      <c r="DY86" s="350">
        <f t="shared" si="419"/>
        <v>0</v>
      </c>
      <c r="DZ86" s="350">
        <f t="shared" si="420"/>
        <v>0</v>
      </c>
      <c r="EA86" s="350">
        <f t="shared" si="421"/>
        <v>0</v>
      </c>
      <c r="EB86" s="350">
        <f t="shared" si="422"/>
        <v>0</v>
      </c>
      <c r="EC86" s="350">
        <f t="shared" si="423"/>
        <v>0</v>
      </c>
      <c r="ED86" s="350">
        <f t="shared" si="424"/>
        <v>0</v>
      </c>
      <c r="EE86" s="350">
        <f t="shared" si="425"/>
        <v>0</v>
      </c>
      <c r="EF86" s="350">
        <f t="shared" si="426"/>
        <v>0</v>
      </c>
      <c r="EG86" s="350">
        <f t="shared" si="427"/>
        <v>0</v>
      </c>
      <c r="EH86" s="350">
        <f t="shared" si="428"/>
        <v>0</v>
      </c>
      <c r="EI86" s="350">
        <f t="shared" si="429"/>
        <v>0</v>
      </c>
      <c r="EJ86" s="350">
        <f t="shared" si="430"/>
        <v>0</v>
      </c>
      <c r="EK86" s="350">
        <f t="shared" si="431"/>
        <v>0</v>
      </c>
      <c r="EL86" s="350">
        <f t="shared" si="432"/>
        <v>0</v>
      </c>
      <c r="EM86" s="350">
        <f t="shared" si="433"/>
        <v>0</v>
      </c>
      <c r="EN86" s="350">
        <f t="shared" si="434"/>
        <v>0</v>
      </c>
      <c r="EO86" s="350">
        <f t="shared" si="435"/>
        <v>0</v>
      </c>
      <c r="EP86" s="350">
        <f t="shared" si="436"/>
        <v>0</v>
      </c>
      <c r="EQ86" s="350">
        <f t="shared" si="437"/>
        <v>0</v>
      </c>
      <c r="ER86" s="350">
        <f t="shared" si="438"/>
        <v>0</v>
      </c>
      <c r="ES86" s="350">
        <f t="shared" si="439"/>
        <v>0</v>
      </c>
      <c r="ET86" s="350">
        <f t="shared" si="440"/>
        <v>0</v>
      </c>
      <c r="EU86" s="350">
        <f t="shared" si="441"/>
        <v>0</v>
      </c>
      <c r="EV86" s="350">
        <f t="shared" si="442"/>
        <v>0</v>
      </c>
      <c r="EW86" s="350">
        <f t="shared" si="443"/>
        <v>0</v>
      </c>
      <c r="EX86" s="350">
        <f t="shared" si="444"/>
        <v>0</v>
      </c>
      <c r="EY86" s="350">
        <f t="shared" si="445"/>
        <v>0</v>
      </c>
      <c r="EZ86" s="350">
        <f t="shared" si="446"/>
        <v>0</v>
      </c>
      <c r="FA86" s="350">
        <f t="shared" si="447"/>
        <v>0</v>
      </c>
      <c r="FB86" s="350">
        <f t="shared" si="448"/>
        <v>0</v>
      </c>
      <c r="FC86" s="350">
        <f t="shared" si="449"/>
        <v>0</v>
      </c>
      <c r="FD86" s="350">
        <f t="shared" si="450"/>
        <v>0</v>
      </c>
      <c r="FE86" s="350">
        <f t="shared" si="451"/>
        <v>0</v>
      </c>
      <c r="FF86" s="350">
        <f t="shared" si="452"/>
        <v>0</v>
      </c>
      <c r="FG86" s="350">
        <f t="shared" si="453"/>
        <v>0</v>
      </c>
      <c r="FH86" s="350">
        <f t="shared" si="454"/>
        <v>0</v>
      </c>
      <c r="FI86" s="350">
        <f t="shared" si="455"/>
        <v>0</v>
      </c>
      <c r="FJ86" s="350">
        <f t="shared" si="456"/>
        <v>0</v>
      </c>
      <c r="FK86" s="350">
        <f t="shared" si="457"/>
        <v>0</v>
      </c>
      <c r="FL86" s="350">
        <f t="shared" si="458"/>
        <v>0</v>
      </c>
      <c r="FM86" s="350">
        <f t="shared" si="459"/>
        <v>0</v>
      </c>
      <c r="FN86" s="350">
        <f t="shared" si="460"/>
        <v>0</v>
      </c>
      <c r="FO86" s="350">
        <f t="shared" si="461"/>
        <v>0</v>
      </c>
      <c r="FP86" s="350">
        <f t="shared" si="462"/>
        <v>0</v>
      </c>
      <c r="FQ86" s="350">
        <f t="shared" si="463"/>
        <v>0</v>
      </c>
      <c r="FR86" s="350">
        <f t="shared" si="464"/>
        <v>0</v>
      </c>
      <c r="FS86" s="350">
        <f t="shared" si="465"/>
        <v>0</v>
      </c>
      <c r="FT86" s="350">
        <f t="shared" si="466"/>
        <v>0</v>
      </c>
      <c r="FU86" s="350">
        <f t="shared" si="467"/>
        <v>0</v>
      </c>
      <c r="FV86" s="350">
        <f t="shared" si="468"/>
        <v>0</v>
      </c>
      <c r="FW86" s="350">
        <f t="shared" si="469"/>
        <v>0</v>
      </c>
      <c r="FX86" s="350">
        <f t="shared" si="470"/>
        <v>0</v>
      </c>
      <c r="FY86" s="350">
        <f t="shared" si="471"/>
        <v>0</v>
      </c>
      <c r="FZ86" s="350">
        <f t="shared" si="472"/>
        <v>0</v>
      </c>
      <c r="GA86" s="350">
        <f t="shared" si="473"/>
        <v>0</v>
      </c>
      <c r="GB86" s="350">
        <f t="shared" si="474"/>
        <v>0</v>
      </c>
      <c r="GC86" s="350">
        <f t="shared" si="475"/>
        <v>0</v>
      </c>
      <c r="GD86" s="350">
        <f t="shared" si="476"/>
        <v>0</v>
      </c>
      <c r="GE86" s="350">
        <f t="shared" si="477"/>
        <v>0</v>
      </c>
      <c r="GF86" s="350">
        <f t="shared" si="478"/>
        <v>0</v>
      </c>
      <c r="GG86" s="350">
        <f t="shared" si="479"/>
        <v>0</v>
      </c>
      <c r="GH86" s="350">
        <f t="shared" si="480"/>
        <v>0</v>
      </c>
      <c r="GI86" s="350">
        <f t="shared" si="481"/>
        <v>0</v>
      </c>
      <c r="GJ86" s="350">
        <f t="shared" si="482"/>
        <v>0</v>
      </c>
      <c r="GK86" s="350">
        <f t="shared" si="483"/>
        <v>0</v>
      </c>
      <c r="GL86" s="350">
        <f t="shared" si="484"/>
        <v>0</v>
      </c>
      <c r="GN86" s="346">
        <f t="shared" si="485"/>
        <v>0</v>
      </c>
      <c r="GO86" s="346">
        <v>1</v>
      </c>
      <c r="GP86" s="346">
        <f t="shared" si="486"/>
        <v>0</v>
      </c>
    </row>
    <row r="87" spans="1:198" x14ac:dyDescent="0.25">
      <c r="A87" s="31"/>
      <c r="B87" s="31"/>
      <c r="C87" s="31"/>
      <c r="D87" s="31"/>
      <c r="E87" s="31"/>
      <c r="F87" s="31"/>
      <c r="G87" s="34"/>
      <c r="H87" s="31"/>
      <c r="I87" s="31"/>
      <c r="J87" s="31"/>
      <c r="K87" s="31"/>
      <c r="L87" s="31"/>
      <c r="M87" s="31"/>
      <c r="N87" s="31"/>
      <c r="O87" s="99"/>
      <c r="P87" s="4" t="str">
        <f t="shared" si="171"/>
        <v/>
      </c>
      <c r="Q87" s="102"/>
      <c r="R87" s="4" t="str">
        <f t="shared" si="172"/>
        <v/>
      </c>
      <c r="S87" s="31"/>
      <c r="T87" s="31"/>
      <c r="U87" s="31"/>
      <c r="V87" s="31"/>
      <c r="W87" s="31"/>
      <c r="X87" s="31"/>
      <c r="Y87" s="31"/>
      <c r="Z87" s="31"/>
      <c r="AA87" s="31"/>
      <c r="AC87" s="346">
        <f t="shared" si="173"/>
        <v>0</v>
      </c>
      <c r="AF87" s="346">
        <f t="shared" si="174"/>
        <v>0</v>
      </c>
      <c r="AG87" s="346">
        <f t="shared" si="175"/>
        <v>0</v>
      </c>
      <c r="AH87" s="346">
        <f t="shared" si="176"/>
        <v>0</v>
      </c>
      <c r="AI87" s="346">
        <f t="shared" si="178"/>
        <v>0</v>
      </c>
      <c r="AJ87" s="346">
        <f t="shared" si="179"/>
        <v>0</v>
      </c>
      <c r="AK87" s="346">
        <f t="shared" si="180"/>
        <v>0</v>
      </c>
      <c r="AL87" s="346">
        <f t="shared" si="181"/>
        <v>0</v>
      </c>
      <c r="AM87" s="346">
        <f t="shared" si="182"/>
        <v>0</v>
      </c>
      <c r="AN87" s="346">
        <f t="shared" si="177"/>
        <v>0</v>
      </c>
      <c r="AP87" s="346">
        <v>9</v>
      </c>
      <c r="AS87" s="350">
        <f t="shared" si="335"/>
        <v>0</v>
      </c>
      <c r="AT87" s="350">
        <f t="shared" si="336"/>
        <v>0</v>
      </c>
      <c r="AU87" s="350">
        <f t="shared" si="337"/>
        <v>0</v>
      </c>
      <c r="AV87" s="350">
        <f t="shared" si="338"/>
        <v>0</v>
      </c>
      <c r="AW87" s="350">
        <f t="shared" si="339"/>
        <v>0</v>
      </c>
      <c r="AX87" s="350">
        <f t="shared" si="340"/>
        <v>0</v>
      </c>
      <c r="AY87" s="350">
        <f t="shared" si="341"/>
        <v>0</v>
      </c>
      <c r="AZ87" s="350">
        <f t="shared" si="342"/>
        <v>0</v>
      </c>
      <c r="BA87" s="350">
        <f t="shared" si="343"/>
        <v>0</v>
      </c>
      <c r="BB87" s="350">
        <f t="shared" si="344"/>
        <v>0</v>
      </c>
      <c r="BC87" s="350">
        <f t="shared" si="345"/>
        <v>0</v>
      </c>
      <c r="BD87" s="350">
        <f t="shared" si="346"/>
        <v>0</v>
      </c>
      <c r="BE87" s="350">
        <f t="shared" si="347"/>
        <v>0</v>
      </c>
      <c r="BF87" s="350">
        <f t="shared" si="348"/>
        <v>0</v>
      </c>
      <c r="BG87" s="350">
        <f t="shared" si="349"/>
        <v>0</v>
      </c>
      <c r="BH87" s="350">
        <f t="shared" si="350"/>
        <v>0</v>
      </c>
      <c r="BI87" s="350">
        <f t="shared" si="351"/>
        <v>0</v>
      </c>
      <c r="BJ87" s="350">
        <f t="shared" si="352"/>
        <v>0</v>
      </c>
      <c r="BK87" s="350">
        <f t="shared" si="353"/>
        <v>0</v>
      </c>
      <c r="BL87" s="350">
        <f t="shared" si="354"/>
        <v>0</v>
      </c>
      <c r="BM87" s="350">
        <f t="shared" si="355"/>
        <v>0</v>
      </c>
      <c r="BN87" s="350">
        <f t="shared" si="356"/>
        <v>0</v>
      </c>
      <c r="BO87" s="350">
        <f t="shared" si="357"/>
        <v>0</v>
      </c>
      <c r="BP87" s="350">
        <f t="shared" si="358"/>
        <v>0</v>
      </c>
      <c r="BQ87" s="350">
        <f t="shared" si="359"/>
        <v>0</v>
      </c>
      <c r="BR87" s="350">
        <f t="shared" si="360"/>
        <v>0</v>
      </c>
      <c r="BS87" s="350">
        <f t="shared" si="361"/>
        <v>0</v>
      </c>
      <c r="BT87" s="350">
        <f t="shared" si="362"/>
        <v>0</v>
      </c>
      <c r="BU87" s="350">
        <f t="shared" si="363"/>
        <v>0</v>
      </c>
      <c r="BV87" s="350">
        <f t="shared" si="364"/>
        <v>0</v>
      </c>
      <c r="BW87" s="350">
        <f t="shared" si="365"/>
        <v>0</v>
      </c>
      <c r="BX87" s="350">
        <f t="shared" si="366"/>
        <v>0</v>
      </c>
      <c r="BY87" s="350">
        <f t="shared" si="367"/>
        <v>0</v>
      </c>
      <c r="BZ87" s="350">
        <f t="shared" si="368"/>
        <v>0</v>
      </c>
      <c r="CA87" s="350">
        <f t="shared" si="369"/>
        <v>0</v>
      </c>
      <c r="CB87" s="350">
        <f t="shared" si="370"/>
        <v>0</v>
      </c>
      <c r="CC87" s="350">
        <f t="shared" si="371"/>
        <v>0</v>
      </c>
      <c r="CD87" s="350">
        <f t="shared" si="372"/>
        <v>0</v>
      </c>
      <c r="CE87" s="350">
        <f t="shared" si="373"/>
        <v>0</v>
      </c>
      <c r="CF87" s="350">
        <f t="shared" si="374"/>
        <v>0</v>
      </c>
      <c r="CG87" s="350">
        <f t="shared" si="375"/>
        <v>0</v>
      </c>
      <c r="CH87" s="350">
        <f t="shared" si="376"/>
        <v>0</v>
      </c>
      <c r="CI87" s="350">
        <f t="shared" si="377"/>
        <v>0</v>
      </c>
      <c r="CJ87" s="350">
        <f t="shared" si="378"/>
        <v>0</v>
      </c>
      <c r="CK87" s="350">
        <f t="shared" si="379"/>
        <v>0</v>
      </c>
      <c r="CL87" s="350">
        <f t="shared" si="380"/>
        <v>0</v>
      </c>
      <c r="CM87" s="350">
        <f t="shared" si="381"/>
        <v>0</v>
      </c>
      <c r="CN87" s="350">
        <f t="shared" si="382"/>
        <v>0</v>
      </c>
      <c r="CO87" s="350">
        <f t="shared" si="383"/>
        <v>0</v>
      </c>
      <c r="CP87" s="350">
        <f t="shared" si="384"/>
        <v>0</v>
      </c>
      <c r="CQ87" s="350">
        <f t="shared" si="385"/>
        <v>0</v>
      </c>
      <c r="CR87" s="350">
        <f t="shared" si="386"/>
        <v>0</v>
      </c>
      <c r="CS87" s="350">
        <f t="shared" si="387"/>
        <v>0</v>
      </c>
      <c r="CT87" s="350">
        <f t="shared" si="388"/>
        <v>0</v>
      </c>
      <c r="CU87" s="350">
        <f t="shared" si="389"/>
        <v>0</v>
      </c>
      <c r="CV87" s="350">
        <f t="shared" si="390"/>
        <v>0</v>
      </c>
      <c r="CW87" s="350">
        <f t="shared" si="391"/>
        <v>0</v>
      </c>
      <c r="CX87" s="350">
        <f t="shared" si="392"/>
        <v>0</v>
      </c>
      <c r="CY87" s="350">
        <f t="shared" si="393"/>
        <v>0</v>
      </c>
      <c r="CZ87" s="350">
        <f t="shared" si="394"/>
        <v>0</v>
      </c>
      <c r="DA87" s="350">
        <f t="shared" si="395"/>
        <v>0</v>
      </c>
      <c r="DB87" s="350">
        <f t="shared" si="396"/>
        <v>0</v>
      </c>
      <c r="DC87" s="350">
        <f t="shared" si="397"/>
        <v>0</v>
      </c>
      <c r="DD87" s="350">
        <f t="shared" si="398"/>
        <v>0</v>
      </c>
      <c r="DE87" s="350">
        <f t="shared" si="399"/>
        <v>0</v>
      </c>
      <c r="DF87" s="350">
        <f t="shared" si="400"/>
        <v>0</v>
      </c>
      <c r="DG87" s="350">
        <f t="shared" si="401"/>
        <v>0</v>
      </c>
      <c r="DH87" s="350">
        <f t="shared" si="402"/>
        <v>0</v>
      </c>
      <c r="DI87" s="350">
        <f t="shared" si="403"/>
        <v>0</v>
      </c>
      <c r="DJ87" s="350">
        <f t="shared" si="404"/>
        <v>0</v>
      </c>
      <c r="DK87" s="350">
        <f t="shared" si="405"/>
        <v>0</v>
      </c>
      <c r="DL87" s="350">
        <f t="shared" si="406"/>
        <v>0</v>
      </c>
      <c r="DM87" s="350">
        <f t="shared" si="407"/>
        <v>0</v>
      </c>
      <c r="DN87" s="350">
        <f t="shared" si="408"/>
        <v>0</v>
      </c>
      <c r="DO87" s="350">
        <f t="shared" si="409"/>
        <v>0</v>
      </c>
      <c r="DP87" s="350">
        <f t="shared" si="410"/>
        <v>0</v>
      </c>
      <c r="DQ87" s="350">
        <f t="shared" si="411"/>
        <v>0</v>
      </c>
      <c r="DR87" s="350">
        <f t="shared" si="412"/>
        <v>0</v>
      </c>
      <c r="DS87" s="350">
        <f t="shared" si="413"/>
        <v>0</v>
      </c>
      <c r="DT87" s="350">
        <f t="shared" si="414"/>
        <v>0</v>
      </c>
      <c r="DU87" s="350">
        <f t="shared" si="415"/>
        <v>0</v>
      </c>
      <c r="DV87" s="350">
        <f t="shared" si="416"/>
        <v>0</v>
      </c>
      <c r="DW87" s="350">
        <f t="shared" si="417"/>
        <v>0</v>
      </c>
      <c r="DX87" s="350">
        <f t="shared" si="418"/>
        <v>0</v>
      </c>
      <c r="DY87" s="350">
        <f t="shared" si="419"/>
        <v>0</v>
      </c>
      <c r="DZ87" s="350">
        <f t="shared" si="420"/>
        <v>0</v>
      </c>
      <c r="EA87" s="350">
        <f t="shared" si="421"/>
        <v>0</v>
      </c>
      <c r="EB87" s="350">
        <f t="shared" si="422"/>
        <v>0</v>
      </c>
      <c r="EC87" s="350">
        <f t="shared" si="423"/>
        <v>0</v>
      </c>
      <c r="ED87" s="350">
        <f t="shared" si="424"/>
        <v>0</v>
      </c>
      <c r="EE87" s="350">
        <f t="shared" si="425"/>
        <v>0</v>
      </c>
      <c r="EF87" s="350">
        <f t="shared" si="426"/>
        <v>0</v>
      </c>
      <c r="EG87" s="350">
        <f t="shared" si="427"/>
        <v>0</v>
      </c>
      <c r="EH87" s="350">
        <f t="shared" si="428"/>
        <v>0</v>
      </c>
      <c r="EI87" s="350">
        <f t="shared" si="429"/>
        <v>0</v>
      </c>
      <c r="EJ87" s="350">
        <f t="shared" si="430"/>
        <v>0</v>
      </c>
      <c r="EK87" s="350">
        <f t="shared" si="431"/>
        <v>0</v>
      </c>
      <c r="EL87" s="350">
        <f t="shared" si="432"/>
        <v>0</v>
      </c>
      <c r="EM87" s="350">
        <f t="shared" si="433"/>
        <v>0</v>
      </c>
      <c r="EN87" s="350">
        <f t="shared" si="434"/>
        <v>0</v>
      </c>
      <c r="EO87" s="350">
        <f t="shared" si="435"/>
        <v>0</v>
      </c>
      <c r="EP87" s="350">
        <f t="shared" si="436"/>
        <v>0</v>
      </c>
      <c r="EQ87" s="350">
        <f t="shared" si="437"/>
        <v>0</v>
      </c>
      <c r="ER87" s="350">
        <f t="shared" si="438"/>
        <v>0</v>
      </c>
      <c r="ES87" s="350">
        <f t="shared" si="439"/>
        <v>0</v>
      </c>
      <c r="ET87" s="350">
        <f t="shared" si="440"/>
        <v>0</v>
      </c>
      <c r="EU87" s="350">
        <f t="shared" si="441"/>
        <v>0</v>
      </c>
      <c r="EV87" s="350">
        <f t="shared" si="442"/>
        <v>0</v>
      </c>
      <c r="EW87" s="350">
        <f t="shared" si="443"/>
        <v>0</v>
      </c>
      <c r="EX87" s="350">
        <f t="shared" si="444"/>
        <v>0</v>
      </c>
      <c r="EY87" s="350">
        <f t="shared" si="445"/>
        <v>0</v>
      </c>
      <c r="EZ87" s="350">
        <f t="shared" si="446"/>
        <v>0</v>
      </c>
      <c r="FA87" s="350">
        <f t="shared" si="447"/>
        <v>0</v>
      </c>
      <c r="FB87" s="350">
        <f t="shared" si="448"/>
        <v>0</v>
      </c>
      <c r="FC87" s="350">
        <f t="shared" si="449"/>
        <v>0</v>
      </c>
      <c r="FD87" s="350">
        <f t="shared" si="450"/>
        <v>0</v>
      </c>
      <c r="FE87" s="350">
        <f t="shared" si="451"/>
        <v>0</v>
      </c>
      <c r="FF87" s="350">
        <f t="shared" si="452"/>
        <v>0</v>
      </c>
      <c r="FG87" s="350">
        <f t="shared" si="453"/>
        <v>0</v>
      </c>
      <c r="FH87" s="350">
        <f t="shared" si="454"/>
        <v>0</v>
      </c>
      <c r="FI87" s="350">
        <f t="shared" si="455"/>
        <v>0</v>
      </c>
      <c r="FJ87" s="350">
        <f t="shared" si="456"/>
        <v>0</v>
      </c>
      <c r="FK87" s="350">
        <f t="shared" si="457"/>
        <v>0</v>
      </c>
      <c r="FL87" s="350">
        <f t="shared" si="458"/>
        <v>0</v>
      </c>
      <c r="FM87" s="350">
        <f t="shared" si="459"/>
        <v>0</v>
      </c>
      <c r="FN87" s="350">
        <f t="shared" si="460"/>
        <v>0</v>
      </c>
      <c r="FO87" s="350">
        <f t="shared" si="461"/>
        <v>0</v>
      </c>
      <c r="FP87" s="350">
        <f t="shared" si="462"/>
        <v>0</v>
      </c>
      <c r="FQ87" s="350">
        <f t="shared" si="463"/>
        <v>0</v>
      </c>
      <c r="FR87" s="350">
        <f t="shared" si="464"/>
        <v>0</v>
      </c>
      <c r="FS87" s="350">
        <f t="shared" si="465"/>
        <v>0</v>
      </c>
      <c r="FT87" s="350">
        <f t="shared" si="466"/>
        <v>0</v>
      </c>
      <c r="FU87" s="350">
        <f t="shared" si="467"/>
        <v>0</v>
      </c>
      <c r="FV87" s="350">
        <f t="shared" si="468"/>
        <v>0</v>
      </c>
      <c r="FW87" s="350">
        <f t="shared" si="469"/>
        <v>0</v>
      </c>
      <c r="FX87" s="350">
        <f t="shared" si="470"/>
        <v>0</v>
      </c>
      <c r="FY87" s="350">
        <f t="shared" si="471"/>
        <v>0</v>
      </c>
      <c r="FZ87" s="350">
        <f t="shared" si="472"/>
        <v>0</v>
      </c>
      <c r="GA87" s="350">
        <f t="shared" si="473"/>
        <v>0</v>
      </c>
      <c r="GB87" s="350">
        <f t="shared" si="474"/>
        <v>0</v>
      </c>
      <c r="GC87" s="350">
        <f t="shared" si="475"/>
        <v>0</v>
      </c>
      <c r="GD87" s="350">
        <f t="shared" si="476"/>
        <v>0</v>
      </c>
      <c r="GE87" s="350">
        <f t="shared" si="477"/>
        <v>0</v>
      </c>
      <c r="GF87" s="350">
        <f t="shared" si="478"/>
        <v>0</v>
      </c>
      <c r="GG87" s="350">
        <f t="shared" si="479"/>
        <v>0</v>
      </c>
      <c r="GH87" s="350">
        <f t="shared" si="480"/>
        <v>0</v>
      </c>
      <c r="GI87" s="350">
        <f t="shared" si="481"/>
        <v>0</v>
      </c>
      <c r="GJ87" s="350">
        <f t="shared" si="482"/>
        <v>0</v>
      </c>
      <c r="GK87" s="350">
        <f t="shared" si="483"/>
        <v>0</v>
      </c>
      <c r="GL87" s="350">
        <f t="shared" si="484"/>
        <v>0</v>
      </c>
      <c r="GN87" s="346">
        <f t="shared" si="485"/>
        <v>0</v>
      </c>
      <c r="GO87" s="346">
        <v>1</v>
      </c>
      <c r="GP87" s="346">
        <f t="shared" si="486"/>
        <v>0</v>
      </c>
    </row>
    <row r="88" spans="1:198" x14ac:dyDescent="0.25">
      <c r="A88" s="31"/>
      <c r="B88" s="31"/>
      <c r="C88" s="31"/>
      <c r="D88" s="31"/>
      <c r="E88" s="31"/>
      <c r="F88" s="31"/>
      <c r="G88" s="34"/>
      <c r="H88" s="31"/>
      <c r="I88" s="31"/>
      <c r="J88" s="31"/>
      <c r="K88" s="31"/>
      <c r="L88" s="31"/>
      <c r="M88" s="31"/>
      <c r="N88" s="31"/>
      <c r="O88" s="99"/>
      <c r="P88" s="4" t="str">
        <f t="shared" si="171"/>
        <v/>
      </c>
      <c r="Q88" s="102"/>
      <c r="R88" s="4" t="str">
        <f t="shared" si="172"/>
        <v/>
      </c>
      <c r="S88" s="31"/>
      <c r="T88" s="31"/>
      <c r="U88" s="31"/>
      <c r="V88" s="31"/>
      <c r="W88" s="31"/>
      <c r="X88" s="31"/>
      <c r="Y88" s="31"/>
      <c r="Z88" s="31"/>
      <c r="AA88" s="31"/>
      <c r="AC88" s="346">
        <f t="shared" si="173"/>
        <v>0</v>
      </c>
      <c r="AF88" s="346">
        <f t="shared" si="174"/>
        <v>0</v>
      </c>
      <c r="AG88" s="346">
        <f t="shared" si="175"/>
        <v>0</v>
      </c>
      <c r="AH88" s="346">
        <f t="shared" si="176"/>
        <v>0</v>
      </c>
      <c r="AI88" s="346">
        <f t="shared" si="178"/>
        <v>0</v>
      </c>
      <c r="AJ88" s="346">
        <f t="shared" si="179"/>
        <v>0</v>
      </c>
      <c r="AK88" s="346">
        <f t="shared" si="180"/>
        <v>0</v>
      </c>
      <c r="AL88" s="346">
        <f t="shared" si="181"/>
        <v>0</v>
      </c>
      <c r="AM88" s="346">
        <f t="shared" si="182"/>
        <v>0</v>
      </c>
      <c r="AN88" s="346">
        <f t="shared" si="177"/>
        <v>0</v>
      </c>
      <c r="AP88" s="346">
        <v>10</v>
      </c>
      <c r="AS88" s="350">
        <f t="shared" si="335"/>
        <v>0</v>
      </c>
      <c r="AT88" s="350">
        <f t="shared" si="336"/>
        <v>0</v>
      </c>
      <c r="AU88" s="350">
        <f t="shared" si="337"/>
        <v>0</v>
      </c>
      <c r="AV88" s="350">
        <f t="shared" si="338"/>
        <v>0</v>
      </c>
      <c r="AW88" s="350">
        <f t="shared" si="339"/>
        <v>0</v>
      </c>
      <c r="AX88" s="350">
        <f t="shared" si="340"/>
        <v>0</v>
      </c>
      <c r="AY88" s="350">
        <f t="shared" si="341"/>
        <v>0</v>
      </c>
      <c r="AZ88" s="350">
        <f t="shared" si="342"/>
        <v>0</v>
      </c>
      <c r="BA88" s="350">
        <f t="shared" si="343"/>
        <v>0</v>
      </c>
      <c r="BB88" s="350">
        <f t="shared" si="344"/>
        <v>0</v>
      </c>
      <c r="BC88" s="350">
        <f t="shared" si="345"/>
        <v>0</v>
      </c>
      <c r="BD88" s="350">
        <f t="shared" si="346"/>
        <v>0</v>
      </c>
      <c r="BE88" s="350">
        <f t="shared" si="347"/>
        <v>0</v>
      </c>
      <c r="BF88" s="350">
        <f t="shared" si="348"/>
        <v>0</v>
      </c>
      <c r="BG88" s="350">
        <f t="shared" si="349"/>
        <v>0</v>
      </c>
      <c r="BH88" s="350">
        <f t="shared" si="350"/>
        <v>0</v>
      </c>
      <c r="BI88" s="350">
        <f t="shared" si="351"/>
        <v>0</v>
      </c>
      <c r="BJ88" s="350">
        <f t="shared" si="352"/>
        <v>0</v>
      </c>
      <c r="BK88" s="350">
        <f t="shared" si="353"/>
        <v>0</v>
      </c>
      <c r="BL88" s="350">
        <f t="shared" si="354"/>
        <v>0</v>
      </c>
      <c r="BM88" s="350">
        <f t="shared" si="355"/>
        <v>0</v>
      </c>
      <c r="BN88" s="350">
        <f t="shared" si="356"/>
        <v>0</v>
      </c>
      <c r="BO88" s="350">
        <f t="shared" si="357"/>
        <v>0</v>
      </c>
      <c r="BP88" s="350">
        <f t="shared" si="358"/>
        <v>0</v>
      </c>
      <c r="BQ88" s="350">
        <f t="shared" si="359"/>
        <v>0</v>
      </c>
      <c r="BR88" s="350">
        <f t="shared" si="360"/>
        <v>0</v>
      </c>
      <c r="BS88" s="350">
        <f t="shared" si="361"/>
        <v>0</v>
      </c>
      <c r="BT88" s="350">
        <f t="shared" si="362"/>
        <v>0</v>
      </c>
      <c r="BU88" s="350">
        <f t="shared" si="363"/>
        <v>0</v>
      </c>
      <c r="BV88" s="350">
        <f t="shared" si="364"/>
        <v>0</v>
      </c>
      <c r="BW88" s="350">
        <f t="shared" si="365"/>
        <v>0</v>
      </c>
      <c r="BX88" s="350">
        <f t="shared" si="366"/>
        <v>0</v>
      </c>
      <c r="BY88" s="350">
        <f t="shared" si="367"/>
        <v>0</v>
      </c>
      <c r="BZ88" s="350">
        <f t="shared" si="368"/>
        <v>0</v>
      </c>
      <c r="CA88" s="350">
        <f t="shared" si="369"/>
        <v>0</v>
      </c>
      <c r="CB88" s="350">
        <f t="shared" si="370"/>
        <v>0</v>
      </c>
      <c r="CC88" s="350">
        <f t="shared" si="371"/>
        <v>0</v>
      </c>
      <c r="CD88" s="350">
        <f t="shared" si="372"/>
        <v>0</v>
      </c>
      <c r="CE88" s="350">
        <f t="shared" si="373"/>
        <v>0</v>
      </c>
      <c r="CF88" s="350">
        <f t="shared" si="374"/>
        <v>0</v>
      </c>
      <c r="CG88" s="350">
        <f t="shared" si="375"/>
        <v>0</v>
      </c>
      <c r="CH88" s="350">
        <f t="shared" si="376"/>
        <v>0</v>
      </c>
      <c r="CI88" s="350">
        <f t="shared" si="377"/>
        <v>0</v>
      </c>
      <c r="CJ88" s="350">
        <f t="shared" si="378"/>
        <v>0</v>
      </c>
      <c r="CK88" s="350">
        <f t="shared" si="379"/>
        <v>0</v>
      </c>
      <c r="CL88" s="350">
        <f t="shared" si="380"/>
        <v>0</v>
      </c>
      <c r="CM88" s="350">
        <f t="shared" si="381"/>
        <v>0</v>
      </c>
      <c r="CN88" s="350">
        <f t="shared" si="382"/>
        <v>0</v>
      </c>
      <c r="CO88" s="350">
        <f t="shared" si="383"/>
        <v>0</v>
      </c>
      <c r="CP88" s="350">
        <f t="shared" si="384"/>
        <v>0</v>
      </c>
      <c r="CQ88" s="350">
        <f t="shared" si="385"/>
        <v>0</v>
      </c>
      <c r="CR88" s="350">
        <f t="shared" si="386"/>
        <v>0</v>
      </c>
      <c r="CS88" s="350">
        <f t="shared" si="387"/>
        <v>0</v>
      </c>
      <c r="CT88" s="350">
        <f t="shared" si="388"/>
        <v>0</v>
      </c>
      <c r="CU88" s="350">
        <f t="shared" si="389"/>
        <v>0</v>
      </c>
      <c r="CV88" s="350">
        <f t="shared" si="390"/>
        <v>0</v>
      </c>
      <c r="CW88" s="350">
        <f t="shared" si="391"/>
        <v>0</v>
      </c>
      <c r="CX88" s="350">
        <f t="shared" si="392"/>
        <v>0</v>
      </c>
      <c r="CY88" s="350">
        <f t="shared" si="393"/>
        <v>0</v>
      </c>
      <c r="CZ88" s="350">
        <f t="shared" si="394"/>
        <v>0</v>
      </c>
      <c r="DA88" s="350">
        <f t="shared" si="395"/>
        <v>0</v>
      </c>
      <c r="DB88" s="350">
        <f t="shared" si="396"/>
        <v>0</v>
      </c>
      <c r="DC88" s="350">
        <f t="shared" si="397"/>
        <v>0</v>
      </c>
      <c r="DD88" s="350">
        <f t="shared" si="398"/>
        <v>0</v>
      </c>
      <c r="DE88" s="350">
        <f t="shared" si="399"/>
        <v>0</v>
      </c>
      <c r="DF88" s="350">
        <f t="shared" si="400"/>
        <v>0</v>
      </c>
      <c r="DG88" s="350">
        <f t="shared" si="401"/>
        <v>0</v>
      </c>
      <c r="DH88" s="350">
        <f t="shared" si="402"/>
        <v>0</v>
      </c>
      <c r="DI88" s="350">
        <f t="shared" si="403"/>
        <v>0</v>
      </c>
      <c r="DJ88" s="350">
        <f t="shared" si="404"/>
        <v>0</v>
      </c>
      <c r="DK88" s="350">
        <f t="shared" si="405"/>
        <v>0</v>
      </c>
      <c r="DL88" s="350">
        <f t="shared" si="406"/>
        <v>0</v>
      </c>
      <c r="DM88" s="350">
        <f t="shared" si="407"/>
        <v>0</v>
      </c>
      <c r="DN88" s="350">
        <f t="shared" si="408"/>
        <v>0</v>
      </c>
      <c r="DO88" s="350">
        <f t="shared" si="409"/>
        <v>0</v>
      </c>
      <c r="DP88" s="350">
        <f t="shared" si="410"/>
        <v>0</v>
      </c>
      <c r="DQ88" s="350">
        <f t="shared" si="411"/>
        <v>0</v>
      </c>
      <c r="DR88" s="350">
        <f t="shared" si="412"/>
        <v>0</v>
      </c>
      <c r="DS88" s="350">
        <f t="shared" si="413"/>
        <v>0</v>
      </c>
      <c r="DT88" s="350">
        <f t="shared" si="414"/>
        <v>0</v>
      </c>
      <c r="DU88" s="350">
        <f t="shared" si="415"/>
        <v>0</v>
      </c>
      <c r="DV88" s="350">
        <f t="shared" si="416"/>
        <v>0</v>
      </c>
      <c r="DW88" s="350">
        <f t="shared" si="417"/>
        <v>0</v>
      </c>
      <c r="DX88" s="350">
        <f t="shared" si="418"/>
        <v>0</v>
      </c>
      <c r="DY88" s="350">
        <f t="shared" si="419"/>
        <v>0</v>
      </c>
      <c r="DZ88" s="350">
        <f t="shared" si="420"/>
        <v>0</v>
      </c>
      <c r="EA88" s="350">
        <f t="shared" si="421"/>
        <v>0</v>
      </c>
      <c r="EB88" s="350">
        <f t="shared" si="422"/>
        <v>0</v>
      </c>
      <c r="EC88" s="350">
        <f t="shared" si="423"/>
        <v>0</v>
      </c>
      <c r="ED88" s="350">
        <f t="shared" si="424"/>
        <v>0</v>
      </c>
      <c r="EE88" s="350">
        <f t="shared" si="425"/>
        <v>0</v>
      </c>
      <c r="EF88" s="350">
        <f t="shared" si="426"/>
        <v>0</v>
      </c>
      <c r="EG88" s="350">
        <f t="shared" si="427"/>
        <v>0</v>
      </c>
      <c r="EH88" s="350">
        <f t="shared" si="428"/>
        <v>0</v>
      </c>
      <c r="EI88" s="350">
        <f t="shared" si="429"/>
        <v>0</v>
      </c>
      <c r="EJ88" s="350">
        <f t="shared" si="430"/>
        <v>0</v>
      </c>
      <c r="EK88" s="350">
        <f t="shared" si="431"/>
        <v>0</v>
      </c>
      <c r="EL88" s="350">
        <f t="shared" si="432"/>
        <v>0</v>
      </c>
      <c r="EM88" s="350">
        <f t="shared" si="433"/>
        <v>0</v>
      </c>
      <c r="EN88" s="350">
        <f t="shared" si="434"/>
        <v>0</v>
      </c>
      <c r="EO88" s="350">
        <f t="shared" si="435"/>
        <v>0</v>
      </c>
      <c r="EP88" s="350">
        <f t="shared" si="436"/>
        <v>0</v>
      </c>
      <c r="EQ88" s="350">
        <f t="shared" si="437"/>
        <v>0</v>
      </c>
      <c r="ER88" s="350">
        <f t="shared" si="438"/>
        <v>0</v>
      </c>
      <c r="ES88" s="350">
        <f t="shared" si="439"/>
        <v>0</v>
      </c>
      <c r="ET88" s="350">
        <f t="shared" si="440"/>
        <v>0</v>
      </c>
      <c r="EU88" s="350">
        <f t="shared" si="441"/>
        <v>0</v>
      </c>
      <c r="EV88" s="350">
        <f t="shared" si="442"/>
        <v>0</v>
      </c>
      <c r="EW88" s="350">
        <f t="shared" si="443"/>
        <v>0</v>
      </c>
      <c r="EX88" s="350">
        <f t="shared" si="444"/>
        <v>0</v>
      </c>
      <c r="EY88" s="350">
        <f t="shared" si="445"/>
        <v>0</v>
      </c>
      <c r="EZ88" s="350">
        <f t="shared" si="446"/>
        <v>0</v>
      </c>
      <c r="FA88" s="350">
        <f t="shared" si="447"/>
        <v>0</v>
      </c>
      <c r="FB88" s="350">
        <f t="shared" si="448"/>
        <v>0</v>
      </c>
      <c r="FC88" s="350">
        <f t="shared" si="449"/>
        <v>0</v>
      </c>
      <c r="FD88" s="350">
        <f t="shared" si="450"/>
        <v>0</v>
      </c>
      <c r="FE88" s="350">
        <f t="shared" si="451"/>
        <v>0</v>
      </c>
      <c r="FF88" s="350">
        <f t="shared" si="452"/>
        <v>0</v>
      </c>
      <c r="FG88" s="350">
        <f t="shared" si="453"/>
        <v>0</v>
      </c>
      <c r="FH88" s="350">
        <f t="shared" si="454"/>
        <v>0</v>
      </c>
      <c r="FI88" s="350">
        <f t="shared" si="455"/>
        <v>0</v>
      </c>
      <c r="FJ88" s="350">
        <f t="shared" si="456"/>
        <v>0</v>
      </c>
      <c r="FK88" s="350">
        <f t="shared" si="457"/>
        <v>0</v>
      </c>
      <c r="FL88" s="350">
        <f t="shared" si="458"/>
        <v>0</v>
      </c>
      <c r="FM88" s="350">
        <f t="shared" si="459"/>
        <v>0</v>
      </c>
      <c r="FN88" s="350">
        <f t="shared" si="460"/>
        <v>0</v>
      </c>
      <c r="FO88" s="350">
        <f t="shared" si="461"/>
        <v>0</v>
      </c>
      <c r="FP88" s="350">
        <f t="shared" si="462"/>
        <v>0</v>
      </c>
      <c r="FQ88" s="350">
        <f t="shared" si="463"/>
        <v>0</v>
      </c>
      <c r="FR88" s="350">
        <f t="shared" si="464"/>
        <v>0</v>
      </c>
      <c r="FS88" s="350">
        <f t="shared" si="465"/>
        <v>0</v>
      </c>
      <c r="FT88" s="350">
        <f t="shared" si="466"/>
        <v>0</v>
      </c>
      <c r="FU88" s="350">
        <f t="shared" si="467"/>
        <v>0</v>
      </c>
      <c r="FV88" s="350">
        <f t="shared" si="468"/>
        <v>0</v>
      </c>
      <c r="FW88" s="350">
        <f t="shared" si="469"/>
        <v>0</v>
      </c>
      <c r="FX88" s="350">
        <f t="shared" si="470"/>
        <v>0</v>
      </c>
      <c r="FY88" s="350">
        <f t="shared" si="471"/>
        <v>0</v>
      </c>
      <c r="FZ88" s="350">
        <f t="shared" si="472"/>
        <v>0</v>
      </c>
      <c r="GA88" s="350">
        <f t="shared" si="473"/>
        <v>0</v>
      </c>
      <c r="GB88" s="350">
        <f t="shared" si="474"/>
        <v>0</v>
      </c>
      <c r="GC88" s="350">
        <f t="shared" si="475"/>
        <v>0</v>
      </c>
      <c r="GD88" s="350">
        <f t="shared" si="476"/>
        <v>0</v>
      </c>
      <c r="GE88" s="350">
        <f t="shared" si="477"/>
        <v>0</v>
      </c>
      <c r="GF88" s="350">
        <f t="shared" si="478"/>
        <v>0</v>
      </c>
      <c r="GG88" s="350">
        <f t="shared" si="479"/>
        <v>0</v>
      </c>
      <c r="GH88" s="350">
        <f t="shared" si="480"/>
        <v>0</v>
      </c>
      <c r="GI88" s="350">
        <f t="shared" si="481"/>
        <v>0</v>
      </c>
      <c r="GJ88" s="350">
        <f t="shared" si="482"/>
        <v>0</v>
      </c>
      <c r="GK88" s="350">
        <f t="shared" si="483"/>
        <v>0</v>
      </c>
      <c r="GL88" s="350">
        <f t="shared" si="484"/>
        <v>0</v>
      </c>
      <c r="GN88" s="346">
        <f t="shared" si="485"/>
        <v>0</v>
      </c>
      <c r="GO88" s="346">
        <v>1</v>
      </c>
      <c r="GP88" s="346">
        <f t="shared" si="486"/>
        <v>0</v>
      </c>
    </row>
    <row r="89" spans="1:198" x14ac:dyDescent="0.25">
      <c r="A89" s="31"/>
      <c r="B89" s="31"/>
      <c r="C89" s="31"/>
      <c r="D89" s="31"/>
      <c r="E89" s="31"/>
      <c r="F89" s="31"/>
      <c r="G89" s="34"/>
      <c r="H89" s="31"/>
      <c r="I89" s="31"/>
      <c r="J89" s="31"/>
      <c r="K89" s="31"/>
      <c r="L89" s="31"/>
      <c r="M89" s="31"/>
      <c r="N89" s="31"/>
      <c r="O89" s="99"/>
      <c r="P89" s="4" t="str">
        <f t="shared" si="171"/>
        <v/>
      </c>
      <c r="Q89" s="102"/>
      <c r="R89" s="4" t="str">
        <f t="shared" si="172"/>
        <v/>
      </c>
      <c r="S89" s="31"/>
      <c r="T89" s="31"/>
      <c r="U89" s="31"/>
      <c r="V89" s="31"/>
      <c r="W89" s="31"/>
      <c r="X89" s="31"/>
      <c r="Y89" s="31"/>
      <c r="Z89" s="31"/>
      <c r="AA89" s="31"/>
      <c r="AC89" s="346">
        <f t="shared" si="173"/>
        <v>0</v>
      </c>
      <c r="AF89" s="346">
        <f t="shared" si="174"/>
        <v>0</v>
      </c>
      <c r="AG89" s="346">
        <f t="shared" si="175"/>
        <v>0</v>
      </c>
      <c r="AH89" s="346">
        <f t="shared" si="176"/>
        <v>0</v>
      </c>
      <c r="AI89" s="346">
        <f t="shared" si="178"/>
        <v>0</v>
      </c>
      <c r="AJ89" s="346">
        <f t="shared" si="179"/>
        <v>0</v>
      </c>
      <c r="AK89" s="346">
        <f t="shared" si="180"/>
        <v>0</v>
      </c>
      <c r="AL89" s="346">
        <f t="shared" si="181"/>
        <v>0</v>
      </c>
      <c r="AM89" s="346">
        <f t="shared" si="182"/>
        <v>0</v>
      </c>
      <c r="AN89" s="346">
        <f t="shared" si="177"/>
        <v>0</v>
      </c>
      <c r="AP89" s="346">
        <v>11</v>
      </c>
      <c r="AS89" s="350">
        <f t="shared" si="335"/>
        <v>0</v>
      </c>
      <c r="AT89" s="350">
        <f t="shared" si="336"/>
        <v>0</v>
      </c>
      <c r="AU89" s="350">
        <f t="shared" si="337"/>
        <v>0</v>
      </c>
      <c r="AV89" s="350">
        <f t="shared" si="338"/>
        <v>0</v>
      </c>
      <c r="AW89" s="350">
        <f t="shared" si="339"/>
        <v>0</v>
      </c>
      <c r="AX89" s="350">
        <f t="shared" si="340"/>
        <v>0</v>
      </c>
      <c r="AY89" s="350">
        <f t="shared" si="341"/>
        <v>0</v>
      </c>
      <c r="AZ89" s="350">
        <f t="shared" si="342"/>
        <v>0</v>
      </c>
      <c r="BA89" s="350">
        <f t="shared" si="343"/>
        <v>0</v>
      </c>
      <c r="BB89" s="350">
        <f t="shared" si="344"/>
        <v>0</v>
      </c>
      <c r="BC89" s="350">
        <f t="shared" si="345"/>
        <v>0</v>
      </c>
      <c r="BD89" s="350">
        <f t="shared" si="346"/>
        <v>0</v>
      </c>
      <c r="BE89" s="350">
        <f t="shared" si="347"/>
        <v>0</v>
      </c>
      <c r="BF89" s="350">
        <f t="shared" si="348"/>
        <v>0</v>
      </c>
      <c r="BG89" s="350">
        <f t="shared" si="349"/>
        <v>0</v>
      </c>
      <c r="BH89" s="350">
        <f t="shared" si="350"/>
        <v>0</v>
      </c>
      <c r="BI89" s="350">
        <f t="shared" si="351"/>
        <v>0</v>
      </c>
      <c r="BJ89" s="350">
        <f t="shared" si="352"/>
        <v>0</v>
      </c>
      <c r="BK89" s="350">
        <f t="shared" si="353"/>
        <v>0</v>
      </c>
      <c r="BL89" s="350">
        <f t="shared" si="354"/>
        <v>0</v>
      </c>
      <c r="BM89" s="350">
        <f t="shared" si="355"/>
        <v>0</v>
      </c>
      <c r="BN89" s="350">
        <f t="shared" si="356"/>
        <v>0</v>
      </c>
      <c r="BO89" s="350">
        <f t="shared" si="357"/>
        <v>0</v>
      </c>
      <c r="BP89" s="350">
        <f t="shared" si="358"/>
        <v>0</v>
      </c>
      <c r="BQ89" s="350">
        <f t="shared" si="359"/>
        <v>0</v>
      </c>
      <c r="BR89" s="350">
        <f t="shared" si="360"/>
        <v>0</v>
      </c>
      <c r="BS89" s="350">
        <f t="shared" si="361"/>
        <v>0</v>
      </c>
      <c r="BT89" s="350">
        <f t="shared" si="362"/>
        <v>0</v>
      </c>
      <c r="BU89" s="350">
        <f t="shared" si="363"/>
        <v>0</v>
      </c>
      <c r="BV89" s="350">
        <f t="shared" si="364"/>
        <v>0</v>
      </c>
      <c r="BW89" s="350">
        <f t="shared" si="365"/>
        <v>0</v>
      </c>
      <c r="BX89" s="350">
        <f t="shared" si="366"/>
        <v>0</v>
      </c>
      <c r="BY89" s="350">
        <f t="shared" si="367"/>
        <v>0</v>
      </c>
      <c r="BZ89" s="350">
        <f t="shared" si="368"/>
        <v>0</v>
      </c>
      <c r="CA89" s="350">
        <f t="shared" si="369"/>
        <v>0</v>
      </c>
      <c r="CB89" s="350">
        <f t="shared" si="370"/>
        <v>0</v>
      </c>
      <c r="CC89" s="350">
        <f t="shared" si="371"/>
        <v>0</v>
      </c>
      <c r="CD89" s="350">
        <f t="shared" si="372"/>
        <v>0</v>
      </c>
      <c r="CE89" s="350">
        <f t="shared" si="373"/>
        <v>0</v>
      </c>
      <c r="CF89" s="350">
        <f t="shared" si="374"/>
        <v>0</v>
      </c>
      <c r="CG89" s="350">
        <f t="shared" si="375"/>
        <v>0</v>
      </c>
      <c r="CH89" s="350">
        <f t="shared" si="376"/>
        <v>0</v>
      </c>
      <c r="CI89" s="350">
        <f t="shared" si="377"/>
        <v>0</v>
      </c>
      <c r="CJ89" s="350">
        <f t="shared" si="378"/>
        <v>0</v>
      </c>
      <c r="CK89" s="350">
        <f t="shared" si="379"/>
        <v>0</v>
      </c>
      <c r="CL89" s="350">
        <f t="shared" si="380"/>
        <v>0</v>
      </c>
      <c r="CM89" s="350">
        <f t="shared" si="381"/>
        <v>0</v>
      </c>
      <c r="CN89" s="350">
        <f t="shared" si="382"/>
        <v>0</v>
      </c>
      <c r="CO89" s="350">
        <f t="shared" si="383"/>
        <v>0</v>
      </c>
      <c r="CP89" s="350">
        <f t="shared" si="384"/>
        <v>0</v>
      </c>
      <c r="CQ89" s="350">
        <f t="shared" si="385"/>
        <v>0</v>
      </c>
      <c r="CR89" s="350">
        <f t="shared" si="386"/>
        <v>0</v>
      </c>
      <c r="CS89" s="350">
        <f t="shared" si="387"/>
        <v>0</v>
      </c>
      <c r="CT89" s="350">
        <f t="shared" si="388"/>
        <v>0</v>
      </c>
      <c r="CU89" s="350">
        <f t="shared" si="389"/>
        <v>0</v>
      </c>
      <c r="CV89" s="350">
        <f t="shared" si="390"/>
        <v>0</v>
      </c>
      <c r="CW89" s="350">
        <f t="shared" si="391"/>
        <v>0</v>
      </c>
      <c r="CX89" s="350">
        <f t="shared" si="392"/>
        <v>0</v>
      </c>
      <c r="CY89" s="350">
        <f t="shared" si="393"/>
        <v>0</v>
      </c>
      <c r="CZ89" s="350">
        <f t="shared" si="394"/>
        <v>0</v>
      </c>
      <c r="DA89" s="350">
        <f t="shared" si="395"/>
        <v>0</v>
      </c>
      <c r="DB89" s="350">
        <f t="shared" si="396"/>
        <v>0</v>
      </c>
      <c r="DC89" s="350">
        <f t="shared" si="397"/>
        <v>0</v>
      </c>
      <c r="DD89" s="350">
        <f t="shared" si="398"/>
        <v>0</v>
      </c>
      <c r="DE89" s="350">
        <f t="shared" si="399"/>
        <v>0</v>
      </c>
      <c r="DF89" s="350">
        <f t="shared" si="400"/>
        <v>0</v>
      </c>
      <c r="DG89" s="350">
        <f t="shared" si="401"/>
        <v>0</v>
      </c>
      <c r="DH89" s="350">
        <f t="shared" si="402"/>
        <v>0</v>
      </c>
      <c r="DI89" s="350">
        <f t="shared" si="403"/>
        <v>0</v>
      </c>
      <c r="DJ89" s="350">
        <f t="shared" si="404"/>
        <v>0</v>
      </c>
      <c r="DK89" s="350">
        <f t="shared" si="405"/>
        <v>0</v>
      </c>
      <c r="DL89" s="350">
        <f t="shared" si="406"/>
        <v>0</v>
      </c>
      <c r="DM89" s="350">
        <f t="shared" si="407"/>
        <v>0</v>
      </c>
      <c r="DN89" s="350">
        <f t="shared" si="408"/>
        <v>0</v>
      </c>
      <c r="DO89" s="350">
        <f t="shared" si="409"/>
        <v>0</v>
      </c>
      <c r="DP89" s="350">
        <f t="shared" si="410"/>
        <v>0</v>
      </c>
      <c r="DQ89" s="350">
        <f t="shared" si="411"/>
        <v>0</v>
      </c>
      <c r="DR89" s="350">
        <f t="shared" si="412"/>
        <v>0</v>
      </c>
      <c r="DS89" s="350">
        <f t="shared" si="413"/>
        <v>0</v>
      </c>
      <c r="DT89" s="350">
        <f t="shared" si="414"/>
        <v>0</v>
      </c>
      <c r="DU89" s="350">
        <f t="shared" si="415"/>
        <v>0</v>
      </c>
      <c r="DV89" s="350">
        <f t="shared" si="416"/>
        <v>0</v>
      </c>
      <c r="DW89" s="350">
        <f t="shared" si="417"/>
        <v>0</v>
      </c>
      <c r="DX89" s="350">
        <f t="shared" si="418"/>
        <v>0</v>
      </c>
      <c r="DY89" s="350">
        <f t="shared" si="419"/>
        <v>0</v>
      </c>
      <c r="DZ89" s="350">
        <f t="shared" si="420"/>
        <v>0</v>
      </c>
      <c r="EA89" s="350">
        <f t="shared" si="421"/>
        <v>0</v>
      </c>
      <c r="EB89" s="350">
        <f t="shared" si="422"/>
        <v>0</v>
      </c>
      <c r="EC89" s="350">
        <f t="shared" si="423"/>
        <v>0</v>
      </c>
      <c r="ED89" s="350">
        <f t="shared" si="424"/>
        <v>0</v>
      </c>
      <c r="EE89" s="350">
        <f t="shared" si="425"/>
        <v>0</v>
      </c>
      <c r="EF89" s="350">
        <f t="shared" si="426"/>
        <v>0</v>
      </c>
      <c r="EG89" s="350">
        <f t="shared" si="427"/>
        <v>0</v>
      </c>
      <c r="EH89" s="350">
        <f t="shared" si="428"/>
        <v>0</v>
      </c>
      <c r="EI89" s="350">
        <f t="shared" si="429"/>
        <v>0</v>
      </c>
      <c r="EJ89" s="350">
        <f t="shared" si="430"/>
        <v>0</v>
      </c>
      <c r="EK89" s="350">
        <f t="shared" si="431"/>
        <v>0</v>
      </c>
      <c r="EL89" s="350">
        <f t="shared" si="432"/>
        <v>0</v>
      </c>
      <c r="EM89" s="350">
        <f t="shared" si="433"/>
        <v>0</v>
      </c>
      <c r="EN89" s="350">
        <f t="shared" si="434"/>
        <v>0</v>
      </c>
      <c r="EO89" s="350">
        <f t="shared" si="435"/>
        <v>0</v>
      </c>
      <c r="EP89" s="350">
        <f t="shared" si="436"/>
        <v>0</v>
      </c>
      <c r="EQ89" s="350">
        <f t="shared" si="437"/>
        <v>0</v>
      </c>
      <c r="ER89" s="350">
        <f t="shared" si="438"/>
        <v>0</v>
      </c>
      <c r="ES89" s="350">
        <f t="shared" si="439"/>
        <v>0</v>
      </c>
      <c r="ET89" s="350">
        <f t="shared" si="440"/>
        <v>0</v>
      </c>
      <c r="EU89" s="350">
        <f t="shared" si="441"/>
        <v>0</v>
      </c>
      <c r="EV89" s="350">
        <f t="shared" si="442"/>
        <v>0</v>
      </c>
      <c r="EW89" s="350">
        <f t="shared" si="443"/>
        <v>0</v>
      </c>
      <c r="EX89" s="350">
        <f t="shared" si="444"/>
        <v>0</v>
      </c>
      <c r="EY89" s="350">
        <f t="shared" si="445"/>
        <v>0</v>
      </c>
      <c r="EZ89" s="350">
        <f t="shared" si="446"/>
        <v>0</v>
      </c>
      <c r="FA89" s="350">
        <f t="shared" si="447"/>
        <v>0</v>
      </c>
      <c r="FB89" s="350">
        <f t="shared" si="448"/>
        <v>0</v>
      </c>
      <c r="FC89" s="350">
        <f t="shared" si="449"/>
        <v>0</v>
      </c>
      <c r="FD89" s="350">
        <f t="shared" si="450"/>
        <v>0</v>
      </c>
      <c r="FE89" s="350">
        <f t="shared" si="451"/>
        <v>0</v>
      </c>
      <c r="FF89" s="350">
        <f t="shared" si="452"/>
        <v>0</v>
      </c>
      <c r="FG89" s="350">
        <f t="shared" si="453"/>
        <v>0</v>
      </c>
      <c r="FH89" s="350">
        <f t="shared" si="454"/>
        <v>0</v>
      </c>
      <c r="FI89" s="350">
        <f t="shared" si="455"/>
        <v>0</v>
      </c>
      <c r="FJ89" s="350">
        <f t="shared" si="456"/>
        <v>0</v>
      </c>
      <c r="FK89" s="350">
        <f t="shared" si="457"/>
        <v>0</v>
      </c>
      <c r="FL89" s="350">
        <f t="shared" si="458"/>
        <v>0</v>
      </c>
      <c r="FM89" s="350">
        <f t="shared" si="459"/>
        <v>0</v>
      </c>
      <c r="FN89" s="350">
        <f t="shared" si="460"/>
        <v>0</v>
      </c>
      <c r="FO89" s="350">
        <f t="shared" si="461"/>
        <v>0</v>
      </c>
      <c r="FP89" s="350">
        <f t="shared" si="462"/>
        <v>0</v>
      </c>
      <c r="FQ89" s="350">
        <f t="shared" si="463"/>
        <v>0</v>
      </c>
      <c r="FR89" s="350">
        <f t="shared" si="464"/>
        <v>0</v>
      </c>
      <c r="FS89" s="350">
        <f t="shared" si="465"/>
        <v>0</v>
      </c>
      <c r="FT89" s="350">
        <f t="shared" si="466"/>
        <v>0</v>
      </c>
      <c r="FU89" s="350">
        <f t="shared" si="467"/>
        <v>0</v>
      </c>
      <c r="FV89" s="350">
        <f t="shared" si="468"/>
        <v>0</v>
      </c>
      <c r="FW89" s="350">
        <f t="shared" si="469"/>
        <v>0</v>
      </c>
      <c r="FX89" s="350">
        <f t="shared" si="470"/>
        <v>0</v>
      </c>
      <c r="FY89" s="350">
        <f t="shared" si="471"/>
        <v>0</v>
      </c>
      <c r="FZ89" s="350">
        <f t="shared" si="472"/>
        <v>0</v>
      </c>
      <c r="GA89" s="350">
        <f t="shared" si="473"/>
        <v>0</v>
      </c>
      <c r="GB89" s="350">
        <f t="shared" si="474"/>
        <v>0</v>
      </c>
      <c r="GC89" s="350">
        <f t="shared" si="475"/>
        <v>0</v>
      </c>
      <c r="GD89" s="350">
        <f t="shared" si="476"/>
        <v>0</v>
      </c>
      <c r="GE89" s="350">
        <f t="shared" si="477"/>
        <v>0</v>
      </c>
      <c r="GF89" s="350">
        <f t="shared" si="478"/>
        <v>0</v>
      </c>
      <c r="GG89" s="350">
        <f t="shared" si="479"/>
        <v>0</v>
      </c>
      <c r="GH89" s="350">
        <f t="shared" si="480"/>
        <v>0</v>
      </c>
      <c r="GI89" s="350">
        <f t="shared" si="481"/>
        <v>0</v>
      </c>
      <c r="GJ89" s="350">
        <f t="shared" si="482"/>
        <v>0</v>
      </c>
      <c r="GK89" s="350">
        <f t="shared" si="483"/>
        <v>0</v>
      </c>
      <c r="GL89" s="350">
        <f t="shared" si="484"/>
        <v>0</v>
      </c>
      <c r="GN89" s="346">
        <f>SUM(AS89:GL89)</f>
        <v>0</v>
      </c>
      <c r="GO89" s="346">
        <v>1</v>
      </c>
      <c r="GP89" s="346">
        <f t="shared" si="486"/>
        <v>0</v>
      </c>
    </row>
    <row r="90" spans="1:198" x14ac:dyDescent="0.25">
      <c r="A90" s="31"/>
      <c r="B90" s="31"/>
      <c r="C90" s="31"/>
      <c r="D90" s="31"/>
      <c r="E90" s="31"/>
      <c r="F90" s="31"/>
      <c r="G90" s="34"/>
      <c r="H90" s="31"/>
      <c r="I90" s="31"/>
      <c r="J90" s="31"/>
      <c r="K90" s="31"/>
      <c r="L90" s="31"/>
      <c r="M90" s="31"/>
      <c r="N90" s="31"/>
      <c r="O90" s="99"/>
      <c r="P90" s="4" t="str">
        <f t="shared" si="171"/>
        <v/>
      </c>
      <c r="Q90" s="102"/>
      <c r="R90" s="4" t="str">
        <f t="shared" si="172"/>
        <v/>
      </c>
      <c r="S90" s="31"/>
      <c r="T90" s="31"/>
      <c r="U90" s="31"/>
      <c r="V90" s="31"/>
      <c r="W90" s="31"/>
      <c r="X90" s="31"/>
      <c r="Y90" s="31"/>
      <c r="Z90" s="31"/>
      <c r="AA90" s="31"/>
      <c r="AC90" s="346">
        <f t="shared" si="173"/>
        <v>0</v>
      </c>
      <c r="AF90" s="346">
        <f t="shared" si="174"/>
        <v>0</v>
      </c>
      <c r="AG90" s="346">
        <f t="shared" si="175"/>
        <v>0</v>
      </c>
      <c r="AH90" s="346">
        <f t="shared" si="176"/>
        <v>0</v>
      </c>
      <c r="AI90" s="346">
        <f t="shared" si="178"/>
        <v>0</v>
      </c>
      <c r="AJ90" s="346">
        <f t="shared" si="179"/>
        <v>0</v>
      </c>
      <c r="AK90" s="346">
        <f t="shared" si="180"/>
        <v>0</v>
      </c>
      <c r="AL90" s="346">
        <f t="shared" si="181"/>
        <v>0</v>
      </c>
      <c r="AM90" s="346">
        <f t="shared" si="182"/>
        <v>0</v>
      </c>
      <c r="AN90" s="346">
        <f t="shared" si="177"/>
        <v>0</v>
      </c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  <c r="BJ90" s="350"/>
      <c r="BK90" s="350"/>
      <c r="BL90" s="350"/>
      <c r="BM90" s="350"/>
      <c r="BN90" s="350"/>
      <c r="BO90" s="350"/>
      <c r="BP90" s="350"/>
      <c r="BQ90" s="350"/>
      <c r="BR90" s="350"/>
      <c r="BS90" s="350"/>
      <c r="BT90" s="350"/>
      <c r="BU90" s="350"/>
      <c r="BV90" s="350"/>
      <c r="BW90" s="350"/>
      <c r="BX90" s="350"/>
      <c r="BY90" s="350"/>
      <c r="BZ90" s="350"/>
      <c r="CA90" s="350"/>
      <c r="CB90" s="350"/>
      <c r="CC90" s="350"/>
      <c r="CD90" s="350"/>
      <c r="CE90" s="350"/>
      <c r="CF90" s="350"/>
      <c r="CG90" s="350"/>
      <c r="CH90" s="350"/>
      <c r="CI90" s="350"/>
      <c r="CJ90" s="350"/>
      <c r="CK90" s="350"/>
      <c r="CL90" s="350"/>
      <c r="CM90" s="350"/>
      <c r="CN90" s="350"/>
      <c r="CO90" s="350"/>
      <c r="CP90" s="350"/>
      <c r="CQ90" s="350"/>
      <c r="CR90" s="350"/>
      <c r="CS90" s="350"/>
      <c r="CT90" s="350"/>
      <c r="CU90" s="350"/>
      <c r="CV90" s="350"/>
      <c r="CW90" s="350"/>
      <c r="CX90" s="350"/>
      <c r="CY90" s="350"/>
      <c r="CZ90" s="350"/>
      <c r="DA90" s="350"/>
      <c r="DB90" s="350"/>
      <c r="DC90" s="350"/>
      <c r="DD90" s="350"/>
      <c r="DE90" s="350"/>
      <c r="DF90" s="350"/>
      <c r="DG90" s="350"/>
      <c r="DH90" s="350"/>
      <c r="DI90" s="350"/>
      <c r="DJ90" s="350"/>
      <c r="DK90" s="350"/>
      <c r="DL90" s="350"/>
      <c r="DM90" s="350"/>
      <c r="DN90" s="350"/>
      <c r="DO90" s="350"/>
      <c r="DP90" s="350"/>
      <c r="DQ90" s="350"/>
      <c r="DR90" s="350"/>
      <c r="DS90" s="350"/>
      <c r="DT90" s="350"/>
      <c r="DU90" s="350"/>
      <c r="DV90" s="350"/>
      <c r="DW90" s="350"/>
      <c r="DX90" s="350"/>
      <c r="DY90" s="350"/>
      <c r="DZ90" s="350"/>
      <c r="EA90" s="350"/>
      <c r="EB90" s="350"/>
      <c r="EC90" s="350"/>
      <c r="ED90" s="350"/>
      <c r="EE90" s="350"/>
      <c r="EF90" s="350"/>
      <c r="EG90" s="350"/>
      <c r="EH90" s="350"/>
      <c r="EI90" s="350"/>
      <c r="EJ90" s="350"/>
      <c r="EK90" s="350"/>
      <c r="EL90" s="350"/>
      <c r="EM90" s="350"/>
      <c r="EN90" s="350"/>
      <c r="EO90" s="350"/>
      <c r="EP90" s="350"/>
      <c r="EQ90" s="350"/>
      <c r="ER90" s="350"/>
      <c r="ES90" s="350"/>
      <c r="ET90" s="350"/>
      <c r="EU90" s="350"/>
      <c r="EV90" s="350"/>
      <c r="EW90" s="350"/>
      <c r="EX90" s="350"/>
      <c r="EY90" s="350"/>
      <c r="EZ90" s="350"/>
      <c r="FA90" s="350"/>
      <c r="FB90" s="350"/>
      <c r="FC90" s="350"/>
      <c r="FD90" s="350"/>
      <c r="FE90" s="350"/>
      <c r="FF90" s="350"/>
      <c r="FG90" s="350"/>
      <c r="FH90" s="350"/>
      <c r="FI90" s="350"/>
      <c r="FJ90" s="350"/>
      <c r="FK90" s="350"/>
      <c r="FL90" s="350"/>
      <c r="FM90" s="350"/>
      <c r="FN90" s="350"/>
      <c r="FO90" s="350"/>
      <c r="FP90" s="350"/>
      <c r="FQ90" s="350"/>
      <c r="FR90" s="350"/>
      <c r="FS90" s="350"/>
      <c r="FT90" s="350"/>
      <c r="FU90" s="350"/>
      <c r="FV90" s="350"/>
      <c r="FW90" s="350"/>
      <c r="FX90" s="350"/>
      <c r="FY90" s="350"/>
      <c r="FZ90" s="350"/>
      <c r="GA90" s="350"/>
      <c r="GB90" s="350"/>
      <c r="GC90" s="350"/>
      <c r="GD90" s="350"/>
      <c r="GE90" s="350"/>
      <c r="GF90" s="350"/>
      <c r="GG90" s="350"/>
      <c r="GH90" s="350"/>
      <c r="GI90" s="350"/>
      <c r="GJ90" s="350"/>
      <c r="GK90" s="350"/>
      <c r="GL90" s="350"/>
      <c r="GN90" s="620" t="s">
        <v>451</v>
      </c>
      <c r="GO90" s="620"/>
      <c r="GP90" s="351">
        <f>SUM(GP79:GP89)</f>
        <v>0</v>
      </c>
    </row>
    <row r="91" spans="1:198" x14ac:dyDescent="0.25">
      <c r="A91" s="31"/>
      <c r="B91" s="31"/>
      <c r="C91" s="31"/>
      <c r="D91" s="31"/>
      <c r="E91" s="31"/>
      <c r="F91" s="31"/>
      <c r="G91" s="34"/>
      <c r="H91" s="31"/>
      <c r="I91" s="31"/>
      <c r="J91" s="31"/>
      <c r="K91" s="31"/>
      <c r="L91" s="31"/>
      <c r="M91" s="31"/>
      <c r="N91" s="31"/>
      <c r="O91" s="99"/>
      <c r="P91" s="4" t="str">
        <f t="shared" si="171"/>
        <v/>
      </c>
      <c r="Q91" s="102"/>
      <c r="R91" s="4" t="str">
        <f t="shared" si="172"/>
        <v/>
      </c>
      <c r="S91" s="31"/>
      <c r="T91" s="31"/>
      <c r="U91" s="31"/>
      <c r="V91" s="31"/>
      <c r="W91" s="31"/>
      <c r="X91" s="31"/>
      <c r="Y91" s="31"/>
      <c r="Z91" s="31"/>
      <c r="AA91" s="31"/>
      <c r="AC91" s="346">
        <f t="shared" si="173"/>
        <v>0</v>
      </c>
      <c r="AF91" s="346">
        <f t="shared" si="174"/>
        <v>0</v>
      </c>
      <c r="AG91" s="346">
        <f t="shared" si="175"/>
        <v>0</v>
      </c>
      <c r="AH91" s="346">
        <f t="shared" si="176"/>
        <v>0</v>
      </c>
      <c r="AI91" s="346">
        <f t="shared" si="178"/>
        <v>0</v>
      </c>
      <c r="AJ91" s="346">
        <f t="shared" si="179"/>
        <v>0</v>
      </c>
      <c r="AK91" s="346">
        <f t="shared" si="180"/>
        <v>0</v>
      </c>
      <c r="AL91" s="346">
        <f t="shared" si="181"/>
        <v>0</v>
      </c>
      <c r="AM91" s="346">
        <f t="shared" si="182"/>
        <v>0</v>
      </c>
      <c r="AN91" s="346">
        <f t="shared" si="177"/>
        <v>0</v>
      </c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  <c r="BL91" s="350"/>
      <c r="BM91" s="350"/>
      <c r="BN91" s="350"/>
      <c r="BO91" s="350"/>
      <c r="BP91" s="350"/>
      <c r="BQ91" s="350"/>
      <c r="BR91" s="350"/>
      <c r="BS91" s="350"/>
      <c r="BT91" s="350"/>
      <c r="BU91" s="350"/>
      <c r="BV91" s="350"/>
      <c r="BW91" s="350"/>
      <c r="BX91" s="350"/>
      <c r="BY91" s="350"/>
      <c r="BZ91" s="350"/>
      <c r="CA91" s="350"/>
      <c r="CB91" s="350"/>
      <c r="CC91" s="350"/>
      <c r="CD91" s="350"/>
      <c r="CE91" s="350"/>
      <c r="CF91" s="350"/>
      <c r="CG91" s="350"/>
      <c r="CH91" s="350"/>
      <c r="CI91" s="350"/>
      <c r="CJ91" s="350"/>
      <c r="CK91" s="350"/>
      <c r="CL91" s="350"/>
      <c r="CM91" s="350"/>
      <c r="CN91" s="350"/>
      <c r="CO91" s="350"/>
      <c r="CP91" s="350"/>
      <c r="CQ91" s="350"/>
      <c r="CR91" s="350"/>
      <c r="CS91" s="350"/>
      <c r="CT91" s="350"/>
      <c r="CU91" s="350"/>
      <c r="CV91" s="350"/>
      <c r="CW91" s="350"/>
      <c r="CX91" s="350"/>
      <c r="CY91" s="350"/>
      <c r="CZ91" s="350"/>
      <c r="DA91" s="350"/>
      <c r="DB91" s="350"/>
      <c r="DC91" s="350"/>
      <c r="DD91" s="350"/>
      <c r="DE91" s="350"/>
      <c r="DF91" s="350"/>
      <c r="DG91" s="350"/>
      <c r="DH91" s="350"/>
      <c r="DI91" s="350"/>
      <c r="DJ91" s="350"/>
      <c r="DK91" s="350"/>
      <c r="DL91" s="350"/>
      <c r="DM91" s="350"/>
      <c r="DN91" s="350"/>
      <c r="DO91" s="350"/>
      <c r="DP91" s="350"/>
      <c r="DQ91" s="350"/>
      <c r="DR91" s="350"/>
      <c r="DS91" s="350"/>
      <c r="DT91" s="350"/>
      <c r="DU91" s="350"/>
      <c r="DV91" s="350"/>
      <c r="DW91" s="350"/>
      <c r="DX91" s="350"/>
      <c r="DY91" s="350"/>
      <c r="DZ91" s="350"/>
      <c r="EA91" s="350"/>
      <c r="EB91" s="350"/>
      <c r="EC91" s="350"/>
      <c r="ED91" s="350"/>
      <c r="EE91" s="350"/>
      <c r="EF91" s="350"/>
      <c r="EG91" s="350"/>
      <c r="EH91" s="350"/>
      <c r="EI91" s="350"/>
      <c r="EJ91" s="350"/>
      <c r="EK91" s="350"/>
      <c r="EL91" s="350"/>
      <c r="EM91" s="350"/>
      <c r="EN91" s="350"/>
      <c r="EO91" s="350"/>
      <c r="EP91" s="350"/>
      <c r="EQ91" s="350"/>
      <c r="ER91" s="350"/>
      <c r="ES91" s="350"/>
      <c r="ET91" s="350"/>
      <c r="EU91" s="350"/>
      <c r="EV91" s="350"/>
      <c r="EW91" s="350"/>
      <c r="EX91" s="350"/>
      <c r="EY91" s="350"/>
      <c r="EZ91" s="350"/>
      <c r="FA91" s="350"/>
      <c r="FB91" s="350"/>
      <c r="FC91" s="350"/>
      <c r="FD91" s="350"/>
      <c r="FE91" s="350"/>
      <c r="FF91" s="350"/>
      <c r="FG91" s="350"/>
      <c r="FH91" s="350"/>
      <c r="FI91" s="350"/>
      <c r="FJ91" s="350"/>
      <c r="FK91" s="350"/>
      <c r="FL91" s="350"/>
      <c r="FM91" s="350"/>
      <c r="FN91" s="350"/>
      <c r="FO91" s="350"/>
      <c r="FP91" s="350"/>
      <c r="FQ91" s="350"/>
      <c r="FR91" s="350"/>
      <c r="FS91" s="350"/>
      <c r="FT91" s="350"/>
      <c r="FU91" s="350"/>
      <c r="FV91" s="350"/>
      <c r="FW91" s="350"/>
      <c r="FX91" s="350"/>
      <c r="FY91" s="350"/>
      <c r="FZ91" s="350"/>
      <c r="GA91" s="350"/>
      <c r="GB91" s="350"/>
      <c r="GC91" s="350"/>
      <c r="GD91" s="350"/>
      <c r="GE91" s="350"/>
      <c r="GF91" s="350"/>
      <c r="GG91" s="350"/>
      <c r="GH91" s="350"/>
      <c r="GI91" s="350"/>
      <c r="GJ91" s="350"/>
      <c r="GK91" s="350"/>
      <c r="GL91" s="350"/>
    </row>
    <row r="92" spans="1:198" x14ac:dyDescent="0.25">
      <c r="A92" s="31"/>
      <c r="B92" s="31"/>
      <c r="C92" s="31"/>
      <c r="D92" s="31"/>
      <c r="E92" s="31"/>
      <c r="F92" s="31"/>
      <c r="G92" s="34"/>
      <c r="H92" s="31"/>
      <c r="I92" s="31"/>
      <c r="J92" s="31"/>
      <c r="K92" s="31"/>
      <c r="L92" s="31"/>
      <c r="M92" s="31"/>
      <c r="N92" s="31"/>
      <c r="O92" s="99"/>
      <c r="P92" s="4" t="str">
        <f t="shared" si="171"/>
        <v/>
      </c>
      <c r="Q92" s="102"/>
      <c r="R92" s="4" t="str">
        <f t="shared" si="172"/>
        <v/>
      </c>
      <c r="S92" s="31"/>
      <c r="T92" s="31"/>
      <c r="U92" s="31"/>
      <c r="V92" s="31"/>
      <c r="W92" s="31"/>
      <c r="X92" s="31"/>
      <c r="Y92" s="31"/>
      <c r="Z92" s="31"/>
      <c r="AA92" s="31"/>
      <c r="AC92" s="346">
        <f t="shared" si="173"/>
        <v>0</v>
      </c>
      <c r="AF92" s="346">
        <f t="shared" si="174"/>
        <v>0</v>
      </c>
      <c r="AG92" s="346">
        <f t="shared" si="175"/>
        <v>0</v>
      </c>
      <c r="AH92" s="346">
        <f t="shared" si="176"/>
        <v>0</v>
      </c>
      <c r="AI92" s="346">
        <f t="shared" si="178"/>
        <v>0</v>
      </c>
      <c r="AJ92" s="346">
        <f t="shared" si="179"/>
        <v>0</v>
      </c>
      <c r="AK92" s="346">
        <f t="shared" si="180"/>
        <v>0</v>
      </c>
      <c r="AL92" s="346">
        <f t="shared" si="181"/>
        <v>0</v>
      </c>
      <c r="AM92" s="346">
        <f t="shared" si="182"/>
        <v>0</v>
      </c>
      <c r="AN92" s="346">
        <f t="shared" si="177"/>
        <v>0</v>
      </c>
    </row>
    <row r="93" spans="1:198" x14ac:dyDescent="0.25">
      <c r="A93" s="31"/>
      <c r="B93" s="31"/>
      <c r="C93" s="31"/>
      <c r="D93" s="31"/>
      <c r="E93" s="31"/>
      <c r="F93" s="31"/>
      <c r="G93" s="34"/>
      <c r="H93" s="31"/>
      <c r="I93" s="31"/>
      <c r="J93" s="31"/>
      <c r="K93" s="31"/>
      <c r="L93" s="31"/>
      <c r="M93" s="31"/>
      <c r="N93" s="31"/>
      <c r="O93" s="99"/>
      <c r="P93" s="4" t="str">
        <f t="shared" si="171"/>
        <v/>
      </c>
      <c r="Q93" s="102"/>
      <c r="R93" s="4" t="str">
        <f t="shared" si="172"/>
        <v/>
      </c>
      <c r="S93" s="31"/>
      <c r="T93" s="31"/>
      <c r="U93" s="31"/>
      <c r="V93" s="31"/>
      <c r="W93" s="31"/>
      <c r="X93" s="31"/>
      <c r="Y93" s="31"/>
      <c r="Z93" s="31"/>
      <c r="AA93" s="31"/>
      <c r="AC93" s="346">
        <f t="shared" si="173"/>
        <v>0</v>
      </c>
      <c r="AF93" s="346">
        <f t="shared" si="174"/>
        <v>0</v>
      </c>
      <c r="AG93" s="346">
        <f t="shared" si="175"/>
        <v>0</v>
      </c>
      <c r="AH93" s="346">
        <f t="shared" si="176"/>
        <v>0</v>
      </c>
      <c r="AI93" s="346">
        <f t="shared" si="178"/>
        <v>0</v>
      </c>
      <c r="AJ93" s="346">
        <f t="shared" si="179"/>
        <v>0</v>
      </c>
      <c r="AK93" s="346">
        <f t="shared" si="180"/>
        <v>0</v>
      </c>
      <c r="AL93" s="346">
        <f t="shared" si="181"/>
        <v>0</v>
      </c>
      <c r="AM93" s="346">
        <f t="shared" si="182"/>
        <v>0</v>
      </c>
      <c r="AN93" s="346">
        <f t="shared" si="177"/>
        <v>0</v>
      </c>
    </row>
    <row r="94" spans="1:198" x14ac:dyDescent="0.25">
      <c r="A94" s="31"/>
      <c r="B94" s="31"/>
      <c r="C94" s="31"/>
      <c r="D94" s="31"/>
      <c r="E94" s="31"/>
      <c r="F94" s="31"/>
      <c r="G94" s="34"/>
      <c r="H94" s="31"/>
      <c r="I94" s="31"/>
      <c r="J94" s="31"/>
      <c r="K94" s="31"/>
      <c r="L94" s="31"/>
      <c r="M94" s="31"/>
      <c r="N94" s="31"/>
      <c r="O94" s="99"/>
      <c r="P94" s="4" t="str">
        <f t="shared" si="171"/>
        <v/>
      </c>
      <c r="Q94" s="102"/>
      <c r="R94" s="4" t="str">
        <f t="shared" si="172"/>
        <v/>
      </c>
      <c r="S94" s="31"/>
      <c r="T94" s="31"/>
      <c r="U94" s="31"/>
      <c r="V94" s="31"/>
      <c r="W94" s="31"/>
      <c r="X94" s="31"/>
      <c r="Y94" s="31"/>
      <c r="Z94" s="31"/>
      <c r="AA94" s="31"/>
      <c r="AC94" s="346">
        <f t="shared" si="173"/>
        <v>0</v>
      </c>
      <c r="AF94" s="346">
        <f t="shared" si="174"/>
        <v>0</v>
      </c>
      <c r="AG94" s="346">
        <f t="shared" si="175"/>
        <v>0</v>
      </c>
      <c r="AH94" s="346">
        <f t="shared" si="176"/>
        <v>0</v>
      </c>
      <c r="AI94" s="346">
        <f t="shared" si="178"/>
        <v>0</v>
      </c>
      <c r="AJ94" s="346">
        <f t="shared" si="179"/>
        <v>0</v>
      </c>
      <c r="AK94" s="346">
        <f t="shared" si="180"/>
        <v>0</v>
      </c>
      <c r="AL94" s="346">
        <f t="shared" si="181"/>
        <v>0</v>
      </c>
      <c r="AM94" s="346">
        <f t="shared" si="182"/>
        <v>0</v>
      </c>
      <c r="AN94" s="346">
        <f t="shared" si="177"/>
        <v>0</v>
      </c>
    </row>
    <row r="95" spans="1:198" x14ac:dyDescent="0.25">
      <c r="A95" s="31"/>
      <c r="B95" s="31"/>
      <c r="C95" s="31"/>
      <c r="D95" s="31"/>
      <c r="E95" s="31"/>
      <c r="F95" s="31"/>
      <c r="G95" s="34"/>
      <c r="H95" s="31"/>
      <c r="I95" s="31"/>
      <c r="J95" s="31"/>
      <c r="K95" s="31"/>
      <c r="L95" s="31"/>
      <c r="M95" s="31"/>
      <c r="N95" s="31"/>
      <c r="O95" s="99"/>
      <c r="P95" s="4" t="str">
        <f t="shared" si="171"/>
        <v/>
      </c>
      <c r="Q95" s="102"/>
      <c r="R95" s="4" t="str">
        <f t="shared" si="172"/>
        <v/>
      </c>
      <c r="S95" s="31"/>
      <c r="T95" s="31"/>
      <c r="U95" s="31"/>
      <c r="V95" s="31"/>
      <c r="W95" s="31"/>
      <c r="X95" s="31"/>
      <c r="Y95" s="31"/>
      <c r="Z95" s="31"/>
      <c r="AA95" s="31"/>
      <c r="AC95" s="346">
        <f t="shared" si="173"/>
        <v>0</v>
      </c>
      <c r="AF95" s="346">
        <f t="shared" si="174"/>
        <v>0</v>
      </c>
      <c r="AG95" s="346">
        <f t="shared" si="175"/>
        <v>0</v>
      </c>
      <c r="AH95" s="346">
        <f t="shared" si="176"/>
        <v>0</v>
      </c>
      <c r="AI95" s="346">
        <f t="shared" si="178"/>
        <v>0</v>
      </c>
      <c r="AJ95" s="346">
        <f t="shared" si="179"/>
        <v>0</v>
      </c>
      <c r="AK95" s="346">
        <f t="shared" si="180"/>
        <v>0</v>
      </c>
      <c r="AL95" s="346">
        <f t="shared" si="181"/>
        <v>0</v>
      </c>
      <c r="AM95" s="346">
        <f t="shared" si="182"/>
        <v>0</v>
      </c>
      <c r="AN95" s="346">
        <f t="shared" si="177"/>
        <v>0</v>
      </c>
    </row>
    <row r="96" spans="1:198" x14ac:dyDescent="0.25">
      <c r="A96" s="31"/>
      <c r="B96" s="31"/>
      <c r="C96" s="31"/>
      <c r="D96" s="31"/>
      <c r="E96" s="31"/>
      <c r="F96" s="31"/>
      <c r="G96" s="34"/>
      <c r="H96" s="31"/>
      <c r="I96" s="31"/>
      <c r="J96" s="31"/>
      <c r="K96" s="31"/>
      <c r="L96" s="31"/>
      <c r="M96" s="31"/>
      <c r="N96" s="31"/>
      <c r="O96" s="99"/>
      <c r="P96" s="4" t="str">
        <f t="shared" si="171"/>
        <v/>
      </c>
      <c r="Q96" s="102"/>
      <c r="R96" s="4" t="str">
        <f t="shared" si="172"/>
        <v/>
      </c>
      <c r="S96" s="31"/>
      <c r="T96" s="31"/>
      <c r="U96" s="31"/>
      <c r="V96" s="31"/>
      <c r="W96" s="31"/>
      <c r="X96" s="31"/>
      <c r="Y96" s="31"/>
      <c r="Z96" s="31"/>
      <c r="AA96" s="31"/>
      <c r="AC96" s="346">
        <f t="shared" si="173"/>
        <v>0</v>
      </c>
      <c r="AF96" s="346">
        <f t="shared" si="174"/>
        <v>0</v>
      </c>
      <c r="AG96" s="346">
        <f t="shared" si="175"/>
        <v>0</v>
      </c>
      <c r="AH96" s="346">
        <f t="shared" si="176"/>
        <v>0</v>
      </c>
      <c r="AI96" s="346">
        <f t="shared" si="178"/>
        <v>0</v>
      </c>
      <c r="AJ96" s="346">
        <f t="shared" si="179"/>
        <v>0</v>
      </c>
      <c r="AK96" s="346">
        <f t="shared" si="180"/>
        <v>0</v>
      </c>
      <c r="AL96" s="346">
        <f t="shared" si="181"/>
        <v>0</v>
      </c>
      <c r="AM96" s="346">
        <f t="shared" si="182"/>
        <v>0</v>
      </c>
      <c r="AN96" s="346">
        <f t="shared" si="177"/>
        <v>0</v>
      </c>
    </row>
    <row r="97" spans="1:40" x14ac:dyDescent="0.25">
      <c r="A97" s="31"/>
      <c r="B97" s="31"/>
      <c r="C97" s="31"/>
      <c r="D97" s="31"/>
      <c r="E97" s="31"/>
      <c r="F97" s="31"/>
      <c r="G97" s="34"/>
      <c r="H97" s="31"/>
      <c r="I97" s="31"/>
      <c r="J97" s="31"/>
      <c r="K97" s="31"/>
      <c r="L97" s="31"/>
      <c r="M97" s="31"/>
      <c r="N97" s="31"/>
      <c r="O97" s="99"/>
      <c r="P97" s="4" t="str">
        <f t="shared" si="171"/>
        <v/>
      </c>
      <c r="Q97" s="102"/>
      <c r="R97" s="4" t="str">
        <f t="shared" si="172"/>
        <v/>
      </c>
      <c r="S97" s="31"/>
      <c r="T97" s="31"/>
      <c r="U97" s="31"/>
      <c r="V97" s="31"/>
      <c r="W97" s="31"/>
      <c r="X97" s="31"/>
      <c r="Y97" s="31"/>
      <c r="Z97" s="31"/>
      <c r="AA97" s="31"/>
      <c r="AC97" s="346">
        <f t="shared" si="173"/>
        <v>0</v>
      </c>
      <c r="AF97" s="346">
        <f t="shared" si="174"/>
        <v>0</v>
      </c>
      <c r="AG97" s="346">
        <f t="shared" si="175"/>
        <v>0</v>
      </c>
      <c r="AH97" s="346">
        <f t="shared" si="176"/>
        <v>0</v>
      </c>
      <c r="AI97" s="346">
        <f t="shared" si="178"/>
        <v>0</v>
      </c>
      <c r="AJ97" s="346">
        <f t="shared" si="179"/>
        <v>0</v>
      </c>
      <c r="AK97" s="346">
        <f t="shared" si="180"/>
        <v>0</v>
      </c>
      <c r="AL97" s="346">
        <f t="shared" si="181"/>
        <v>0</v>
      </c>
      <c r="AM97" s="346">
        <f t="shared" si="182"/>
        <v>0</v>
      </c>
      <c r="AN97" s="346">
        <f t="shared" si="177"/>
        <v>0</v>
      </c>
    </row>
    <row r="98" spans="1:40" x14ac:dyDescent="0.25">
      <c r="A98" s="31"/>
      <c r="B98" s="31"/>
      <c r="C98" s="31"/>
      <c r="D98" s="31"/>
      <c r="E98" s="31"/>
      <c r="F98" s="31"/>
      <c r="G98" s="34"/>
      <c r="H98" s="31"/>
      <c r="I98" s="31"/>
      <c r="J98" s="31"/>
      <c r="K98" s="31"/>
      <c r="L98" s="31"/>
      <c r="M98" s="31"/>
      <c r="N98" s="31"/>
      <c r="O98" s="99"/>
      <c r="P98" s="4" t="str">
        <f t="shared" si="171"/>
        <v/>
      </c>
      <c r="Q98" s="102"/>
      <c r="R98" s="4" t="str">
        <f t="shared" si="172"/>
        <v/>
      </c>
      <c r="S98" s="31"/>
      <c r="T98" s="31"/>
      <c r="U98" s="31"/>
      <c r="V98" s="31"/>
      <c r="W98" s="31"/>
      <c r="X98" s="31"/>
      <c r="Y98" s="31"/>
      <c r="Z98" s="31"/>
      <c r="AA98" s="31"/>
      <c r="AC98" s="346">
        <f t="shared" si="173"/>
        <v>0</v>
      </c>
      <c r="AF98" s="346">
        <f t="shared" si="174"/>
        <v>0</v>
      </c>
      <c r="AG98" s="346">
        <f t="shared" si="175"/>
        <v>0</v>
      </c>
      <c r="AH98" s="346">
        <f t="shared" si="176"/>
        <v>0</v>
      </c>
      <c r="AI98" s="346">
        <f t="shared" si="178"/>
        <v>0</v>
      </c>
      <c r="AJ98" s="346">
        <f t="shared" si="179"/>
        <v>0</v>
      </c>
      <c r="AK98" s="346">
        <f t="shared" si="180"/>
        <v>0</v>
      </c>
      <c r="AL98" s="346">
        <f t="shared" si="181"/>
        <v>0</v>
      </c>
      <c r="AM98" s="346">
        <f t="shared" si="182"/>
        <v>0</v>
      </c>
      <c r="AN98" s="346">
        <f t="shared" si="177"/>
        <v>0</v>
      </c>
    </row>
    <row r="99" spans="1:40" x14ac:dyDescent="0.25">
      <c r="A99" s="31"/>
      <c r="B99" s="31"/>
      <c r="C99" s="31"/>
      <c r="D99" s="31"/>
      <c r="E99" s="31"/>
      <c r="F99" s="31"/>
      <c r="G99" s="34"/>
      <c r="H99" s="31"/>
      <c r="I99" s="31"/>
      <c r="J99" s="31"/>
      <c r="K99" s="31"/>
      <c r="L99" s="31"/>
      <c r="M99" s="31"/>
      <c r="N99" s="31"/>
      <c r="O99" s="99"/>
      <c r="P99" s="4" t="str">
        <f t="shared" si="171"/>
        <v/>
      </c>
      <c r="Q99" s="102"/>
      <c r="R99" s="4" t="str">
        <f t="shared" si="172"/>
        <v/>
      </c>
      <c r="S99" s="31"/>
      <c r="T99" s="31"/>
      <c r="U99" s="31"/>
      <c r="V99" s="31"/>
      <c r="W99" s="31"/>
      <c r="X99" s="31"/>
      <c r="Y99" s="31"/>
      <c r="Z99" s="31"/>
      <c r="AA99" s="31"/>
      <c r="AC99" s="346">
        <f t="shared" si="173"/>
        <v>0</v>
      </c>
      <c r="AF99" s="346">
        <f t="shared" si="174"/>
        <v>0</v>
      </c>
      <c r="AG99" s="346">
        <f t="shared" si="175"/>
        <v>0</v>
      </c>
      <c r="AH99" s="346">
        <f t="shared" si="176"/>
        <v>0</v>
      </c>
      <c r="AI99" s="346">
        <f t="shared" si="178"/>
        <v>0</v>
      </c>
      <c r="AJ99" s="346">
        <f t="shared" si="179"/>
        <v>0</v>
      </c>
      <c r="AK99" s="346">
        <f t="shared" si="180"/>
        <v>0</v>
      </c>
      <c r="AL99" s="346">
        <f t="shared" si="181"/>
        <v>0</v>
      </c>
      <c r="AM99" s="346">
        <f t="shared" si="182"/>
        <v>0</v>
      </c>
      <c r="AN99" s="346">
        <f t="shared" si="177"/>
        <v>0</v>
      </c>
    </row>
    <row r="100" spans="1:40" x14ac:dyDescent="0.25">
      <c r="A100" s="31"/>
      <c r="B100" s="31"/>
      <c r="C100" s="31"/>
      <c r="D100" s="31"/>
      <c r="E100" s="31"/>
      <c r="F100" s="31"/>
      <c r="G100" s="34"/>
      <c r="H100" s="31"/>
      <c r="I100" s="31"/>
      <c r="J100" s="31"/>
      <c r="K100" s="31"/>
      <c r="L100" s="31"/>
      <c r="M100" s="31"/>
      <c r="N100" s="31"/>
      <c r="O100" s="99"/>
      <c r="P100" s="4" t="str">
        <f t="shared" si="171"/>
        <v/>
      </c>
      <c r="Q100" s="102"/>
      <c r="R100" s="4" t="str">
        <f t="shared" si="172"/>
        <v/>
      </c>
      <c r="S100" s="31"/>
      <c r="T100" s="31"/>
      <c r="U100" s="31"/>
      <c r="V100" s="31"/>
      <c r="W100" s="31"/>
      <c r="X100" s="31"/>
      <c r="Y100" s="31"/>
      <c r="Z100" s="31"/>
      <c r="AA100" s="31"/>
      <c r="AC100" s="346">
        <f t="shared" si="173"/>
        <v>0</v>
      </c>
      <c r="AF100" s="346">
        <f t="shared" si="174"/>
        <v>0</v>
      </c>
      <c r="AG100" s="346">
        <f t="shared" si="175"/>
        <v>0</v>
      </c>
      <c r="AH100" s="346">
        <f t="shared" si="176"/>
        <v>0</v>
      </c>
      <c r="AI100" s="346">
        <f t="shared" si="178"/>
        <v>0</v>
      </c>
      <c r="AJ100" s="346">
        <f t="shared" si="179"/>
        <v>0</v>
      </c>
      <c r="AK100" s="346">
        <f t="shared" si="180"/>
        <v>0</v>
      </c>
      <c r="AL100" s="346">
        <f t="shared" si="181"/>
        <v>0</v>
      </c>
      <c r="AM100" s="346">
        <f t="shared" si="182"/>
        <v>0</v>
      </c>
      <c r="AN100" s="346">
        <f t="shared" si="177"/>
        <v>0</v>
      </c>
    </row>
    <row r="101" spans="1:40" x14ac:dyDescent="0.25">
      <c r="A101" s="31"/>
      <c r="B101" s="31"/>
      <c r="C101" s="31"/>
      <c r="D101" s="31"/>
      <c r="E101" s="31"/>
      <c r="F101" s="31"/>
      <c r="G101" s="34"/>
      <c r="H101" s="31"/>
      <c r="I101" s="31"/>
      <c r="J101" s="31"/>
      <c r="K101" s="31"/>
      <c r="L101" s="31"/>
      <c r="M101" s="31"/>
      <c r="N101" s="31"/>
      <c r="O101" s="99"/>
      <c r="P101" s="4" t="str">
        <f t="shared" si="171"/>
        <v/>
      </c>
      <c r="Q101" s="102"/>
      <c r="R101" s="4" t="str">
        <f t="shared" si="172"/>
        <v/>
      </c>
      <c r="S101" s="31"/>
      <c r="T101" s="31"/>
      <c r="U101" s="31"/>
      <c r="V101" s="31"/>
      <c r="W101" s="31"/>
      <c r="X101" s="31"/>
      <c r="Y101" s="31"/>
      <c r="Z101" s="31"/>
      <c r="AA101" s="31"/>
      <c r="AC101" s="346">
        <f t="shared" si="173"/>
        <v>0</v>
      </c>
      <c r="AF101" s="346">
        <f t="shared" si="174"/>
        <v>0</v>
      </c>
      <c r="AG101" s="346">
        <f t="shared" si="175"/>
        <v>0</v>
      </c>
      <c r="AH101" s="346">
        <f t="shared" si="176"/>
        <v>0</v>
      </c>
      <c r="AI101" s="346">
        <f t="shared" si="178"/>
        <v>0</v>
      </c>
      <c r="AJ101" s="346">
        <f t="shared" si="179"/>
        <v>0</v>
      </c>
      <c r="AK101" s="346">
        <f t="shared" si="180"/>
        <v>0</v>
      </c>
      <c r="AL101" s="346">
        <f t="shared" si="181"/>
        <v>0</v>
      </c>
      <c r="AM101" s="346">
        <f t="shared" si="182"/>
        <v>0</v>
      </c>
      <c r="AN101" s="346">
        <f t="shared" si="177"/>
        <v>0</v>
      </c>
    </row>
    <row r="102" spans="1:40" x14ac:dyDescent="0.25">
      <c r="A102" s="31"/>
      <c r="B102" s="31"/>
      <c r="C102" s="31"/>
      <c r="D102" s="31"/>
      <c r="E102" s="31"/>
      <c r="F102" s="31"/>
      <c r="G102" s="34"/>
      <c r="H102" s="31"/>
      <c r="I102" s="31"/>
      <c r="J102" s="31"/>
      <c r="K102" s="31"/>
      <c r="L102" s="31"/>
      <c r="M102" s="31"/>
      <c r="N102" s="31"/>
      <c r="O102" s="99"/>
      <c r="P102" s="4" t="str">
        <f t="shared" si="171"/>
        <v/>
      </c>
      <c r="Q102" s="102"/>
      <c r="R102" s="4" t="str">
        <f t="shared" si="172"/>
        <v/>
      </c>
      <c r="S102" s="31"/>
      <c r="T102" s="31"/>
      <c r="U102" s="31"/>
      <c r="V102" s="31"/>
      <c r="W102" s="31"/>
      <c r="X102" s="31"/>
      <c r="Y102" s="31"/>
      <c r="Z102" s="31"/>
      <c r="AA102" s="31"/>
      <c r="AC102" s="346">
        <f t="shared" si="173"/>
        <v>0</v>
      </c>
      <c r="AF102" s="346">
        <f t="shared" si="174"/>
        <v>0</v>
      </c>
      <c r="AG102" s="346">
        <f t="shared" si="175"/>
        <v>0</v>
      </c>
      <c r="AH102" s="346">
        <f t="shared" si="176"/>
        <v>0</v>
      </c>
      <c r="AI102" s="346">
        <f t="shared" si="178"/>
        <v>0</v>
      </c>
      <c r="AJ102" s="346">
        <f t="shared" si="179"/>
        <v>0</v>
      </c>
      <c r="AK102" s="346">
        <f t="shared" si="180"/>
        <v>0</v>
      </c>
      <c r="AL102" s="346">
        <f t="shared" si="181"/>
        <v>0</v>
      </c>
      <c r="AM102" s="346">
        <f t="shared" si="182"/>
        <v>0</v>
      </c>
      <c r="AN102" s="346">
        <f t="shared" si="177"/>
        <v>0</v>
      </c>
    </row>
    <row r="103" spans="1:40" x14ac:dyDescent="0.25">
      <c r="A103" s="31"/>
      <c r="B103" s="31"/>
      <c r="C103" s="31"/>
      <c r="D103" s="31"/>
      <c r="E103" s="31"/>
      <c r="F103" s="31"/>
      <c r="G103" s="34"/>
      <c r="H103" s="31"/>
      <c r="I103" s="31"/>
      <c r="J103" s="31"/>
      <c r="K103" s="31"/>
      <c r="L103" s="31"/>
      <c r="M103" s="31"/>
      <c r="N103" s="31"/>
      <c r="O103" s="99"/>
      <c r="P103" s="4" t="str">
        <f t="shared" si="171"/>
        <v/>
      </c>
      <c r="Q103" s="102"/>
      <c r="R103" s="4" t="str">
        <f t="shared" si="172"/>
        <v/>
      </c>
      <c r="S103" s="31"/>
      <c r="T103" s="31"/>
      <c r="U103" s="31"/>
      <c r="V103" s="31"/>
      <c r="W103" s="31"/>
      <c r="X103" s="31"/>
      <c r="Y103" s="31"/>
      <c r="Z103" s="31"/>
      <c r="AA103" s="31"/>
      <c r="AC103" s="346">
        <f t="shared" si="173"/>
        <v>0</v>
      </c>
      <c r="AF103" s="346">
        <f t="shared" si="174"/>
        <v>0</v>
      </c>
      <c r="AG103" s="346">
        <f t="shared" si="175"/>
        <v>0</v>
      </c>
      <c r="AH103" s="346">
        <f t="shared" si="176"/>
        <v>0</v>
      </c>
      <c r="AI103" s="346">
        <f t="shared" si="178"/>
        <v>0</v>
      </c>
      <c r="AJ103" s="346">
        <f t="shared" si="179"/>
        <v>0</v>
      </c>
      <c r="AK103" s="346">
        <f t="shared" si="180"/>
        <v>0</v>
      </c>
      <c r="AL103" s="346">
        <f t="shared" si="181"/>
        <v>0</v>
      </c>
      <c r="AM103" s="346">
        <f t="shared" si="182"/>
        <v>0</v>
      </c>
      <c r="AN103" s="346">
        <f t="shared" si="177"/>
        <v>0</v>
      </c>
    </row>
    <row r="104" spans="1:40" x14ac:dyDescent="0.25">
      <c r="A104" s="31"/>
      <c r="B104" s="31"/>
      <c r="C104" s="31"/>
      <c r="D104" s="31"/>
      <c r="E104" s="31"/>
      <c r="F104" s="31"/>
      <c r="G104" s="34"/>
      <c r="H104" s="31"/>
      <c r="I104" s="31"/>
      <c r="J104" s="31"/>
      <c r="K104" s="31"/>
      <c r="L104" s="31"/>
      <c r="M104" s="31"/>
      <c r="N104" s="31"/>
      <c r="O104" s="99"/>
      <c r="P104" s="4" t="str">
        <f t="shared" si="171"/>
        <v/>
      </c>
      <c r="Q104" s="102"/>
      <c r="R104" s="4" t="str">
        <f t="shared" si="172"/>
        <v/>
      </c>
      <c r="S104" s="31"/>
      <c r="T104" s="31"/>
      <c r="U104" s="31"/>
      <c r="V104" s="31"/>
      <c r="W104" s="31"/>
      <c r="X104" s="31"/>
      <c r="Y104" s="31"/>
      <c r="Z104" s="31"/>
      <c r="AA104" s="31"/>
      <c r="AC104" s="346">
        <f t="shared" si="173"/>
        <v>0</v>
      </c>
      <c r="AF104" s="346">
        <f t="shared" si="174"/>
        <v>0</v>
      </c>
      <c r="AG104" s="346">
        <f t="shared" si="175"/>
        <v>0</v>
      </c>
      <c r="AH104" s="346">
        <f t="shared" si="176"/>
        <v>0</v>
      </c>
      <c r="AI104" s="346">
        <f t="shared" si="178"/>
        <v>0</v>
      </c>
      <c r="AJ104" s="346">
        <f t="shared" si="179"/>
        <v>0</v>
      </c>
      <c r="AK104" s="346">
        <f t="shared" si="180"/>
        <v>0</v>
      </c>
      <c r="AL104" s="346">
        <f t="shared" si="181"/>
        <v>0</v>
      </c>
      <c r="AM104" s="346">
        <f t="shared" si="182"/>
        <v>0</v>
      </c>
      <c r="AN104" s="346">
        <f t="shared" si="177"/>
        <v>0</v>
      </c>
    </row>
    <row r="105" spans="1:40" x14ac:dyDescent="0.25">
      <c r="A105" s="31"/>
      <c r="B105" s="31"/>
      <c r="C105" s="31"/>
      <c r="D105" s="31"/>
      <c r="E105" s="31"/>
      <c r="F105" s="31"/>
      <c r="G105" s="34"/>
      <c r="H105" s="31"/>
      <c r="I105" s="31"/>
      <c r="J105" s="31"/>
      <c r="K105" s="31"/>
      <c r="L105" s="31"/>
      <c r="M105" s="31"/>
      <c r="N105" s="31"/>
      <c r="O105" s="99"/>
      <c r="P105" s="4" t="str">
        <f t="shared" ref="P105:P123" si="487">IF(ISBLANK(O105),"",LEN(TRIM(O105))-LEN(SUBSTITUTE(TRIM(O105),",",""))+1)</f>
        <v/>
      </c>
      <c r="Q105" s="102"/>
      <c r="R105" s="4" t="str">
        <f t="shared" ref="R105:R136" si="488">IF(ISBLANK(Q105),"",LEN(TRIM(Q105))-LEN(SUBSTITUTE(TRIM(Q105),",",""))+1)</f>
        <v/>
      </c>
      <c r="S105" s="31"/>
      <c r="T105" s="31"/>
      <c r="U105" s="31"/>
      <c r="V105" s="31"/>
      <c r="W105" s="31"/>
      <c r="X105" s="31"/>
      <c r="Y105" s="31"/>
      <c r="Z105" s="31"/>
      <c r="AA105" s="31"/>
      <c r="AC105" s="346">
        <f t="shared" ref="AC105:AC123" si="489">IF(ISBLANK(A105), 0, 1)</f>
        <v>0</v>
      </c>
      <c r="AF105" s="346">
        <f t="shared" ref="AF105:AF123" si="490">IF(J105="Yes", 3, 0)</f>
        <v>0</v>
      </c>
      <c r="AG105" s="346">
        <f t="shared" ref="AG105:AG123" si="491">IF(M105="Yes", 2, 0)</f>
        <v>0</v>
      </c>
      <c r="AH105" s="346">
        <f t="shared" ref="AH105:AH123" si="492">IF(OR(L105="Yes", N105="Yes", K105="Yes"), 1, 0)</f>
        <v>0</v>
      </c>
      <c r="AI105" s="346">
        <f t="shared" si="178"/>
        <v>0</v>
      </c>
      <c r="AJ105" s="346">
        <f t="shared" si="179"/>
        <v>0</v>
      </c>
      <c r="AK105" s="346">
        <f t="shared" si="180"/>
        <v>0</v>
      </c>
      <c r="AL105" s="346">
        <f t="shared" si="181"/>
        <v>0</v>
      </c>
      <c r="AM105" s="346">
        <f t="shared" si="182"/>
        <v>0</v>
      </c>
      <c r="AN105" s="346">
        <f t="shared" ref="AN105:AN136" si="493">IF(AND(AA105&gt;=3, Z105="Yes, Support Core Goals"), 2, IF(ISBLANK(AA105), 0, 1))</f>
        <v>0</v>
      </c>
    </row>
    <row r="106" spans="1:40" x14ac:dyDescent="0.25">
      <c r="A106" s="31"/>
      <c r="B106" s="31"/>
      <c r="C106" s="31"/>
      <c r="D106" s="31"/>
      <c r="E106" s="31"/>
      <c r="F106" s="31"/>
      <c r="G106" s="34"/>
      <c r="H106" s="31"/>
      <c r="I106" s="31"/>
      <c r="J106" s="31"/>
      <c r="K106" s="31"/>
      <c r="L106" s="31"/>
      <c r="M106" s="31"/>
      <c r="N106" s="31"/>
      <c r="O106" s="99"/>
      <c r="P106" s="4" t="str">
        <f t="shared" si="487"/>
        <v/>
      </c>
      <c r="Q106" s="102"/>
      <c r="R106" s="4" t="str">
        <f t="shared" si="488"/>
        <v/>
      </c>
      <c r="S106" s="31"/>
      <c r="T106" s="31"/>
      <c r="U106" s="31"/>
      <c r="V106" s="31"/>
      <c r="W106" s="31"/>
      <c r="X106" s="31"/>
      <c r="Y106" s="31"/>
      <c r="Z106" s="31"/>
      <c r="AA106" s="31"/>
      <c r="AC106" s="346">
        <f t="shared" si="489"/>
        <v>0</v>
      </c>
      <c r="AF106" s="346">
        <f t="shared" si="490"/>
        <v>0</v>
      </c>
      <c r="AG106" s="346">
        <f t="shared" si="491"/>
        <v>0</v>
      </c>
      <c r="AH106" s="346">
        <f t="shared" si="492"/>
        <v>0</v>
      </c>
      <c r="AI106" s="346">
        <f t="shared" si="178"/>
        <v>0</v>
      </c>
      <c r="AJ106" s="346">
        <f t="shared" si="179"/>
        <v>0</v>
      </c>
      <c r="AK106" s="346">
        <f t="shared" si="180"/>
        <v>0</v>
      </c>
      <c r="AL106" s="346">
        <f t="shared" si="181"/>
        <v>0</v>
      </c>
      <c r="AM106" s="346">
        <f t="shared" si="182"/>
        <v>0</v>
      </c>
      <c r="AN106" s="346">
        <f t="shared" si="493"/>
        <v>0</v>
      </c>
    </row>
    <row r="107" spans="1:40" x14ac:dyDescent="0.25">
      <c r="A107" s="31"/>
      <c r="B107" s="31"/>
      <c r="C107" s="31"/>
      <c r="D107" s="31"/>
      <c r="E107" s="31"/>
      <c r="F107" s="31"/>
      <c r="G107" s="34"/>
      <c r="H107" s="31"/>
      <c r="I107" s="31"/>
      <c r="J107" s="31"/>
      <c r="K107" s="31"/>
      <c r="L107" s="31"/>
      <c r="M107" s="31"/>
      <c r="N107" s="31"/>
      <c r="O107" s="99"/>
      <c r="P107" s="4" t="str">
        <f t="shared" si="487"/>
        <v/>
      </c>
      <c r="Q107" s="102"/>
      <c r="R107" s="4" t="str">
        <f t="shared" si="488"/>
        <v/>
      </c>
      <c r="S107" s="31"/>
      <c r="T107" s="31"/>
      <c r="U107" s="31"/>
      <c r="V107" s="31"/>
      <c r="W107" s="31"/>
      <c r="X107" s="31"/>
      <c r="Y107" s="31"/>
      <c r="Z107" s="31"/>
      <c r="AA107" s="31"/>
      <c r="AC107" s="346">
        <f t="shared" si="489"/>
        <v>0</v>
      </c>
      <c r="AF107" s="346">
        <f t="shared" si="490"/>
        <v>0</v>
      </c>
      <c r="AG107" s="346">
        <f t="shared" si="491"/>
        <v>0</v>
      </c>
      <c r="AH107" s="346">
        <f t="shared" si="492"/>
        <v>0</v>
      </c>
      <c r="AI107" s="346">
        <f t="shared" si="178"/>
        <v>0</v>
      </c>
      <c r="AJ107" s="346">
        <f t="shared" si="179"/>
        <v>0</v>
      </c>
      <c r="AK107" s="346">
        <f t="shared" si="180"/>
        <v>0</v>
      </c>
      <c r="AL107" s="346">
        <f t="shared" si="181"/>
        <v>0</v>
      </c>
      <c r="AM107" s="346">
        <f t="shared" si="182"/>
        <v>0</v>
      </c>
      <c r="AN107" s="346">
        <f t="shared" si="493"/>
        <v>0</v>
      </c>
    </row>
    <row r="108" spans="1:40" x14ac:dyDescent="0.25">
      <c r="A108" s="31"/>
      <c r="B108" s="31"/>
      <c r="C108" s="31"/>
      <c r="D108" s="31"/>
      <c r="E108" s="31"/>
      <c r="F108" s="31"/>
      <c r="G108" s="34"/>
      <c r="H108" s="31"/>
      <c r="I108" s="31"/>
      <c r="J108" s="31"/>
      <c r="K108" s="31"/>
      <c r="L108" s="31"/>
      <c r="M108" s="31"/>
      <c r="N108" s="31"/>
      <c r="O108" s="99"/>
      <c r="P108" s="4" t="str">
        <f t="shared" si="487"/>
        <v/>
      </c>
      <c r="Q108" s="102"/>
      <c r="R108" s="4" t="str">
        <f t="shared" si="488"/>
        <v/>
      </c>
      <c r="S108" s="31"/>
      <c r="T108" s="31"/>
      <c r="U108" s="31"/>
      <c r="V108" s="31"/>
      <c r="W108" s="31"/>
      <c r="X108" s="31"/>
      <c r="Y108" s="31"/>
      <c r="Z108" s="31"/>
      <c r="AA108" s="31"/>
      <c r="AC108" s="346">
        <f t="shared" si="489"/>
        <v>0</v>
      </c>
      <c r="AF108" s="346">
        <f t="shared" si="490"/>
        <v>0</v>
      </c>
      <c r="AG108" s="346">
        <f t="shared" si="491"/>
        <v>0</v>
      </c>
      <c r="AH108" s="346">
        <f t="shared" si="492"/>
        <v>0</v>
      </c>
      <c r="AI108" s="346">
        <f t="shared" si="178"/>
        <v>0</v>
      </c>
      <c r="AJ108" s="346">
        <f t="shared" si="179"/>
        <v>0</v>
      </c>
      <c r="AK108" s="346">
        <f t="shared" si="180"/>
        <v>0</v>
      </c>
      <c r="AL108" s="346">
        <f t="shared" si="181"/>
        <v>0</v>
      </c>
      <c r="AM108" s="346">
        <f t="shared" si="182"/>
        <v>0</v>
      </c>
      <c r="AN108" s="346">
        <f t="shared" si="493"/>
        <v>0</v>
      </c>
    </row>
    <row r="109" spans="1:40" x14ac:dyDescent="0.25">
      <c r="A109" s="31"/>
      <c r="B109" s="31"/>
      <c r="C109" s="31"/>
      <c r="D109" s="31"/>
      <c r="E109" s="31"/>
      <c r="F109" s="31"/>
      <c r="G109" s="34"/>
      <c r="H109" s="31"/>
      <c r="I109" s="31"/>
      <c r="J109" s="31"/>
      <c r="K109" s="31"/>
      <c r="L109" s="31"/>
      <c r="M109" s="31"/>
      <c r="N109" s="31"/>
      <c r="O109" s="99"/>
      <c r="P109" s="4" t="str">
        <f t="shared" si="487"/>
        <v/>
      </c>
      <c r="Q109" s="102"/>
      <c r="R109" s="4" t="str">
        <f t="shared" si="488"/>
        <v/>
      </c>
      <c r="S109" s="31"/>
      <c r="T109" s="31"/>
      <c r="U109" s="31"/>
      <c r="V109" s="31"/>
      <c r="W109" s="31"/>
      <c r="X109" s="31"/>
      <c r="Y109" s="31"/>
      <c r="Z109" s="31"/>
      <c r="AA109" s="31"/>
      <c r="AC109" s="346">
        <f t="shared" si="489"/>
        <v>0</v>
      </c>
      <c r="AF109" s="346">
        <f t="shared" si="490"/>
        <v>0</v>
      </c>
      <c r="AG109" s="346">
        <f t="shared" si="491"/>
        <v>0</v>
      </c>
      <c r="AH109" s="346">
        <f t="shared" si="492"/>
        <v>0</v>
      </c>
      <c r="AI109" s="346">
        <f t="shared" si="178"/>
        <v>0</v>
      </c>
      <c r="AJ109" s="346">
        <f t="shared" si="179"/>
        <v>0</v>
      </c>
      <c r="AK109" s="346">
        <f t="shared" si="180"/>
        <v>0</v>
      </c>
      <c r="AL109" s="346">
        <f t="shared" si="181"/>
        <v>0</v>
      </c>
      <c r="AM109" s="346">
        <f t="shared" si="182"/>
        <v>0</v>
      </c>
      <c r="AN109" s="346">
        <f t="shared" si="493"/>
        <v>0</v>
      </c>
    </row>
    <row r="110" spans="1:40" x14ac:dyDescent="0.25">
      <c r="A110" s="31"/>
      <c r="B110" s="31"/>
      <c r="C110" s="31"/>
      <c r="D110" s="31"/>
      <c r="E110" s="31"/>
      <c r="F110" s="31"/>
      <c r="G110" s="34"/>
      <c r="H110" s="31"/>
      <c r="I110" s="31"/>
      <c r="J110" s="31"/>
      <c r="K110" s="31"/>
      <c r="L110" s="31"/>
      <c r="M110" s="31"/>
      <c r="N110" s="31"/>
      <c r="O110" s="99"/>
      <c r="P110" s="4" t="str">
        <f t="shared" si="487"/>
        <v/>
      </c>
      <c r="Q110" s="102"/>
      <c r="R110" s="4" t="str">
        <f t="shared" si="488"/>
        <v/>
      </c>
      <c r="S110" s="31"/>
      <c r="T110" s="31"/>
      <c r="U110" s="31"/>
      <c r="V110" s="31"/>
      <c r="W110" s="31"/>
      <c r="X110" s="31"/>
      <c r="Y110" s="31"/>
      <c r="Z110" s="31"/>
      <c r="AA110" s="31"/>
      <c r="AC110" s="346">
        <f t="shared" si="489"/>
        <v>0</v>
      </c>
      <c r="AF110" s="346">
        <f t="shared" si="490"/>
        <v>0</v>
      </c>
      <c r="AG110" s="346">
        <f t="shared" si="491"/>
        <v>0</v>
      </c>
      <c r="AH110" s="346">
        <f t="shared" si="492"/>
        <v>0</v>
      </c>
      <c r="AI110" s="346">
        <f t="shared" si="178"/>
        <v>0</v>
      </c>
      <c r="AJ110" s="346">
        <f t="shared" si="179"/>
        <v>0</v>
      </c>
      <c r="AK110" s="346">
        <f t="shared" si="180"/>
        <v>0</v>
      </c>
      <c r="AL110" s="346">
        <f t="shared" si="181"/>
        <v>0</v>
      </c>
      <c r="AM110" s="346">
        <f t="shared" si="182"/>
        <v>0</v>
      </c>
      <c r="AN110" s="346">
        <f t="shared" si="493"/>
        <v>0</v>
      </c>
    </row>
    <row r="111" spans="1:40" x14ac:dyDescent="0.25">
      <c r="A111" s="31"/>
      <c r="B111" s="31"/>
      <c r="C111" s="31"/>
      <c r="D111" s="31"/>
      <c r="E111" s="31"/>
      <c r="F111" s="31"/>
      <c r="G111" s="34"/>
      <c r="H111" s="31"/>
      <c r="I111" s="31"/>
      <c r="J111" s="31"/>
      <c r="K111" s="31"/>
      <c r="L111" s="31"/>
      <c r="M111" s="31"/>
      <c r="N111" s="31"/>
      <c r="O111" s="99"/>
      <c r="P111" s="4" t="str">
        <f t="shared" si="487"/>
        <v/>
      </c>
      <c r="Q111" s="102"/>
      <c r="R111" s="4" t="str">
        <f t="shared" si="488"/>
        <v/>
      </c>
      <c r="S111" s="31"/>
      <c r="T111" s="31"/>
      <c r="U111" s="31"/>
      <c r="V111" s="31"/>
      <c r="W111" s="31"/>
      <c r="X111" s="31"/>
      <c r="Y111" s="31"/>
      <c r="Z111" s="31"/>
      <c r="AA111" s="31"/>
      <c r="AC111" s="346">
        <f t="shared" si="489"/>
        <v>0</v>
      </c>
      <c r="AF111" s="346">
        <f t="shared" si="490"/>
        <v>0</v>
      </c>
      <c r="AG111" s="346">
        <f t="shared" si="491"/>
        <v>0</v>
      </c>
      <c r="AH111" s="346">
        <f t="shared" si="492"/>
        <v>0</v>
      </c>
      <c r="AI111" s="346">
        <f t="shared" si="178"/>
        <v>0</v>
      </c>
      <c r="AJ111" s="346">
        <f t="shared" si="179"/>
        <v>0</v>
      </c>
      <c r="AK111" s="346">
        <f t="shared" si="180"/>
        <v>0</v>
      </c>
      <c r="AL111" s="346">
        <f t="shared" si="181"/>
        <v>0</v>
      </c>
      <c r="AM111" s="346">
        <f t="shared" si="182"/>
        <v>0</v>
      </c>
      <c r="AN111" s="346">
        <f t="shared" si="493"/>
        <v>0</v>
      </c>
    </row>
    <row r="112" spans="1:40" x14ac:dyDescent="0.25">
      <c r="A112" s="31"/>
      <c r="B112" s="31"/>
      <c r="C112" s="31"/>
      <c r="D112" s="31"/>
      <c r="E112" s="31"/>
      <c r="F112" s="31"/>
      <c r="G112" s="34"/>
      <c r="H112" s="31"/>
      <c r="I112" s="31"/>
      <c r="J112" s="31"/>
      <c r="K112" s="31"/>
      <c r="L112" s="31"/>
      <c r="M112" s="31"/>
      <c r="N112" s="31"/>
      <c r="O112" s="99"/>
      <c r="P112" s="4" t="str">
        <f t="shared" si="487"/>
        <v/>
      </c>
      <c r="Q112" s="102"/>
      <c r="R112" s="4" t="str">
        <f t="shared" si="488"/>
        <v/>
      </c>
      <c r="S112" s="31"/>
      <c r="T112" s="31"/>
      <c r="U112" s="31"/>
      <c r="V112" s="31"/>
      <c r="W112" s="31"/>
      <c r="X112" s="31"/>
      <c r="Y112" s="31"/>
      <c r="Z112" s="31"/>
      <c r="AA112" s="31"/>
      <c r="AC112" s="346">
        <f t="shared" si="489"/>
        <v>0</v>
      </c>
      <c r="AF112" s="346">
        <f t="shared" si="490"/>
        <v>0</v>
      </c>
      <c r="AG112" s="346">
        <f t="shared" si="491"/>
        <v>0</v>
      </c>
      <c r="AH112" s="346">
        <f t="shared" si="492"/>
        <v>0</v>
      </c>
      <c r="AI112" s="346">
        <f t="shared" si="178"/>
        <v>0</v>
      </c>
      <c r="AJ112" s="346">
        <f t="shared" si="179"/>
        <v>0</v>
      </c>
      <c r="AK112" s="346">
        <f t="shared" si="180"/>
        <v>0</v>
      </c>
      <c r="AL112" s="346">
        <f t="shared" si="181"/>
        <v>0</v>
      </c>
      <c r="AM112" s="346">
        <f t="shared" si="182"/>
        <v>0</v>
      </c>
      <c r="AN112" s="346">
        <f t="shared" si="493"/>
        <v>0</v>
      </c>
    </row>
    <row r="113" spans="1:40" x14ac:dyDescent="0.25">
      <c r="A113" s="31"/>
      <c r="B113" s="31"/>
      <c r="C113" s="31"/>
      <c r="D113" s="31"/>
      <c r="E113" s="31"/>
      <c r="F113" s="31"/>
      <c r="G113" s="34"/>
      <c r="H113" s="31"/>
      <c r="I113" s="31"/>
      <c r="J113" s="31"/>
      <c r="K113" s="31"/>
      <c r="L113" s="31"/>
      <c r="M113" s="31"/>
      <c r="N113" s="31"/>
      <c r="O113" s="99"/>
      <c r="P113" s="4" t="str">
        <f t="shared" si="487"/>
        <v/>
      </c>
      <c r="Q113" s="102"/>
      <c r="R113" s="4" t="str">
        <f t="shared" si="488"/>
        <v/>
      </c>
      <c r="S113" s="31"/>
      <c r="T113" s="31"/>
      <c r="U113" s="31"/>
      <c r="V113" s="31"/>
      <c r="W113" s="31"/>
      <c r="X113" s="31"/>
      <c r="Y113" s="31"/>
      <c r="Z113" s="31"/>
      <c r="AA113" s="31"/>
      <c r="AC113" s="346">
        <f t="shared" si="489"/>
        <v>0</v>
      </c>
      <c r="AF113" s="346">
        <f t="shared" si="490"/>
        <v>0</v>
      </c>
      <c r="AG113" s="346">
        <f t="shared" si="491"/>
        <v>0</v>
      </c>
      <c r="AH113" s="346">
        <f t="shared" si="492"/>
        <v>0</v>
      </c>
      <c r="AI113" s="346">
        <f t="shared" si="178"/>
        <v>0</v>
      </c>
      <c r="AJ113" s="346">
        <f t="shared" si="179"/>
        <v>0</v>
      </c>
      <c r="AK113" s="346">
        <f t="shared" si="180"/>
        <v>0</v>
      </c>
      <c r="AL113" s="346">
        <f t="shared" si="181"/>
        <v>0</v>
      </c>
      <c r="AM113" s="346">
        <f t="shared" si="182"/>
        <v>0</v>
      </c>
      <c r="AN113" s="346">
        <f t="shared" si="493"/>
        <v>0</v>
      </c>
    </row>
    <row r="114" spans="1:40" x14ac:dyDescent="0.25">
      <c r="A114" s="31"/>
      <c r="B114" s="31"/>
      <c r="C114" s="31"/>
      <c r="D114" s="31"/>
      <c r="E114" s="31"/>
      <c r="F114" s="31"/>
      <c r="G114" s="34"/>
      <c r="H114" s="31"/>
      <c r="I114" s="31"/>
      <c r="J114" s="31"/>
      <c r="K114" s="31"/>
      <c r="L114" s="31"/>
      <c r="M114" s="31"/>
      <c r="N114" s="31"/>
      <c r="O114" s="99"/>
      <c r="P114" s="4" t="str">
        <f t="shared" si="487"/>
        <v/>
      </c>
      <c r="Q114" s="102"/>
      <c r="R114" s="4" t="str">
        <f t="shared" si="488"/>
        <v/>
      </c>
      <c r="S114" s="31"/>
      <c r="T114" s="31"/>
      <c r="U114" s="31"/>
      <c r="V114" s="31"/>
      <c r="W114" s="31"/>
      <c r="X114" s="31"/>
      <c r="Y114" s="31"/>
      <c r="Z114" s="31"/>
      <c r="AA114" s="31"/>
      <c r="AC114" s="346">
        <f t="shared" si="489"/>
        <v>0</v>
      </c>
      <c r="AF114" s="346">
        <f t="shared" si="490"/>
        <v>0</v>
      </c>
      <c r="AG114" s="346">
        <f t="shared" si="491"/>
        <v>0</v>
      </c>
      <c r="AH114" s="346">
        <f t="shared" si="492"/>
        <v>0</v>
      </c>
      <c r="AI114" s="346">
        <f t="shared" si="178"/>
        <v>0</v>
      </c>
      <c r="AJ114" s="346">
        <f t="shared" si="179"/>
        <v>0</v>
      </c>
      <c r="AK114" s="346">
        <f t="shared" si="180"/>
        <v>0</v>
      </c>
      <c r="AL114" s="346">
        <f t="shared" si="181"/>
        <v>0</v>
      </c>
      <c r="AM114" s="346">
        <f t="shared" si="182"/>
        <v>0</v>
      </c>
      <c r="AN114" s="346">
        <f t="shared" si="493"/>
        <v>0</v>
      </c>
    </row>
    <row r="115" spans="1:40" x14ac:dyDescent="0.25">
      <c r="A115" s="31"/>
      <c r="B115" s="31"/>
      <c r="C115" s="31"/>
      <c r="D115" s="31"/>
      <c r="E115" s="31"/>
      <c r="F115" s="31"/>
      <c r="G115" s="34"/>
      <c r="H115" s="31"/>
      <c r="I115" s="31"/>
      <c r="J115" s="31"/>
      <c r="K115" s="31"/>
      <c r="L115" s="31"/>
      <c r="M115" s="31"/>
      <c r="N115" s="31"/>
      <c r="O115" s="99"/>
      <c r="P115" s="4" t="str">
        <f t="shared" si="487"/>
        <v/>
      </c>
      <c r="Q115" s="102"/>
      <c r="R115" s="4" t="str">
        <f t="shared" si="488"/>
        <v/>
      </c>
      <c r="S115" s="31"/>
      <c r="T115" s="31"/>
      <c r="U115" s="31"/>
      <c r="V115" s="31"/>
      <c r="W115" s="31"/>
      <c r="X115" s="31"/>
      <c r="Y115" s="31"/>
      <c r="Z115" s="31"/>
      <c r="AA115" s="31"/>
      <c r="AC115" s="346">
        <f t="shared" si="489"/>
        <v>0</v>
      </c>
      <c r="AF115" s="346">
        <f t="shared" si="490"/>
        <v>0</v>
      </c>
      <c r="AG115" s="346">
        <f t="shared" si="491"/>
        <v>0</v>
      </c>
      <c r="AH115" s="346">
        <f t="shared" si="492"/>
        <v>0</v>
      </c>
      <c r="AI115" s="346">
        <f t="shared" si="178"/>
        <v>0</v>
      </c>
      <c r="AJ115" s="346">
        <f t="shared" si="179"/>
        <v>0</v>
      </c>
      <c r="AK115" s="346">
        <f t="shared" si="180"/>
        <v>0</v>
      </c>
      <c r="AL115" s="346">
        <f t="shared" si="181"/>
        <v>0</v>
      </c>
      <c r="AM115" s="346">
        <f t="shared" si="182"/>
        <v>0</v>
      </c>
      <c r="AN115" s="346">
        <f t="shared" si="493"/>
        <v>0</v>
      </c>
    </row>
    <row r="116" spans="1:40" x14ac:dyDescent="0.25">
      <c r="A116" s="31"/>
      <c r="B116" s="31"/>
      <c r="C116" s="31"/>
      <c r="D116" s="31"/>
      <c r="E116" s="31"/>
      <c r="F116" s="31"/>
      <c r="G116" s="34"/>
      <c r="H116" s="31"/>
      <c r="I116" s="31"/>
      <c r="J116" s="31"/>
      <c r="K116" s="31"/>
      <c r="L116" s="31"/>
      <c r="M116" s="31"/>
      <c r="N116" s="31"/>
      <c r="O116" s="99"/>
      <c r="P116" s="4" t="str">
        <f t="shared" si="487"/>
        <v/>
      </c>
      <c r="Q116" s="102"/>
      <c r="R116" s="4" t="str">
        <f t="shared" si="488"/>
        <v/>
      </c>
      <c r="S116" s="31"/>
      <c r="T116" s="31"/>
      <c r="U116" s="31"/>
      <c r="V116" s="31"/>
      <c r="W116" s="31"/>
      <c r="X116" s="31"/>
      <c r="Y116" s="31"/>
      <c r="Z116" s="31"/>
      <c r="AA116" s="31"/>
      <c r="AC116" s="346">
        <f t="shared" si="489"/>
        <v>0</v>
      </c>
      <c r="AF116" s="346">
        <f t="shared" si="490"/>
        <v>0</v>
      </c>
      <c r="AG116" s="346">
        <f t="shared" si="491"/>
        <v>0</v>
      </c>
      <c r="AH116" s="346">
        <f t="shared" si="492"/>
        <v>0</v>
      </c>
      <c r="AI116" s="346">
        <f t="shared" si="178"/>
        <v>0</v>
      </c>
      <c r="AJ116" s="346">
        <f t="shared" si="179"/>
        <v>0</v>
      </c>
      <c r="AK116" s="346">
        <f t="shared" si="180"/>
        <v>0</v>
      </c>
      <c r="AL116" s="346">
        <f t="shared" si="181"/>
        <v>0</v>
      </c>
      <c r="AM116" s="346">
        <f t="shared" si="182"/>
        <v>0</v>
      </c>
      <c r="AN116" s="346">
        <f t="shared" si="493"/>
        <v>0</v>
      </c>
    </row>
    <row r="117" spans="1:40" x14ac:dyDescent="0.25">
      <c r="A117" s="31"/>
      <c r="B117" s="31"/>
      <c r="C117" s="31"/>
      <c r="D117" s="31"/>
      <c r="E117" s="31"/>
      <c r="F117" s="31"/>
      <c r="G117" s="34"/>
      <c r="H117" s="31"/>
      <c r="I117" s="31"/>
      <c r="J117" s="31"/>
      <c r="K117" s="31"/>
      <c r="L117" s="31"/>
      <c r="M117" s="31"/>
      <c r="N117" s="31"/>
      <c r="O117" s="99"/>
      <c r="P117" s="4" t="str">
        <f t="shared" si="487"/>
        <v/>
      </c>
      <c r="Q117" s="102"/>
      <c r="R117" s="4" t="str">
        <f t="shared" si="488"/>
        <v/>
      </c>
      <c r="S117" s="31"/>
      <c r="T117" s="31"/>
      <c r="U117" s="31"/>
      <c r="V117" s="31"/>
      <c r="W117" s="31"/>
      <c r="X117" s="31"/>
      <c r="Y117" s="31"/>
      <c r="Z117" s="31"/>
      <c r="AA117" s="31"/>
      <c r="AC117" s="346">
        <f t="shared" si="489"/>
        <v>0</v>
      </c>
      <c r="AF117" s="346">
        <f t="shared" si="490"/>
        <v>0</v>
      </c>
      <c r="AG117" s="346">
        <f t="shared" si="491"/>
        <v>0</v>
      </c>
      <c r="AH117" s="346">
        <f t="shared" si="492"/>
        <v>0</v>
      </c>
      <c r="AI117" s="346">
        <f t="shared" si="178"/>
        <v>0</v>
      </c>
      <c r="AJ117" s="346">
        <f t="shared" si="179"/>
        <v>0</v>
      </c>
      <c r="AK117" s="346">
        <f t="shared" si="180"/>
        <v>0</v>
      </c>
      <c r="AL117" s="346">
        <f t="shared" si="181"/>
        <v>0</v>
      </c>
      <c r="AM117" s="346">
        <f t="shared" si="182"/>
        <v>0</v>
      </c>
      <c r="AN117" s="346">
        <f t="shared" si="493"/>
        <v>0</v>
      </c>
    </row>
    <row r="118" spans="1:40" x14ac:dyDescent="0.25">
      <c r="A118" s="31"/>
      <c r="B118" s="31"/>
      <c r="C118" s="31"/>
      <c r="D118" s="31"/>
      <c r="E118" s="31"/>
      <c r="F118" s="31"/>
      <c r="G118" s="34"/>
      <c r="H118" s="31"/>
      <c r="I118" s="31"/>
      <c r="J118" s="31"/>
      <c r="K118" s="31"/>
      <c r="L118" s="31"/>
      <c r="M118" s="31"/>
      <c r="N118" s="31"/>
      <c r="O118" s="99"/>
      <c r="P118" s="4" t="str">
        <f t="shared" si="487"/>
        <v/>
      </c>
      <c r="Q118" s="102"/>
      <c r="R118" s="4" t="str">
        <f t="shared" si="488"/>
        <v/>
      </c>
      <c r="S118" s="31"/>
      <c r="T118" s="31"/>
      <c r="U118" s="31"/>
      <c r="V118" s="31"/>
      <c r="W118" s="31"/>
      <c r="X118" s="31"/>
      <c r="Y118" s="31"/>
      <c r="Z118" s="31"/>
      <c r="AA118" s="31"/>
      <c r="AC118" s="346">
        <f t="shared" si="489"/>
        <v>0</v>
      </c>
      <c r="AF118" s="346">
        <f t="shared" si="490"/>
        <v>0</v>
      </c>
      <c r="AG118" s="346">
        <f t="shared" si="491"/>
        <v>0</v>
      </c>
      <c r="AH118" s="346">
        <f t="shared" si="492"/>
        <v>0</v>
      </c>
      <c r="AI118" s="346">
        <f t="shared" si="178"/>
        <v>0</v>
      </c>
      <c r="AJ118" s="346">
        <f t="shared" si="179"/>
        <v>0</v>
      </c>
      <c r="AK118" s="346">
        <f t="shared" si="180"/>
        <v>0</v>
      </c>
      <c r="AL118" s="346">
        <f t="shared" si="181"/>
        <v>0</v>
      </c>
      <c r="AM118" s="346">
        <f t="shared" si="182"/>
        <v>0</v>
      </c>
      <c r="AN118" s="346">
        <f t="shared" si="493"/>
        <v>0</v>
      </c>
    </row>
    <row r="119" spans="1:40" x14ac:dyDescent="0.25">
      <c r="A119" s="31"/>
      <c r="B119" s="31"/>
      <c r="C119" s="31"/>
      <c r="D119" s="31"/>
      <c r="E119" s="31"/>
      <c r="F119" s="31"/>
      <c r="G119" s="34"/>
      <c r="H119" s="31"/>
      <c r="I119" s="31"/>
      <c r="J119" s="31"/>
      <c r="K119" s="31"/>
      <c r="L119" s="31"/>
      <c r="M119" s="31"/>
      <c r="N119" s="31"/>
      <c r="O119" s="99"/>
      <c r="P119" s="4" t="str">
        <f t="shared" si="487"/>
        <v/>
      </c>
      <c r="Q119" s="102"/>
      <c r="R119" s="4" t="str">
        <f t="shared" si="488"/>
        <v/>
      </c>
      <c r="S119" s="31"/>
      <c r="T119" s="31"/>
      <c r="U119" s="31"/>
      <c r="V119" s="31"/>
      <c r="W119" s="31"/>
      <c r="X119" s="31"/>
      <c r="Y119" s="31"/>
      <c r="Z119" s="31"/>
      <c r="AA119" s="31"/>
      <c r="AC119" s="346">
        <f t="shared" si="489"/>
        <v>0</v>
      </c>
      <c r="AF119" s="346">
        <f t="shared" si="490"/>
        <v>0</v>
      </c>
      <c r="AG119" s="346">
        <f t="shared" si="491"/>
        <v>0</v>
      </c>
      <c r="AH119" s="346">
        <f t="shared" si="492"/>
        <v>0</v>
      </c>
      <c r="AI119" s="346">
        <f t="shared" si="178"/>
        <v>0</v>
      </c>
      <c r="AJ119" s="346">
        <f t="shared" si="179"/>
        <v>0</v>
      </c>
      <c r="AK119" s="346">
        <f t="shared" si="180"/>
        <v>0</v>
      </c>
      <c r="AL119" s="346">
        <f t="shared" si="181"/>
        <v>0</v>
      </c>
      <c r="AM119" s="346">
        <f t="shared" si="182"/>
        <v>0</v>
      </c>
      <c r="AN119" s="346">
        <f t="shared" si="493"/>
        <v>0</v>
      </c>
    </row>
    <row r="120" spans="1:40" x14ac:dyDescent="0.25">
      <c r="A120" s="31"/>
      <c r="B120" s="31"/>
      <c r="C120" s="31"/>
      <c r="D120" s="31"/>
      <c r="E120" s="31"/>
      <c r="F120" s="31"/>
      <c r="G120" s="34"/>
      <c r="H120" s="31"/>
      <c r="I120" s="31"/>
      <c r="J120" s="31"/>
      <c r="K120" s="31"/>
      <c r="L120" s="31"/>
      <c r="M120" s="31"/>
      <c r="N120" s="31"/>
      <c r="O120" s="99"/>
      <c r="P120" s="4" t="str">
        <f t="shared" si="487"/>
        <v/>
      </c>
      <c r="Q120" s="102"/>
      <c r="R120" s="4" t="str">
        <f t="shared" si="488"/>
        <v/>
      </c>
      <c r="S120" s="31"/>
      <c r="T120" s="31"/>
      <c r="U120" s="31"/>
      <c r="V120" s="31"/>
      <c r="W120" s="31"/>
      <c r="X120" s="31"/>
      <c r="Y120" s="31"/>
      <c r="Z120" s="31"/>
      <c r="AA120" s="31"/>
      <c r="AC120" s="346">
        <f t="shared" si="489"/>
        <v>0</v>
      </c>
      <c r="AF120" s="346">
        <f t="shared" si="490"/>
        <v>0</v>
      </c>
      <c r="AG120" s="346">
        <f t="shared" si="491"/>
        <v>0</v>
      </c>
      <c r="AH120" s="346">
        <f t="shared" si="492"/>
        <v>0</v>
      </c>
      <c r="AI120" s="346">
        <f t="shared" si="178"/>
        <v>0</v>
      </c>
      <c r="AJ120" s="346">
        <f t="shared" si="179"/>
        <v>0</v>
      </c>
      <c r="AK120" s="346">
        <f t="shared" si="180"/>
        <v>0</v>
      </c>
      <c r="AL120" s="346">
        <f t="shared" si="181"/>
        <v>0</v>
      </c>
      <c r="AM120" s="346">
        <f t="shared" si="182"/>
        <v>0</v>
      </c>
      <c r="AN120" s="346">
        <f t="shared" si="493"/>
        <v>0</v>
      </c>
    </row>
    <row r="121" spans="1:40" x14ac:dyDescent="0.25">
      <c r="A121" s="31"/>
      <c r="B121" s="31"/>
      <c r="C121" s="31"/>
      <c r="D121" s="31"/>
      <c r="E121" s="31"/>
      <c r="F121" s="31"/>
      <c r="G121" s="34"/>
      <c r="H121" s="31"/>
      <c r="I121" s="31"/>
      <c r="J121" s="31"/>
      <c r="K121" s="31"/>
      <c r="L121" s="31"/>
      <c r="M121" s="31"/>
      <c r="N121" s="31"/>
      <c r="O121" s="99"/>
      <c r="P121" s="4" t="str">
        <f t="shared" si="487"/>
        <v/>
      </c>
      <c r="Q121" s="102"/>
      <c r="R121" s="4" t="str">
        <f t="shared" si="488"/>
        <v/>
      </c>
      <c r="S121" s="31"/>
      <c r="T121" s="31"/>
      <c r="U121" s="31"/>
      <c r="V121" s="31"/>
      <c r="W121" s="31"/>
      <c r="X121" s="31"/>
      <c r="Y121" s="31"/>
      <c r="Z121" s="31"/>
      <c r="AA121" s="31"/>
      <c r="AC121" s="346">
        <f t="shared" si="489"/>
        <v>0</v>
      </c>
      <c r="AF121" s="346">
        <f t="shared" si="490"/>
        <v>0</v>
      </c>
      <c r="AG121" s="346">
        <f t="shared" si="491"/>
        <v>0</v>
      </c>
      <c r="AH121" s="346">
        <f t="shared" si="492"/>
        <v>0</v>
      </c>
      <c r="AI121" s="346">
        <f t="shared" si="178"/>
        <v>0</v>
      </c>
      <c r="AJ121" s="346">
        <f t="shared" si="179"/>
        <v>0</v>
      </c>
      <c r="AK121" s="346">
        <f t="shared" si="180"/>
        <v>0</v>
      </c>
      <c r="AL121" s="346">
        <f t="shared" si="181"/>
        <v>0</v>
      </c>
      <c r="AM121" s="346">
        <f t="shared" si="182"/>
        <v>0</v>
      </c>
      <c r="AN121" s="346">
        <f t="shared" si="493"/>
        <v>0</v>
      </c>
    </row>
    <row r="122" spans="1:40" x14ac:dyDescent="0.25">
      <c r="A122" s="31"/>
      <c r="B122" s="31"/>
      <c r="C122" s="31"/>
      <c r="D122" s="31"/>
      <c r="E122" s="31"/>
      <c r="F122" s="31"/>
      <c r="G122" s="34"/>
      <c r="H122" s="31"/>
      <c r="I122" s="31"/>
      <c r="J122" s="31"/>
      <c r="K122" s="31"/>
      <c r="L122" s="31"/>
      <c r="M122" s="31"/>
      <c r="N122" s="31"/>
      <c r="O122" s="99"/>
      <c r="P122" s="4" t="str">
        <f t="shared" si="487"/>
        <v/>
      </c>
      <c r="Q122" s="102"/>
      <c r="R122" s="4" t="str">
        <f t="shared" si="488"/>
        <v/>
      </c>
      <c r="S122" s="31"/>
      <c r="T122" s="31"/>
      <c r="U122" s="31"/>
      <c r="V122" s="31"/>
      <c r="W122" s="31"/>
      <c r="X122" s="31"/>
      <c r="Y122" s="31"/>
      <c r="Z122" s="31"/>
      <c r="AA122" s="31"/>
      <c r="AC122" s="346">
        <f t="shared" si="489"/>
        <v>0</v>
      </c>
      <c r="AF122" s="346">
        <f t="shared" si="490"/>
        <v>0</v>
      </c>
      <c r="AG122" s="346">
        <f t="shared" si="491"/>
        <v>0</v>
      </c>
      <c r="AH122" s="346">
        <f t="shared" si="492"/>
        <v>0</v>
      </c>
      <c r="AI122" s="346">
        <f t="shared" si="178"/>
        <v>0</v>
      </c>
      <c r="AJ122" s="346">
        <f t="shared" si="179"/>
        <v>0</v>
      </c>
      <c r="AK122" s="346">
        <f t="shared" si="180"/>
        <v>0</v>
      </c>
      <c r="AL122" s="346">
        <f t="shared" si="181"/>
        <v>0</v>
      </c>
      <c r="AM122" s="346">
        <f t="shared" si="182"/>
        <v>0</v>
      </c>
      <c r="AN122" s="346">
        <f t="shared" si="493"/>
        <v>0</v>
      </c>
    </row>
    <row r="123" spans="1:40" x14ac:dyDescent="0.25">
      <c r="A123" s="31"/>
      <c r="B123" s="31"/>
      <c r="C123" s="31"/>
      <c r="D123" s="31"/>
      <c r="E123" s="31"/>
      <c r="F123" s="31"/>
      <c r="G123" s="34"/>
      <c r="H123" s="31"/>
      <c r="I123" s="31"/>
      <c r="J123" s="31"/>
      <c r="K123" s="31"/>
      <c r="L123" s="31"/>
      <c r="M123" s="31"/>
      <c r="N123" s="31"/>
      <c r="O123" s="99"/>
      <c r="P123" s="4" t="str">
        <f t="shared" si="487"/>
        <v/>
      </c>
      <c r="Q123" s="102"/>
      <c r="R123" s="4" t="str">
        <f t="shared" si="488"/>
        <v/>
      </c>
      <c r="S123" s="31"/>
      <c r="T123" s="31"/>
      <c r="U123" s="31"/>
      <c r="V123" s="31"/>
      <c r="W123" s="31"/>
      <c r="X123" s="31"/>
      <c r="Y123" s="31"/>
      <c r="Z123" s="31"/>
      <c r="AA123" s="31"/>
      <c r="AC123" s="346">
        <f t="shared" si="489"/>
        <v>0</v>
      </c>
      <c r="AF123" s="346">
        <f t="shared" si="490"/>
        <v>0</v>
      </c>
      <c r="AG123" s="346">
        <f t="shared" si="491"/>
        <v>0</v>
      </c>
      <c r="AH123" s="346">
        <f t="shared" si="492"/>
        <v>0</v>
      </c>
      <c r="AI123" s="346">
        <f t="shared" si="178"/>
        <v>0</v>
      </c>
      <c r="AJ123" s="346">
        <f t="shared" si="179"/>
        <v>0</v>
      </c>
      <c r="AK123" s="346">
        <f t="shared" si="180"/>
        <v>0</v>
      </c>
      <c r="AL123" s="346">
        <f t="shared" si="181"/>
        <v>0</v>
      </c>
      <c r="AM123" s="346">
        <f t="shared" si="182"/>
        <v>0</v>
      </c>
      <c r="AN123" s="346">
        <f t="shared" si="493"/>
        <v>0</v>
      </c>
    </row>
    <row r="124" spans="1:40" x14ac:dyDescent="0.25">
      <c r="A124" s="31"/>
      <c r="B124" s="31"/>
      <c r="C124" s="31"/>
      <c r="D124" s="31"/>
      <c r="E124" s="31"/>
      <c r="F124" s="31"/>
      <c r="G124" s="34"/>
      <c r="H124" s="31"/>
      <c r="I124" s="31"/>
      <c r="J124" s="31"/>
      <c r="K124" s="31"/>
      <c r="L124" s="31"/>
      <c r="M124" s="31"/>
      <c r="N124" s="31"/>
      <c r="O124" s="99"/>
      <c r="P124" s="4" t="str">
        <f t="shared" ref="P124:P136" si="494">IF(ISBLANK(O124),"",LEN(TRIM(O124))-LEN(SUBSTITUTE(TRIM(O124),",",""))+1)</f>
        <v/>
      </c>
      <c r="Q124" s="102"/>
      <c r="R124" s="4" t="str">
        <f t="shared" si="488"/>
        <v/>
      </c>
      <c r="S124" s="31"/>
      <c r="T124" s="31"/>
      <c r="U124" s="31"/>
      <c r="V124" s="31"/>
      <c r="W124" s="31"/>
      <c r="X124" s="31"/>
      <c r="Y124" s="31"/>
      <c r="Z124" s="31"/>
      <c r="AA124" s="31"/>
      <c r="AC124" s="346">
        <f t="shared" ref="AC124:AC137" si="495">IF(ISBLANK(A124), 0, 1)</f>
        <v>0</v>
      </c>
      <c r="AF124" s="346">
        <f t="shared" ref="AF124:AF137" si="496">IF(J124="Yes", 3, 0)</f>
        <v>0</v>
      </c>
      <c r="AG124" s="346">
        <f t="shared" ref="AG124:AG137" si="497">IF(M124="Yes", 2, 0)</f>
        <v>0</v>
      </c>
      <c r="AH124" s="346">
        <f t="shared" ref="AH124:AH137" si="498">IF(OR(L124="Yes", N124="Yes", K124="Yes"), 1, 0)</f>
        <v>0</v>
      </c>
      <c r="AI124" s="346">
        <f t="shared" si="178"/>
        <v>0</v>
      </c>
      <c r="AJ124" s="346">
        <f t="shared" si="179"/>
        <v>0</v>
      </c>
      <c r="AK124" s="346">
        <f t="shared" si="180"/>
        <v>0</v>
      </c>
      <c r="AL124" s="346">
        <f t="shared" si="181"/>
        <v>0</v>
      </c>
      <c r="AM124" s="346">
        <f t="shared" si="182"/>
        <v>0</v>
      </c>
      <c r="AN124" s="346">
        <f t="shared" si="493"/>
        <v>0</v>
      </c>
    </row>
    <row r="125" spans="1:40" x14ac:dyDescent="0.25">
      <c r="A125" s="31"/>
      <c r="B125" s="31"/>
      <c r="C125" s="31"/>
      <c r="D125" s="31"/>
      <c r="E125" s="31"/>
      <c r="F125" s="31"/>
      <c r="G125" s="34"/>
      <c r="H125" s="31"/>
      <c r="I125" s="31"/>
      <c r="J125" s="31"/>
      <c r="K125" s="31"/>
      <c r="L125" s="31"/>
      <c r="M125" s="31"/>
      <c r="N125" s="31"/>
      <c r="O125" s="99"/>
      <c r="P125" s="4" t="str">
        <f t="shared" si="494"/>
        <v/>
      </c>
      <c r="Q125" s="102"/>
      <c r="R125" s="4" t="str">
        <f t="shared" si="488"/>
        <v/>
      </c>
      <c r="S125" s="31"/>
      <c r="T125" s="31"/>
      <c r="U125" s="31"/>
      <c r="V125" s="31"/>
      <c r="W125" s="31"/>
      <c r="X125" s="31"/>
      <c r="Y125" s="31"/>
      <c r="Z125" s="31"/>
      <c r="AA125" s="31"/>
      <c r="AC125" s="346">
        <f t="shared" si="495"/>
        <v>0</v>
      </c>
      <c r="AF125" s="346">
        <f t="shared" si="496"/>
        <v>0</v>
      </c>
      <c r="AG125" s="346">
        <f t="shared" si="497"/>
        <v>0</v>
      </c>
      <c r="AH125" s="346">
        <f t="shared" si="498"/>
        <v>0</v>
      </c>
      <c r="AI125" s="346">
        <f t="shared" si="178"/>
        <v>0</v>
      </c>
      <c r="AJ125" s="346">
        <f t="shared" si="179"/>
        <v>0</v>
      </c>
      <c r="AK125" s="346">
        <f t="shared" si="180"/>
        <v>0</v>
      </c>
      <c r="AL125" s="346">
        <f t="shared" si="181"/>
        <v>0</v>
      </c>
      <c r="AM125" s="346">
        <f t="shared" si="182"/>
        <v>0</v>
      </c>
      <c r="AN125" s="346">
        <f t="shared" si="493"/>
        <v>0</v>
      </c>
    </row>
    <row r="126" spans="1:40" x14ac:dyDescent="0.25">
      <c r="A126" s="31"/>
      <c r="B126" s="31"/>
      <c r="C126" s="31"/>
      <c r="D126" s="31"/>
      <c r="E126" s="31"/>
      <c r="F126" s="31"/>
      <c r="G126" s="34"/>
      <c r="H126" s="31"/>
      <c r="I126" s="31"/>
      <c r="J126" s="31"/>
      <c r="K126" s="31"/>
      <c r="L126" s="31"/>
      <c r="M126" s="31"/>
      <c r="N126" s="31"/>
      <c r="O126" s="99"/>
      <c r="P126" s="4" t="str">
        <f t="shared" si="494"/>
        <v/>
      </c>
      <c r="Q126" s="102"/>
      <c r="R126" s="4" t="str">
        <f t="shared" si="488"/>
        <v/>
      </c>
      <c r="S126" s="31"/>
      <c r="T126" s="31"/>
      <c r="U126" s="31"/>
      <c r="V126" s="31"/>
      <c r="W126" s="31"/>
      <c r="X126" s="31"/>
      <c r="Y126" s="31"/>
      <c r="Z126" s="31"/>
      <c r="AA126" s="31"/>
      <c r="AC126" s="346">
        <f t="shared" si="495"/>
        <v>0</v>
      </c>
      <c r="AF126" s="346">
        <f t="shared" si="496"/>
        <v>0</v>
      </c>
      <c r="AG126" s="346">
        <f t="shared" si="497"/>
        <v>0</v>
      </c>
      <c r="AH126" s="346">
        <f t="shared" si="498"/>
        <v>0</v>
      </c>
      <c r="AI126" s="346">
        <f t="shared" si="178"/>
        <v>0</v>
      </c>
      <c r="AJ126" s="346">
        <f t="shared" si="179"/>
        <v>0</v>
      </c>
      <c r="AK126" s="346">
        <f t="shared" si="180"/>
        <v>0</v>
      </c>
      <c r="AL126" s="346">
        <f t="shared" si="181"/>
        <v>0</v>
      </c>
      <c r="AM126" s="346">
        <f t="shared" si="182"/>
        <v>0</v>
      </c>
      <c r="AN126" s="346">
        <f t="shared" si="493"/>
        <v>0</v>
      </c>
    </row>
    <row r="127" spans="1:40" x14ac:dyDescent="0.25">
      <c r="A127" s="31"/>
      <c r="B127" s="31"/>
      <c r="C127" s="31"/>
      <c r="D127" s="31"/>
      <c r="E127" s="31"/>
      <c r="F127" s="31"/>
      <c r="G127" s="34"/>
      <c r="H127" s="31"/>
      <c r="I127" s="31"/>
      <c r="J127" s="31"/>
      <c r="K127" s="31"/>
      <c r="L127" s="31"/>
      <c r="M127" s="31"/>
      <c r="N127" s="31"/>
      <c r="O127" s="99"/>
      <c r="P127" s="4" t="str">
        <f t="shared" si="494"/>
        <v/>
      </c>
      <c r="Q127" s="102"/>
      <c r="R127" s="4" t="str">
        <f t="shared" si="488"/>
        <v/>
      </c>
      <c r="S127" s="31"/>
      <c r="T127" s="31"/>
      <c r="U127" s="31"/>
      <c r="V127" s="31"/>
      <c r="W127" s="31"/>
      <c r="X127" s="31"/>
      <c r="Y127" s="31"/>
      <c r="Z127" s="31"/>
      <c r="AA127" s="31"/>
      <c r="AC127" s="346">
        <f t="shared" si="495"/>
        <v>0</v>
      </c>
      <c r="AF127" s="346">
        <f t="shared" si="496"/>
        <v>0</v>
      </c>
      <c r="AG127" s="346">
        <f t="shared" si="497"/>
        <v>0</v>
      </c>
      <c r="AH127" s="346">
        <f t="shared" si="498"/>
        <v>0</v>
      </c>
      <c r="AI127" s="346">
        <f t="shared" si="178"/>
        <v>0</v>
      </c>
      <c r="AJ127" s="346">
        <f t="shared" si="179"/>
        <v>0</v>
      </c>
      <c r="AK127" s="346">
        <f t="shared" si="180"/>
        <v>0</v>
      </c>
      <c r="AL127" s="346">
        <f t="shared" si="181"/>
        <v>0</v>
      </c>
      <c r="AM127" s="346">
        <f t="shared" si="182"/>
        <v>0</v>
      </c>
      <c r="AN127" s="346">
        <f t="shared" si="493"/>
        <v>0</v>
      </c>
    </row>
    <row r="128" spans="1:40" x14ac:dyDescent="0.25">
      <c r="A128" s="31"/>
      <c r="B128" s="31"/>
      <c r="C128" s="31"/>
      <c r="D128" s="31"/>
      <c r="E128" s="31"/>
      <c r="F128" s="31"/>
      <c r="G128" s="34"/>
      <c r="H128" s="31"/>
      <c r="I128" s="31"/>
      <c r="J128" s="31"/>
      <c r="K128" s="31"/>
      <c r="L128" s="31"/>
      <c r="M128" s="31"/>
      <c r="N128" s="31"/>
      <c r="O128" s="99"/>
      <c r="P128" s="4" t="str">
        <f t="shared" si="494"/>
        <v/>
      </c>
      <c r="Q128" s="102"/>
      <c r="R128" s="4" t="str">
        <f t="shared" si="488"/>
        <v/>
      </c>
      <c r="S128" s="31"/>
      <c r="T128" s="31"/>
      <c r="U128" s="31"/>
      <c r="V128" s="31"/>
      <c r="W128" s="31"/>
      <c r="X128" s="31"/>
      <c r="Y128" s="31"/>
      <c r="Z128" s="31"/>
      <c r="AA128" s="31"/>
      <c r="AC128" s="346">
        <f t="shared" si="495"/>
        <v>0</v>
      </c>
      <c r="AF128" s="346">
        <f t="shared" si="496"/>
        <v>0</v>
      </c>
      <c r="AG128" s="346">
        <f t="shared" si="497"/>
        <v>0</v>
      </c>
      <c r="AH128" s="346">
        <f t="shared" si="498"/>
        <v>0</v>
      </c>
      <c r="AI128" s="346">
        <f t="shared" si="178"/>
        <v>0</v>
      </c>
      <c r="AJ128" s="346">
        <f t="shared" si="179"/>
        <v>0</v>
      </c>
      <c r="AK128" s="346">
        <f t="shared" si="180"/>
        <v>0</v>
      </c>
      <c r="AL128" s="346">
        <f t="shared" si="181"/>
        <v>0</v>
      </c>
      <c r="AM128" s="346">
        <f t="shared" si="182"/>
        <v>0</v>
      </c>
      <c r="AN128" s="346">
        <f t="shared" si="493"/>
        <v>0</v>
      </c>
    </row>
    <row r="129" spans="1:40" x14ac:dyDescent="0.25">
      <c r="A129" s="31"/>
      <c r="B129" s="31"/>
      <c r="C129" s="31"/>
      <c r="D129" s="31"/>
      <c r="E129" s="31"/>
      <c r="F129" s="31"/>
      <c r="G129" s="34"/>
      <c r="H129" s="31"/>
      <c r="I129" s="31"/>
      <c r="J129" s="31"/>
      <c r="K129" s="31"/>
      <c r="L129" s="31"/>
      <c r="M129" s="31"/>
      <c r="N129" s="31"/>
      <c r="O129" s="99"/>
      <c r="P129" s="4" t="str">
        <f t="shared" si="494"/>
        <v/>
      </c>
      <c r="Q129" s="102"/>
      <c r="R129" s="4" t="str">
        <f t="shared" si="488"/>
        <v/>
      </c>
      <c r="S129" s="31"/>
      <c r="T129" s="31"/>
      <c r="U129" s="31"/>
      <c r="V129" s="31"/>
      <c r="W129" s="31"/>
      <c r="X129" s="31"/>
      <c r="Y129" s="31"/>
      <c r="Z129" s="31"/>
      <c r="AA129" s="31"/>
      <c r="AC129" s="346">
        <f t="shared" si="495"/>
        <v>0</v>
      </c>
      <c r="AF129" s="346">
        <f t="shared" si="496"/>
        <v>0</v>
      </c>
      <c r="AG129" s="346">
        <f t="shared" si="497"/>
        <v>0</v>
      </c>
      <c r="AH129" s="346">
        <f t="shared" si="498"/>
        <v>0</v>
      </c>
      <c r="AI129" s="346">
        <f t="shared" si="178"/>
        <v>0</v>
      </c>
      <c r="AJ129" s="346">
        <f t="shared" si="179"/>
        <v>0</v>
      </c>
      <c r="AK129" s="346">
        <f t="shared" si="180"/>
        <v>0</v>
      </c>
      <c r="AL129" s="346">
        <f t="shared" si="181"/>
        <v>0</v>
      </c>
      <c r="AM129" s="346">
        <f t="shared" si="182"/>
        <v>0</v>
      </c>
      <c r="AN129" s="346">
        <f t="shared" si="493"/>
        <v>0</v>
      </c>
    </row>
    <row r="130" spans="1:40" x14ac:dyDescent="0.25">
      <c r="A130" s="31"/>
      <c r="B130" s="31"/>
      <c r="C130" s="31"/>
      <c r="D130" s="31"/>
      <c r="E130" s="31"/>
      <c r="F130" s="31"/>
      <c r="G130" s="34"/>
      <c r="H130" s="31"/>
      <c r="I130" s="31"/>
      <c r="J130" s="31"/>
      <c r="K130" s="31"/>
      <c r="L130" s="31"/>
      <c r="M130" s="31"/>
      <c r="N130" s="31"/>
      <c r="O130" s="99"/>
      <c r="P130" s="4" t="str">
        <f t="shared" si="494"/>
        <v/>
      </c>
      <c r="Q130" s="102"/>
      <c r="R130" s="4" t="str">
        <f t="shared" si="488"/>
        <v/>
      </c>
      <c r="S130" s="31"/>
      <c r="T130" s="31"/>
      <c r="U130" s="31"/>
      <c r="V130" s="31"/>
      <c r="W130" s="31"/>
      <c r="X130" s="31"/>
      <c r="Y130" s="31"/>
      <c r="Z130" s="31"/>
      <c r="AA130" s="31"/>
      <c r="AC130" s="346">
        <f t="shared" si="495"/>
        <v>0</v>
      </c>
      <c r="AF130" s="346">
        <f t="shared" si="496"/>
        <v>0</v>
      </c>
      <c r="AG130" s="346">
        <f t="shared" si="497"/>
        <v>0</v>
      </c>
      <c r="AH130" s="346">
        <f t="shared" si="498"/>
        <v>0</v>
      </c>
      <c r="AI130" s="346">
        <f t="shared" si="178"/>
        <v>0</v>
      </c>
      <c r="AJ130" s="346">
        <f t="shared" si="179"/>
        <v>0</v>
      </c>
      <c r="AK130" s="346">
        <f t="shared" si="180"/>
        <v>0</v>
      </c>
      <c r="AL130" s="346">
        <f t="shared" si="181"/>
        <v>0</v>
      </c>
      <c r="AM130" s="346">
        <f t="shared" si="182"/>
        <v>0</v>
      </c>
      <c r="AN130" s="346">
        <f t="shared" si="493"/>
        <v>0</v>
      </c>
    </row>
    <row r="131" spans="1:40" x14ac:dyDescent="0.25">
      <c r="A131" s="31"/>
      <c r="B131" s="31"/>
      <c r="C131" s="31"/>
      <c r="D131" s="31"/>
      <c r="E131" s="31"/>
      <c r="F131" s="31"/>
      <c r="G131" s="34"/>
      <c r="H131" s="31"/>
      <c r="I131" s="31"/>
      <c r="J131" s="31"/>
      <c r="K131" s="31"/>
      <c r="L131" s="31"/>
      <c r="M131" s="31"/>
      <c r="N131" s="31"/>
      <c r="O131" s="99"/>
      <c r="P131" s="4" t="str">
        <f t="shared" si="494"/>
        <v/>
      </c>
      <c r="Q131" s="102"/>
      <c r="R131" s="4" t="str">
        <f t="shared" si="488"/>
        <v/>
      </c>
      <c r="S131" s="31"/>
      <c r="T131" s="31"/>
      <c r="U131" s="31"/>
      <c r="V131" s="31"/>
      <c r="W131" s="31"/>
      <c r="X131" s="31"/>
      <c r="Y131" s="31"/>
      <c r="Z131" s="31"/>
      <c r="AA131" s="31"/>
      <c r="AC131" s="346">
        <f t="shared" si="495"/>
        <v>0</v>
      </c>
      <c r="AF131" s="346">
        <f t="shared" si="496"/>
        <v>0</v>
      </c>
      <c r="AG131" s="346">
        <f t="shared" si="497"/>
        <v>0</v>
      </c>
      <c r="AH131" s="346">
        <f t="shared" si="498"/>
        <v>0</v>
      </c>
      <c r="AI131" s="346">
        <f t="shared" si="178"/>
        <v>0</v>
      </c>
      <c r="AJ131" s="346">
        <f t="shared" si="179"/>
        <v>0</v>
      </c>
      <c r="AK131" s="346">
        <f t="shared" si="180"/>
        <v>0</v>
      </c>
      <c r="AL131" s="346">
        <f t="shared" si="181"/>
        <v>0</v>
      </c>
      <c r="AM131" s="346">
        <f t="shared" si="182"/>
        <v>0</v>
      </c>
      <c r="AN131" s="346">
        <f t="shared" si="493"/>
        <v>0</v>
      </c>
    </row>
    <row r="132" spans="1:40" x14ac:dyDescent="0.25">
      <c r="A132" s="31"/>
      <c r="B132" s="31"/>
      <c r="C132" s="31"/>
      <c r="D132" s="31"/>
      <c r="E132" s="31"/>
      <c r="F132" s="31"/>
      <c r="G132" s="34"/>
      <c r="H132" s="31"/>
      <c r="I132" s="31"/>
      <c r="J132" s="31"/>
      <c r="K132" s="31"/>
      <c r="L132" s="31"/>
      <c r="M132" s="31"/>
      <c r="N132" s="31"/>
      <c r="O132" s="99"/>
      <c r="P132" s="4" t="str">
        <f t="shared" si="494"/>
        <v/>
      </c>
      <c r="Q132" s="102"/>
      <c r="R132" s="4" t="str">
        <f t="shared" si="488"/>
        <v/>
      </c>
      <c r="S132" s="31"/>
      <c r="T132" s="31"/>
      <c r="U132" s="31"/>
      <c r="V132" s="31"/>
      <c r="W132" s="31"/>
      <c r="X132" s="31"/>
      <c r="Y132" s="31"/>
      <c r="Z132" s="31"/>
      <c r="AA132" s="31"/>
      <c r="AC132" s="346">
        <f t="shared" si="495"/>
        <v>0</v>
      </c>
      <c r="AF132" s="346">
        <f t="shared" si="496"/>
        <v>0</v>
      </c>
      <c r="AG132" s="346">
        <f t="shared" si="497"/>
        <v>0</v>
      </c>
      <c r="AH132" s="346">
        <f t="shared" si="498"/>
        <v>0</v>
      </c>
      <c r="AI132" s="346">
        <f t="shared" si="178"/>
        <v>0</v>
      </c>
      <c r="AJ132" s="346">
        <f t="shared" si="179"/>
        <v>0</v>
      </c>
      <c r="AK132" s="346">
        <f t="shared" si="180"/>
        <v>0</v>
      </c>
      <c r="AL132" s="346">
        <f t="shared" si="181"/>
        <v>0</v>
      </c>
      <c r="AM132" s="346">
        <f t="shared" si="182"/>
        <v>0</v>
      </c>
      <c r="AN132" s="346">
        <f t="shared" si="493"/>
        <v>0</v>
      </c>
    </row>
    <row r="133" spans="1:40" x14ac:dyDescent="0.25">
      <c r="A133" s="31"/>
      <c r="B133" s="31"/>
      <c r="C133" s="31"/>
      <c r="D133" s="31"/>
      <c r="E133" s="31"/>
      <c r="F133" s="31"/>
      <c r="G133" s="34"/>
      <c r="H133" s="31"/>
      <c r="I133" s="31"/>
      <c r="J133" s="31"/>
      <c r="K133" s="31"/>
      <c r="L133" s="31"/>
      <c r="M133" s="31"/>
      <c r="N133" s="31"/>
      <c r="O133" s="99"/>
      <c r="P133" s="4" t="str">
        <f t="shared" si="494"/>
        <v/>
      </c>
      <c r="Q133" s="102"/>
      <c r="R133" s="4" t="str">
        <f t="shared" si="488"/>
        <v/>
      </c>
      <c r="S133" s="31"/>
      <c r="T133" s="31"/>
      <c r="U133" s="31"/>
      <c r="V133" s="31"/>
      <c r="W133" s="31"/>
      <c r="X133" s="31"/>
      <c r="Y133" s="31"/>
      <c r="Z133" s="31"/>
      <c r="AA133" s="31"/>
      <c r="AC133" s="346">
        <f t="shared" si="495"/>
        <v>0</v>
      </c>
      <c r="AF133" s="346">
        <f t="shared" si="496"/>
        <v>0</v>
      </c>
      <c r="AG133" s="346">
        <f t="shared" si="497"/>
        <v>0</v>
      </c>
      <c r="AH133" s="346">
        <f t="shared" si="498"/>
        <v>0</v>
      </c>
      <c r="AI133" s="346">
        <f t="shared" si="178"/>
        <v>0</v>
      </c>
      <c r="AJ133" s="346">
        <f t="shared" si="179"/>
        <v>0</v>
      </c>
      <c r="AK133" s="346">
        <f t="shared" si="180"/>
        <v>0</v>
      </c>
      <c r="AL133" s="346">
        <f t="shared" si="181"/>
        <v>0</v>
      </c>
      <c r="AM133" s="346">
        <f t="shared" si="182"/>
        <v>0</v>
      </c>
      <c r="AN133" s="346">
        <f t="shared" si="493"/>
        <v>0</v>
      </c>
    </row>
    <row r="134" spans="1:40" x14ac:dyDescent="0.25">
      <c r="A134" s="31"/>
      <c r="B134" s="31"/>
      <c r="C134" s="31"/>
      <c r="D134" s="31"/>
      <c r="E134" s="31"/>
      <c r="F134" s="31"/>
      <c r="G134" s="34"/>
      <c r="H134" s="31"/>
      <c r="I134" s="31"/>
      <c r="J134" s="31"/>
      <c r="K134" s="31"/>
      <c r="L134" s="31"/>
      <c r="M134" s="31"/>
      <c r="N134" s="31"/>
      <c r="O134" s="99"/>
      <c r="P134" s="4" t="str">
        <f t="shared" si="494"/>
        <v/>
      </c>
      <c r="Q134" s="102"/>
      <c r="R134" s="4" t="str">
        <f t="shared" si="488"/>
        <v/>
      </c>
      <c r="S134" s="31"/>
      <c r="T134" s="31"/>
      <c r="U134" s="31"/>
      <c r="V134" s="31"/>
      <c r="W134" s="31"/>
      <c r="X134" s="31"/>
      <c r="Y134" s="31"/>
      <c r="Z134" s="31"/>
      <c r="AA134" s="31"/>
      <c r="AC134" s="346">
        <f t="shared" si="495"/>
        <v>0</v>
      </c>
      <c r="AF134" s="346">
        <f t="shared" si="496"/>
        <v>0</v>
      </c>
      <c r="AG134" s="346">
        <f t="shared" si="497"/>
        <v>0</v>
      </c>
      <c r="AH134" s="346">
        <f t="shared" si="498"/>
        <v>0</v>
      </c>
      <c r="AI134" s="346">
        <f t="shared" si="178"/>
        <v>0</v>
      </c>
      <c r="AJ134" s="346">
        <f t="shared" si="179"/>
        <v>0</v>
      </c>
      <c r="AK134" s="346">
        <f t="shared" si="180"/>
        <v>0</v>
      </c>
      <c r="AL134" s="346">
        <f t="shared" si="181"/>
        <v>0</v>
      </c>
      <c r="AM134" s="346">
        <f t="shared" si="182"/>
        <v>0</v>
      </c>
      <c r="AN134" s="346">
        <f t="shared" si="493"/>
        <v>0</v>
      </c>
    </row>
    <row r="135" spans="1:40" x14ac:dyDescent="0.25">
      <c r="A135" s="31"/>
      <c r="B135" s="31"/>
      <c r="C135" s="31"/>
      <c r="D135" s="31"/>
      <c r="E135" s="31"/>
      <c r="F135" s="31"/>
      <c r="G135" s="34"/>
      <c r="H135" s="31"/>
      <c r="I135" s="31"/>
      <c r="J135" s="31"/>
      <c r="K135" s="31"/>
      <c r="L135" s="31"/>
      <c r="M135" s="31"/>
      <c r="N135" s="31"/>
      <c r="O135" s="99"/>
      <c r="P135" s="4" t="str">
        <f t="shared" si="494"/>
        <v/>
      </c>
      <c r="Q135" s="102"/>
      <c r="R135" s="4" t="str">
        <f t="shared" si="488"/>
        <v/>
      </c>
      <c r="S135" s="31"/>
      <c r="T135" s="31"/>
      <c r="U135" s="31"/>
      <c r="V135" s="31"/>
      <c r="W135" s="31"/>
      <c r="X135" s="31"/>
      <c r="Y135" s="31"/>
      <c r="Z135" s="31"/>
      <c r="AA135" s="31"/>
      <c r="AC135" s="346">
        <f t="shared" si="495"/>
        <v>0</v>
      </c>
      <c r="AF135" s="346">
        <f t="shared" si="496"/>
        <v>0</v>
      </c>
      <c r="AG135" s="346">
        <f t="shared" si="497"/>
        <v>0</v>
      </c>
      <c r="AH135" s="346">
        <f t="shared" si="498"/>
        <v>0</v>
      </c>
      <c r="AI135" s="346">
        <f t="shared" si="178"/>
        <v>0</v>
      </c>
      <c r="AJ135" s="346">
        <f t="shared" si="179"/>
        <v>0</v>
      </c>
      <c r="AK135" s="346">
        <f t="shared" si="180"/>
        <v>0</v>
      </c>
      <c r="AL135" s="346">
        <f t="shared" si="181"/>
        <v>0</v>
      </c>
      <c r="AM135" s="346">
        <f t="shared" si="182"/>
        <v>0</v>
      </c>
      <c r="AN135" s="346">
        <f t="shared" si="493"/>
        <v>0</v>
      </c>
    </row>
    <row r="136" spans="1:40" x14ac:dyDescent="0.25">
      <c r="A136" s="31"/>
      <c r="B136" s="31"/>
      <c r="C136" s="31"/>
      <c r="D136" s="31"/>
      <c r="E136" s="31"/>
      <c r="F136" s="31"/>
      <c r="G136" s="34"/>
      <c r="H136" s="31"/>
      <c r="I136" s="31"/>
      <c r="J136" s="31"/>
      <c r="K136" s="31"/>
      <c r="L136" s="31"/>
      <c r="M136" s="31"/>
      <c r="N136" s="31"/>
      <c r="O136" s="99"/>
      <c r="P136" s="4" t="str">
        <f t="shared" si="494"/>
        <v/>
      </c>
      <c r="Q136" s="102"/>
      <c r="R136" s="4" t="str">
        <f t="shared" si="488"/>
        <v/>
      </c>
      <c r="S136" s="31"/>
      <c r="T136" s="31"/>
      <c r="U136" s="31"/>
      <c r="V136" s="31"/>
      <c r="W136" s="31"/>
      <c r="X136" s="31"/>
      <c r="Y136" s="31"/>
      <c r="Z136" s="31"/>
      <c r="AA136" s="31"/>
      <c r="AC136" s="346">
        <f t="shared" si="495"/>
        <v>0</v>
      </c>
      <c r="AF136" s="346">
        <f t="shared" si="496"/>
        <v>0</v>
      </c>
      <c r="AG136" s="346">
        <f t="shared" si="497"/>
        <v>0</v>
      </c>
      <c r="AH136" s="346">
        <f t="shared" si="498"/>
        <v>0</v>
      </c>
      <c r="AI136" s="346">
        <f t="shared" si="178"/>
        <v>0</v>
      </c>
      <c r="AJ136" s="346">
        <f t="shared" si="179"/>
        <v>0</v>
      </c>
      <c r="AK136" s="346">
        <f t="shared" si="180"/>
        <v>0</v>
      </c>
      <c r="AL136" s="346">
        <f t="shared" si="181"/>
        <v>0</v>
      </c>
      <c r="AM136" s="346">
        <f t="shared" si="182"/>
        <v>0</v>
      </c>
      <c r="AN136" s="346">
        <f t="shared" si="493"/>
        <v>0</v>
      </c>
    </row>
    <row r="137" spans="1:40" x14ac:dyDescent="0.25">
      <c r="A137" s="31"/>
      <c r="B137" s="31"/>
      <c r="C137" s="31"/>
      <c r="D137" s="31"/>
      <c r="E137" s="31"/>
      <c r="F137" s="31"/>
      <c r="G137" s="34"/>
      <c r="H137" s="31"/>
      <c r="I137" s="31"/>
      <c r="J137" s="31"/>
      <c r="K137" s="31"/>
      <c r="L137" s="31"/>
      <c r="M137" s="31"/>
      <c r="N137" s="31"/>
      <c r="O137" s="99"/>
      <c r="P137" s="4" t="str">
        <f t="shared" ref="P137:P159" si="499">IF(ISBLANK(O137),"",LEN(TRIM(O137))-LEN(SUBSTITUTE(TRIM(O137),",",""))+1)</f>
        <v/>
      </c>
      <c r="Q137" s="102"/>
      <c r="R137" s="4" t="str">
        <f t="shared" ref="R137:R159" si="500">IF(ISBLANK(Q137),"",LEN(TRIM(Q137))-LEN(SUBSTITUTE(TRIM(Q137),",",""))+1)</f>
        <v/>
      </c>
      <c r="S137" s="31"/>
      <c r="T137" s="31"/>
      <c r="U137" s="31"/>
      <c r="V137" s="31"/>
      <c r="W137" s="31"/>
      <c r="X137" s="31"/>
      <c r="Y137" s="31"/>
      <c r="Z137" s="31"/>
      <c r="AA137" s="31"/>
      <c r="AC137" s="346">
        <f t="shared" si="495"/>
        <v>0</v>
      </c>
      <c r="AF137" s="346">
        <f t="shared" si="496"/>
        <v>0</v>
      </c>
      <c r="AG137" s="346">
        <f t="shared" si="497"/>
        <v>0</v>
      </c>
      <c r="AH137" s="346">
        <f t="shared" si="498"/>
        <v>0</v>
      </c>
      <c r="AI137" s="346">
        <f t="shared" si="178"/>
        <v>0</v>
      </c>
      <c r="AJ137" s="346">
        <f t="shared" si="179"/>
        <v>0</v>
      </c>
      <c r="AK137" s="346">
        <f t="shared" si="180"/>
        <v>0</v>
      </c>
      <c r="AL137" s="346">
        <f t="shared" si="181"/>
        <v>0</v>
      </c>
      <c r="AM137" s="346">
        <f t="shared" si="182"/>
        <v>0</v>
      </c>
      <c r="AN137" s="346">
        <f t="shared" ref="AN137:AN159" si="501">IF(AND(AA137&gt;=3, Z137="Yes, Support Core Goals"), 2, IF(ISBLANK(AA137), 0, 1))</f>
        <v>0</v>
      </c>
    </row>
    <row r="138" spans="1:40" x14ac:dyDescent="0.25">
      <c r="A138" s="31"/>
      <c r="B138" s="31"/>
      <c r="C138" s="31"/>
      <c r="D138" s="31"/>
      <c r="E138" s="31"/>
      <c r="F138" s="31"/>
      <c r="G138" s="34"/>
      <c r="H138" s="31"/>
      <c r="I138" s="31"/>
      <c r="J138" s="31"/>
      <c r="K138" s="31"/>
      <c r="L138" s="31"/>
      <c r="M138" s="31"/>
      <c r="N138" s="31"/>
      <c r="O138" s="99"/>
      <c r="P138" s="4" t="str">
        <f t="shared" si="499"/>
        <v/>
      </c>
      <c r="Q138" s="102"/>
      <c r="R138" s="4" t="str">
        <f t="shared" si="500"/>
        <v/>
      </c>
      <c r="S138" s="31"/>
      <c r="T138" s="31"/>
      <c r="U138" s="31"/>
      <c r="V138" s="31"/>
      <c r="W138" s="31"/>
      <c r="X138" s="31"/>
      <c r="Y138" s="31"/>
      <c r="Z138" s="31"/>
      <c r="AA138" s="31"/>
      <c r="AC138" s="346">
        <f t="shared" ref="AC138:AC159" si="502">IF(ISBLANK(A138), 0, 1)</f>
        <v>0</v>
      </c>
      <c r="AF138" s="346">
        <f t="shared" ref="AF138:AF159" si="503">IF(J138="Yes", 3, 0)</f>
        <v>0</v>
      </c>
      <c r="AG138" s="346">
        <f t="shared" ref="AG138:AG159" si="504">IF(M138="Yes", 2, 0)</f>
        <v>0</v>
      </c>
      <c r="AH138" s="346">
        <f t="shared" ref="AH138:AH159" si="505">IF(OR(L138="Yes", N138="Yes", K138="Yes"), 1, 0)</f>
        <v>0</v>
      </c>
      <c r="AI138" s="346">
        <f t="shared" ref="AI138:AI159" si="506">IF(S138="Yes", 5, 0)</f>
        <v>0</v>
      </c>
      <c r="AJ138" s="346">
        <f t="shared" ref="AJ138:AJ159" si="507">IF(T138="Yes", 4, 0)</f>
        <v>0</v>
      </c>
      <c r="AK138" s="346">
        <f t="shared" ref="AK138:AK159" si="508">IF(U138="Yes", 3, 0)</f>
        <v>0</v>
      </c>
      <c r="AL138" s="346">
        <f t="shared" ref="AL138:AL159" si="509">IF(V138="Yes", 2, 0)</f>
        <v>0</v>
      </c>
      <c r="AM138" s="346">
        <f t="shared" ref="AM138:AM159" si="510">IF(Z138="Yes, Support Core Goals", 2, IF(Z138="Yes, Other", 1, 0))</f>
        <v>0</v>
      </c>
      <c r="AN138" s="346">
        <f t="shared" si="501"/>
        <v>0</v>
      </c>
    </row>
    <row r="139" spans="1:40" x14ac:dyDescent="0.25">
      <c r="A139" s="31"/>
      <c r="B139" s="31"/>
      <c r="C139" s="31"/>
      <c r="D139" s="31"/>
      <c r="E139" s="31"/>
      <c r="F139" s="31"/>
      <c r="G139" s="34"/>
      <c r="H139" s="31"/>
      <c r="I139" s="31"/>
      <c r="J139" s="31"/>
      <c r="K139" s="31"/>
      <c r="L139" s="31"/>
      <c r="M139" s="31"/>
      <c r="N139" s="31"/>
      <c r="O139" s="99"/>
      <c r="P139" s="4" t="str">
        <f t="shared" si="499"/>
        <v/>
      </c>
      <c r="Q139" s="102"/>
      <c r="R139" s="4" t="str">
        <f t="shared" si="500"/>
        <v/>
      </c>
      <c r="S139" s="31"/>
      <c r="T139" s="31"/>
      <c r="U139" s="31"/>
      <c r="V139" s="31"/>
      <c r="W139" s="31"/>
      <c r="X139" s="31"/>
      <c r="Y139" s="31"/>
      <c r="Z139" s="31"/>
      <c r="AA139" s="31"/>
      <c r="AC139" s="346">
        <f t="shared" si="502"/>
        <v>0</v>
      </c>
      <c r="AF139" s="346">
        <f t="shared" si="503"/>
        <v>0</v>
      </c>
      <c r="AG139" s="346">
        <f t="shared" si="504"/>
        <v>0</v>
      </c>
      <c r="AH139" s="346">
        <f t="shared" si="505"/>
        <v>0</v>
      </c>
      <c r="AI139" s="346">
        <f t="shared" si="506"/>
        <v>0</v>
      </c>
      <c r="AJ139" s="346">
        <f t="shared" si="507"/>
        <v>0</v>
      </c>
      <c r="AK139" s="346">
        <f t="shared" si="508"/>
        <v>0</v>
      </c>
      <c r="AL139" s="346">
        <f t="shared" si="509"/>
        <v>0</v>
      </c>
      <c r="AM139" s="346">
        <f t="shared" si="510"/>
        <v>0</v>
      </c>
      <c r="AN139" s="346">
        <f t="shared" si="501"/>
        <v>0</v>
      </c>
    </row>
    <row r="140" spans="1:40" x14ac:dyDescent="0.25">
      <c r="A140" s="31"/>
      <c r="B140" s="31"/>
      <c r="C140" s="31"/>
      <c r="D140" s="31"/>
      <c r="E140" s="31"/>
      <c r="F140" s="31"/>
      <c r="G140" s="34"/>
      <c r="H140" s="31"/>
      <c r="I140" s="31"/>
      <c r="J140" s="31"/>
      <c r="K140" s="31"/>
      <c r="L140" s="31"/>
      <c r="M140" s="31"/>
      <c r="N140" s="31"/>
      <c r="O140" s="99"/>
      <c r="P140" s="4" t="str">
        <f t="shared" si="499"/>
        <v/>
      </c>
      <c r="Q140" s="102"/>
      <c r="R140" s="4" t="str">
        <f t="shared" si="500"/>
        <v/>
      </c>
      <c r="S140" s="31"/>
      <c r="T140" s="31"/>
      <c r="U140" s="31"/>
      <c r="V140" s="31"/>
      <c r="W140" s="31"/>
      <c r="X140" s="31"/>
      <c r="Y140" s="31"/>
      <c r="Z140" s="31"/>
      <c r="AA140" s="31"/>
      <c r="AC140" s="346">
        <f t="shared" si="502"/>
        <v>0</v>
      </c>
      <c r="AF140" s="346">
        <f t="shared" si="503"/>
        <v>0</v>
      </c>
      <c r="AG140" s="346">
        <f t="shared" si="504"/>
        <v>0</v>
      </c>
      <c r="AH140" s="346">
        <f t="shared" si="505"/>
        <v>0</v>
      </c>
      <c r="AI140" s="346">
        <f t="shared" si="506"/>
        <v>0</v>
      </c>
      <c r="AJ140" s="346">
        <f t="shared" si="507"/>
        <v>0</v>
      </c>
      <c r="AK140" s="346">
        <f t="shared" si="508"/>
        <v>0</v>
      </c>
      <c r="AL140" s="346">
        <f t="shared" si="509"/>
        <v>0</v>
      </c>
      <c r="AM140" s="346">
        <f t="shared" si="510"/>
        <v>0</v>
      </c>
      <c r="AN140" s="346">
        <f t="shared" si="501"/>
        <v>0</v>
      </c>
    </row>
    <row r="141" spans="1:40" x14ac:dyDescent="0.25">
      <c r="A141" s="31"/>
      <c r="B141" s="31"/>
      <c r="C141" s="31"/>
      <c r="D141" s="31"/>
      <c r="E141" s="31"/>
      <c r="F141" s="31"/>
      <c r="G141" s="34"/>
      <c r="H141" s="31"/>
      <c r="I141" s="31"/>
      <c r="J141" s="31"/>
      <c r="K141" s="31"/>
      <c r="L141" s="31"/>
      <c r="M141" s="31"/>
      <c r="N141" s="31"/>
      <c r="O141" s="99"/>
      <c r="P141" s="4" t="str">
        <f t="shared" si="499"/>
        <v/>
      </c>
      <c r="Q141" s="102"/>
      <c r="R141" s="4" t="str">
        <f t="shared" si="500"/>
        <v/>
      </c>
      <c r="S141" s="31"/>
      <c r="T141" s="31"/>
      <c r="U141" s="31"/>
      <c r="V141" s="31"/>
      <c r="W141" s="31"/>
      <c r="X141" s="31"/>
      <c r="Y141" s="31"/>
      <c r="Z141" s="31"/>
      <c r="AA141" s="31"/>
      <c r="AC141" s="346">
        <f t="shared" si="502"/>
        <v>0</v>
      </c>
      <c r="AF141" s="346">
        <f t="shared" si="503"/>
        <v>0</v>
      </c>
      <c r="AG141" s="346">
        <f t="shared" si="504"/>
        <v>0</v>
      </c>
      <c r="AH141" s="346">
        <f t="shared" si="505"/>
        <v>0</v>
      </c>
      <c r="AI141" s="346">
        <f t="shared" si="506"/>
        <v>0</v>
      </c>
      <c r="AJ141" s="346">
        <f t="shared" si="507"/>
        <v>0</v>
      </c>
      <c r="AK141" s="346">
        <f t="shared" si="508"/>
        <v>0</v>
      </c>
      <c r="AL141" s="346">
        <f t="shared" si="509"/>
        <v>0</v>
      </c>
      <c r="AM141" s="346">
        <f t="shared" si="510"/>
        <v>0</v>
      </c>
      <c r="AN141" s="346">
        <f t="shared" si="501"/>
        <v>0</v>
      </c>
    </row>
    <row r="142" spans="1:40" x14ac:dyDescent="0.25">
      <c r="A142" s="31"/>
      <c r="B142" s="31"/>
      <c r="C142" s="31"/>
      <c r="D142" s="31"/>
      <c r="E142" s="31"/>
      <c r="F142" s="31"/>
      <c r="G142" s="34"/>
      <c r="H142" s="31"/>
      <c r="I142" s="31"/>
      <c r="J142" s="31"/>
      <c r="K142" s="31"/>
      <c r="L142" s="31"/>
      <c r="M142" s="31"/>
      <c r="N142" s="31"/>
      <c r="O142" s="99"/>
      <c r="P142" s="4" t="str">
        <f t="shared" si="499"/>
        <v/>
      </c>
      <c r="Q142" s="102"/>
      <c r="R142" s="4" t="str">
        <f t="shared" si="500"/>
        <v/>
      </c>
      <c r="S142" s="31"/>
      <c r="T142" s="31"/>
      <c r="U142" s="31"/>
      <c r="V142" s="31"/>
      <c r="W142" s="31"/>
      <c r="X142" s="31"/>
      <c r="Y142" s="31"/>
      <c r="Z142" s="31"/>
      <c r="AA142" s="31"/>
      <c r="AC142" s="346">
        <f t="shared" si="502"/>
        <v>0</v>
      </c>
      <c r="AF142" s="346">
        <f t="shared" si="503"/>
        <v>0</v>
      </c>
      <c r="AG142" s="346">
        <f t="shared" si="504"/>
        <v>0</v>
      </c>
      <c r="AH142" s="346">
        <f t="shared" si="505"/>
        <v>0</v>
      </c>
      <c r="AI142" s="346">
        <f t="shared" si="506"/>
        <v>0</v>
      </c>
      <c r="AJ142" s="346">
        <f t="shared" si="507"/>
        <v>0</v>
      </c>
      <c r="AK142" s="346">
        <f t="shared" si="508"/>
        <v>0</v>
      </c>
      <c r="AL142" s="346">
        <f t="shared" si="509"/>
        <v>0</v>
      </c>
      <c r="AM142" s="346">
        <f t="shared" si="510"/>
        <v>0</v>
      </c>
      <c r="AN142" s="346">
        <f t="shared" si="501"/>
        <v>0</v>
      </c>
    </row>
    <row r="143" spans="1:40" x14ac:dyDescent="0.25">
      <c r="A143" s="31"/>
      <c r="B143" s="31"/>
      <c r="C143" s="31"/>
      <c r="D143" s="31"/>
      <c r="E143" s="31"/>
      <c r="F143" s="31"/>
      <c r="G143" s="34"/>
      <c r="H143" s="31"/>
      <c r="I143" s="31"/>
      <c r="J143" s="31"/>
      <c r="K143" s="31"/>
      <c r="L143" s="31"/>
      <c r="M143" s="31"/>
      <c r="N143" s="31"/>
      <c r="O143" s="99"/>
      <c r="P143" s="4" t="str">
        <f t="shared" si="499"/>
        <v/>
      </c>
      <c r="Q143" s="102"/>
      <c r="R143" s="4" t="str">
        <f t="shared" si="500"/>
        <v/>
      </c>
      <c r="S143" s="31"/>
      <c r="T143" s="31"/>
      <c r="U143" s="31"/>
      <c r="V143" s="31"/>
      <c r="W143" s="31"/>
      <c r="X143" s="31"/>
      <c r="Y143" s="31"/>
      <c r="Z143" s="31"/>
      <c r="AA143" s="31"/>
      <c r="AC143" s="346">
        <f t="shared" si="502"/>
        <v>0</v>
      </c>
      <c r="AF143" s="346">
        <f t="shared" si="503"/>
        <v>0</v>
      </c>
      <c r="AG143" s="346">
        <f t="shared" si="504"/>
        <v>0</v>
      </c>
      <c r="AH143" s="346">
        <f t="shared" si="505"/>
        <v>0</v>
      </c>
      <c r="AI143" s="346">
        <f t="shared" si="506"/>
        <v>0</v>
      </c>
      <c r="AJ143" s="346">
        <f t="shared" si="507"/>
        <v>0</v>
      </c>
      <c r="AK143" s="346">
        <f t="shared" si="508"/>
        <v>0</v>
      </c>
      <c r="AL143" s="346">
        <f t="shared" si="509"/>
        <v>0</v>
      </c>
      <c r="AM143" s="346">
        <f t="shared" si="510"/>
        <v>0</v>
      </c>
      <c r="AN143" s="346">
        <f t="shared" si="501"/>
        <v>0</v>
      </c>
    </row>
    <row r="144" spans="1:40" x14ac:dyDescent="0.25">
      <c r="A144" s="31"/>
      <c r="B144" s="31"/>
      <c r="C144" s="31"/>
      <c r="D144" s="31"/>
      <c r="E144" s="31"/>
      <c r="F144" s="31"/>
      <c r="G144" s="34"/>
      <c r="H144" s="31"/>
      <c r="I144" s="31"/>
      <c r="J144" s="31"/>
      <c r="K144" s="31"/>
      <c r="L144" s="31"/>
      <c r="M144" s="31"/>
      <c r="N144" s="31"/>
      <c r="O144" s="99"/>
      <c r="P144" s="4" t="str">
        <f t="shared" si="499"/>
        <v/>
      </c>
      <c r="Q144" s="102"/>
      <c r="R144" s="4" t="str">
        <f t="shared" si="500"/>
        <v/>
      </c>
      <c r="S144" s="31"/>
      <c r="T144" s="31"/>
      <c r="U144" s="31"/>
      <c r="V144" s="31"/>
      <c r="W144" s="31"/>
      <c r="X144" s="31"/>
      <c r="Y144" s="31"/>
      <c r="Z144" s="31"/>
      <c r="AA144" s="31"/>
      <c r="AC144" s="346">
        <f t="shared" si="502"/>
        <v>0</v>
      </c>
      <c r="AF144" s="346">
        <f t="shared" si="503"/>
        <v>0</v>
      </c>
      <c r="AG144" s="346">
        <f t="shared" si="504"/>
        <v>0</v>
      </c>
      <c r="AH144" s="346">
        <f t="shared" si="505"/>
        <v>0</v>
      </c>
      <c r="AI144" s="346">
        <f t="shared" si="506"/>
        <v>0</v>
      </c>
      <c r="AJ144" s="346">
        <f t="shared" si="507"/>
        <v>0</v>
      </c>
      <c r="AK144" s="346">
        <f t="shared" si="508"/>
        <v>0</v>
      </c>
      <c r="AL144" s="346">
        <f t="shared" si="509"/>
        <v>0</v>
      </c>
      <c r="AM144" s="346">
        <f t="shared" si="510"/>
        <v>0</v>
      </c>
      <c r="AN144" s="346">
        <f t="shared" si="501"/>
        <v>0</v>
      </c>
    </row>
    <row r="145" spans="1:40" x14ac:dyDescent="0.25">
      <c r="A145" s="31"/>
      <c r="B145" s="31"/>
      <c r="C145" s="31"/>
      <c r="D145" s="31"/>
      <c r="E145" s="31"/>
      <c r="F145" s="31"/>
      <c r="G145" s="34"/>
      <c r="H145" s="31"/>
      <c r="I145" s="31"/>
      <c r="J145" s="31"/>
      <c r="K145" s="31"/>
      <c r="L145" s="31"/>
      <c r="M145" s="31"/>
      <c r="N145" s="31"/>
      <c r="O145" s="99"/>
      <c r="P145" s="4" t="str">
        <f t="shared" si="499"/>
        <v/>
      </c>
      <c r="Q145" s="102"/>
      <c r="R145" s="4" t="str">
        <f t="shared" si="500"/>
        <v/>
      </c>
      <c r="S145" s="31"/>
      <c r="T145" s="31"/>
      <c r="U145" s="31"/>
      <c r="V145" s="31"/>
      <c r="W145" s="31"/>
      <c r="X145" s="31"/>
      <c r="Y145" s="31"/>
      <c r="Z145" s="31"/>
      <c r="AA145" s="31"/>
      <c r="AC145" s="346">
        <f t="shared" si="502"/>
        <v>0</v>
      </c>
      <c r="AF145" s="346">
        <f t="shared" si="503"/>
        <v>0</v>
      </c>
      <c r="AG145" s="346">
        <f t="shared" si="504"/>
        <v>0</v>
      </c>
      <c r="AH145" s="346">
        <f t="shared" si="505"/>
        <v>0</v>
      </c>
      <c r="AI145" s="346">
        <f t="shared" si="506"/>
        <v>0</v>
      </c>
      <c r="AJ145" s="346">
        <f t="shared" si="507"/>
        <v>0</v>
      </c>
      <c r="AK145" s="346">
        <f t="shared" si="508"/>
        <v>0</v>
      </c>
      <c r="AL145" s="346">
        <f t="shared" si="509"/>
        <v>0</v>
      </c>
      <c r="AM145" s="346">
        <f t="shared" si="510"/>
        <v>0</v>
      </c>
      <c r="AN145" s="346">
        <f t="shared" si="501"/>
        <v>0</v>
      </c>
    </row>
    <row r="146" spans="1:40" x14ac:dyDescent="0.25">
      <c r="A146" s="31"/>
      <c r="B146" s="31"/>
      <c r="C146" s="31"/>
      <c r="D146" s="31"/>
      <c r="E146" s="31"/>
      <c r="F146" s="31"/>
      <c r="G146" s="34"/>
      <c r="H146" s="31"/>
      <c r="I146" s="31"/>
      <c r="J146" s="31"/>
      <c r="K146" s="31"/>
      <c r="L146" s="31"/>
      <c r="M146" s="31"/>
      <c r="N146" s="31"/>
      <c r="O146" s="99"/>
      <c r="P146" s="4" t="str">
        <f t="shared" si="499"/>
        <v/>
      </c>
      <c r="Q146" s="102"/>
      <c r="R146" s="4" t="str">
        <f t="shared" si="500"/>
        <v/>
      </c>
      <c r="S146" s="31"/>
      <c r="T146" s="31"/>
      <c r="U146" s="31"/>
      <c r="V146" s="31"/>
      <c r="W146" s="31"/>
      <c r="X146" s="31"/>
      <c r="Y146" s="31"/>
      <c r="Z146" s="31"/>
      <c r="AA146" s="31"/>
      <c r="AC146" s="346">
        <f t="shared" si="502"/>
        <v>0</v>
      </c>
      <c r="AF146" s="346">
        <f t="shared" si="503"/>
        <v>0</v>
      </c>
      <c r="AG146" s="346">
        <f t="shared" si="504"/>
        <v>0</v>
      </c>
      <c r="AH146" s="346">
        <f t="shared" si="505"/>
        <v>0</v>
      </c>
      <c r="AI146" s="346">
        <f t="shared" si="506"/>
        <v>0</v>
      </c>
      <c r="AJ146" s="346">
        <f t="shared" si="507"/>
        <v>0</v>
      </c>
      <c r="AK146" s="346">
        <f t="shared" si="508"/>
        <v>0</v>
      </c>
      <c r="AL146" s="346">
        <f t="shared" si="509"/>
        <v>0</v>
      </c>
      <c r="AM146" s="346">
        <f t="shared" si="510"/>
        <v>0</v>
      </c>
      <c r="AN146" s="346">
        <f t="shared" si="501"/>
        <v>0</v>
      </c>
    </row>
    <row r="147" spans="1:40" x14ac:dyDescent="0.25">
      <c r="A147" s="31"/>
      <c r="B147" s="31"/>
      <c r="C147" s="31"/>
      <c r="D147" s="31"/>
      <c r="E147" s="31"/>
      <c r="F147" s="31"/>
      <c r="G147" s="34"/>
      <c r="H147" s="31"/>
      <c r="I147" s="31"/>
      <c r="J147" s="31"/>
      <c r="K147" s="31"/>
      <c r="L147" s="31"/>
      <c r="M147" s="31"/>
      <c r="N147" s="31"/>
      <c r="O147" s="99"/>
      <c r="P147" s="4" t="str">
        <f t="shared" si="499"/>
        <v/>
      </c>
      <c r="Q147" s="102"/>
      <c r="R147" s="4" t="str">
        <f t="shared" si="500"/>
        <v/>
      </c>
      <c r="S147" s="31"/>
      <c r="T147" s="31"/>
      <c r="U147" s="31"/>
      <c r="V147" s="31"/>
      <c r="W147" s="31"/>
      <c r="X147" s="31"/>
      <c r="Y147" s="31"/>
      <c r="Z147" s="31"/>
      <c r="AA147" s="31"/>
      <c r="AC147" s="346">
        <f t="shared" si="502"/>
        <v>0</v>
      </c>
      <c r="AF147" s="346">
        <f t="shared" si="503"/>
        <v>0</v>
      </c>
      <c r="AG147" s="346">
        <f t="shared" si="504"/>
        <v>0</v>
      </c>
      <c r="AH147" s="346">
        <f t="shared" si="505"/>
        <v>0</v>
      </c>
      <c r="AI147" s="346">
        <f t="shared" si="506"/>
        <v>0</v>
      </c>
      <c r="AJ147" s="346">
        <f t="shared" si="507"/>
        <v>0</v>
      </c>
      <c r="AK147" s="346">
        <f t="shared" si="508"/>
        <v>0</v>
      </c>
      <c r="AL147" s="346">
        <f t="shared" si="509"/>
        <v>0</v>
      </c>
      <c r="AM147" s="346">
        <f t="shared" si="510"/>
        <v>0</v>
      </c>
      <c r="AN147" s="346">
        <f t="shared" si="501"/>
        <v>0</v>
      </c>
    </row>
    <row r="148" spans="1:40" x14ac:dyDescent="0.25">
      <c r="A148" s="31"/>
      <c r="B148" s="31"/>
      <c r="C148" s="31"/>
      <c r="D148" s="31"/>
      <c r="E148" s="31"/>
      <c r="F148" s="31"/>
      <c r="G148" s="34"/>
      <c r="H148" s="31"/>
      <c r="I148" s="31"/>
      <c r="J148" s="31"/>
      <c r="K148" s="31"/>
      <c r="L148" s="31"/>
      <c r="M148" s="31"/>
      <c r="N148" s="31"/>
      <c r="O148" s="99"/>
      <c r="P148" s="4" t="str">
        <f t="shared" si="499"/>
        <v/>
      </c>
      <c r="Q148" s="102"/>
      <c r="R148" s="4" t="str">
        <f t="shared" si="500"/>
        <v/>
      </c>
      <c r="S148" s="31"/>
      <c r="T148" s="31"/>
      <c r="U148" s="31"/>
      <c r="V148" s="31"/>
      <c r="W148" s="31"/>
      <c r="X148" s="31"/>
      <c r="Y148" s="31"/>
      <c r="Z148" s="31"/>
      <c r="AA148" s="31"/>
      <c r="AC148" s="346">
        <f t="shared" si="502"/>
        <v>0</v>
      </c>
      <c r="AF148" s="346">
        <f t="shared" si="503"/>
        <v>0</v>
      </c>
      <c r="AG148" s="346">
        <f t="shared" si="504"/>
        <v>0</v>
      </c>
      <c r="AH148" s="346">
        <f t="shared" si="505"/>
        <v>0</v>
      </c>
      <c r="AI148" s="346">
        <f t="shared" si="506"/>
        <v>0</v>
      </c>
      <c r="AJ148" s="346">
        <f t="shared" si="507"/>
        <v>0</v>
      </c>
      <c r="AK148" s="346">
        <f t="shared" si="508"/>
        <v>0</v>
      </c>
      <c r="AL148" s="346">
        <f t="shared" si="509"/>
        <v>0</v>
      </c>
      <c r="AM148" s="346">
        <f t="shared" si="510"/>
        <v>0</v>
      </c>
      <c r="AN148" s="346">
        <f t="shared" si="501"/>
        <v>0</v>
      </c>
    </row>
    <row r="149" spans="1:40" x14ac:dyDescent="0.25">
      <c r="A149" s="31"/>
      <c r="B149" s="31"/>
      <c r="C149" s="31"/>
      <c r="D149" s="31"/>
      <c r="E149" s="31"/>
      <c r="F149" s="31"/>
      <c r="G149" s="34"/>
      <c r="H149" s="31"/>
      <c r="I149" s="31"/>
      <c r="J149" s="31"/>
      <c r="K149" s="31"/>
      <c r="L149" s="31"/>
      <c r="M149" s="31"/>
      <c r="N149" s="31"/>
      <c r="O149" s="99"/>
      <c r="P149" s="4" t="str">
        <f t="shared" si="499"/>
        <v/>
      </c>
      <c r="Q149" s="102"/>
      <c r="R149" s="4" t="str">
        <f t="shared" si="500"/>
        <v/>
      </c>
      <c r="S149" s="31"/>
      <c r="T149" s="31"/>
      <c r="U149" s="31"/>
      <c r="V149" s="31"/>
      <c r="W149" s="31"/>
      <c r="X149" s="31"/>
      <c r="Y149" s="31"/>
      <c r="Z149" s="31"/>
      <c r="AA149" s="31"/>
      <c r="AC149" s="346">
        <f t="shared" si="502"/>
        <v>0</v>
      </c>
      <c r="AF149" s="346">
        <f t="shared" si="503"/>
        <v>0</v>
      </c>
      <c r="AG149" s="346">
        <f t="shared" si="504"/>
        <v>0</v>
      </c>
      <c r="AH149" s="346">
        <f t="shared" si="505"/>
        <v>0</v>
      </c>
      <c r="AI149" s="346">
        <f t="shared" si="506"/>
        <v>0</v>
      </c>
      <c r="AJ149" s="346">
        <f t="shared" si="507"/>
        <v>0</v>
      </c>
      <c r="AK149" s="346">
        <f t="shared" si="508"/>
        <v>0</v>
      </c>
      <c r="AL149" s="346">
        <f t="shared" si="509"/>
        <v>0</v>
      </c>
      <c r="AM149" s="346">
        <f t="shared" si="510"/>
        <v>0</v>
      </c>
      <c r="AN149" s="346">
        <f t="shared" si="501"/>
        <v>0</v>
      </c>
    </row>
    <row r="150" spans="1:40" x14ac:dyDescent="0.25">
      <c r="A150" s="31"/>
      <c r="B150" s="31"/>
      <c r="C150" s="31"/>
      <c r="D150" s="31"/>
      <c r="E150" s="31"/>
      <c r="F150" s="31"/>
      <c r="G150" s="34"/>
      <c r="H150" s="31"/>
      <c r="I150" s="31"/>
      <c r="J150" s="31"/>
      <c r="K150" s="31"/>
      <c r="L150" s="31"/>
      <c r="M150" s="31"/>
      <c r="N150" s="31"/>
      <c r="O150" s="99"/>
      <c r="P150" s="4" t="str">
        <f t="shared" si="499"/>
        <v/>
      </c>
      <c r="Q150" s="102"/>
      <c r="R150" s="4" t="str">
        <f t="shared" si="500"/>
        <v/>
      </c>
      <c r="S150" s="31"/>
      <c r="T150" s="31"/>
      <c r="U150" s="31"/>
      <c r="V150" s="31"/>
      <c r="W150" s="31"/>
      <c r="X150" s="31"/>
      <c r="Y150" s="31"/>
      <c r="Z150" s="31"/>
      <c r="AA150" s="31"/>
      <c r="AC150" s="346">
        <f t="shared" si="502"/>
        <v>0</v>
      </c>
      <c r="AF150" s="346">
        <f t="shared" si="503"/>
        <v>0</v>
      </c>
      <c r="AG150" s="346">
        <f t="shared" si="504"/>
        <v>0</v>
      </c>
      <c r="AH150" s="346">
        <f t="shared" si="505"/>
        <v>0</v>
      </c>
      <c r="AI150" s="346">
        <f t="shared" si="506"/>
        <v>0</v>
      </c>
      <c r="AJ150" s="346">
        <f t="shared" si="507"/>
        <v>0</v>
      </c>
      <c r="AK150" s="346">
        <f t="shared" si="508"/>
        <v>0</v>
      </c>
      <c r="AL150" s="346">
        <f t="shared" si="509"/>
        <v>0</v>
      </c>
      <c r="AM150" s="346">
        <f t="shared" si="510"/>
        <v>0</v>
      </c>
      <c r="AN150" s="346">
        <f t="shared" si="501"/>
        <v>0</v>
      </c>
    </row>
    <row r="151" spans="1:40" x14ac:dyDescent="0.25">
      <c r="A151" s="31"/>
      <c r="B151" s="31"/>
      <c r="C151" s="31"/>
      <c r="D151" s="31"/>
      <c r="E151" s="31"/>
      <c r="F151" s="31"/>
      <c r="G151" s="34"/>
      <c r="H151" s="31"/>
      <c r="I151" s="31"/>
      <c r="J151" s="31"/>
      <c r="K151" s="31"/>
      <c r="L151" s="31"/>
      <c r="M151" s="31"/>
      <c r="N151" s="31"/>
      <c r="O151" s="99"/>
      <c r="P151" s="4" t="str">
        <f t="shared" si="499"/>
        <v/>
      </c>
      <c r="Q151" s="102"/>
      <c r="R151" s="4" t="str">
        <f t="shared" si="500"/>
        <v/>
      </c>
      <c r="S151" s="31"/>
      <c r="T151" s="31"/>
      <c r="U151" s="31"/>
      <c r="V151" s="31"/>
      <c r="W151" s="31"/>
      <c r="X151" s="31"/>
      <c r="Y151" s="31"/>
      <c r="Z151" s="31"/>
      <c r="AA151" s="31"/>
      <c r="AC151" s="346">
        <f t="shared" si="502"/>
        <v>0</v>
      </c>
      <c r="AF151" s="346">
        <f t="shared" si="503"/>
        <v>0</v>
      </c>
      <c r="AG151" s="346">
        <f t="shared" si="504"/>
        <v>0</v>
      </c>
      <c r="AH151" s="346">
        <f t="shared" si="505"/>
        <v>0</v>
      </c>
      <c r="AI151" s="346">
        <f t="shared" si="506"/>
        <v>0</v>
      </c>
      <c r="AJ151" s="346">
        <f t="shared" si="507"/>
        <v>0</v>
      </c>
      <c r="AK151" s="346">
        <f t="shared" si="508"/>
        <v>0</v>
      </c>
      <c r="AL151" s="346">
        <f t="shared" si="509"/>
        <v>0</v>
      </c>
      <c r="AM151" s="346">
        <f t="shared" si="510"/>
        <v>0</v>
      </c>
      <c r="AN151" s="346">
        <f t="shared" si="501"/>
        <v>0</v>
      </c>
    </row>
    <row r="152" spans="1:40" x14ac:dyDescent="0.25">
      <c r="A152" s="31"/>
      <c r="B152" s="31"/>
      <c r="C152" s="31"/>
      <c r="D152" s="31"/>
      <c r="E152" s="31"/>
      <c r="F152" s="31"/>
      <c r="G152" s="34"/>
      <c r="H152" s="31"/>
      <c r="I152" s="31"/>
      <c r="J152" s="31"/>
      <c r="K152" s="31"/>
      <c r="L152" s="31"/>
      <c r="M152" s="31"/>
      <c r="N152" s="31"/>
      <c r="O152" s="99"/>
      <c r="P152" s="4" t="str">
        <f t="shared" si="499"/>
        <v/>
      </c>
      <c r="Q152" s="102"/>
      <c r="R152" s="4" t="str">
        <f t="shared" si="500"/>
        <v/>
      </c>
      <c r="S152" s="31"/>
      <c r="T152" s="31"/>
      <c r="U152" s="31"/>
      <c r="V152" s="31"/>
      <c r="W152" s="31"/>
      <c r="X152" s="31"/>
      <c r="Y152" s="31"/>
      <c r="Z152" s="31"/>
      <c r="AA152" s="31"/>
      <c r="AC152" s="346">
        <f t="shared" si="502"/>
        <v>0</v>
      </c>
      <c r="AF152" s="346">
        <f t="shared" si="503"/>
        <v>0</v>
      </c>
      <c r="AG152" s="346">
        <f t="shared" si="504"/>
        <v>0</v>
      </c>
      <c r="AH152" s="346">
        <f t="shared" si="505"/>
        <v>0</v>
      </c>
      <c r="AI152" s="346">
        <f t="shared" si="506"/>
        <v>0</v>
      </c>
      <c r="AJ152" s="346">
        <f t="shared" si="507"/>
        <v>0</v>
      </c>
      <c r="AK152" s="346">
        <f t="shared" si="508"/>
        <v>0</v>
      </c>
      <c r="AL152" s="346">
        <f t="shared" si="509"/>
        <v>0</v>
      </c>
      <c r="AM152" s="346">
        <f t="shared" si="510"/>
        <v>0</v>
      </c>
      <c r="AN152" s="346">
        <f t="shared" si="501"/>
        <v>0</v>
      </c>
    </row>
    <row r="153" spans="1:40" x14ac:dyDescent="0.25">
      <c r="A153" s="31"/>
      <c r="B153" s="31"/>
      <c r="C153" s="31"/>
      <c r="D153" s="31"/>
      <c r="E153" s="31"/>
      <c r="F153" s="31"/>
      <c r="G153" s="34"/>
      <c r="H153" s="31"/>
      <c r="I153" s="31"/>
      <c r="J153" s="31"/>
      <c r="K153" s="31"/>
      <c r="L153" s="31"/>
      <c r="M153" s="31"/>
      <c r="N153" s="31"/>
      <c r="O153" s="99"/>
      <c r="P153" s="4" t="str">
        <f t="shared" si="499"/>
        <v/>
      </c>
      <c r="Q153" s="102"/>
      <c r="R153" s="4" t="str">
        <f t="shared" si="500"/>
        <v/>
      </c>
      <c r="S153" s="31"/>
      <c r="T153" s="31"/>
      <c r="U153" s="31"/>
      <c r="V153" s="31"/>
      <c r="W153" s="31"/>
      <c r="X153" s="31"/>
      <c r="Y153" s="31"/>
      <c r="Z153" s="31"/>
      <c r="AA153" s="31"/>
      <c r="AC153" s="346">
        <f t="shared" si="502"/>
        <v>0</v>
      </c>
      <c r="AF153" s="346">
        <f t="shared" si="503"/>
        <v>0</v>
      </c>
      <c r="AG153" s="346">
        <f t="shared" si="504"/>
        <v>0</v>
      </c>
      <c r="AH153" s="346">
        <f t="shared" si="505"/>
        <v>0</v>
      </c>
      <c r="AI153" s="346">
        <f t="shared" si="506"/>
        <v>0</v>
      </c>
      <c r="AJ153" s="346">
        <f t="shared" si="507"/>
        <v>0</v>
      </c>
      <c r="AK153" s="346">
        <f t="shared" si="508"/>
        <v>0</v>
      </c>
      <c r="AL153" s="346">
        <f t="shared" si="509"/>
        <v>0</v>
      </c>
      <c r="AM153" s="346">
        <f t="shared" si="510"/>
        <v>0</v>
      </c>
      <c r="AN153" s="346">
        <f t="shared" si="501"/>
        <v>0</v>
      </c>
    </row>
    <row r="154" spans="1:40" x14ac:dyDescent="0.25">
      <c r="A154" s="31"/>
      <c r="B154" s="31"/>
      <c r="C154" s="31"/>
      <c r="D154" s="31"/>
      <c r="E154" s="31"/>
      <c r="F154" s="31"/>
      <c r="G154" s="34"/>
      <c r="H154" s="31"/>
      <c r="I154" s="31"/>
      <c r="J154" s="31"/>
      <c r="K154" s="31"/>
      <c r="L154" s="31"/>
      <c r="M154" s="31"/>
      <c r="N154" s="31"/>
      <c r="O154" s="99"/>
      <c r="P154" s="4" t="str">
        <f t="shared" si="499"/>
        <v/>
      </c>
      <c r="Q154" s="102"/>
      <c r="R154" s="4" t="str">
        <f t="shared" si="500"/>
        <v/>
      </c>
      <c r="S154" s="31"/>
      <c r="T154" s="31"/>
      <c r="U154" s="31"/>
      <c r="V154" s="31"/>
      <c r="W154" s="31"/>
      <c r="X154" s="31"/>
      <c r="Y154" s="31"/>
      <c r="Z154" s="31"/>
      <c r="AA154" s="31"/>
      <c r="AC154" s="346">
        <f t="shared" si="502"/>
        <v>0</v>
      </c>
      <c r="AF154" s="346">
        <f t="shared" si="503"/>
        <v>0</v>
      </c>
      <c r="AG154" s="346">
        <f t="shared" si="504"/>
        <v>0</v>
      </c>
      <c r="AH154" s="346">
        <f t="shared" si="505"/>
        <v>0</v>
      </c>
      <c r="AI154" s="346">
        <f t="shared" si="506"/>
        <v>0</v>
      </c>
      <c r="AJ154" s="346">
        <f t="shared" si="507"/>
        <v>0</v>
      </c>
      <c r="AK154" s="346">
        <f t="shared" si="508"/>
        <v>0</v>
      </c>
      <c r="AL154" s="346">
        <f t="shared" si="509"/>
        <v>0</v>
      </c>
      <c r="AM154" s="346">
        <f t="shared" si="510"/>
        <v>0</v>
      </c>
      <c r="AN154" s="346">
        <f t="shared" si="501"/>
        <v>0</v>
      </c>
    </row>
    <row r="155" spans="1:40" x14ac:dyDescent="0.25">
      <c r="A155" s="31"/>
      <c r="B155" s="31"/>
      <c r="C155" s="31"/>
      <c r="D155" s="31"/>
      <c r="E155" s="31"/>
      <c r="F155" s="31"/>
      <c r="G155" s="34"/>
      <c r="H155" s="31"/>
      <c r="I155" s="31"/>
      <c r="J155" s="31"/>
      <c r="K155" s="31"/>
      <c r="L155" s="31"/>
      <c r="M155" s="31"/>
      <c r="N155" s="31"/>
      <c r="O155" s="99"/>
      <c r="P155" s="4" t="str">
        <f t="shared" si="499"/>
        <v/>
      </c>
      <c r="Q155" s="102"/>
      <c r="R155" s="4" t="str">
        <f t="shared" si="500"/>
        <v/>
      </c>
      <c r="S155" s="31"/>
      <c r="T155" s="31"/>
      <c r="U155" s="31"/>
      <c r="V155" s="31"/>
      <c r="W155" s="31"/>
      <c r="X155" s="31"/>
      <c r="Y155" s="31"/>
      <c r="Z155" s="31"/>
      <c r="AA155" s="31"/>
      <c r="AC155" s="346">
        <f t="shared" si="502"/>
        <v>0</v>
      </c>
      <c r="AF155" s="346">
        <f t="shared" si="503"/>
        <v>0</v>
      </c>
      <c r="AG155" s="346">
        <f t="shared" si="504"/>
        <v>0</v>
      </c>
      <c r="AH155" s="346">
        <f t="shared" si="505"/>
        <v>0</v>
      </c>
      <c r="AI155" s="346">
        <f t="shared" si="506"/>
        <v>0</v>
      </c>
      <c r="AJ155" s="346">
        <f t="shared" si="507"/>
        <v>0</v>
      </c>
      <c r="AK155" s="346">
        <f t="shared" si="508"/>
        <v>0</v>
      </c>
      <c r="AL155" s="346">
        <f t="shared" si="509"/>
        <v>0</v>
      </c>
      <c r="AM155" s="346">
        <f t="shared" si="510"/>
        <v>0</v>
      </c>
      <c r="AN155" s="346">
        <f t="shared" si="501"/>
        <v>0</v>
      </c>
    </row>
    <row r="156" spans="1:40" x14ac:dyDescent="0.25">
      <c r="A156" s="31"/>
      <c r="B156" s="31"/>
      <c r="C156" s="31"/>
      <c r="D156" s="31"/>
      <c r="E156" s="31"/>
      <c r="F156" s="31"/>
      <c r="G156" s="34"/>
      <c r="H156" s="31"/>
      <c r="I156" s="31"/>
      <c r="J156" s="31"/>
      <c r="K156" s="31"/>
      <c r="L156" s="31"/>
      <c r="M156" s="31"/>
      <c r="N156" s="31"/>
      <c r="O156" s="99"/>
      <c r="P156" s="4" t="str">
        <f t="shared" si="499"/>
        <v/>
      </c>
      <c r="Q156" s="102"/>
      <c r="R156" s="4" t="str">
        <f t="shared" si="500"/>
        <v/>
      </c>
      <c r="S156" s="31"/>
      <c r="T156" s="31"/>
      <c r="U156" s="31"/>
      <c r="V156" s="31"/>
      <c r="W156" s="31"/>
      <c r="X156" s="31"/>
      <c r="Y156" s="31"/>
      <c r="Z156" s="31"/>
      <c r="AA156" s="31"/>
      <c r="AC156" s="346">
        <f t="shared" si="502"/>
        <v>0</v>
      </c>
      <c r="AF156" s="346">
        <f t="shared" si="503"/>
        <v>0</v>
      </c>
      <c r="AG156" s="346">
        <f t="shared" si="504"/>
        <v>0</v>
      </c>
      <c r="AH156" s="346">
        <f t="shared" si="505"/>
        <v>0</v>
      </c>
      <c r="AI156" s="346">
        <f t="shared" si="506"/>
        <v>0</v>
      </c>
      <c r="AJ156" s="346">
        <f t="shared" si="507"/>
        <v>0</v>
      </c>
      <c r="AK156" s="346">
        <f t="shared" si="508"/>
        <v>0</v>
      </c>
      <c r="AL156" s="346">
        <f t="shared" si="509"/>
        <v>0</v>
      </c>
      <c r="AM156" s="346">
        <f t="shared" si="510"/>
        <v>0</v>
      </c>
      <c r="AN156" s="346">
        <f t="shared" si="501"/>
        <v>0</v>
      </c>
    </row>
    <row r="157" spans="1:40" x14ac:dyDescent="0.25">
      <c r="A157" s="31"/>
      <c r="B157" s="31"/>
      <c r="C157" s="31"/>
      <c r="D157" s="31"/>
      <c r="E157" s="31"/>
      <c r="F157" s="31"/>
      <c r="G157" s="34"/>
      <c r="H157" s="31"/>
      <c r="I157" s="31"/>
      <c r="J157" s="31"/>
      <c r="K157" s="31"/>
      <c r="L157" s="31"/>
      <c r="M157" s="31"/>
      <c r="N157" s="31"/>
      <c r="O157" s="99"/>
      <c r="P157" s="4" t="str">
        <f t="shared" si="499"/>
        <v/>
      </c>
      <c r="Q157" s="102"/>
      <c r="R157" s="4" t="str">
        <f t="shared" si="500"/>
        <v/>
      </c>
      <c r="S157" s="31"/>
      <c r="T157" s="31"/>
      <c r="U157" s="31"/>
      <c r="V157" s="31"/>
      <c r="W157" s="31"/>
      <c r="X157" s="31"/>
      <c r="Y157" s="31"/>
      <c r="Z157" s="31"/>
      <c r="AA157" s="31"/>
      <c r="AC157" s="346">
        <f t="shared" si="502"/>
        <v>0</v>
      </c>
      <c r="AF157" s="346">
        <f t="shared" si="503"/>
        <v>0</v>
      </c>
      <c r="AG157" s="346">
        <f t="shared" si="504"/>
        <v>0</v>
      </c>
      <c r="AH157" s="346">
        <f t="shared" si="505"/>
        <v>0</v>
      </c>
      <c r="AI157" s="346">
        <f t="shared" si="506"/>
        <v>0</v>
      </c>
      <c r="AJ157" s="346">
        <f t="shared" si="507"/>
        <v>0</v>
      </c>
      <c r="AK157" s="346">
        <f t="shared" si="508"/>
        <v>0</v>
      </c>
      <c r="AL157" s="346">
        <f t="shared" si="509"/>
        <v>0</v>
      </c>
      <c r="AM157" s="346">
        <f t="shared" si="510"/>
        <v>0</v>
      </c>
      <c r="AN157" s="346">
        <f t="shared" si="501"/>
        <v>0</v>
      </c>
    </row>
    <row r="158" spans="1:40" x14ac:dyDescent="0.25">
      <c r="A158" s="31"/>
      <c r="B158" s="31"/>
      <c r="C158" s="31"/>
      <c r="D158" s="31"/>
      <c r="E158" s="31"/>
      <c r="F158" s="31"/>
      <c r="G158" s="34"/>
      <c r="H158" s="31"/>
      <c r="I158" s="31"/>
      <c r="J158" s="31"/>
      <c r="K158" s="31"/>
      <c r="L158" s="31"/>
      <c r="M158" s="31"/>
      <c r="N158" s="31"/>
      <c r="O158" s="99"/>
      <c r="P158" s="4" t="str">
        <f t="shared" si="499"/>
        <v/>
      </c>
      <c r="Q158" s="102"/>
      <c r="R158" s="4" t="str">
        <f t="shared" si="500"/>
        <v/>
      </c>
      <c r="S158" s="31"/>
      <c r="T158" s="31"/>
      <c r="U158" s="31"/>
      <c r="V158" s="31"/>
      <c r="W158" s="31"/>
      <c r="X158" s="31"/>
      <c r="Y158" s="31"/>
      <c r="Z158" s="31"/>
      <c r="AA158" s="31"/>
      <c r="AC158" s="346">
        <f t="shared" si="502"/>
        <v>0</v>
      </c>
      <c r="AF158" s="346">
        <f t="shared" si="503"/>
        <v>0</v>
      </c>
      <c r="AG158" s="346">
        <f t="shared" si="504"/>
        <v>0</v>
      </c>
      <c r="AH158" s="346">
        <f t="shared" si="505"/>
        <v>0</v>
      </c>
      <c r="AI158" s="346">
        <f t="shared" si="506"/>
        <v>0</v>
      </c>
      <c r="AJ158" s="346">
        <f t="shared" si="507"/>
        <v>0</v>
      </c>
      <c r="AK158" s="346">
        <f t="shared" si="508"/>
        <v>0</v>
      </c>
      <c r="AL158" s="346">
        <f t="shared" si="509"/>
        <v>0</v>
      </c>
      <c r="AM158" s="346">
        <f t="shared" si="510"/>
        <v>0</v>
      </c>
      <c r="AN158" s="346">
        <f t="shared" si="501"/>
        <v>0</v>
      </c>
    </row>
    <row r="159" spans="1:40" x14ac:dyDescent="0.25">
      <c r="A159" s="31"/>
      <c r="B159" s="31"/>
      <c r="C159" s="31"/>
      <c r="D159" s="31"/>
      <c r="E159" s="31"/>
      <c r="F159" s="31"/>
      <c r="G159" s="34"/>
      <c r="H159" s="31"/>
      <c r="I159" s="31"/>
      <c r="J159" s="31"/>
      <c r="K159" s="31"/>
      <c r="L159" s="31"/>
      <c r="M159" s="31"/>
      <c r="N159" s="31"/>
      <c r="O159" s="99"/>
      <c r="P159" s="4" t="str">
        <f t="shared" si="499"/>
        <v/>
      </c>
      <c r="Q159" s="102"/>
      <c r="R159" s="4" t="str">
        <f t="shared" si="500"/>
        <v/>
      </c>
      <c r="S159" s="31"/>
      <c r="T159" s="31"/>
      <c r="U159" s="31"/>
      <c r="V159" s="31"/>
      <c r="W159" s="100"/>
      <c r="X159" s="31"/>
      <c r="Y159" s="31"/>
      <c r="Z159" s="31"/>
      <c r="AA159" s="31"/>
      <c r="AC159" s="346">
        <f t="shared" si="502"/>
        <v>0</v>
      </c>
      <c r="AF159" s="346">
        <f t="shared" si="503"/>
        <v>0</v>
      </c>
      <c r="AG159" s="346">
        <f t="shared" si="504"/>
        <v>0</v>
      </c>
      <c r="AH159" s="346">
        <f t="shared" si="505"/>
        <v>0</v>
      </c>
      <c r="AI159" s="346">
        <f t="shared" si="506"/>
        <v>0</v>
      </c>
      <c r="AJ159" s="346">
        <f t="shared" si="507"/>
        <v>0</v>
      </c>
      <c r="AK159" s="346">
        <f t="shared" si="508"/>
        <v>0</v>
      </c>
      <c r="AL159" s="346">
        <f t="shared" si="509"/>
        <v>0</v>
      </c>
      <c r="AM159" s="346">
        <f t="shared" si="510"/>
        <v>0</v>
      </c>
      <c r="AN159" s="346">
        <f t="shared" si="501"/>
        <v>0</v>
      </c>
    </row>
    <row r="160" spans="1:40" ht="18" customHeight="1" x14ac:dyDescent="0.25">
      <c r="AC160" s="351">
        <f>SUM(AC9:AC159)</f>
        <v>0</v>
      </c>
      <c r="AD160" s="351"/>
      <c r="AE160" s="351"/>
      <c r="AF160" s="351">
        <f>SUM(AF9:AF159)</f>
        <v>0</v>
      </c>
      <c r="AG160" s="351">
        <f t="shared" ref="AG160:AN160" si="511">SUM(AG9:AG159)</f>
        <v>0</v>
      </c>
      <c r="AH160" s="351">
        <f t="shared" si="511"/>
        <v>0</v>
      </c>
      <c r="AI160" s="351">
        <f t="shared" si="511"/>
        <v>0</v>
      </c>
      <c r="AJ160" s="351">
        <f t="shared" si="511"/>
        <v>0</v>
      </c>
      <c r="AK160" s="351">
        <f t="shared" si="511"/>
        <v>0</v>
      </c>
      <c r="AL160" s="351">
        <f t="shared" si="511"/>
        <v>0</v>
      </c>
      <c r="AM160" s="351">
        <f t="shared" si="511"/>
        <v>0</v>
      </c>
      <c r="AN160" s="351">
        <f t="shared" si="511"/>
        <v>0</v>
      </c>
    </row>
    <row r="161" spans="1:40" hidden="1" x14ac:dyDescent="0.25"/>
    <row r="162" spans="1:40" hidden="1" x14ac:dyDescent="0.25"/>
    <row r="163" spans="1:40" hidden="1" x14ac:dyDescent="0.25"/>
    <row r="164" spans="1:40" hidden="1" x14ac:dyDescent="0.25"/>
    <row r="165" spans="1:40" hidden="1" x14ac:dyDescent="0.25"/>
    <row r="166" spans="1:40" hidden="1" x14ac:dyDescent="0.25"/>
    <row r="167" spans="1:40" hidden="1" x14ac:dyDescent="0.25"/>
    <row r="168" spans="1:40" hidden="1" x14ac:dyDescent="0.25"/>
    <row r="169" spans="1:40" hidden="1" x14ac:dyDescent="0.25"/>
    <row r="170" spans="1:40" hidden="1" x14ac:dyDescent="0.25"/>
    <row r="171" spans="1:40" hidden="1" x14ac:dyDescent="0.25"/>
    <row r="172" spans="1:40" hidden="1" x14ac:dyDescent="0.25"/>
    <row r="173" spans="1:40" hidden="1" x14ac:dyDescent="0.25"/>
    <row r="174" spans="1:40" hidden="1" x14ac:dyDescent="0.25"/>
    <row r="175" spans="1:40" hidden="1" x14ac:dyDescent="0.25"/>
    <row r="176" spans="1:40" ht="21" x14ac:dyDescent="0.35">
      <c r="A176" s="12" t="s">
        <v>7</v>
      </c>
      <c r="AC176" s="346">
        <f>AC160/20</f>
        <v>0</v>
      </c>
      <c r="AF176" s="346">
        <f>AF160/60</f>
        <v>0</v>
      </c>
      <c r="AG176" s="346">
        <f>AG160/40</f>
        <v>0</v>
      </c>
      <c r="AH176" s="346">
        <f>AH160/20</f>
        <v>0</v>
      </c>
      <c r="AI176" s="346">
        <f>AI160/100</f>
        <v>0</v>
      </c>
      <c r="AJ176" s="346">
        <f>AJ160/80</f>
        <v>0</v>
      </c>
      <c r="AK176" s="346">
        <f>AK160/60</f>
        <v>0</v>
      </c>
      <c r="AL176" s="346">
        <f>AL160/40</f>
        <v>0</v>
      </c>
      <c r="AM176" s="346">
        <f>AM160/40</f>
        <v>0</v>
      </c>
      <c r="AN176" s="346">
        <f>AN160/40</f>
        <v>0</v>
      </c>
    </row>
    <row r="177" spans="1:40" x14ac:dyDescent="0.25">
      <c r="AC177" s="346">
        <f>IF(AC176&gt;=1, 6, AC176*6)</f>
        <v>0</v>
      </c>
      <c r="AF177" s="346">
        <f>IF(AF176&gt;=1, 10, AF176*10)</f>
        <v>0</v>
      </c>
      <c r="AG177" s="346">
        <f>IF(AG176&gt;=1, 7, AG176*7)</f>
        <v>0</v>
      </c>
      <c r="AH177" s="346">
        <f>IF(AH176&gt;=1, 6, AH176*6)</f>
        <v>0</v>
      </c>
      <c r="AI177" s="346">
        <f>IF(AI176&gt;=1, 20, AI176*20)</f>
        <v>0</v>
      </c>
      <c r="AJ177" s="346">
        <f>IF(AJ176&gt;=1, 11, AJ176*11)</f>
        <v>0</v>
      </c>
      <c r="AK177" s="346">
        <f>IF(AK176&gt;=1, 10, AK176*10)</f>
        <v>0</v>
      </c>
      <c r="AL177" s="346">
        <f>IF(AL176&gt;=1, 7, AL176*7)</f>
        <v>0</v>
      </c>
      <c r="AM177" s="346">
        <f>IF(AM176&gt;=1, 7, AM176*7)</f>
        <v>0</v>
      </c>
      <c r="AN177" s="346">
        <f>IF(AN176&gt;=1, 7, AN176*7)</f>
        <v>0</v>
      </c>
    </row>
    <row r="178" spans="1:40" x14ac:dyDescent="0.25">
      <c r="A178" s="621" t="s">
        <v>51</v>
      </c>
      <c r="B178" s="621"/>
      <c r="C178" s="8" t="s">
        <v>52</v>
      </c>
      <c r="D178" s="8" t="s">
        <v>10</v>
      </c>
    </row>
    <row r="179" spans="1:40" ht="33" customHeight="1" x14ac:dyDescent="0.25">
      <c r="A179" s="618" t="s">
        <v>452</v>
      </c>
      <c r="B179" s="618"/>
      <c r="C179" s="122">
        <v>6</v>
      </c>
      <c r="D179" s="4">
        <f>AC177</f>
        <v>0</v>
      </c>
    </row>
    <row r="180" spans="1:40" x14ac:dyDescent="0.25">
      <c r="A180" s="619" t="s">
        <v>453</v>
      </c>
      <c r="B180" s="133" t="s">
        <v>454</v>
      </c>
      <c r="C180" s="133">
        <v>10</v>
      </c>
      <c r="D180" s="134">
        <f>AF177</f>
        <v>0</v>
      </c>
    </row>
    <row r="181" spans="1:40" ht="30" x14ac:dyDescent="0.25">
      <c r="A181" s="619"/>
      <c r="B181" s="122" t="s">
        <v>455</v>
      </c>
      <c r="C181" s="122">
        <v>7</v>
      </c>
      <c r="D181" s="4">
        <f>AG177</f>
        <v>0</v>
      </c>
    </row>
    <row r="182" spans="1:40" ht="45" x14ac:dyDescent="0.25">
      <c r="A182" s="619"/>
      <c r="B182" s="122" t="s">
        <v>456</v>
      </c>
      <c r="C182" s="122">
        <v>6</v>
      </c>
      <c r="D182" s="4">
        <f>AH177</f>
        <v>0</v>
      </c>
    </row>
    <row r="183" spans="1:40" ht="45" x14ac:dyDescent="0.25">
      <c r="A183" s="618" t="s">
        <v>457</v>
      </c>
      <c r="B183" s="122" t="s">
        <v>458</v>
      </c>
      <c r="C183" s="122">
        <v>20</v>
      </c>
      <c r="D183" s="4">
        <f>AI177</f>
        <v>0</v>
      </c>
    </row>
    <row r="184" spans="1:40" x14ac:dyDescent="0.25">
      <c r="A184" s="618"/>
      <c r="B184" s="122" t="s">
        <v>459</v>
      </c>
      <c r="C184" s="122">
        <v>11</v>
      </c>
      <c r="D184" s="4">
        <f>AJ177</f>
        <v>0</v>
      </c>
    </row>
    <row r="185" spans="1:40" ht="30" x14ac:dyDescent="0.25">
      <c r="A185" s="618"/>
      <c r="B185" s="122" t="s">
        <v>460</v>
      </c>
      <c r="C185" s="122">
        <v>10</v>
      </c>
      <c r="D185" s="4">
        <f>AK177</f>
        <v>0</v>
      </c>
    </row>
    <row r="186" spans="1:40" ht="45" x14ac:dyDescent="0.25">
      <c r="A186" s="618"/>
      <c r="B186" s="122" t="s">
        <v>461</v>
      </c>
      <c r="C186" s="122">
        <v>7</v>
      </c>
      <c r="D186" s="4">
        <f>AL177</f>
        <v>0</v>
      </c>
    </row>
    <row r="187" spans="1:40" x14ac:dyDescent="0.25">
      <c r="A187" s="618" t="s">
        <v>462</v>
      </c>
      <c r="B187" s="618"/>
      <c r="C187" s="122">
        <v>9</v>
      </c>
      <c r="D187" s="4">
        <f>IF(GP90&gt;=60, 9, ((GP90/60)*9))</f>
        <v>0</v>
      </c>
    </row>
    <row r="188" spans="1:40" ht="30" customHeight="1" x14ac:dyDescent="0.25">
      <c r="A188" s="618" t="s">
        <v>463</v>
      </c>
      <c r="B188" s="618"/>
      <c r="C188" s="122">
        <v>7</v>
      </c>
      <c r="D188" s="4">
        <f>AN177</f>
        <v>0</v>
      </c>
    </row>
    <row r="189" spans="1:40" ht="30" customHeight="1" x14ac:dyDescent="0.25">
      <c r="A189" s="618" t="s">
        <v>465</v>
      </c>
      <c r="B189" s="618"/>
      <c r="C189" s="122">
        <v>7</v>
      </c>
      <c r="D189" s="4">
        <f>AM177</f>
        <v>0</v>
      </c>
    </row>
    <row r="190" spans="1:40" x14ac:dyDescent="0.25">
      <c r="A190" s="558" t="s">
        <v>11</v>
      </c>
      <c r="B190" s="558"/>
      <c r="C190" s="558"/>
      <c r="D190" s="4">
        <f>SUM(D179:D189)</f>
        <v>0</v>
      </c>
    </row>
    <row r="191" spans="1:40" x14ac:dyDescent="0.25">
      <c r="A191" s="132"/>
      <c r="B191" s="132"/>
      <c r="C191" s="132"/>
    </row>
    <row r="192" spans="1:40" x14ac:dyDescent="0.25">
      <c r="A192" s="132"/>
      <c r="B192" s="132"/>
      <c r="C192" s="132"/>
    </row>
    <row r="193" spans="1:3" x14ac:dyDescent="0.25">
      <c r="A193" s="132"/>
      <c r="B193" s="132"/>
      <c r="C193" s="132"/>
    </row>
    <row r="194" spans="1:3" x14ac:dyDescent="0.25">
      <c r="A194" s="132"/>
      <c r="B194" s="132"/>
      <c r="C194" s="132"/>
    </row>
    <row r="195" spans="1:3" x14ac:dyDescent="0.25">
      <c r="A195" s="132"/>
      <c r="B195" s="132"/>
      <c r="C195" s="132"/>
    </row>
    <row r="196" spans="1:3" x14ac:dyDescent="0.25">
      <c r="A196" s="132"/>
      <c r="B196" s="132"/>
      <c r="C196" s="132"/>
    </row>
    <row r="197" spans="1:3" x14ac:dyDescent="0.25">
      <c r="A197" s="132"/>
      <c r="B197" s="132"/>
      <c r="C197" s="132"/>
    </row>
    <row r="198" spans="1:3" x14ac:dyDescent="0.25">
      <c r="A198" s="132"/>
      <c r="B198" s="132"/>
      <c r="C198" s="132"/>
    </row>
    <row r="199" spans="1:3" x14ac:dyDescent="0.25">
      <c r="A199" s="132"/>
      <c r="B199" s="132"/>
      <c r="C199" s="132"/>
    </row>
    <row r="200" spans="1:3" x14ac:dyDescent="0.25">
      <c r="A200" s="132"/>
      <c r="B200" s="132"/>
      <c r="C200" s="132"/>
    </row>
    <row r="201" spans="1:3" x14ac:dyDescent="0.25">
      <c r="A201" s="132"/>
      <c r="B201" s="132"/>
      <c r="C201" s="132"/>
    </row>
    <row r="202" spans="1:3" x14ac:dyDescent="0.25">
      <c r="A202" s="132"/>
      <c r="B202" s="132"/>
      <c r="C202" s="132"/>
    </row>
    <row r="203" spans="1:3" x14ac:dyDescent="0.25">
      <c r="A203" s="132"/>
      <c r="B203" s="132"/>
      <c r="C203" s="132"/>
    </row>
    <row r="204" spans="1:3" x14ac:dyDescent="0.25">
      <c r="A204" s="132"/>
      <c r="B204" s="132"/>
      <c r="C204" s="132"/>
    </row>
    <row r="205" spans="1:3" x14ac:dyDescent="0.25">
      <c r="A205" s="132"/>
      <c r="B205" s="132"/>
      <c r="C205" s="132"/>
    </row>
    <row r="206" spans="1:3" x14ac:dyDescent="0.25">
      <c r="A206" s="132"/>
      <c r="B206" s="132"/>
      <c r="C206" s="132"/>
    </row>
    <row r="207" spans="1:3" x14ac:dyDescent="0.25">
      <c r="A207" s="132"/>
      <c r="B207" s="132"/>
      <c r="C207" s="132"/>
    </row>
    <row r="208" spans="1:3" x14ac:dyDescent="0.25">
      <c r="A208" s="132"/>
      <c r="B208" s="132"/>
      <c r="C208" s="132"/>
    </row>
    <row r="209" spans="1:3" x14ac:dyDescent="0.25">
      <c r="A209" s="132"/>
      <c r="B209" s="132"/>
      <c r="C209" s="132"/>
    </row>
    <row r="210" spans="1:3" x14ac:dyDescent="0.25">
      <c r="A210" s="132"/>
      <c r="B210" s="132"/>
      <c r="C210" s="132"/>
    </row>
    <row r="211" spans="1:3" x14ac:dyDescent="0.25">
      <c r="A211" s="132"/>
      <c r="B211" s="132"/>
      <c r="C211" s="132"/>
    </row>
    <row r="212" spans="1:3" x14ac:dyDescent="0.25">
      <c r="A212" s="132"/>
      <c r="B212" s="132"/>
      <c r="C212" s="132"/>
    </row>
    <row r="213" spans="1:3" x14ac:dyDescent="0.25">
      <c r="A213" s="132"/>
      <c r="B213" s="132"/>
      <c r="C213" s="132"/>
    </row>
    <row r="214" spans="1:3" x14ac:dyDescent="0.25">
      <c r="A214" s="132"/>
      <c r="B214" s="132"/>
      <c r="C214" s="132"/>
    </row>
    <row r="215" spans="1:3" x14ac:dyDescent="0.25">
      <c r="A215" s="132"/>
      <c r="B215" s="132"/>
      <c r="C215" s="132"/>
    </row>
  </sheetData>
  <mergeCells count="10">
    <mergeCell ref="GN76:GO76"/>
    <mergeCell ref="GN90:GO90"/>
    <mergeCell ref="A179:B179"/>
    <mergeCell ref="A178:B178"/>
    <mergeCell ref="A188:B188"/>
    <mergeCell ref="A189:B189"/>
    <mergeCell ref="A190:C190"/>
    <mergeCell ref="A180:A182"/>
    <mergeCell ref="A183:A186"/>
    <mergeCell ref="A187:B187"/>
  </mergeCells>
  <phoneticPr fontId="23" type="noConversion"/>
  <dataValidations disablePrompts="1" count="5">
    <dataValidation type="list" allowBlank="1" showInputMessage="1" showErrorMessage="1" sqref="O9:O159" xr:uid="{3EE0AC42-6CE8-4E68-BCAF-1FE65B8C9B58}">
      <formula1>$AD$9:$AD$19</formula1>
    </dataValidation>
    <dataValidation type="list" allowBlank="1" showInputMessage="1" showErrorMessage="1" sqref="Q9:Q159" xr:uid="{72796662-5A9D-405A-8DF1-F5AF998AE362}">
      <formula1>$AE$9:$AE$75</formula1>
    </dataValidation>
    <dataValidation type="list" allowBlank="1" showInputMessage="1" showErrorMessage="1" sqref="J9:N159 S9:Y159" xr:uid="{4BA30E90-045D-4943-8C68-ABF2FC688166}">
      <formula1>$AB$9:$AB$10</formula1>
    </dataValidation>
    <dataValidation type="list" allowBlank="1" showInputMessage="1" showErrorMessage="1" sqref="Z9:Z159" xr:uid="{CA3553DF-E259-447F-91F6-106FA76D47A2}">
      <formula1>$AB$12:$AB$14</formula1>
    </dataValidation>
    <dataValidation type="date" allowBlank="1" showInputMessage="1" showErrorMessage="1" sqref="G9:G159" xr:uid="{38A88292-5869-4C6D-8A77-5BDA78F43026}">
      <formula1>1</formula1>
      <formula2>54789</formula2>
    </dataValidation>
  </dataValidations>
  <hyperlinks>
    <hyperlink ref="F1" location="'Respondent Information'!A1" display="Back to Respondent Information" xr:uid="{F532D4BD-70DA-4169-886F-27114664D81C}"/>
  </hyperlinks>
  <pageMargins left="0.7" right="0.7" top="0.75" bottom="0.75" header="0.3" footer="0.3"/>
  <pageSetup scale="15" fitToHeight="0" orientation="landscape" r:id="rId1"/>
  <headerFooter>
    <oddHeader>&amp;CExhibit A-5-a-V2 Submission Requirements and Evaluation Response Template</oddHeader>
    <oddFooter>&amp;CACHA ITN 007-23/34, Attachment A, Exhibit A-5-a-V2, 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D036-73C4-44B7-8709-1A7D1C061B9A}">
  <sheetPr codeName="Sheet4">
    <tabColor rgb="FF7030A0"/>
    <pageSetUpPr fitToPage="1"/>
  </sheetPr>
  <dimension ref="A1:D62"/>
  <sheetViews>
    <sheetView zoomScaleNormal="100" workbookViewId="0">
      <selection activeCell="D1" sqref="D1"/>
    </sheetView>
  </sheetViews>
  <sheetFormatPr defaultRowHeight="15" x14ac:dyDescent="0.25"/>
  <cols>
    <col min="1" max="1" width="56" bestFit="1" customWidth="1"/>
    <col min="2" max="2" width="35.7109375" customWidth="1"/>
    <col min="3" max="3" width="34.85546875" customWidth="1"/>
    <col min="4" max="4" width="34.7109375" customWidth="1"/>
  </cols>
  <sheetData>
    <row r="1" spans="1:4" ht="23.25" x14ac:dyDescent="0.35">
      <c r="A1" s="11" t="s">
        <v>634</v>
      </c>
      <c r="D1" s="7" t="s">
        <v>5</v>
      </c>
    </row>
    <row r="3" spans="1:4" x14ac:dyDescent="0.25">
      <c r="A3" s="5" t="s">
        <v>0</v>
      </c>
      <c r="B3" s="5" t="s">
        <v>1</v>
      </c>
    </row>
    <row r="4" spans="1:4" x14ac:dyDescent="0.25">
      <c r="A4" s="1" t="s">
        <v>2</v>
      </c>
      <c r="B4" s="1">
        <f>SUM(B38,B43,B48,B53,B58)</f>
        <v>100</v>
      </c>
    </row>
    <row r="5" spans="1:4" x14ac:dyDescent="0.25">
      <c r="A5" s="1" t="s">
        <v>3</v>
      </c>
      <c r="B5" s="1">
        <f>C62</f>
        <v>0</v>
      </c>
    </row>
    <row r="6" spans="1:4" x14ac:dyDescent="0.25">
      <c r="A6" s="1" t="s">
        <v>4</v>
      </c>
      <c r="B6" s="6">
        <f>(IFERROR(B5/B4,0))</f>
        <v>0</v>
      </c>
    </row>
    <row r="7" spans="1:4" ht="15.75" thickBot="1" x14ac:dyDescent="0.3"/>
    <row r="8" spans="1:4" ht="21" x14ac:dyDescent="0.35">
      <c r="A8" s="13"/>
      <c r="B8" s="289">
        <f>'Respondent Information'!C7</f>
        <v>0</v>
      </c>
    </row>
    <row r="9" spans="1:4" ht="18.75" x14ac:dyDescent="0.3">
      <c r="A9" s="14" t="s">
        <v>12</v>
      </c>
      <c r="B9" s="230">
        <f>'Respondent Information'!E7</f>
        <v>0</v>
      </c>
    </row>
    <row r="10" spans="1:4" ht="19.5" thickBot="1" x14ac:dyDescent="0.35">
      <c r="A10" s="295" t="s">
        <v>13</v>
      </c>
      <c r="B10" s="296">
        <f>'Respondent Information'!K8</f>
        <v>0</v>
      </c>
    </row>
    <row r="11" spans="1:4" x14ac:dyDescent="0.25">
      <c r="A11" s="297" t="s">
        <v>14</v>
      </c>
      <c r="B11" s="298"/>
    </row>
    <row r="12" spans="1:4" x14ac:dyDescent="0.25">
      <c r="A12" s="15" t="s">
        <v>15</v>
      </c>
      <c r="B12" s="227"/>
    </row>
    <row r="13" spans="1:4" x14ac:dyDescent="0.25">
      <c r="A13" s="15" t="s">
        <v>16</v>
      </c>
      <c r="B13" s="227"/>
    </row>
    <row r="14" spans="1:4" x14ac:dyDescent="0.25">
      <c r="A14" s="15" t="s">
        <v>17</v>
      </c>
      <c r="B14" s="304">
        <f>IF(B13&gt;B12, "ERROR", B12-B13)</f>
        <v>0</v>
      </c>
    </row>
    <row r="15" spans="1:4" x14ac:dyDescent="0.25">
      <c r="A15" s="15" t="s">
        <v>18</v>
      </c>
      <c r="B15" s="17">
        <f>IF(B13&gt;B12, "ERROR", IF(ISERROR(B14/B12), 0, B14/B12))</f>
        <v>0</v>
      </c>
    </row>
    <row r="16" spans="1:4" x14ac:dyDescent="0.25">
      <c r="A16" s="15" t="s">
        <v>19</v>
      </c>
      <c r="B16" s="17">
        <f>IF(ISERROR(B12/B10), 0, B12/B10)</f>
        <v>0</v>
      </c>
    </row>
    <row r="17" spans="1:2" x14ac:dyDescent="0.25">
      <c r="A17" s="15" t="s">
        <v>20</v>
      </c>
      <c r="B17" s="69"/>
    </row>
    <row r="18" spans="1:2" ht="15.75" thickBot="1" x14ac:dyDescent="0.3">
      <c r="A18" s="16" t="s">
        <v>21</v>
      </c>
      <c r="B18" s="18">
        <f>IF(ISERROR(B17/B10), 0, B17/B10)</f>
        <v>0</v>
      </c>
    </row>
    <row r="19" spans="1:2" x14ac:dyDescent="0.25">
      <c r="A19" s="299" t="s">
        <v>22</v>
      </c>
      <c r="B19" s="229"/>
    </row>
    <row r="20" spans="1:2" x14ac:dyDescent="0.25">
      <c r="A20" s="15" t="s">
        <v>23</v>
      </c>
      <c r="B20" s="69"/>
    </row>
    <row r="21" spans="1:2" x14ac:dyDescent="0.25">
      <c r="A21" s="15" t="s">
        <v>24</v>
      </c>
      <c r="B21" s="69"/>
    </row>
    <row r="22" spans="1:2" x14ac:dyDescent="0.25">
      <c r="A22" s="15" t="s">
        <v>25</v>
      </c>
      <c r="B22" s="304">
        <f>IF(B21&gt;B20, "ERROR", B20-B21)</f>
        <v>0</v>
      </c>
    </row>
    <row r="23" spans="1:2" x14ac:dyDescent="0.25">
      <c r="A23" s="15" t="s">
        <v>26</v>
      </c>
      <c r="B23" s="17">
        <f>IF(B21&gt;B20,"ERROR",IF(ISERROR(B22/B20),0,(B22/B20)))</f>
        <v>0</v>
      </c>
    </row>
    <row r="24" spans="1:2" x14ac:dyDescent="0.25">
      <c r="A24" s="15" t="s">
        <v>27</v>
      </c>
      <c r="B24" s="17">
        <f>IF(ISERROR(B20/B10), 0, B20/B10)</f>
        <v>0</v>
      </c>
    </row>
    <row r="25" spans="1:2" x14ac:dyDescent="0.25">
      <c r="A25" s="15" t="s">
        <v>28</v>
      </c>
      <c r="B25" s="69"/>
    </row>
    <row r="26" spans="1:2" ht="15.75" thickBot="1" x14ac:dyDescent="0.3">
      <c r="A26" s="28" t="s">
        <v>21</v>
      </c>
      <c r="B26" s="300">
        <f>IF(ISERROR(B25/B10), 0, B25/B10)</f>
        <v>0</v>
      </c>
    </row>
    <row r="27" spans="1:2" x14ac:dyDescent="0.25">
      <c r="A27" s="297" t="s">
        <v>29</v>
      </c>
      <c r="B27" s="298"/>
    </row>
    <row r="28" spans="1:2" x14ac:dyDescent="0.25">
      <c r="A28" s="15" t="s">
        <v>30</v>
      </c>
      <c r="B28" s="228"/>
    </row>
    <row r="29" spans="1:2" x14ac:dyDescent="0.25">
      <c r="A29" s="15" t="s">
        <v>31</v>
      </c>
      <c r="B29" s="228"/>
    </row>
    <row r="30" spans="1:2" x14ac:dyDescent="0.25">
      <c r="A30" s="15" t="s">
        <v>32</v>
      </c>
      <c r="B30" s="17">
        <f>IF(ISERROR(B29/B28), 0, B29/B28)</f>
        <v>0</v>
      </c>
    </row>
    <row r="31" spans="1:2" x14ac:dyDescent="0.25">
      <c r="A31" s="15" t="s">
        <v>33</v>
      </c>
      <c r="B31" s="228"/>
    </row>
    <row r="32" spans="1:2" ht="15.75" thickBot="1" x14ac:dyDescent="0.3">
      <c r="A32" s="16" t="s">
        <v>34</v>
      </c>
      <c r="B32" s="18">
        <f>IF(SUM(B29,B31)&gt;B28, "ERROR", IF(ISERROR(B31/B28), 0, (B31/B28)))</f>
        <v>0</v>
      </c>
    </row>
    <row r="34" spans="1:3" ht="21" x14ac:dyDescent="0.35">
      <c r="A34" s="12" t="s">
        <v>7</v>
      </c>
    </row>
    <row r="36" spans="1:3" x14ac:dyDescent="0.25">
      <c r="A36" s="8" t="s">
        <v>44</v>
      </c>
      <c r="B36" s="8" t="s">
        <v>9</v>
      </c>
      <c r="C36" s="8" t="s">
        <v>10</v>
      </c>
    </row>
    <row r="37" spans="1:3" x14ac:dyDescent="0.25">
      <c r="A37" s="622" t="s">
        <v>35</v>
      </c>
      <c r="B37" s="623"/>
      <c r="C37" s="624"/>
    </row>
    <row r="38" spans="1:3" x14ac:dyDescent="0.25">
      <c r="A38" s="19" t="s">
        <v>36</v>
      </c>
      <c r="B38" s="20">
        <v>20</v>
      </c>
      <c r="C38" s="625">
        <f>IF(B15="ERROR", 0, IF(ISBLANK(B12), 0, IF(B15&lt;=0.0599, 20, IF(B15&lt;=0.1099, 15, IF(B15&lt;0.26, 10, 0)))))</f>
        <v>0</v>
      </c>
    </row>
    <row r="39" spans="1:3" x14ac:dyDescent="0.25">
      <c r="A39" s="19" t="s">
        <v>37</v>
      </c>
      <c r="B39" s="20">
        <v>15</v>
      </c>
      <c r="C39" s="626"/>
    </row>
    <row r="40" spans="1:3" x14ac:dyDescent="0.25">
      <c r="A40" s="19" t="s">
        <v>38</v>
      </c>
      <c r="B40" s="20">
        <v>10</v>
      </c>
      <c r="C40" s="626"/>
    </row>
    <row r="41" spans="1:3" x14ac:dyDescent="0.25">
      <c r="A41" s="19" t="s">
        <v>39</v>
      </c>
      <c r="B41" s="20">
        <v>0</v>
      </c>
      <c r="C41" s="627"/>
    </row>
    <row r="42" spans="1:3" x14ac:dyDescent="0.25">
      <c r="A42" s="622" t="s">
        <v>40</v>
      </c>
      <c r="B42" s="623"/>
      <c r="C42" s="624"/>
    </row>
    <row r="43" spans="1:3" x14ac:dyDescent="0.25">
      <c r="A43" s="19" t="s">
        <v>36</v>
      </c>
      <c r="B43" s="20">
        <v>20</v>
      </c>
      <c r="C43" s="625">
        <f>IF(ISBLANK(B12), 0, IF(B16&lt;=0.0599, 20, IF(B16&lt;=0.1099, 15, IF(B16&lt;0.26, 10, 0))))</f>
        <v>0</v>
      </c>
    </row>
    <row r="44" spans="1:3" x14ac:dyDescent="0.25">
      <c r="A44" s="19" t="s">
        <v>37</v>
      </c>
      <c r="B44" s="20">
        <v>15</v>
      </c>
      <c r="C44" s="626"/>
    </row>
    <row r="45" spans="1:3" x14ac:dyDescent="0.25">
      <c r="A45" s="19" t="s">
        <v>38</v>
      </c>
      <c r="B45" s="20">
        <v>10</v>
      </c>
      <c r="C45" s="626"/>
    </row>
    <row r="46" spans="1:3" x14ac:dyDescent="0.25">
      <c r="A46" s="19" t="s">
        <v>39</v>
      </c>
      <c r="B46" s="20">
        <v>0</v>
      </c>
      <c r="C46" s="627"/>
    </row>
    <row r="47" spans="1:3" x14ac:dyDescent="0.25">
      <c r="A47" s="622" t="s">
        <v>41</v>
      </c>
      <c r="B47" s="623"/>
      <c r="C47" s="624"/>
    </row>
    <row r="48" spans="1:3" x14ac:dyDescent="0.25">
      <c r="A48" s="19" t="s">
        <v>36</v>
      </c>
      <c r="B48" s="20">
        <v>20</v>
      </c>
      <c r="C48" s="625">
        <f>IF(ISBLANK(B20), 0, IF(B23&lt;=0.0599, 20, IF(B23&lt;=0.1099, 15, IF(B23&lt;0.26, 10, 0))))</f>
        <v>0</v>
      </c>
    </row>
    <row r="49" spans="1:3" x14ac:dyDescent="0.25">
      <c r="A49" s="19" t="s">
        <v>37</v>
      </c>
      <c r="B49" s="20">
        <v>15</v>
      </c>
      <c r="C49" s="626"/>
    </row>
    <row r="50" spans="1:3" x14ac:dyDescent="0.25">
      <c r="A50" s="19" t="s">
        <v>38</v>
      </c>
      <c r="B50" s="20">
        <v>10</v>
      </c>
      <c r="C50" s="626"/>
    </row>
    <row r="51" spans="1:3" x14ac:dyDescent="0.25">
      <c r="A51" s="21" t="s">
        <v>39</v>
      </c>
      <c r="B51" s="20">
        <v>0</v>
      </c>
      <c r="C51" s="627"/>
    </row>
    <row r="52" spans="1:3" x14ac:dyDescent="0.25">
      <c r="A52" s="622" t="s">
        <v>42</v>
      </c>
      <c r="B52" s="623"/>
      <c r="C52" s="624"/>
    </row>
    <row r="53" spans="1:3" x14ac:dyDescent="0.25">
      <c r="A53" s="19" t="s">
        <v>36</v>
      </c>
      <c r="B53" s="20">
        <v>20</v>
      </c>
      <c r="C53" s="625">
        <f>IF(ISBLANK(B20), 0, IF(B24&lt;=0.0599, 20, IF(B24&lt;=0.1099, 15, IF(B24&lt;0.26, 10, 0))))</f>
        <v>0</v>
      </c>
    </row>
    <row r="54" spans="1:3" x14ac:dyDescent="0.25">
      <c r="A54" s="19" t="s">
        <v>37</v>
      </c>
      <c r="B54" s="20">
        <v>15</v>
      </c>
      <c r="C54" s="626"/>
    </row>
    <row r="55" spans="1:3" x14ac:dyDescent="0.25">
      <c r="A55" s="19" t="s">
        <v>38</v>
      </c>
      <c r="B55" s="20">
        <v>10</v>
      </c>
      <c r="C55" s="626"/>
    </row>
    <row r="56" spans="1:3" x14ac:dyDescent="0.25">
      <c r="A56" s="21" t="s">
        <v>39</v>
      </c>
      <c r="B56" s="20">
        <v>0</v>
      </c>
      <c r="C56" s="627"/>
    </row>
    <row r="57" spans="1:3" x14ac:dyDescent="0.25">
      <c r="A57" s="622" t="s">
        <v>43</v>
      </c>
      <c r="B57" s="623"/>
      <c r="C57" s="624"/>
    </row>
    <row r="58" spans="1:3" x14ac:dyDescent="0.25">
      <c r="A58" s="19" t="s">
        <v>36</v>
      </c>
      <c r="B58" s="20">
        <v>20</v>
      </c>
      <c r="C58" s="625">
        <f>IF(B32="ERROR",0, IF(ISBLANK(B28),0,IF(B32&lt;=0.0599,20,IF(B32&lt;=0.1099,15,IF(B32&lt;0.26,10,0)))))</f>
        <v>0</v>
      </c>
    </row>
    <row r="59" spans="1:3" x14ac:dyDescent="0.25">
      <c r="A59" s="19" t="s">
        <v>37</v>
      </c>
      <c r="B59" s="20">
        <v>15</v>
      </c>
      <c r="C59" s="626"/>
    </row>
    <row r="60" spans="1:3" x14ac:dyDescent="0.25">
      <c r="A60" s="19" t="s">
        <v>38</v>
      </c>
      <c r="B60" s="20">
        <v>10</v>
      </c>
      <c r="C60" s="626"/>
    </row>
    <row r="61" spans="1:3" ht="15.75" thickBot="1" x14ac:dyDescent="0.3">
      <c r="A61" s="21" t="s">
        <v>39</v>
      </c>
      <c r="B61" s="22">
        <v>0</v>
      </c>
      <c r="C61" s="626"/>
    </row>
    <row r="62" spans="1:3" ht="15.75" thickBot="1" x14ac:dyDescent="0.3">
      <c r="A62" s="453" t="s">
        <v>11</v>
      </c>
      <c r="B62" s="454"/>
      <c r="C62" s="32">
        <f>SUM(C58,C53,C48,C43,C38)</f>
        <v>0</v>
      </c>
    </row>
  </sheetData>
  <sheetProtection algorithmName="SHA-512" hashValue="Rcd0M+E0PcYrYpquBcuuGcYRrAslD2GYVOV2IFjqSY6RWUvg9Ug4qsPqvwt3GgEKQkIIq0YAz19DdnlnOrlghQ==" saltValue="FcN8i0KtPnXeAA4x5AQpUg==" spinCount="100000" sheet="1" objects="1" scenarios="1"/>
  <mergeCells count="11">
    <mergeCell ref="A62:B62"/>
    <mergeCell ref="A37:C37"/>
    <mergeCell ref="C38:C41"/>
    <mergeCell ref="A42:C42"/>
    <mergeCell ref="C43:C46"/>
    <mergeCell ref="A47:C47"/>
    <mergeCell ref="C48:C51"/>
    <mergeCell ref="A52:C52"/>
    <mergeCell ref="C53:C56"/>
    <mergeCell ref="A57:C57"/>
    <mergeCell ref="C58:C61"/>
  </mergeCells>
  <dataValidations disablePrompts="1" count="1">
    <dataValidation type="whole" allowBlank="1" showInputMessage="1" showErrorMessage="1" sqref="B12:B13 B17 B20:B21 B25 B28:B29 B31" xr:uid="{F5EF1830-A944-4591-A0C4-B81C5F2B7BE2}">
      <formula1>0</formula1>
      <formula2>1E+30</formula2>
    </dataValidation>
  </dataValidations>
  <hyperlinks>
    <hyperlink ref="D1" location="'Respondent Information'!A1" display="Back to Respondent Information" xr:uid="{19CCF021-A79C-4321-8EB1-044FBF1F407A}"/>
  </hyperlinks>
  <pageMargins left="0.7" right="0.7" top="0.75" bottom="0.75" header="0.3" footer="0.3"/>
  <pageSetup scale="56" fitToHeight="0" orientation="portrait" r:id="rId1"/>
  <headerFooter>
    <oddHeader>&amp;CExhibit A-5-a-V2 Submission Requirements and Evaluation Response Template</oddHeader>
    <oddFooter>&amp;CACHA ITN 007-23/34, Attachment A, Exhibit A-5-a-V2,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51C2B2F299254D8F3312CEB671BD55" ma:contentTypeVersion="8" ma:contentTypeDescription="Create a new document." ma:contentTypeScope="" ma:versionID="47a6b6b2e249072b30986657d9ae14ad">
  <xsd:schema xmlns:xsd="http://www.w3.org/2001/XMLSchema" xmlns:xs="http://www.w3.org/2001/XMLSchema" xmlns:p="http://schemas.microsoft.com/office/2006/metadata/properties" xmlns:ns2="880a4d30-9cc4-4657-a5d0-9aede83265ee" xmlns:ns3="f3355c03-56ab-459a-874b-26d3a6315ea6" targetNamespace="http://schemas.microsoft.com/office/2006/metadata/properties" ma:root="true" ma:fieldsID="51b9b7c948ab05587abc338bdefb174f" ns2:_="" ns3:_="">
    <xsd:import namespace="880a4d30-9cc4-4657-a5d0-9aede83265ee"/>
    <xsd:import namespace="f3355c03-56ab-459a-874b-26d3a6315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4d30-9cc4-4657-a5d0-9aede8326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5c03-56ab-459a-874b-26d3a6315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845D3-5FB4-4DC8-B252-09CC6982D327}">
  <ds:schemaRefs>
    <ds:schemaRef ds:uri="http://schemas.microsoft.com/office/2006/documentManagement/types"/>
    <ds:schemaRef ds:uri="f3355c03-56ab-459a-874b-26d3a6315ea6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80a4d30-9cc4-4657-a5d0-9aede83265e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36A0EB-CF01-4A8E-9295-A7209124D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a4d30-9cc4-4657-a5d0-9aede83265ee"/>
    <ds:schemaRef ds:uri="f3355c03-56ab-459a-874b-26d3a6315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35AB5-B884-4E9C-9B17-46B92E1E1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Respondent Information</vt:lpstr>
      <vt:lpstr>Org Commitment to Quality</vt:lpstr>
      <vt:lpstr>Dental Quality Measurement Exp</vt:lpstr>
      <vt:lpstr>Expanded Benefits-Defined</vt:lpstr>
      <vt:lpstr>Value-Based Purchasing</vt:lpstr>
      <vt:lpstr>Provider Network Enhancements</vt:lpstr>
      <vt:lpstr>Compliance</vt:lpstr>
      <vt:lpstr>Compliance-Terminations</vt:lpstr>
      <vt:lpstr>FL Presence</vt:lpstr>
      <vt:lpstr>Managed Care Experience</vt:lpstr>
      <vt:lpstr>Accreditation</vt:lpstr>
      <vt:lpstr>Claims Processing and Payment</vt:lpstr>
      <vt:lpstr>Provider Engagement Model</vt:lpstr>
      <vt:lpstr>Community Partnerships</vt:lpstr>
      <vt:lpstr>Grievances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Erichsen, Kristen</cp:lastModifiedBy>
  <cp:revision/>
  <cp:lastPrinted>2023-09-21T20:26:51Z</cp:lastPrinted>
  <dcterms:created xsi:type="dcterms:W3CDTF">2023-08-07T14:13:21Z</dcterms:created>
  <dcterms:modified xsi:type="dcterms:W3CDTF">2023-12-19T13:33:22Z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0x0101002751C2B2F299254D8F3312CEB671BD55</vt:lpwstr>
  </property>
</Properties>
</file>