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Q:\SOLICITATIONS\ACTIVE SOLICITATIONS\FY22-23\AHCA ITN 010-2223 - SMMC\Addenda\Addendum 1\Drafts from Program Office\"/>
    </mc:Choice>
  </mc:AlternateContent>
  <xr:revisionPtr revIDLastSave="0" documentId="13_ncr:1_{362A838C-7F51-458E-9884-CD94B3025F77}" xr6:coauthVersionLast="47" xr6:coauthVersionMax="47" xr10:uidLastSave="{00000000-0000-0000-0000-000000000000}"/>
  <workbookProtection workbookAlgorithmName="SHA-512" workbookHashValue="9/sFXSzPMGJNL0t3Bg/s6ZNh66c7k31YWtVRZYekpistVmHh+r0QMhYnH7VZqayKTaPMwq9lEbECkJatihbrNQ==" workbookSaltValue="46iBnmUcLcPIGRxX4DxkhA==" workbookSpinCount="100000" lockStructure="1"/>
  <bookViews>
    <workbookView xWindow="-103" yWindow="-103" windowWidth="19543" windowHeight="12497" tabRatio="804" firstSheet="2" activeTab="2" xr2:uid="{2C3A6DF2-49BC-4C6C-9EA0-5B2E876A1583}"/>
  </bookViews>
  <sheets>
    <sheet name="Data" sheetId="17" state="veryHidden" r:id="rId1"/>
    <sheet name="Lookups" sheetId="18" state="veryHidden" r:id="rId2"/>
    <sheet name="Caveats and Limitations" sheetId="15" r:id="rId3"/>
    <sheet name="Instructions &amp; General Inputs" sheetId="16" r:id="rId4"/>
    <sheet name="Plan Membership" sheetId="10" r:id="rId5"/>
    <sheet name="Administrative Expenses" sheetId="1" r:id="rId6"/>
    <sheet name="MMA Managed Care Initiatives" sheetId="4" r:id="rId7"/>
    <sheet name="HIV Managed Care Initiatives" sheetId="20" r:id="rId8"/>
    <sheet name="SMI Managed Care Initiatives" sheetId="24" r:id="rId9"/>
    <sheet name="CW Managed Care Initiative" sheetId="25" r:id="rId10"/>
    <sheet name="LTC Managed Care Initiatives" sheetId="12" r:id="rId11"/>
    <sheet name="MMA Provider Contracting" sheetId="13" r:id="rId12"/>
    <sheet name="Margin" sheetId="6" r:id="rId13"/>
    <sheet name="MMA Expanded Benefits" sheetId="7" r:id="rId14"/>
    <sheet name="HIV Expanded Benefits" sheetId="21" r:id="rId15"/>
    <sheet name="SMI Expanded Benefits" sheetId="26" r:id="rId16"/>
    <sheet name="CW Expanded Benefits" sheetId="27" r:id="rId17"/>
    <sheet name="LTC Expanded Benefits" sheetId="19" r:id="rId18"/>
    <sheet name="P2P Expanded Benefits" sheetId="23" r:id="rId19"/>
    <sheet name="Notes" sheetId="14" r:id="rId20"/>
  </sheets>
  <definedNames>
    <definedName name="_xlnm._FilterDatabase" localSheetId="16" hidden="1">'CW Expanded Benefits'!$B$6:$J$215</definedName>
    <definedName name="_xlnm._FilterDatabase" localSheetId="9" hidden="1">'CW Managed Care Initiative'!$B$6:$P$6</definedName>
    <definedName name="_xlnm._FilterDatabase" localSheetId="14" hidden="1">'HIV Expanded Benefits'!$B$6:$J$215</definedName>
    <definedName name="_xlnm._FilterDatabase" localSheetId="7" hidden="1">'HIV Managed Care Initiatives'!$B$6:$P$6</definedName>
    <definedName name="_xlnm._FilterDatabase" localSheetId="17" hidden="1">'LTC Expanded Benefits'!$B$6:$J$206</definedName>
    <definedName name="_xlnm._FilterDatabase" localSheetId="10" hidden="1">'LTC Managed Care Initiatives'!$B$6:$O$6</definedName>
    <definedName name="_xlnm._FilterDatabase" localSheetId="13" hidden="1">'MMA Expanded Benefits'!$B$6:$J$215</definedName>
    <definedName name="_xlnm._FilterDatabase" localSheetId="6" hidden="1">'MMA Managed Care Initiatives'!$B$6:$P$6</definedName>
    <definedName name="_xlnm._FilterDatabase" localSheetId="18" hidden="1">'P2P Expanded Benefits'!$B$6:$J$210</definedName>
    <definedName name="_xlnm._FilterDatabase" localSheetId="4" hidden="1">'Plan Membership'!$B$4:$J$337</definedName>
    <definedName name="_xlnm._FilterDatabase" localSheetId="15" hidden="1">'SMI Expanded Benefits'!$B$6:$J$215</definedName>
    <definedName name="_xlnm._FilterDatabase" localSheetId="8" hidden="1">'SMI Managed Care Initiatives'!$B$6:$P$6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'Caveats and Limitations'!$B$2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 i="17" l="1"/>
  <c r="C18" i="16"/>
  <c r="F341" i="17" l="1"/>
  <c r="F340" i="17"/>
  <c r="F339" i="17"/>
  <c r="F338" i="17"/>
  <c r="F337" i="17"/>
  <c r="F336" i="17"/>
  <c r="F335" i="17"/>
  <c r="F334" i="17"/>
  <c r="F333" i="17"/>
  <c r="F332" i="17"/>
  <c r="F331" i="17"/>
  <c r="F330" i="17"/>
  <c r="F329" i="17"/>
  <c r="F328" i="17"/>
  <c r="F327" i="17"/>
  <c r="F326" i="17"/>
  <c r="F325" i="17"/>
  <c r="F324" i="17"/>
  <c r="F323" i="17"/>
  <c r="F322" i="17"/>
  <c r="F321" i="17"/>
  <c r="F320" i="17"/>
  <c r="F319" i="17"/>
  <c r="F318" i="17"/>
  <c r="F317" i="17"/>
  <c r="F316" i="17"/>
  <c r="F315" i="17"/>
  <c r="F314" i="17"/>
  <c r="F313" i="17"/>
  <c r="F312" i="17"/>
  <c r="F311" i="17"/>
  <c r="F310" i="17"/>
  <c r="F309" i="17"/>
  <c r="F308" i="17"/>
  <c r="F307" i="17"/>
  <c r="F306" i="17"/>
  <c r="F305" i="17"/>
  <c r="F304" i="17"/>
  <c r="F303" i="17"/>
  <c r="F302" i="17"/>
  <c r="F301" i="17"/>
  <c r="F300" i="17"/>
  <c r="F299" i="17"/>
  <c r="F298" i="17"/>
  <c r="F297" i="17"/>
  <c r="F296" i="17"/>
  <c r="F295" i="17"/>
  <c r="F294" i="17"/>
  <c r="F293" i="17"/>
  <c r="F292" i="17"/>
  <c r="F291" i="17"/>
  <c r="F290" i="17"/>
  <c r="F289" i="17"/>
  <c r="F288" i="17"/>
  <c r="F287" i="17"/>
  <c r="F286" i="17"/>
  <c r="F285" i="17"/>
  <c r="F284" i="17"/>
  <c r="F283" i="17"/>
  <c r="F282" i="17"/>
  <c r="F281" i="17"/>
  <c r="F280" i="17"/>
  <c r="F279" i="17"/>
  <c r="F278" i="17"/>
  <c r="F277" i="17"/>
  <c r="F276" i="17"/>
  <c r="F275" i="17"/>
  <c r="F274" i="17"/>
  <c r="F273" i="17"/>
  <c r="F272" i="17"/>
  <c r="F271" i="17"/>
  <c r="F270" i="17"/>
  <c r="F269" i="17"/>
  <c r="F268" i="17"/>
  <c r="F267" i="17"/>
  <c r="F266" i="17"/>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137" i="17"/>
  <c r="F136" i="17"/>
  <c r="F135" i="17"/>
  <c r="F134" i="17"/>
  <c r="F133" i="17"/>
  <c r="F132" i="17"/>
  <c r="F131" i="17"/>
  <c r="F130" i="17"/>
  <c r="F129" i="17"/>
  <c r="F128" i="17"/>
  <c r="F127" i="17"/>
  <c r="F126" i="17"/>
  <c r="F125" i="17"/>
  <c r="F124" i="17"/>
  <c r="F123" i="17"/>
  <c r="F122" i="17"/>
  <c r="F121" i="17"/>
  <c r="F120" i="17"/>
  <c r="F119" i="17"/>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T4" i="10"/>
  <c r="J4" i="10"/>
  <c r="P90" i="1"/>
  <c r="N90" i="1"/>
  <c r="L90" i="1"/>
  <c r="J90" i="1"/>
  <c r="H90" i="1"/>
  <c r="F92" i="1"/>
  <c r="E92" i="1"/>
  <c r="D92" i="1"/>
  <c r="C92" i="1"/>
  <c r="F91" i="1"/>
  <c r="E91" i="1"/>
  <c r="D91" i="1"/>
  <c r="C91" i="1"/>
  <c r="F88" i="1"/>
  <c r="E88" i="1"/>
  <c r="D88" i="1"/>
  <c r="C88" i="1"/>
  <c r="F87" i="1"/>
  <c r="E87" i="1"/>
  <c r="D87" i="1"/>
  <c r="C87" i="1"/>
  <c r="F86" i="1"/>
  <c r="E86" i="1"/>
  <c r="D86" i="1"/>
  <c r="C86" i="1"/>
  <c r="F85" i="1"/>
  <c r="E85" i="1"/>
  <c r="D85" i="1"/>
  <c r="C85" i="1"/>
  <c r="F84" i="1"/>
  <c r="E84" i="1"/>
  <c r="D84" i="1"/>
  <c r="C84" i="1"/>
  <c r="F83" i="1"/>
  <c r="E83" i="1"/>
  <c r="D83" i="1"/>
  <c r="C83" i="1"/>
  <c r="F82" i="1"/>
  <c r="E82" i="1"/>
  <c r="D82" i="1"/>
  <c r="C82" i="1"/>
  <c r="F81" i="1"/>
  <c r="E81" i="1"/>
  <c r="D81" i="1"/>
  <c r="C81" i="1"/>
  <c r="F80" i="1"/>
  <c r="E80" i="1"/>
  <c r="D80" i="1"/>
  <c r="C80" i="1"/>
  <c r="F79" i="1"/>
  <c r="E79" i="1"/>
  <c r="D79" i="1"/>
  <c r="C79" i="1"/>
  <c r="F78" i="1"/>
  <c r="E78" i="1"/>
  <c r="D78" i="1"/>
  <c r="C78" i="1"/>
  <c r="F77" i="1"/>
  <c r="E77" i="1"/>
  <c r="D77" i="1"/>
  <c r="C77" i="1"/>
  <c r="V4" i="17"/>
  <c r="V3" i="17"/>
  <c r="V5" i="17"/>
  <c r="U4" i="17"/>
  <c r="U5" i="17"/>
  <c r="U3" i="17"/>
  <c r="U2"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S56" i="17"/>
  <c r="S57" i="17"/>
  <c r="S58" i="17"/>
  <c r="S59" i="17"/>
  <c r="S60" i="17"/>
  <c r="S61" i="17"/>
  <c r="S62" i="17"/>
  <c r="S63" i="17"/>
  <c r="S64" i="17"/>
  <c r="S65" i="17"/>
  <c r="S66" i="17"/>
  <c r="S67" i="17"/>
  <c r="S68" i="17"/>
  <c r="S69" i="17"/>
  <c r="S70" i="17"/>
  <c r="S71" i="17"/>
  <c r="S72" i="17"/>
  <c r="S73" i="17"/>
  <c r="S74" i="17"/>
  <c r="S75" i="17"/>
  <c r="S76" i="17"/>
  <c r="S77" i="17"/>
  <c r="S78" i="17"/>
  <c r="S79" i="17"/>
  <c r="S80" i="17"/>
  <c r="S81" i="17"/>
  <c r="S82" i="17"/>
  <c r="S83" i="17"/>
  <c r="S84" i="17"/>
  <c r="S85" i="17"/>
  <c r="S86" i="17"/>
  <c r="S87" i="17"/>
  <c r="S88" i="17"/>
  <c r="S89" i="17"/>
  <c r="S90" i="17"/>
  <c r="S91" i="17"/>
  <c r="S92" i="17"/>
  <c r="S93" i="17"/>
  <c r="S94" i="17"/>
  <c r="S95" i="17"/>
  <c r="S96" i="17"/>
  <c r="S97" i="17"/>
  <c r="S98" i="17"/>
  <c r="S99" i="17"/>
  <c r="S100" i="17"/>
  <c r="S101" i="17"/>
  <c r="S102" i="17"/>
  <c r="S103" i="17"/>
  <c r="S104" i="17"/>
  <c r="S105" i="17"/>
  <c r="S106" i="17"/>
  <c r="S107" i="17"/>
  <c r="S108" i="17"/>
  <c r="S109" i="17"/>
  <c r="S110" i="17"/>
  <c r="S111" i="17"/>
  <c r="S112" i="17"/>
  <c r="S113" i="17"/>
  <c r="S114" i="17"/>
  <c r="S115" i="17"/>
  <c r="S116" i="17"/>
  <c r="S117" i="17"/>
  <c r="S118" i="17"/>
  <c r="S119" i="17"/>
  <c r="S120" i="17"/>
  <c r="S121" i="17"/>
  <c r="S122" i="17"/>
  <c r="S123" i="17"/>
  <c r="S124" i="17"/>
  <c r="S125" i="17"/>
  <c r="S126" i="17"/>
  <c r="S127" i="17"/>
  <c r="S128" i="17"/>
  <c r="S129" i="17"/>
  <c r="S130" i="17"/>
  <c r="S131" i="17"/>
  <c r="S132" i="17"/>
  <c r="S133" i="17"/>
  <c r="S134" i="17"/>
  <c r="S135" i="17"/>
  <c r="S136" i="17"/>
  <c r="S137" i="17"/>
  <c r="S138" i="17"/>
  <c r="S139" i="17"/>
  <c r="S140" i="17"/>
  <c r="S141" i="17"/>
  <c r="S142" i="17"/>
  <c r="S143" i="17"/>
  <c r="S144" i="17"/>
  <c r="S145" i="17"/>
  <c r="S146" i="17"/>
  <c r="S147" i="17"/>
  <c r="S148" i="17"/>
  <c r="S149" i="17"/>
  <c r="S150" i="17"/>
  <c r="S151" i="17"/>
  <c r="S152" i="17"/>
  <c r="S153" i="17"/>
  <c r="S154" i="17"/>
  <c r="S155" i="17"/>
  <c r="S156" i="17"/>
  <c r="S157" i="17"/>
  <c r="S158" i="17"/>
  <c r="S159" i="17"/>
  <c r="S160" i="17"/>
  <c r="S161" i="17"/>
  <c r="S162" i="17"/>
  <c r="S163" i="17"/>
  <c r="S164" i="17"/>
  <c r="S165" i="17"/>
  <c r="S166" i="17"/>
  <c r="S167" i="17"/>
  <c r="S168" i="17"/>
  <c r="S169" i="17"/>
  <c r="S170" i="17"/>
  <c r="S171" i="17"/>
  <c r="S172" i="17"/>
  <c r="S173" i="17"/>
  <c r="S174" i="17"/>
  <c r="S175" i="17"/>
  <c r="S176" i="17"/>
  <c r="S177" i="17"/>
  <c r="S178" i="17"/>
  <c r="S179" i="17"/>
  <c r="S180" i="17"/>
  <c r="S181" i="17"/>
  <c r="S182" i="17"/>
  <c r="S183" i="17"/>
  <c r="S184" i="17"/>
  <c r="S185" i="17"/>
  <c r="S186" i="17"/>
  <c r="S187" i="17"/>
  <c r="S188" i="17"/>
  <c r="S189" i="17"/>
  <c r="S190" i="17"/>
  <c r="S191" i="17"/>
  <c r="S192" i="17"/>
  <c r="S193" i="17"/>
  <c r="S194" i="17"/>
  <c r="S195" i="17"/>
  <c r="S196" i="17"/>
  <c r="S197" i="17"/>
  <c r="S198" i="17"/>
  <c r="S199" i="17"/>
  <c r="S200" i="17"/>
  <c r="S201" i="17"/>
  <c r="S202" i="17"/>
  <c r="S203" i="17"/>
  <c r="S204" i="17"/>
  <c r="S205" i="17"/>
  <c r="S206" i="17"/>
  <c r="S207" i="17"/>
  <c r="S208" i="17"/>
  <c r="S209" i="17"/>
  <c r="S210" i="17"/>
  <c r="S211" i="17"/>
  <c r="S212" i="17"/>
  <c r="S213" i="17"/>
  <c r="S214" i="17"/>
  <c r="S215" i="17"/>
  <c r="S216" i="17"/>
  <c r="S217" i="17"/>
  <c r="S218" i="17"/>
  <c r="S219" i="17"/>
  <c r="S220" i="17"/>
  <c r="S221" i="17"/>
  <c r="S222" i="17"/>
  <c r="S223" i="17"/>
  <c r="S224" i="17"/>
  <c r="S225" i="17"/>
  <c r="S226" i="17"/>
  <c r="S227" i="17"/>
  <c r="S228" i="17"/>
  <c r="S229" i="17"/>
  <c r="S230" i="17"/>
  <c r="S231" i="17"/>
  <c r="S232" i="17"/>
  <c r="S233" i="17"/>
  <c r="S234" i="17"/>
  <c r="S235" i="17"/>
  <c r="S236" i="17"/>
  <c r="S237" i="17"/>
  <c r="S238" i="17"/>
  <c r="S239" i="17"/>
  <c r="S240" i="17"/>
  <c r="S241" i="17"/>
  <c r="S242" i="17"/>
  <c r="S243" i="17"/>
  <c r="S244" i="17"/>
  <c r="S245" i="17"/>
  <c r="S246" i="17"/>
  <c r="S247" i="17"/>
  <c r="S248" i="17"/>
  <c r="S249" i="17"/>
  <c r="S250" i="17"/>
  <c r="S251" i="17"/>
  <c r="S252" i="17"/>
  <c r="S253" i="17"/>
  <c r="S254" i="17"/>
  <c r="S255" i="17"/>
  <c r="S256" i="17"/>
  <c r="S257" i="17"/>
  <c r="S258" i="17"/>
  <c r="S259" i="17"/>
  <c r="S260" i="17"/>
  <c r="S261" i="17"/>
  <c r="S262" i="17"/>
  <c r="S263" i="17"/>
  <c r="S264" i="17"/>
  <c r="S265" i="17"/>
  <c r="S266" i="17"/>
  <c r="S267" i="17"/>
  <c r="S268" i="17"/>
  <c r="S269" i="17"/>
  <c r="S270" i="17"/>
  <c r="S271" i="17"/>
  <c r="S272" i="17"/>
  <c r="S273" i="17"/>
  <c r="S274" i="17"/>
  <c r="S275" i="17"/>
  <c r="S276" i="17"/>
  <c r="S277" i="17"/>
  <c r="S278" i="17"/>
  <c r="S279" i="17"/>
  <c r="S280" i="17"/>
  <c r="S281" i="17"/>
  <c r="S282" i="17"/>
  <c r="S283" i="17"/>
  <c r="S284" i="17"/>
  <c r="S285" i="17"/>
  <c r="S286" i="17"/>
  <c r="S287" i="17"/>
  <c r="S288" i="17"/>
  <c r="S289" i="17"/>
  <c r="S290" i="17"/>
  <c r="S291" i="17"/>
  <c r="S292" i="17"/>
  <c r="S293" i="17"/>
  <c r="S294" i="17"/>
  <c r="S295" i="17"/>
  <c r="S296" i="17"/>
  <c r="S297" i="17"/>
  <c r="S298" i="17"/>
  <c r="S299" i="17"/>
  <c r="S300" i="17"/>
  <c r="S301" i="17"/>
  <c r="S302" i="17"/>
  <c r="S303" i="17"/>
  <c r="S304" i="17"/>
  <c r="S305" i="17"/>
  <c r="S306" i="17"/>
  <c r="S307" i="17"/>
  <c r="S308" i="17"/>
  <c r="S309" i="17"/>
  <c r="S310" i="17"/>
  <c r="S311" i="17"/>
  <c r="S312" i="17"/>
  <c r="S313" i="17"/>
  <c r="S314" i="17"/>
  <c r="S315" i="17"/>
  <c r="S316" i="17"/>
  <c r="S317" i="17"/>
  <c r="S318" i="17"/>
  <c r="S319" i="17"/>
  <c r="S320" i="17"/>
  <c r="S321" i="17"/>
  <c r="S322" i="17"/>
  <c r="S323" i="17"/>
  <c r="S324" i="17"/>
  <c r="S325" i="17"/>
  <c r="S326" i="17"/>
  <c r="S327" i="17"/>
  <c r="S328" i="17"/>
  <c r="S329" i="17"/>
  <c r="S330" i="17"/>
  <c r="S331" i="17"/>
  <c r="S332" i="17"/>
  <c r="S333" i="17"/>
  <c r="S334" i="17"/>
  <c r="S335" i="17"/>
  <c r="S336" i="17"/>
  <c r="S337" i="17"/>
  <c r="S338" i="17"/>
  <c r="S339" i="17"/>
  <c r="S340" i="17"/>
  <c r="S341" i="17"/>
  <c r="S9" i="17"/>
  <c r="N340" i="17"/>
  <c r="M340" i="17"/>
  <c r="L340" i="17"/>
  <c r="N341" i="17"/>
  <c r="M341" i="17"/>
  <c r="L341" i="17"/>
  <c r="N339" i="17"/>
  <c r="M339" i="17"/>
  <c r="L339" i="17"/>
  <c r="N303" i="17"/>
  <c r="M303" i="17"/>
  <c r="L303" i="17"/>
  <c r="N304" i="17"/>
  <c r="M304" i="17"/>
  <c r="L304" i="17"/>
  <c r="N302" i="17"/>
  <c r="M302" i="17"/>
  <c r="L302" i="17"/>
  <c r="N266" i="17"/>
  <c r="M266" i="17"/>
  <c r="L266" i="17"/>
  <c r="N267" i="17"/>
  <c r="M267" i="17"/>
  <c r="L267" i="17"/>
  <c r="N265" i="17"/>
  <c r="M265" i="17"/>
  <c r="L265" i="17"/>
  <c r="N229" i="17"/>
  <c r="M229" i="17"/>
  <c r="L229" i="17"/>
  <c r="N230" i="17"/>
  <c r="M230" i="17"/>
  <c r="L230" i="17"/>
  <c r="N228" i="17"/>
  <c r="M228" i="17"/>
  <c r="L228" i="17"/>
  <c r="N192" i="17"/>
  <c r="M192" i="17"/>
  <c r="L192" i="17"/>
  <c r="N193" i="17"/>
  <c r="M193" i="17"/>
  <c r="L193" i="17"/>
  <c r="N191" i="17"/>
  <c r="M191" i="17"/>
  <c r="L191" i="17"/>
  <c r="N155" i="17"/>
  <c r="M155" i="17"/>
  <c r="L155" i="17"/>
  <c r="N156" i="17"/>
  <c r="M156" i="17"/>
  <c r="L156" i="17"/>
  <c r="N154" i="17"/>
  <c r="M154" i="17"/>
  <c r="L154" i="17"/>
  <c r="N118" i="17"/>
  <c r="M118" i="17"/>
  <c r="L118" i="17"/>
  <c r="N119" i="17"/>
  <c r="M119" i="17"/>
  <c r="L119" i="17"/>
  <c r="N117" i="17"/>
  <c r="M117" i="17"/>
  <c r="L117" i="17"/>
  <c r="N81" i="17"/>
  <c r="M81" i="17"/>
  <c r="L81" i="17"/>
  <c r="N82" i="17"/>
  <c r="M82" i="17"/>
  <c r="L82" i="17"/>
  <c r="N80" i="17"/>
  <c r="M80" i="17"/>
  <c r="L80" i="17"/>
  <c r="N44" i="17"/>
  <c r="M44" i="17"/>
  <c r="L44" i="17"/>
  <c r="N45" i="17"/>
  <c r="M45" i="17"/>
  <c r="L45" i="17"/>
  <c r="N43" i="17"/>
  <c r="M43" i="17"/>
  <c r="L43" i="17"/>
  <c r="J340" i="17"/>
  <c r="I340" i="17"/>
  <c r="H340" i="17"/>
  <c r="J341" i="17"/>
  <c r="I341" i="17"/>
  <c r="H341" i="17"/>
  <c r="J339" i="17"/>
  <c r="I339" i="17"/>
  <c r="H339" i="17"/>
  <c r="J303" i="17"/>
  <c r="I303" i="17"/>
  <c r="H303" i="17"/>
  <c r="J304" i="17"/>
  <c r="I304" i="17"/>
  <c r="H304" i="17"/>
  <c r="J302" i="17"/>
  <c r="I302" i="17"/>
  <c r="H302" i="17"/>
  <c r="J266" i="17"/>
  <c r="I266" i="17"/>
  <c r="H266" i="17"/>
  <c r="J267" i="17"/>
  <c r="I267" i="17"/>
  <c r="H267" i="17"/>
  <c r="J265" i="17"/>
  <c r="I265" i="17"/>
  <c r="H265" i="17"/>
  <c r="J229" i="17"/>
  <c r="I229" i="17"/>
  <c r="H229" i="17"/>
  <c r="J230" i="17"/>
  <c r="I230" i="17"/>
  <c r="H230" i="17"/>
  <c r="J228" i="17"/>
  <c r="I228" i="17"/>
  <c r="H228" i="17"/>
  <c r="J192" i="17"/>
  <c r="I192" i="17"/>
  <c r="H192" i="17"/>
  <c r="J193" i="17"/>
  <c r="I193" i="17"/>
  <c r="H193" i="17"/>
  <c r="J191" i="17"/>
  <c r="I191" i="17"/>
  <c r="H191" i="17"/>
  <c r="J155" i="17"/>
  <c r="I155" i="17"/>
  <c r="H155" i="17"/>
  <c r="J156" i="17"/>
  <c r="I156" i="17"/>
  <c r="H156" i="17"/>
  <c r="J154" i="17"/>
  <c r="I154" i="17"/>
  <c r="H154" i="17"/>
  <c r="J118" i="17"/>
  <c r="I118" i="17"/>
  <c r="H118" i="17"/>
  <c r="J119" i="17"/>
  <c r="I119" i="17"/>
  <c r="H119" i="17"/>
  <c r="J117" i="17"/>
  <c r="I117" i="17"/>
  <c r="H117" i="17"/>
  <c r="J81" i="17"/>
  <c r="I81" i="17"/>
  <c r="H81" i="17"/>
  <c r="J82" i="17"/>
  <c r="I82" i="17"/>
  <c r="H82" i="17"/>
  <c r="J80" i="17"/>
  <c r="I80" i="17"/>
  <c r="H80" i="17"/>
  <c r="J44" i="17"/>
  <c r="I44" i="17"/>
  <c r="H44" i="17"/>
  <c r="J45" i="17"/>
  <c r="I45" i="17"/>
  <c r="H45" i="17"/>
  <c r="J43" i="17"/>
  <c r="I43" i="17"/>
  <c r="H43" i="17"/>
  <c r="U9" i="17" l="1" a="1"/>
  <c r="U9" i="17" s="1"/>
  <c r="U45" i="17" a="1"/>
  <c r="U45" i="17" s="1"/>
  <c r="W47" i="17" a="1"/>
  <c r="W47" i="17" s="1"/>
  <c r="W49" i="17" a="1"/>
  <c r="W49" i="17" s="1"/>
  <c r="V45" i="17" a="1"/>
  <c r="V45" i="17" s="1"/>
  <c r="U50" i="17" a="1"/>
  <c r="U50" i="17" s="1"/>
  <c r="U52" i="17" a="1"/>
  <c r="U52" i="17" s="1"/>
  <c r="W54" i="17" a="1"/>
  <c r="W54" i="17" s="1"/>
  <c r="V57" i="17" a="1"/>
  <c r="V57" i="17" s="1"/>
  <c r="W59" i="17" a="1"/>
  <c r="W59" i="17" s="1"/>
  <c r="W61" i="17" a="1"/>
  <c r="W61" i="17" s="1"/>
  <c r="U64" i="17" a="1"/>
  <c r="U64" i="17" s="1"/>
  <c r="W66" i="17" a="1"/>
  <c r="W66" i="17" s="1"/>
  <c r="V71" i="17" a="1"/>
  <c r="V71" i="17" s="1"/>
  <c r="W73" i="17" a="1"/>
  <c r="W73" i="17" s="1"/>
  <c r="U76" i="17" a="1"/>
  <c r="U76" i="17" s="1"/>
  <c r="W78" i="17" a="1"/>
  <c r="W78" i="17" s="1"/>
  <c r="U81" i="17" a="1"/>
  <c r="U81" i="17" s="1"/>
  <c r="U83" i="17" a="1"/>
  <c r="U83" i="17" s="1"/>
  <c r="V85" i="17" a="1"/>
  <c r="V85" i="17" s="1"/>
  <c r="U88" i="17" a="1"/>
  <c r="U88" i="17" s="1"/>
  <c r="W92" i="17" a="1"/>
  <c r="W92" i="17" s="1"/>
  <c r="U95" i="17" a="1"/>
  <c r="U95" i="17" s="1"/>
  <c r="V97" i="17" a="1"/>
  <c r="V97" i="17" s="1"/>
  <c r="U100" i="17" a="1"/>
  <c r="U100" i="17" s="1"/>
  <c r="V102" i="17" a="1"/>
  <c r="V102" i="17" s="1"/>
  <c r="V104" i="17" a="1"/>
  <c r="V104" i="17" s="1"/>
  <c r="U107" i="17" a="1"/>
  <c r="U107" i="17" s="1"/>
  <c r="W109" i="17" a="1"/>
  <c r="W109" i="17" s="1"/>
  <c r="U112" i="17" a="1"/>
  <c r="U112" i="17" s="1"/>
  <c r="V114" i="17" a="1"/>
  <c r="V114" i="17" s="1"/>
  <c r="W116" i="17" a="1"/>
  <c r="W116" i="17" s="1"/>
  <c r="V119" i="17" a="1"/>
  <c r="V119" i="17" s="1"/>
  <c r="U122" i="17" a="1"/>
  <c r="U122" i="17" s="1"/>
  <c r="V124" i="17" a="1"/>
  <c r="V124" i="17" s="1"/>
  <c r="W126" i="17" a="1"/>
  <c r="W126" i="17" s="1"/>
  <c r="V129" i="17" a="1"/>
  <c r="V129" i="17" s="1"/>
  <c r="U132" i="17" a="1"/>
  <c r="U132" i="17" s="1"/>
  <c r="W136" i="17" a="1"/>
  <c r="W136" i="17" s="1"/>
  <c r="U139" i="17" a="1"/>
  <c r="U139" i="17" s="1"/>
  <c r="W141" i="17" a="1"/>
  <c r="W141" i="17" s="1"/>
  <c r="V144" i="17" a="1"/>
  <c r="V144" i="17" s="1"/>
  <c r="U149" i="17" a="1"/>
  <c r="U149" i="17" s="1"/>
  <c r="W151" i="17" a="1"/>
  <c r="W151" i="17" s="1"/>
  <c r="U154" i="17" a="1"/>
  <c r="U154" i="17" s="1"/>
  <c r="U156" i="17" a="1"/>
  <c r="U156" i="17" s="1"/>
  <c r="V160" i="17" a="1"/>
  <c r="V160" i="17" s="1"/>
  <c r="W162" i="17" a="1"/>
  <c r="W162" i="17" s="1"/>
  <c r="V165" i="17" a="1"/>
  <c r="V165" i="17" s="1"/>
  <c r="W167" i="17" a="1"/>
  <c r="W167" i="17" s="1"/>
  <c r="U170" i="17" a="1"/>
  <c r="U170" i="17" s="1"/>
  <c r="U172" i="17" a="1"/>
  <c r="U172" i="17" s="1"/>
  <c r="W174" i="17" a="1"/>
  <c r="W174" i="17" s="1"/>
  <c r="U177" i="17" a="1"/>
  <c r="U177" i="17" s="1"/>
  <c r="W181" i="17" a="1"/>
  <c r="W181" i="17" s="1"/>
  <c r="U184" i="17" a="1"/>
  <c r="U184" i="17" s="1"/>
  <c r="W186" i="17" a="1"/>
  <c r="W186" i="17" s="1"/>
  <c r="U189" i="17" a="1"/>
  <c r="U189" i="17" s="1"/>
  <c r="V191" i="17" a="1"/>
  <c r="V191" i="17" s="1"/>
  <c r="V193" i="17" a="1"/>
  <c r="V193" i="17" s="1"/>
  <c r="U196" i="17" a="1"/>
  <c r="U196" i="17" s="1"/>
  <c r="V198" i="17" a="1"/>
  <c r="V198" i="17" s="1"/>
  <c r="W45" i="17" a="1"/>
  <c r="W45" i="17" s="1"/>
  <c r="U48" i="17" a="1"/>
  <c r="U48" i="17" s="1"/>
  <c r="V50" i="17" a="1"/>
  <c r="V50" i="17" s="1"/>
  <c r="V52" i="17" a="1"/>
  <c r="V52" i="17" s="1"/>
  <c r="U46" i="17" a="1"/>
  <c r="U46" i="17" s="1"/>
  <c r="V48" i="17" a="1"/>
  <c r="V48" i="17" s="1"/>
  <c r="W52" i="17" a="1"/>
  <c r="W52" i="17" s="1"/>
  <c r="V55" i="17" a="1"/>
  <c r="V55" i="17" s="1"/>
  <c r="U58" i="17" a="1"/>
  <c r="U58" i="17" s="1"/>
  <c r="U60" i="17" a="1"/>
  <c r="U60" i="17" s="1"/>
  <c r="V62" i="17" a="1"/>
  <c r="V62" i="17" s="1"/>
  <c r="W64" i="17" a="1"/>
  <c r="W64" i="17" s="1"/>
  <c r="V67" i="17" a="1"/>
  <c r="V67" i="17" s="1"/>
  <c r="W69" i="17" a="1"/>
  <c r="W69" i="17" s="1"/>
  <c r="V74" i="17" a="1"/>
  <c r="V74" i="17" s="1"/>
  <c r="W76" i="17" a="1"/>
  <c r="W76" i="17" s="1"/>
  <c r="V79" i="17" a="1"/>
  <c r="V79" i="17" s="1"/>
  <c r="V81" i="17" a="1"/>
  <c r="V81" i="17" s="1"/>
  <c r="W83" i="17" a="1"/>
  <c r="W83" i="17" s="1"/>
  <c r="U86" i="17" a="1"/>
  <c r="U86" i="17" s="1"/>
  <c r="W88" i="17" a="1"/>
  <c r="W88" i="17" s="1"/>
  <c r="U91" i="17" a="1"/>
  <c r="U91" i="17" s="1"/>
  <c r="W95" i="17" a="1"/>
  <c r="W95" i="17" s="1"/>
  <c r="U98" i="17" a="1"/>
  <c r="U98" i="17" s="1"/>
  <c r="W100" i="17" a="1"/>
  <c r="W100" i="17" s="1"/>
  <c r="W102" i="17" a="1"/>
  <c r="W102" i="17" s="1"/>
  <c r="U105" i="17" a="1"/>
  <c r="U105" i="17" s="1"/>
  <c r="W107" i="17" a="1"/>
  <c r="W107" i="17" s="1"/>
  <c r="V110" i="17" a="1"/>
  <c r="V110" i="17" s="1"/>
  <c r="W112" i="17" a="1"/>
  <c r="W112" i="17" s="1"/>
  <c r="W114" i="17" a="1"/>
  <c r="W114" i="17" s="1"/>
  <c r="V117" i="17" a="1"/>
  <c r="V117" i="17" s="1"/>
  <c r="U120" i="17" a="1"/>
  <c r="U120" i="17" s="1"/>
  <c r="W122" i="17" a="1"/>
  <c r="W122" i="17" s="1"/>
  <c r="U125" i="17" a="1"/>
  <c r="U125" i="17" s="1"/>
  <c r="V127" i="17" a="1"/>
  <c r="V127" i="17" s="1"/>
  <c r="U130" i="17" a="1"/>
  <c r="U130" i="17" s="1"/>
  <c r="W132" i="17" a="1"/>
  <c r="W132" i="17" s="1"/>
  <c r="U135" i="17" a="1"/>
  <c r="U135" i="17" s="1"/>
  <c r="W139" i="17" a="1"/>
  <c r="W139" i="17" s="1"/>
  <c r="V142" i="17" a="1"/>
  <c r="V142" i="17" s="1"/>
  <c r="U145" i="17" a="1"/>
  <c r="U145" i="17" s="1"/>
  <c r="U147" i="17" a="1"/>
  <c r="U147" i="17" s="1"/>
  <c r="W149" i="17" a="1"/>
  <c r="W149" i="17" s="1"/>
  <c r="V152" i="17" a="1"/>
  <c r="V152" i="17" s="1"/>
  <c r="V154" i="17" a="1"/>
  <c r="V154" i="17" s="1"/>
  <c r="W156" i="17" a="1"/>
  <c r="W156" i="17" s="1"/>
  <c r="W158" i="17" a="1"/>
  <c r="W158" i="17" s="1"/>
  <c r="V163" i="17" a="1"/>
  <c r="V163" i="17" s="1"/>
  <c r="U166" i="17" a="1"/>
  <c r="U166" i="17" s="1"/>
  <c r="V168" i="17" a="1"/>
  <c r="V168" i="17" s="1"/>
  <c r="V170" i="17" a="1"/>
  <c r="V170" i="17" s="1"/>
  <c r="W172" i="17" a="1"/>
  <c r="W172" i="17" s="1"/>
  <c r="V175" i="17" a="1"/>
  <c r="V175" i="17" s="1"/>
  <c r="W177" i="17" a="1"/>
  <c r="W177" i="17" s="1"/>
  <c r="U180" i="17" a="1"/>
  <c r="U180" i="17" s="1"/>
  <c r="W184" i="17" a="1"/>
  <c r="W184" i="17" s="1"/>
  <c r="V187" i="17" a="1"/>
  <c r="V187" i="17" s="1"/>
  <c r="W189" i="17" a="1"/>
  <c r="W189" i="17" s="1"/>
  <c r="W191" i="17" a="1"/>
  <c r="W191" i="17" s="1"/>
  <c r="U194" i="17" a="1"/>
  <c r="U194" i="17" s="1"/>
  <c r="W196" i="17" a="1"/>
  <c r="W196" i="17" s="1"/>
  <c r="U199" i="17" a="1"/>
  <c r="U199" i="17" s="1"/>
  <c r="V201" i="17" a="1"/>
  <c r="V201" i="17" s="1"/>
  <c r="U206" i="17" a="1"/>
  <c r="U206" i="17" s="1"/>
  <c r="W208" i="17" a="1"/>
  <c r="W208" i="17" s="1"/>
  <c r="W210" i="17" a="1"/>
  <c r="W210" i="17" s="1"/>
  <c r="V215" i="17" a="1"/>
  <c r="V215" i="17" s="1"/>
  <c r="U218" i="17" a="1"/>
  <c r="U218" i="17" s="1"/>
  <c r="V220" i="17" a="1"/>
  <c r="V220" i="17" s="1"/>
  <c r="W222" i="17" a="1"/>
  <c r="W222" i="17" s="1"/>
  <c r="U225" i="17" a="1"/>
  <c r="U225" i="17" s="1"/>
  <c r="W227" i="17" a="1"/>
  <c r="W227" i="17" s="1"/>
  <c r="V232" i="17" a="1"/>
  <c r="V232" i="17" s="1"/>
  <c r="V234" i="17" a="1"/>
  <c r="V234" i="17" s="1"/>
  <c r="U237" i="17" a="1"/>
  <c r="U237" i="17" s="1"/>
  <c r="V239" i="17" a="1"/>
  <c r="V239" i="17" s="1"/>
  <c r="W241" i="17" a="1"/>
  <c r="W241" i="17" s="1"/>
  <c r="V46" i="17" a="1"/>
  <c r="V46" i="17" s="1"/>
  <c r="W48" i="17" a="1"/>
  <c r="W48" i="17" s="1"/>
  <c r="W50" i="17" a="1"/>
  <c r="W50" i="17" s="1"/>
  <c r="U53" i="17" a="1"/>
  <c r="U53" i="17" s="1"/>
  <c r="W55" i="17" a="1"/>
  <c r="W55" i="17" s="1"/>
  <c r="V58" i="17" a="1"/>
  <c r="V58" i="17" s="1"/>
  <c r="V60" i="17" a="1"/>
  <c r="V60" i="17" s="1"/>
  <c r="W62" i="17" a="1"/>
  <c r="W62" i="17" s="1"/>
  <c r="U65" i="17" a="1"/>
  <c r="U65" i="17" s="1"/>
  <c r="W67" i="17" a="1"/>
  <c r="W67" i="17" s="1"/>
  <c r="U70" i="17" a="1"/>
  <c r="U70" i="17" s="1"/>
  <c r="U72" i="17" a="1"/>
  <c r="U72" i="17" s="1"/>
  <c r="U77" i="17" a="1"/>
  <c r="U77" i="17" s="1"/>
  <c r="W79" i="17" a="1"/>
  <c r="W79" i="17" s="1"/>
  <c r="W81" i="17" a="1"/>
  <c r="W81" i="17" s="1"/>
  <c r="U84" i="17" a="1"/>
  <c r="U84" i="17" s="1"/>
  <c r="V86" i="17" a="1"/>
  <c r="V86" i="17" s="1"/>
  <c r="U89" i="17" a="1"/>
  <c r="U89" i="17" s="1"/>
  <c r="V91" i="17" a="1"/>
  <c r="V91" i="17" s="1"/>
  <c r="V93" i="17" a="1"/>
  <c r="V93" i="17" s="1"/>
  <c r="V98" i="17" a="1"/>
  <c r="V98" i="17" s="1"/>
  <c r="U101" i="17" a="1"/>
  <c r="U101" i="17" s="1"/>
  <c r="U103" i="17" a="1"/>
  <c r="U103" i="17" s="1"/>
  <c r="V105" i="17" a="1"/>
  <c r="V105" i="17" s="1"/>
  <c r="U108" i="17" a="1"/>
  <c r="U108" i="17" s="1"/>
  <c r="W110" i="17" a="1"/>
  <c r="W110" i="17" s="1"/>
  <c r="U113" i="17" a="1"/>
  <c r="U113" i="17" s="1"/>
  <c r="U115" i="17" a="1"/>
  <c r="U115" i="17" s="1"/>
  <c r="W117" i="17" a="1"/>
  <c r="W117" i="17" s="1"/>
  <c r="V120" i="17" a="1"/>
  <c r="V120" i="17" s="1"/>
  <c r="U123" i="17" a="1"/>
  <c r="U123" i="17" s="1"/>
  <c r="W127" i="17" a="1"/>
  <c r="W127" i="17" s="1"/>
  <c r="V130" i="17" a="1"/>
  <c r="V130" i="17" s="1"/>
  <c r="U133" i="17" a="1"/>
  <c r="U133" i="17" s="1"/>
  <c r="V135" i="17" a="1"/>
  <c r="V135" i="17" s="1"/>
  <c r="V137" i="17" a="1"/>
  <c r="V137" i="17" s="1"/>
  <c r="U140" i="17" a="1"/>
  <c r="U140" i="17" s="1"/>
  <c r="W142" i="17" a="1"/>
  <c r="W142" i="17" s="1"/>
  <c r="V147" i="17" a="1"/>
  <c r="V147" i="17" s="1"/>
  <c r="U150" i="17" a="1"/>
  <c r="U150" i="17" s="1"/>
  <c r="W152" i="17" a="1"/>
  <c r="W152" i="17" s="1"/>
  <c r="W154" i="17" a="1"/>
  <c r="W154" i="17" s="1"/>
  <c r="U159" i="17" a="1"/>
  <c r="U159" i="17" s="1"/>
  <c r="U161" i="17" a="1"/>
  <c r="U161" i="17" s="1"/>
  <c r="W163" i="17" a="1"/>
  <c r="W163" i="17" s="1"/>
  <c r="W168" i="17" a="1"/>
  <c r="W168" i="17" s="1"/>
  <c r="W170" i="17" a="1"/>
  <c r="W170" i="17" s="1"/>
  <c r="U173" i="17" a="1"/>
  <c r="U173" i="17" s="1"/>
  <c r="W175" i="17" a="1"/>
  <c r="W175" i="17" s="1"/>
  <c r="U178" i="17" a="1"/>
  <c r="U178" i="17" s="1"/>
  <c r="V180" i="17" a="1"/>
  <c r="V180" i="17" s="1"/>
  <c r="V182" i="17" a="1"/>
  <c r="V182" i="17" s="1"/>
  <c r="U185" i="17" a="1"/>
  <c r="U185" i="17" s="1"/>
  <c r="U190" i="17" a="1"/>
  <c r="U190" i="17" s="1"/>
  <c r="U192" i="17" a="1"/>
  <c r="U192" i="17" s="1"/>
  <c r="V194" i="17" a="1"/>
  <c r="V194" i="17" s="1"/>
  <c r="U197" i="17" a="1"/>
  <c r="U197" i="17" s="1"/>
  <c r="V199" i="17" a="1"/>
  <c r="V199" i="17" s="1"/>
  <c r="W201" i="17" a="1"/>
  <c r="W201" i="17" s="1"/>
  <c r="W203" i="17" a="1"/>
  <c r="W203" i="17" s="1"/>
  <c r="V206" i="17" a="1"/>
  <c r="V206" i="17" s="1"/>
  <c r="U211" i="17" a="1"/>
  <c r="U211" i="17" s="1"/>
  <c r="U213" i="17" a="1"/>
  <c r="U213" i="17" s="1"/>
  <c r="W215" i="17" a="1"/>
  <c r="W215" i="17" s="1"/>
  <c r="V218" i="17" a="1"/>
  <c r="V218" i="17" s="1"/>
  <c r="W220" i="17" a="1"/>
  <c r="W220" i="17" s="1"/>
  <c r="U223" i="17" a="1"/>
  <c r="U223" i="17" s="1"/>
  <c r="V225" i="17" a="1"/>
  <c r="V225" i="17" s="1"/>
  <c r="U228" i="17" a="1"/>
  <c r="U228" i="17" s="1"/>
  <c r="V230" i="17" a="1"/>
  <c r="V230" i="17" s="1"/>
  <c r="W232" i="17" a="1"/>
  <c r="W232" i="17" s="1"/>
  <c r="W234" i="17" a="1"/>
  <c r="W234" i="17" s="1"/>
  <c r="V237" i="17" a="1"/>
  <c r="V237" i="17" s="1"/>
  <c r="U242" i="17" a="1"/>
  <c r="U242" i="17" s="1"/>
  <c r="U44" i="17" a="1"/>
  <c r="U44" i="17" s="1"/>
  <c r="W46" i="17" a="1"/>
  <c r="W46" i="17" s="1"/>
  <c r="U49" i="17" a="1"/>
  <c r="U49" i="17" s="1"/>
  <c r="U51" i="17" a="1"/>
  <c r="U51" i="17" s="1"/>
  <c r="V53" i="17" a="1"/>
  <c r="V53" i="17" s="1"/>
  <c r="U56" i="17" a="1"/>
  <c r="U56" i="17" s="1"/>
  <c r="W60" i="17" a="1"/>
  <c r="W60" i="17" s="1"/>
  <c r="U63" i="17" a="1"/>
  <c r="U63" i="17" s="1"/>
  <c r="V65" i="17" a="1"/>
  <c r="V65" i="17" s="1"/>
  <c r="U68" i="17" a="1"/>
  <c r="U68" i="17" s="1"/>
  <c r="V70" i="17" a="1"/>
  <c r="V70" i="17" s="1"/>
  <c r="V72" i="17" a="1"/>
  <c r="V72" i="17" s="1"/>
  <c r="W74" i="17" a="1"/>
  <c r="W74" i="17" s="1"/>
  <c r="V77" i="17" a="1"/>
  <c r="V77" i="17" s="1"/>
  <c r="U82" i="17" a="1"/>
  <c r="U82" i="17" s="1"/>
  <c r="V84" i="17" a="1"/>
  <c r="V84" i="17" s="1"/>
  <c r="W86" i="17" a="1"/>
  <c r="W86" i="17" s="1"/>
  <c r="V89" i="17" a="1"/>
  <c r="V89" i="17" s="1"/>
  <c r="W91" i="17" a="1"/>
  <c r="W91" i="17" s="1"/>
  <c r="W93" i="17" a="1"/>
  <c r="W93" i="17" s="1"/>
  <c r="U96" i="17" a="1"/>
  <c r="U96" i="17" s="1"/>
  <c r="W98" i="17" a="1"/>
  <c r="W98" i="17" s="1"/>
  <c r="V103" i="17" a="1"/>
  <c r="V103" i="17" s="1"/>
  <c r="W105" i="17" a="1"/>
  <c r="W105" i="17" s="1"/>
  <c r="V108" i="17" a="1"/>
  <c r="V108" i="17" s="1"/>
  <c r="U111" i="17" a="1"/>
  <c r="U111" i="17" s="1"/>
  <c r="V115" i="17" a="1"/>
  <c r="V115" i="17" s="1"/>
  <c r="U118" i="17" a="1"/>
  <c r="U118" i="17" s="1"/>
  <c r="W120" i="17" a="1"/>
  <c r="W120" i="17" s="1"/>
  <c r="V123" i="17" a="1"/>
  <c r="V123" i="17" s="1"/>
  <c r="V125" i="17" a="1"/>
  <c r="V125" i="17" s="1"/>
  <c r="U128" i="17" a="1"/>
  <c r="U128" i="17" s="1"/>
  <c r="W130" i="17" a="1"/>
  <c r="W130" i="17" s="1"/>
  <c r="V133" i="17" a="1"/>
  <c r="V133" i="17" s="1"/>
  <c r="W135" i="17" a="1"/>
  <c r="W135" i="17" s="1"/>
  <c r="W137" i="17" a="1"/>
  <c r="W137" i="17" s="1"/>
  <c r="V140" i="17" a="1"/>
  <c r="V140" i="17" s="1"/>
  <c r="U143" i="17" a="1"/>
  <c r="U143" i="17" s="1"/>
  <c r="V145" i="17" a="1"/>
  <c r="V145" i="17" s="1"/>
  <c r="W147" i="17" a="1"/>
  <c r="W147" i="17" s="1"/>
  <c r="V150" i="17" a="1"/>
  <c r="V150" i="17" s="1"/>
  <c r="U155" i="17" a="1"/>
  <c r="U155" i="17" s="1"/>
  <c r="U157" i="17" a="1"/>
  <c r="U157" i="17" s="1"/>
  <c r="V159" i="17" a="1"/>
  <c r="V159" i="17" s="1"/>
  <c r="V161" i="17" a="1"/>
  <c r="V161" i="17" s="1"/>
  <c r="U164" i="17" a="1"/>
  <c r="U164" i="17" s="1"/>
  <c r="V166" i="17" a="1"/>
  <c r="V166" i="17" s="1"/>
  <c r="U171" i="17" a="1"/>
  <c r="U171" i="17" s="1"/>
  <c r="V173" i="17" a="1"/>
  <c r="V173" i="17" s="1"/>
  <c r="U176" i="17" a="1"/>
  <c r="U176" i="17" s="1"/>
  <c r="V178" i="17" a="1"/>
  <c r="V178" i="17" s="1"/>
  <c r="W180" i="17" a="1"/>
  <c r="W180" i="17" s="1"/>
  <c r="W182" i="17" a="1"/>
  <c r="W182" i="17" s="1"/>
  <c r="V185" i="17" a="1"/>
  <c r="V185" i="17" s="1"/>
  <c r="W187" i="17" a="1"/>
  <c r="W187" i="17" s="1"/>
  <c r="V192" i="17" a="1"/>
  <c r="V192" i="17" s="1"/>
  <c r="W194" i="17" a="1"/>
  <c r="W194" i="17" s="1"/>
  <c r="V197" i="17" a="1"/>
  <c r="V197" i="17" s="1"/>
  <c r="W199" i="17" a="1"/>
  <c r="W199" i="17" s="1"/>
  <c r="U202" i="17" a="1"/>
  <c r="U202" i="17" s="1"/>
  <c r="U204" i="17" a="1"/>
  <c r="U204" i="17" s="1"/>
  <c r="W206" i="17" a="1"/>
  <c r="W206" i="17" s="1"/>
  <c r="U209" i="17" a="1"/>
  <c r="U209" i="17" s="1"/>
  <c r="V211" i="17" a="1"/>
  <c r="V211" i="17" s="1"/>
  <c r="V213" i="17" a="1"/>
  <c r="V213" i="17" s="1"/>
  <c r="U216" i="17" a="1"/>
  <c r="U216" i="17" s="1"/>
  <c r="W218" i="17" a="1"/>
  <c r="W218" i="17" s="1"/>
  <c r="U221" i="17" a="1"/>
  <c r="U221" i="17" s="1"/>
  <c r="V223" i="17" a="1"/>
  <c r="V223" i="17" s="1"/>
  <c r="W225" i="17" a="1"/>
  <c r="W225" i="17" s="1"/>
  <c r="V228" i="17" a="1"/>
  <c r="V228" i="17" s="1"/>
  <c r="W230" i="17" a="1"/>
  <c r="W230" i="17" s="1"/>
  <c r="U235" i="17" a="1"/>
  <c r="U235" i="17" s="1"/>
  <c r="W237" i="17" a="1"/>
  <c r="W237" i="17" s="1"/>
  <c r="W239" i="17" a="1"/>
  <c r="W239" i="17" s="1"/>
  <c r="V242" i="17" a="1"/>
  <c r="V242" i="17" s="1"/>
  <c r="V44" i="17" a="1"/>
  <c r="V44" i="17" s="1"/>
  <c r="U47" i="17" a="1"/>
  <c r="U47" i="17" s="1"/>
  <c r="V51" i="17" a="1"/>
  <c r="V51" i="17" s="1"/>
  <c r="W53" i="17" a="1"/>
  <c r="W53" i="17" s="1"/>
  <c r="V56" i="17" a="1"/>
  <c r="V56" i="17" s="1"/>
  <c r="W58" i="17" a="1"/>
  <c r="W58" i="17" s="1"/>
  <c r="U61" i="17" a="1"/>
  <c r="U61" i="17" s="1"/>
  <c r="V63" i="17" a="1"/>
  <c r="V63" i="17" s="1"/>
  <c r="W65" i="17" a="1"/>
  <c r="W65" i="17" s="1"/>
  <c r="V68" i="17" a="1"/>
  <c r="V68" i="17" s="1"/>
  <c r="W72" i="17" a="1"/>
  <c r="W72" i="17" s="1"/>
  <c r="U75" i="17" a="1"/>
  <c r="U75" i="17" s="1"/>
  <c r="W77" i="17" a="1"/>
  <c r="W77" i="17" s="1"/>
  <c r="U80" i="17" a="1"/>
  <c r="U80" i="17" s="1"/>
  <c r="V82" i="17" a="1"/>
  <c r="V82" i="17" s="1"/>
  <c r="W84" i="17" a="1"/>
  <c r="W84" i="17" s="1"/>
  <c r="U87" i="17" a="1"/>
  <c r="U87" i="17" s="1"/>
  <c r="W89" i="17" a="1"/>
  <c r="W89" i="17" s="1"/>
  <c r="U94" i="17" a="1"/>
  <c r="U94" i="17" s="1"/>
  <c r="V96" i="17" a="1"/>
  <c r="V96" i="17" s="1"/>
  <c r="U99" i="17" a="1"/>
  <c r="U99" i="17" s="1"/>
  <c r="V101" i="17" a="1"/>
  <c r="V101" i="17" s="1"/>
  <c r="W103" i="17" a="1"/>
  <c r="W103" i="17" s="1"/>
  <c r="U106" i="17" a="1"/>
  <c r="U106" i="17" s="1"/>
  <c r="W108" i="17" a="1"/>
  <c r="W108" i="17" s="1"/>
  <c r="V111" i="17" a="1"/>
  <c r="V111" i="17" s="1"/>
  <c r="V113" i="17" a="1"/>
  <c r="V113" i="17" s="1"/>
  <c r="W115" i="17" a="1"/>
  <c r="W115" i="17" s="1"/>
  <c r="V118" i="17" a="1"/>
  <c r="V118" i="17" s="1"/>
  <c r="U121" i="17" a="1"/>
  <c r="U121" i="17" s="1"/>
  <c r="W123" i="17" a="1"/>
  <c r="W123" i="17" s="1"/>
  <c r="W125" i="17" a="1"/>
  <c r="W125" i="17" s="1"/>
  <c r="V128" i="17" a="1"/>
  <c r="V128" i="17" s="1"/>
  <c r="U131" i="17" a="1"/>
  <c r="U131" i="17" s="1"/>
  <c r="W133" i="17" a="1"/>
  <c r="W133" i="17" s="1"/>
  <c r="U138" i="17" a="1"/>
  <c r="U138" i="17" s="1"/>
  <c r="W140" i="17" a="1"/>
  <c r="W140" i="17" s="1"/>
  <c r="V143" i="17" a="1"/>
  <c r="V143" i="17" s="1"/>
  <c r="W145" i="17" a="1"/>
  <c r="W145" i="17" s="1"/>
  <c r="U148" i="17" a="1"/>
  <c r="U148" i="17" s="1"/>
  <c r="W150" i="17" a="1"/>
  <c r="W150" i="17" s="1"/>
  <c r="U153" i="17" a="1"/>
  <c r="U153" i="17" s="1"/>
  <c r="V155" i="17" a="1"/>
  <c r="V155" i="17" s="1"/>
  <c r="V157" i="17" a="1"/>
  <c r="V157" i="17" s="1"/>
  <c r="W161" i="17" a="1"/>
  <c r="W161" i="17" s="1"/>
  <c r="V164" i="17" a="1"/>
  <c r="V164" i="17" s="1"/>
  <c r="W166" i="17" a="1"/>
  <c r="W166" i="17" s="1"/>
  <c r="U169" i="17" a="1"/>
  <c r="U169" i="17" s="1"/>
  <c r="V171" i="17" a="1"/>
  <c r="V171" i="17" s="1"/>
  <c r="W173" i="17" a="1"/>
  <c r="W173" i="17" s="1"/>
  <c r="V176" i="17" a="1"/>
  <c r="V176" i="17" s="1"/>
  <c r="W178" i="17" a="1"/>
  <c r="W178" i="17" s="1"/>
  <c r="U183" i="17" a="1"/>
  <c r="U183" i="17" s="1"/>
  <c r="W185" i="17" a="1"/>
  <c r="W185" i="17" s="1"/>
  <c r="U188" i="17" a="1"/>
  <c r="U188" i="17" s="1"/>
  <c r="V190" i="17" a="1"/>
  <c r="V190" i="17" s="1"/>
  <c r="W192" i="17" a="1"/>
  <c r="W192" i="17" s="1"/>
  <c r="U195" i="17" a="1"/>
  <c r="U195" i="17" s="1"/>
  <c r="W197" i="17" a="1"/>
  <c r="W197" i="17" s="1"/>
  <c r="U200" i="17" a="1"/>
  <c r="U200" i="17" s="1"/>
  <c r="V204" i="17" a="1"/>
  <c r="V204" i="17" s="1"/>
  <c r="U207" i="17" a="1"/>
  <c r="U207" i="17" s="1"/>
  <c r="V209" i="17" a="1"/>
  <c r="V209" i="17" s="1"/>
  <c r="W213" i="17" a="1"/>
  <c r="W213" i="17" s="1"/>
  <c r="V216" i="17" a="1"/>
  <c r="V216" i="17" s="1"/>
  <c r="U219" i="17" a="1"/>
  <c r="U219" i="17" s="1"/>
  <c r="V221" i="17" a="1"/>
  <c r="V221" i="17" s="1"/>
  <c r="U226" i="17" a="1"/>
  <c r="U226" i="17" s="1"/>
  <c r="W228" i="17" a="1"/>
  <c r="W228" i="17" s="1"/>
  <c r="U231" i="17" a="1"/>
  <c r="U231" i="17" s="1"/>
  <c r="U233" i="17" a="1"/>
  <c r="U233" i="17" s="1"/>
  <c r="V235" i="17" a="1"/>
  <c r="V235" i="17" s="1"/>
  <c r="U240" i="17" a="1"/>
  <c r="U240" i="17" s="1"/>
  <c r="W242" i="17" a="1"/>
  <c r="W242" i="17" s="1"/>
  <c r="V47" i="17" a="1"/>
  <c r="V47" i="17" s="1"/>
  <c r="W57" i="17" a="1"/>
  <c r="W57" i="17" s="1"/>
  <c r="W70" i="17" a="1"/>
  <c r="W70" i="17" s="1"/>
  <c r="V76" i="17" a="1"/>
  <c r="V76" i="17" s="1"/>
  <c r="W82" i="17" a="1"/>
  <c r="W82" i="17" s="1"/>
  <c r="U90" i="17" a="1"/>
  <c r="U90" i="17" s="1"/>
  <c r="V95" i="17" a="1"/>
  <c r="V95" i="17" s="1"/>
  <c r="U102" i="17" a="1"/>
  <c r="U102" i="17" s="1"/>
  <c r="U109" i="17" a="1"/>
  <c r="U109" i="17" s="1"/>
  <c r="W121" i="17" a="1"/>
  <c r="W121" i="17" s="1"/>
  <c r="W128" i="17" a="1"/>
  <c r="W128" i="17" s="1"/>
  <c r="W134" i="17" a="1"/>
  <c r="W134" i="17" s="1"/>
  <c r="V141" i="17" a="1"/>
  <c r="V141" i="17" s="1"/>
  <c r="V148" i="17" a="1"/>
  <c r="V148" i="17" s="1"/>
  <c r="U160" i="17" a="1"/>
  <c r="U160" i="17" s="1"/>
  <c r="U167" i="17" a="1"/>
  <c r="U167" i="17" s="1"/>
  <c r="V172" i="17" a="1"/>
  <c r="V172" i="17" s="1"/>
  <c r="V179" i="17" a="1"/>
  <c r="V179" i="17" s="1"/>
  <c r="U186" i="17" a="1"/>
  <c r="U186" i="17" s="1"/>
  <c r="V203" i="17" a="1"/>
  <c r="V203" i="17" s="1"/>
  <c r="V208" i="17" a="1"/>
  <c r="V208" i="17" s="1"/>
  <c r="W212" i="17" a="1"/>
  <c r="W212" i="17" s="1"/>
  <c r="W217" i="17" a="1"/>
  <c r="W217" i="17" s="1"/>
  <c r="V222" i="17" a="1"/>
  <c r="V222" i="17" s="1"/>
  <c r="V227" i="17" a="1"/>
  <c r="V227" i="17" s="1"/>
  <c r="U232" i="17" a="1"/>
  <c r="U232" i="17" s="1"/>
  <c r="W236" i="17" a="1"/>
  <c r="W236" i="17" s="1"/>
  <c r="V241" i="17" a="1"/>
  <c r="V241" i="17" s="1"/>
  <c r="V247" i="17" a="1"/>
  <c r="V247" i="17" s="1"/>
  <c r="W249" i="17" a="1"/>
  <c r="W249" i="17" s="1"/>
  <c r="U252" i="17" a="1"/>
  <c r="U252" i="17" s="1"/>
  <c r="W253" i="17" a="1"/>
  <c r="W253" i="17" s="1"/>
  <c r="W256" i="17" a="1"/>
  <c r="W256" i="17" s="1"/>
  <c r="V258" i="17" a="1"/>
  <c r="V258" i="17" s="1"/>
  <c r="V260" i="17" a="1"/>
  <c r="V260" i="17" s="1"/>
  <c r="U265" i="17" a="1"/>
  <c r="U265" i="17" s="1"/>
  <c r="W267" i="17" a="1"/>
  <c r="W267" i="17" s="1"/>
  <c r="V270" i="17" a="1"/>
  <c r="V270" i="17" s="1"/>
  <c r="U273" i="17" a="1"/>
  <c r="U273" i="17" s="1"/>
  <c r="W275" i="17" a="1"/>
  <c r="W275" i="17" s="1"/>
  <c r="V278" i="17" a="1"/>
  <c r="V278" i="17" s="1"/>
  <c r="U281" i="17" a="1"/>
  <c r="U281" i="17" s="1"/>
  <c r="W283" i="17" a="1"/>
  <c r="W283" i="17" s="1"/>
  <c r="V286" i="17" a="1"/>
  <c r="V286" i="17" s="1"/>
  <c r="U289" i="17" a="1"/>
  <c r="U289" i="17" s="1"/>
  <c r="W291" i="17" a="1"/>
  <c r="W291" i="17" s="1"/>
  <c r="V294" i="17" a="1"/>
  <c r="V294" i="17" s="1"/>
  <c r="U297" i="17" a="1"/>
  <c r="U297" i="17" s="1"/>
  <c r="W299" i="17" a="1"/>
  <c r="W299" i="17" s="1"/>
  <c r="V302" i="17" a="1"/>
  <c r="V302" i="17" s="1"/>
  <c r="U305" i="17" a="1"/>
  <c r="U305" i="17" s="1"/>
  <c r="W307" i="17" a="1"/>
  <c r="W307" i="17" s="1"/>
  <c r="V310" i="17" a="1"/>
  <c r="V310" i="17" s="1"/>
  <c r="U313" i="17" a="1"/>
  <c r="U313" i="17" s="1"/>
  <c r="W315" i="17" a="1"/>
  <c r="W315" i="17" s="1"/>
  <c r="V318" i="17" a="1"/>
  <c r="V318" i="17" s="1"/>
  <c r="U321" i="17" a="1"/>
  <c r="U321" i="17" s="1"/>
  <c r="W323" i="17" a="1"/>
  <c r="W323" i="17" s="1"/>
  <c r="V326" i="17" a="1"/>
  <c r="V326" i="17" s="1"/>
  <c r="U329" i="17" a="1"/>
  <c r="U329" i="17" s="1"/>
  <c r="W331" i="17" a="1"/>
  <c r="W331" i="17" s="1"/>
  <c r="V334" i="17" a="1"/>
  <c r="V334" i="17" s="1"/>
  <c r="U337" i="17" a="1"/>
  <c r="U337" i="17" s="1"/>
  <c r="W339" i="17" a="1"/>
  <c r="W339" i="17" s="1"/>
  <c r="V49" i="17" a="1"/>
  <c r="V49" i="17" s="1"/>
  <c r="U59" i="17" a="1"/>
  <c r="U59" i="17" s="1"/>
  <c r="V64" i="17" a="1"/>
  <c r="V64" i="17" s="1"/>
  <c r="U71" i="17" a="1"/>
  <c r="U71" i="17" s="1"/>
  <c r="U78" i="17" a="1"/>
  <c r="U78" i="17" s="1"/>
  <c r="V83" i="17" a="1"/>
  <c r="V83" i="17" s="1"/>
  <c r="V90" i="17" a="1"/>
  <c r="V90" i="17" s="1"/>
  <c r="W96" i="17" a="1"/>
  <c r="W96" i="17" s="1"/>
  <c r="V109" i="17" a="1"/>
  <c r="V109" i="17" s="1"/>
  <c r="U116" i="17" a="1"/>
  <c r="U116" i="17" s="1"/>
  <c r="V122" i="17" a="1"/>
  <c r="V122" i="17" s="1"/>
  <c r="U129" i="17" a="1"/>
  <c r="U129" i="17" s="1"/>
  <c r="U136" i="17" a="1"/>
  <c r="U136" i="17" s="1"/>
  <c r="U142" i="17" a="1"/>
  <c r="U142" i="17" s="1"/>
  <c r="W148" i="17" a="1"/>
  <c r="W148" i="17" s="1"/>
  <c r="W160" i="17" a="1"/>
  <c r="W160" i="17" s="1"/>
  <c r="V167" i="17" a="1"/>
  <c r="V167" i="17" s="1"/>
  <c r="U174" i="17" a="1"/>
  <c r="U174" i="17" s="1"/>
  <c r="W179" i="17" a="1"/>
  <c r="W179" i="17" s="1"/>
  <c r="V186" i="17" a="1"/>
  <c r="V186" i="17" s="1"/>
  <c r="W198" i="17" a="1"/>
  <c r="W198" i="17" s="1"/>
  <c r="W204" i="17" a="1"/>
  <c r="W204" i="17" s="1"/>
  <c r="W209" i="17" a="1"/>
  <c r="W209" i="17" s="1"/>
  <c r="U214" i="17" a="1"/>
  <c r="U214" i="17" s="1"/>
  <c r="V219" i="17" a="1"/>
  <c r="V219" i="17" s="1"/>
  <c r="W223" i="17" a="1"/>
  <c r="W223" i="17" s="1"/>
  <c r="U229" i="17" a="1"/>
  <c r="U229" i="17" s="1"/>
  <c r="V233" i="17" a="1"/>
  <c r="V233" i="17" s="1"/>
  <c r="U238" i="17" a="1"/>
  <c r="U238" i="17" s="1"/>
  <c r="U243" i="17" a="1"/>
  <c r="U243" i="17" s="1"/>
  <c r="U245" i="17" a="1"/>
  <c r="U245" i="17" s="1"/>
  <c r="W247" i="17" a="1"/>
  <c r="W247" i="17" s="1"/>
  <c r="U250" i="17" a="1"/>
  <c r="U250" i="17" s="1"/>
  <c r="V252" i="17" a="1"/>
  <c r="V252" i="17" s="1"/>
  <c r="V255" i="17" a="1"/>
  <c r="V255" i="17" s="1"/>
  <c r="W260" i="17" a="1"/>
  <c r="W260" i="17" s="1"/>
  <c r="W262" i="17" a="1"/>
  <c r="W262" i="17" s="1"/>
  <c r="V265" i="17" a="1"/>
  <c r="V265" i="17" s="1"/>
  <c r="U268" i="17" a="1"/>
  <c r="U268" i="17" s="1"/>
  <c r="W270" i="17" a="1"/>
  <c r="W270" i="17" s="1"/>
  <c r="V273" i="17" a="1"/>
  <c r="V273" i="17" s="1"/>
  <c r="U276" i="17" a="1"/>
  <c r="U276" i="17" s="1"/>
  <c r="W278" i="17" a="1"/>
  <c r="W278" i="17" s="1"/>
  <c r="V281" i="17" a="1"/>
  <c r="V281" i="17" s="1"/>
  <c r="U284" i="17" a="1"/>
  <c r="U284" i="17" s="1"/>
  <c r="W286" i="17" a="1"/>
  <c r="W286" i="17" s="1"/>
  <c r="V289" i="17" a="1"/>
  <c r="V289" i="17" s="1"/>
  <c r="U292" i="17" a="1"/>
  <c r="U292" i="17" s="1"/>
  <c r="W294" i="17" a="1"/>
  <c r="W294" i="17" s="1"/>
  <c r="V297" i="17" a="1"/>
  <c r="V297" i="17" s="1"/>
  <c r="U300" i="17" a="1"/>
  <c r="U300" i="17" s="1"/>
  <c r="W302" i="17" a="1"/>
  <c r="W302" i="17" s="1"/>
  <c r="V305" i="17" a="1"/>
  <c r="V305" i="17" s="1"/>
  <c r="U308" i="17" a="1"/>
  <c r="U308" i="17" s="1"/>
  <c r="W310" i="17" a="1"/>
  <c r="W310" i="17" s="1"/>
  <c r="V313" i="17" a="1"/>
  <c r="V313" i="17" s="1"/>
  <c r="U316" i="17" a="1"/>
  <c r="U316" i="17" s="1"/>
  <c r="W318" i="17" a="1"/>
  <c r="W318" i="17" s="1"/>
  <c r="V321" i="17" a="1"/>
  <c r="V321" i="17" s="1"/>
  <c r="U324" i="17" a="1"/>
  <c r="U324" i="17" s="1"/>
  <c r="W326" i="17" a="1"/>
  <c r="W326" i="17" s="1"/>
  <c r="V329" i="17" a="1"/>
  <c r="V329" i="17" s="1"/>
  <c r="U332" i="17" a="1"/>
  <c r="U332" i="17" s="1"/>
  <c r="W334" i="17" a="1"/>
  <c r="W334" i="17" s="1"/>
  <c r="V337" i="17" a="1"/>
  <c r="V337" i="17" s="1"/>
  <c r="U340" i="17" a="1"/>
  <c r="U340" i="17" s="1"/>
  <c r="V54" i="17" a="1"/>
  <c r="V54" i="17" s="1"/>
  <c r="U67" i="17" a="1"/>
  <c r="U67" i="17" s="1"/>
  <c r="V73" i="17" a="1"/>
  <c r="V73" i="17" s="1"/>
  <c r="V80" i="17" a="1"/>
  <c r="V80" i="17" s="1"/>
  <c r="W85" i="17" a="1"/>
  <c r="W85" i="17" s="1"/>
  <c r="V92" i="17" a="1"/>
  <c r="V92" i="17" s="1"/>
  <c r="V99" i="17" a="1"/>
  <c r="V99" i="17" s="1"/>
  <c r="W104" i="17" a="1"/>
  <c r="W104" i="17" s="1"/>
  <c r="W118" i="17" a="1"/>
  <c r="W118" i="17" s="1"/>
  <c r="W124" i="17" a="1"/>
  <c r="W124" i="17" s="1"/>
  <c r="W131" i="17" a="1"/>
  <c r="W131" i="17" s="1"/>
  <c r="V138" i="17" a="1"/>
  <c r="V138" i="17" s="1"/>
  <c r="W144" i="17" a="1"/>
  <c r="W144" i="17" s="1"/>
  <c r="V151" i="17" a="1"/>
  <c r="V151" i="17" s="1"/>
  <c r="W157" i="17" a="1"/>
  <c r="W157" i="17" s="1"/>
  <c r="U163" i="17" a="1"/>
  <c r="U163" i="17" s="1"/>
  <c r="W169" i="17" a="1"/>
  <c r="W169" i="17" s="1"/>
  <c r="W176" i="17" a="1"/>
  <c r="W176" i="17" s="1"/>
  <c r="U182" i="17" a="1"/>
  <c r="U182" i="17" s="1"/>
  <c r="W188" i="17" a="1"/>
  <c r="W188" i="17" s="1"/>
  <c r="V195" i="17" a="1"/>
  <c r="V195" i="17" s="1"/>
  <c r="U201" i="17" a="1"/>
  <c r="U201" i="17" s="1"/>
  <c r="W205" i="17" a="1"/>
  <c r="W205" i="17" s="1"/>
  <c r="V210" i="17" a="1"/>
  <c r="V210" i="17" s="1"/>
  <c r="U215" i="17" a="1"/>
  <c r="U215" i="17" s="1"/>
  <c r="U220" i="17" a="1"/>
  <c r="U220" i="17" s="1"/>
  <c r="W224" i="17" a="1"/>
  <c r="W224" i="17" s="1"/>
  <c r="U230" i="17" a="1"/>
  <c r="U230" i="17" s="1"/>
  <c r="U239" i="17" a="1"/>
  <c r="U239" i="17" s="1"/>
  <c r="W243" i="17" a="1"/>
  <c r="W243" i="17" s="1"/>
  <c r="U246" i="17" a="1"/>
  <c r="U246" i="17" s="1"/>
  <c r="W250" i="17" a="1"/>
  <c r="W250" i="17" s="1"/>
  <c r="V254" i="17" a="1"/>
  <c r="V254" i="17" s="1"/>
  <c r="V257" i="17" a="1"/>
  <c r="V257" i="17" s="1"/>
  <c r="V259" i="17" a="1"/>
  <c r="V259" i="17" s="1"/>
  <c r="V261" i="17" a="1"/>
  <c r="V261" i="17" s="1"/>
  <c r="W263" i="17" a="1"/>
  <c r="W263" i="17" s="1"/>
  <c r="V266" i="17" a="1"/>
  <c r="V266" i="17" s="1"/>
  <c r="U269" i="17" a="1"/>
  <c r="U269" i="17" s="1"/>
  <c r="W271" i="17" a="1"/>
  <c r="W271" i="17" s="1"/>
  <c r="V274" i="17" a="1"/>
  <c r="V274" i="17" s="1"/>
  <c r="U277" i="17" a="1"/>
  <c r="U277" i="17" s="1"/>
  <c r="W279" i="17" a="1"/>
  <c r="W279" i="17" s="1"/>
  <c r="V282" i="17" a="1"/>
  <c r="V282" i="17" s="1"/>
  <c r="U285" i="17" a="1"/>
  <c r="U285" i="17" s="1"/>
  <c r="W287" i="17" a="1"/>
  <c r="W287" i="17" s="1"/>
  <c r="V290" i="17" a="1"/>
  <c r="V290" i="17" s="1"/>
  <c r="U293" i="17" a="1"/>
  <c r="U293" i="17" s="1"/>
  <c r="W295" i="17" a="1"/>
  <c r="W295" i="17" s="1"/>
  <c r="V298" i="17" a="1"/>
  <c r="V298" i="17" s="1"/>
  <c r="U301" i="17" a="1"/>
  <c r="U301" i="17" s="1"/>
  <c r="W303" i="17" a="1"/>
  <c r="W303" i="17" s="1"/>
  <c r="V306" i="17" a="1"/>
  <c r="V306" i="17" s="1"/>
  <c r="U309" i="17" a="1"/>
  <c r="U309" i="17" s="1"/>
  <c r="W311" i="17" a="1"/>
  <c r="W311" i="17" s="1"/>
  <c r="V314" i="17" a="1"/>
  <c r="V314" i="17" s="1"/>
  <c r="U317" i="17" a="1"/>
  <c r="U317" i="17" s="1"/>
  <c r="W319" i="17" a="1"/>
  <c r="W319" i="17" s="1"/>
  <c r="V322" i="17" a="1"/>
  <c r="V322" i="17" s="1"/>
  <c r="U325" i="17" a="1"/>
  <c r="U325" i="17" s="1"/>
  <c r="W327" i="17" a="1"/>
  <c r="W327" i="17" s="1"/>
  <c r="V330" i="17" a="1"/>
  <c r="V330" i="17" s="1"/>
  <c r="U333" i="17" a="1"/>
  <c r="U333" i="17" s="1"/>
  <c r="W335" i="17" a="1"/>
  <c r="W335" i="17" s="1"/>
  <c r="V338" i="17" a="1"/>
  <c r="V338" i="17" s="1"/>
  <c r="U341" i="17" a="1"/>
  <c r="U341" i="17" s="1"/>
  <c r="V69" i="17" a="1"/>
  <c r="V69" i="17" s="1"/>
  <c r="W80" i="17" a="1"/>
  <c r="W80" i="17" s="1"/>
  <c r="W90" i="17" a="1"/>
  <c r="W90" i="17" s="1"/>
  <c r="V100" i="17" a="1"/>
  <c r="V100" i="17" s="1"/>
  <c r="W111" i="17" a="1"/>
  <c r="W111" i="17" s="1"/>
  <c r="V121" i="17" a="1"/>
  <c r="V121" i="17" s="1"/>
  <c r="V132" i="17" a="1"/>
  <c r="V132" i="17" s="1"/>
  <c r="W143" i="17" a="1"/>
  <c r="W143" i="17" s="1"/>
  <c r="V153" i="17" a="1"/>
  <c r="V153" i="17" s="1"/>
  <c r="V162" i="17" a="1"/>
  <c r="V162" i="17" s="1"/>
  <c r="V183" i="17" a="1"/>
  <c r="V183" i="17" s="1"/>
  <c r="U193" i="17" a="1"/>
  <c r="U193" i="17" s="1"/>
  <c r="W202" i="17" a="1"/>
  <c r="W202" i="17" s="1"/>
  <c r="W44" i="17" a="1"/>
  <c r="W44" i="17" s="1"/>
  <c r="V61" i="17" a="1"/>
  <c r="V61" i="17" s="1"/>
  <c r="W71" i="17" a="1"/>
  <c r="W71" i="17" s="1"/>
  <c r="U92" i="17" a="1"/>
  <c r="U92" i="17" s="1"/>
  <c r="W101" i="17" a="1"/>
  <c r="W101" i="17" s="1"/>
  <c r="V112" i="17" a="1"/>
  <c r="V112" i="17" s="1"/>
  <c r="U134" i="17" a="1"/>
  <c r="U134" i="17" s="1"/>
  <c r="U144" i="17" a="1"/>
  <c r="U144" i="17" s="1"/>
  <c r="W153" i="17" a="1"/>
  <c r="W153" i="17" s="1"/>
  <c r="W164" i="17" a="1"/>
  <c r="W164" i="17" s="1"/>
  <c r="V174" i="17" a="1"/>
  <c r="V174" i="17" s="1"/>
  <c r="W183" i="17" a="1"/>
  <c r="W183" i="17" s="1"/>
  <c r="W193" i="17" a="1"/>
  <c r="W193" i="17" s="1"/>
  <c r="U203" i="17" a="1"/>
  <c r="U203" i="17" s="1"/>
  <c r="W211" i="17" a="1"/>
  <c r="W211" i="17" s="1"/>
  <c r="W226" i="17" a="1"/>
  <c r="W226" i="17" s="1"/>
  <c r="U234" i="17" a="1"/>
  <c r="U234" i="17" s="1"/>
  <c r="W51" i="17" a="1"/>
  <c r="W51" i="17" s="1"/>
  <c r="U62" i="17" a="1"/>
  <c r="U62" i="17" s="1"/>
  <c r="U73" i="17" a="1"/>
  <c r="U73" i="17" s="1"/>
  <c r="U93" i="17" a="1"/>
  <c r="U93" i="17" s="1"/>
  <c r="W113" i="17" a="1"/>
  <c r="W113" i="17" s="1"/>
  <c r="U124" i="17" a="1"/>
  <c r="U124" i="17" s="1"/>
  <c r="V134" i="17" a="1"/>
  <c r="V134" i="17" s="1"/>
  <c r="U146" i="17" a="1"/>
  <c r="U146" i="17" s="1"/>
  <c r="W155" i="17" a="1"/>
  <c r="W155" i="17" s="1"/>
  <c r="U165" i="17" a="1"/>
  <c r="U165" i="17" s="1"/>
  <c r="U175" i="17" a="1"/>
  <c r="U175" i="17" s="1"/>
  <c r="V184" i="17" a="1"/>
  <c r="V184" i="17" s="1"/>
  <c r="W195" i="17" a="1"/>
  <c r="W195" i="17" s="1"/>
  <c r="U205" i="17" a="1"/>
  <c r="U205" i="17" s="1"/>
  <c r="U212" i="17" a="1"/>
  <c r="U212" i="17" s="1"/>
  <c r="W219" i="17" a="1"/>
  <c r="W219" i="17" s="1"/>
  <c r="U227" i="17" a="1"/>
  <c r="U227" i="17" s="1"/>
  <c r="W235" i="17" a="1"/>
  <c r="W235" i="17" s="1"/>
  <c r="W246" i="17" a="1"/>
  <c r="W246" i="17" s="1"/>
  <c r="V250" i="17" a="1"/>
  <c r="V250" i="17" s="1"/>
  <c r="V253" i="17" a="1"/>
  <c r="V253" i="17" s="1"/>
  <c r="U256" i="17" a="1"/>
  <c r="U256" i="17" s="1"/>
  <c r="W258" i="17" a="1"/>
  <c r="W258" i="17" s="1"/>
  <c r="U262" i="17" a="1"/>
  <c r="U262" i="17" s="1"/>
  <c r="U266" i="17" a="1"/>
  <c r="U266" i="17" s="1"/>
  <c r="U270" i="17" a="1"/>
  <c r="U270" i="17" s="1"/>
  <c r="W274" i="17" a="1"/>
  <c r="W274" i="17" s="1"/>
  <c r="U279" i="17" a="1"/>
  <c r="U279" i="17" s="1"/>
  <c r="U283" i="17" a="1"/>
  <c r="U283" i="17" s="1"/>
  <c r="V287" i="17" a="1"/>
  <c r="V287" i="17" s="1"/>
  <c r="V291" i="17" a="1"/>
  <c r="V291" i="17" s="1"/>
  <c r="U296" i="17" a="1"/>
  <c r="U296" i="17" s="1"/>
  <c r="V300" i="17" a="1"/>
  <c r="V300" i="17" s="1"/>
  <c r="V304" i="17" a="1"/>
  <c r="V304" i="17" s="1"/>
  <c r="W308" i="17" a="1"/>
  <c r="W308" i="17" s="1"/>
  <c r="W312" i="17" a="1"/>
  <c r="W312" i="17" s="1"/>
  <c r="V317" i="17" a="1"/>
  <c r="V317" i="17" s="1"/>
  <c r="W321" i="17" a="1"/>
  <c r="W321" i="17" s="1"/>
  <c r="W325" i="17" a="1"/>
  <c r="W325" i="17" s="1"/>
  <c r="U330" i="17" a="1"/>
  <c r="U330" i="17" s="1"/>
  <c r="U334" i="17" a="1"/>
  <c r="U334" i="17" s="1"/>
  <c r="W338" i="17" a="1"/>
  <c r="W338" i="17" s="1"/>
  <c r="U66" i="17" a="1"/>
  <c r="U66" i="17" s="1"/>
  <c r="W146" i="17" a="1"/>
  <c r="W146" i="17" s="1"/>
  <c r="V188" i="17" a="1"/>
  <c r="V188" i="17" s="1"/>
  <c r="U222" i="17" a="1"/>
  <c r="U222" i="17" s="1"/>
  <c r="U248" i="17" a="1"/>
  <c r="U248" i="17" s="1"/>
  <c r="U263" i="17" a="1"/>
  <c r="U263" i="17" s="1"/>
  <c r="V271" i="17" a="1"/>
  <c r="V271" i="17" s="1"/>
  <c r="U280" i="17" a="1"/>
  <c r="U280" i="17" s="1"/>
  <c r="W292" i="17" a="1"/>
  <c r="W292" i="17" s="1"/>
  <c r="V301" i="17" a="1"/>
  <c r="V301" i="17" s="1"/>
  <c r="W309" i="17" a="1"/>
  <c r="W309" i="17" s="1"/>
  <c r="U318" i="17" a="1"/>
  <c r="U318" i="17" s="1"/>
  <c r="U327" i="17" a="1"/>
  <c r="U327" i="17" s="1"/>
  <c r="V335" i="17" a="1"/>
  <c r="V335" i="17" s="1"/>
  <c r="W75" i="17" a="1"/>
  <c r="W75" i="17" s="1"/>
  <c r="W138" i="17" a="1"/>
  <c r="W138" i="17" s="1"/>
  <c r="V189" i="17" a="1"/>
  <c r="V189" i="17" s="1"/>
  <c r="W214" i="17" a="1"/>
  <c r="W214" i="17" s="1"/>
  <c r="V238" i="17" a="1"/>
  <c r="V238" i="17" s="1"/>
  <c r="W251" i="17" a="1"/>
  <c r="W251" i="17" s="1"/>
  <c r="V267" i="17" a="1"/>
  <c r="V267" i="17" s="1"/>
  <c r="V276" i="17" a="1"/>
  <c r="V276" i="17" s="1"/>
  <c r="W284" i="17" a="1"/>
  <c r="W284" i="17" s="1"/>
  <c r="U54" i="17" a="1"/>
  <c r="U54" i="17" s="1"/>
  <c r="W63" i="17" a="1"/>
  <c r="W63" i="17" s="1"/>
  <c r="U74" i="17" a="1"/>
  <c r="U74" i="17" s="1"/>
  <c r="U85" i="17" a="1"/>
  <c r="U85" i="17" s="1"/>
  <c r="V94" i="17" a="1"/>
  <c r="V94" i="17" s="1"/>
  <c r="U104" i="17" a="1"/>
  <c r="U104" i="17" s="1"/>
  <c r="U114" i="17" a="1"/>
  <c r="U114" i="17" s="1"/>
  <c r="U126" i="17" a="1"/>
  <c r="U126" i="17" s="1"/>
  <c r="V136" i="17" a="1"/>
  <c r="V136" i="17" s="1"/>
  <c r="V146" i="17" a="1"/>
  <c r="V146" i="17" s="1"/>
  <c r="V156" i="17" a="1"/>
  <c r="V156" i="17" s="1"/>
  <c r="W165" i="17" a="1"/>
  <c r="W165" i="17" s="1"/>
  <c r="U187" i="17" a="1"/>
  <c r="U187" i="17" s="1"/>
  <c r="V196" i="17" a="1"/>
  <c r="V196" i="17" s="1"/>
  <c r="V205" i="17" a="1"/>
  <c r="V205" i="17" s="1"/>
  <c r="V212" i="17" a="1"/>
  <c r="V212" i="17" s="1"/>
  <c r="W221" i="17" a="1"/>
  <c r="W221" i="17" s="1"/>
  <c r="V229" i="17" a="1"/>
  <c r="V229" i="17" s="1"/>
  <c r="U236" i="17" a="1"/>
  <c r="U236" i="17" s="1"/>
  <c r="V243" i="17" a="1"/>
  <c r="V243" i="17" s="1"/>
  <c r="U247" i="17" a="1"/>
  <c r="U247" i="17" s="1"/>
  <c r="U251" i="17" a="1"/>
  <c r="U251" i="17" s="1"/>
  <c r="U254" i="17" a="1"/>
  <c r="U254" i="17" s="1"/>
  <c r="V256" i="17" a="1"/>
  <c r="V256" i="17" s="1"/>
  <c r="U259" i="17" a="1"/>
  <c r="U259" i="17" s="1"/>
  <c r="V262" i="17" a="1"/>
  <c r="V262" i="17" s="1"/>
  <c r="W266" i="17" a="1"/>
  <c r="W266" i="17" s="1"/>
  <c r="U271" i="17" a="1"/>
  <c r="U271" i="17" s="1"/>
  <c r="U275" i="17" a="1"/>
  <c r="U275" i="17" s="1"/>
  <c r="V279" i="17" a="1"/>
  <c r="V279" i="17" s="1"/>
  <c r="V283" i="17" a="1"/>
  <c r="V283" i="17" s="1"/>
  <c r="U288" i="17" a="1"/>
  <c r="U288" i="17" s="1"/>
  <c r="V292" i="17" a="1"/>
  <c r="V292" i="17" s="1"/>
  <c r="V296" i="17" a="1"/>
  <c r="V296" i="17" s="1"/>
  <c r="W300" i="17" a="1"/>
  <c r="W300" i="17" s="1"/>
  <c r="W304" i="17" a="1"/>
  <c r="W304" i="17" s="1"/>
  <c r="V309" i="17" a="1"/>
  <c r="V309" i="17" s="1"/>
  <c r="W313" i="17" a="1"/>
  <c r="W313" i="17" s="1"/>
  <c r="W317" i="17" a="1"/>
  <c r="W317" i="17" s="1"/>
  <c r="U322" i="17" a="1"/>
  <c r="U322" i="17" s="1"/>
  <c r="U326" i="17" a="1"/>
  <c r="U326" i="17" s="1"/>
  <c r="W330" i="17" a="1"/>
  <c r="W330" i="17" s="1"/>
  <c r="U335" i="17" a="1"/>
  <c r="U335" i="17" s="1"/>
  <c r="U339" i="17" a="1"/>
  <c r="U339" i="17" s="1"/>
  <c r="U55" i="17" a="1"/>
  <c r="U55" i="17" s="1"/>
  <c r="V75" i="17" a="1"/>
  <c r="V75" i="17" s="1"/>
  <c r="W94" i="17" a="1"/>
  <c r="W94" i="17" s="1"/>
  <c r="V106" i="17" a="1"/>
  <c r="V106" i="17" s="1"/>
  <c r="V116" i="17" a="1"/>
  <c r="V116" i="17" s="1"/>
  <c r="V126" i="17" a="1"/>
  <c r="V126" i="17" s="1"/>
  <c r="U137" i="17" a="1"/>
  <c r="U137" i="17" s="1"/>
  <c r="U158" i="17" a="1"/>
  <c r="U158" i="17" s="1"/>
  <c r="U168" i="17" a="1"/>
  <c r="U168" i="17" s="1"/>
  <c r="V177" i="17" a="1"/>
  <c r="V177" i="17" s="1"/>
  <c r="U198" i="17" a="1"/>
  <c r="U198" i="17" s="1"/>
  <c r="V207" i="17" a="1"/>
  <c r="V207" i="17" s="1"/>
  <c r="V214" i="17" a="1"/>
  <c r="V214" i="17" s="1"/>
  <c r="W229" i="17" a="1"/>
  <c r="W229" i="17" s="1"/>
  <c r="V236" i="17" a="1"/>
  <c r="V236" i="17" s="1"/>
  <c r="U244" i="17" a="1"/>
  <c r="U244" i="17" s="1"/>
  <c r="V251" i="17" a="1"/>
  <c r="V251" i="17" s="1"/>
  <c r="W259" i="17" a="1"/>
  <c r="W259" i="17" s="1"/>
  <c r="U267" i="17" a="1"/>
  <c r="U267" i="17" s="1"/>
  <c r="V275" i="17" a="1"/>
  <c r="V275" i="17" s="1"/>
  <c r="V284" i="17" a="1"/>
  <c r="V284" i="17" s="1"/>
  <c r="V288" i="17" a="1"/>
  <c r="V288" i="17" s="1"/>
  <c r="W296" i="17" a="1"/>
  <c r="W296" i="17" s="1"/>
  <c r="W305" i="17" a="1"/>
  <c r="W305" i="17" s="1"/>
  <c r="U314" i="17" a="1"/>
  <c r="U314" i="17" s="1"/>
  <c r="W322" i="17" a="1"/>
  <c r="W322" i="17" s="1"/>
  <c r="U331" i="17" a="1"/>
  <c r="U331" i="17" s="1"/>
  <c r="V339" i="17" a="1"/>
  <c r="V339" i="17" s="1"/>
  <c r="V66" i="17" a="1"/>
  <c r="V66" i="17" s="1"/>
  <c r="W106" i="17" a="1"/>
  <c r="W106" i="17" s="1"/>
  <c r="U127" i="17" a="1"/>
  <c r="U127" i="17" s="1"/>
  <c r="V158" i="17" a="1"/>
  <c r="V158" i="17" s="1"/>
  <c r="U179" i="17" a="1"/>
  <c r="U179" i="17" s="1"/>
  <c r="V200" i="17" a="1"/>
  <c r="V200" i="17" s="1"/>
  <c r="V231" i="17" a="1"/>
  <c r="V231" i="17" s="1"/>
  <c r="V244" i="17" a="1"/>
  <c r="V244" i="17" s="1"/>
  <c r="U257" i="17" a="1"/>
  <c r="U257" i="17" s="1"/>
  <c r="V263" i="17" a="1"/>
  <c r="V263" i="17" s="1"/>
  <c r="V280" i="17" a="1"/>
  <c r="V280" i="17" s="1"/>
  <c r="W288" i="17" a="1"/>
  <c r="W288" i="17" s="1"/>
  <c r="W56" i="17" a="1"/>
  <c r="W56" i="17" s="1"/>
  <c r="V87" i="17" a="1"/>
  <c r="V87" i="17" s="1"/>
  <c r="U97" i="17" a="1"/>
  <c r="U97" i="17" s="1"/>
  <c r="U117" i="17" a="1"/>
  <c r="U117" i="17" s="1"/>
  <c r="V149" i="17" a="1"/>
  <c r="V149" i="17" s="1"/>
  <c r="V169" i="17" a="1"/>
  <c r="V169" i="17" s="1"/>
  <c r="W207" i="17" a="1"/>
  <c r="W207" i="17" s="1"/>
  <c r="V248" i="17" a="1"/>
  <c r="V248" i="17" s="1"/>
  <c r="U272" i="17" a="1"/>
  <c r="U272" i="17" s="1"/>
  <c r="U57" i="17" a="1"/>
  <c r="U57" i="17" s="1"/>
  <c r="W68" i="17" a="1"/>
  <c r="W68" i="17" s="1"/>
  <c r="V78" i="17" a="1"/>
  <c r="V78" i="17" s="1"/>
  <c r="W87" i="17" a="1"/>
  <c r="W87" i="17" s="1"/>
  <c r="W97" i="17" a="1"/>
  <c r="W97" i="17" s="1"/>
  <c r="V107" i="17" a="1"/>
  <c r="V107" i="17" s="1"/>
  <c r="U119" i="17" a="1"/>
  <c r="U119" i="17" s="1"/>
  <c r="W129" i="17" a="1"/>
  <c r="W129" i="17" s="1"/>
  <c r="V139" i="17" a="1"/>
  <c r="V139" i="17" s="1"/>
  <c r="U151" i="17" a="1"/>
  <c r="U151" i="17" s="1"/>
  <c r="W159" i="17" a="1"/>
  <c r="W159" i="17" s="1"/>
  <c r="U181" i="17" a="1"/>
  <c r="U181" i="17" s="1"/>
  <c r="W190" i="17" a="1"/>
  <c r="W190" i="17" s="1"/>
  <c r="W200" i="17" a="1"/>
  <c r="W200" i="17" s="1"/>
  <c r="U208" i="17" a="1"/>
  <c r="U208" i="17" s="1"/>
  <c r="W216" i="17" a="1"/>
  <c r="W216" i="17" s="1"/>
  <c r="U224" i="17" a="1"/>
  <c r="U224" i="17" s="1"/>
  <c r="W238" i="17" a="1"/>
  <c r="W238" i="17" s="1"/>
  <c r="W244" i="17" a="1"/>
  <c r="W244" i="17" s="1"/>
  <c r="W248" i="17" a="1"/>
  <c r="W248" i="17" s="1"/>
  <c r="W254" i="17" a="1"/>
  <c r="W254" i="17" s="1"/>
  <c r="U260" i="17" a="1"/>
  <c r="U260" i="17" s="1"/>
  <c r="U264" i="17" a="1"/>
  <c r="U264" i="17" s="1"/>
  <c r="V268" i="17" a="1"/>
  <c r="V268" i="17" s="1"/>
  <c r="V272" i="17" a="1"/>
  <c r="V272" i="17" s="1"/>
  <c r="W276" i="17" a="1"/>
  <c r="W276" i="17" s="1"/>
  <c r="W280" i="17" a="1"/>
  <c r="W280" i="17" s="1"/>
  <c r="V285" i="17" a="1"/>
  <c r="V285" i="17" s="1"/>
  <c r="W289" i="17" a="1"/>
  <c r="W289" i="17" s="1"/>
  <c r="W293" i="17" a="1"/>
  <c r="W293" i="17" s="1"/>
  <c r="U298" i="17" a="1"/>
  <c r="U298" i="17" s="1"/>
  <c r="U302" i="17" a="1"/>
  <c r="U302" i="17" s="1"/>
  <c r="W306" i="17" a="1"/>
  <c r="W306" i="17" s="1"/>
  <c r="U311" i="17" a="1"/>
  <c r="U311" i="17" s="1"/>
  <c r="U315" i="17" a="1"/>
  <c r="U315" i="17" s="1"/>
  <c r="V319" i="17" a="1"/>
  <c r="V319" i="17" s="1"/>
  <c r="V323" i="17" a="1"/>
  <c r="V323" i="17" s="1"/>
  <c r="U328" i="17" a="1"/>
  <c r="U328" i="17" s="1"/>
  <c r="V332" i="17" a="1"/>
  <c r="V332" i="17" s="1"/>
  <c r="V336" i="17" a="1"/>
  <c r="V336" i="17" s="1"/>
  <c r="W340" i="17" a="1"/>
  <c r="W340" i="17" s="1"/>
  <c r="V59" i="17" a="1"/>
  <c r="V59" i="17" s="1"/>
  <c r="U69" i="17" a="1"/>
  <c r="U69" i="17" s="1"/>
  <c r="U79" i="17" a="1"/>
  <c r="U79" i="17" s="1"/>
  <c r="V88" i="17" a="1"/>
  <c r="V88" i="17" s="1"/>
  <c r="W99" i="17" a="1"/>
  <c r="W99" i="17" s="1"/>
  <c r="U110" i="17" a="1"/>
  <c r="U110" i="17" s="1"/>
  <c r="W119" i="17" a="1"/>
  <c r="W119" i="17" s="1"/>
  <c r="V131" i="17" a="1"/>
  <c r="V131" i="17" s="1"/>
  <c r="U141" i="17" a="1"/>
  <c r="U141" i="17" s="1"/>
  <c r="U152" i="17" a="1"/>
  <c r="U152" i="17" s="1"/>
  <c r="U162" i="17" a="1"/>
  <c r="U162" i="17" s="1"/>
  <c r="V181" i="17" a="1"/>
  <c r="V181" i="17" s="1"/>
  <c r="U191" i="17" a="1"/>
  <c r="U191" i="17" s="1"/>
  <c r="V202" i="17" a="1"/>
  <c r="V202" i="17" s="1"/>
  <c r="U210" i="17" a="1"/>
  <c r="U210" i="17" s="1"/>
  <c r="U217" i="17" a="1"/>
  <c r="U217" i="17" s="1"/>
  <c r="V224" i="17" a="1"/>
  <c r="V224" i="17" s="1"/>
  <c r="W231" i="17" a="1"/>
  <c r="W231" i="17" s="1"/>
  <c r="V240" i="17" a="1"/>
  <c r="V240" i="17" s="1"/>
  <c r="V245" i="17" a="1"/>
  <c r="V245" i="17" s="1"/>
  <c r="U249" i="17" a="1"/>
  <c r="U249" i="17" s="1"/>
  <c r="W252" i="17" a="1"/>
  <c r="W252" i="17" s="1"/>
  <c r="U255" i="17" a="1"/>
  <c r="U255" i="17" s="1"/>
  <c r="W257" i="17" a="1"/>
  <c r="W257" i="17" s="1"/>
  <c r="U261" i="17" a="1"/>
  <c r="U261" i="17" s="1"/>
  <c r="V264" i="17" a="1"/>
  <c r="V264" i="17" s="1"/>
  <c r="W268" i="17" a="1"/>
  <c r="W268" i="17" s="1"/>
  <c r="W272" i="17" a="1"/>
  <c r="W272" i="17" s="1"/>
  <c r="V277" i="17" a="1"/>
  <c r="V277" i="17" s="1"/>
  <c r="W281" i="17" a="1"/>
  <c r="W281" i="17" s="1"/>
  <c r="W285" i="17" a="1"/>
  <c r="W285" i="17" s="1"/>
  <c r="U290" i="17" a="1"/>
  <c r="U290" i="17" s="1"/>
  <c r="U294" i="17" a="1"/>
  <c r="U294" i="17" s="1"/>
  <c r="W298" i="17" a="1"/>
  <c r="W298" i="17" s="1"/>
  <c r="U303" i="17" a="1"/>
  <c r="U303" i="17" s="1"/>
  <c r="U307" i="17" a="1"/>
  <c r="U307" i="17" s="1"/>
  <c r="V311" i="17" a="1"/>
  <c r="V311" i="17" s="1"/>
  <c r="V315" i="17" a="1"/>
  <c r="V315" i="17" s="1"/>
  <c r="U320" i="17" a="1"/>
  <c r="U320" i="17" s="1"/>
  <c r="V324" i="17" a="1"/>
  <c r="V324" i="17" s="1"/>
  <c r="V328" i="17" a="1"/>
  <c r="V328" i="17" s="1"/>
  <c r="W332" i="17" a="1"/>
  <c r="W332" i="17" s="1"/>
  <c r="W336" i="17" a="1"/>
  <c r="W336" i="17" s="1"/>
  <c r="V341" i="17" a="1"/>
  <c r="V341" i="17" s="1"/>
  <c r="W171" i="17" a="1"/>
  <c r="W171" i="17" s="1"/>
  <c r="W233" i="17" a="1"/>
  <c r="W233" i="17" s="1"/>
  <c r="W265" i="17" a="1"/>
  <c r="W265" i="17" s="1"/>
  <c r="W282" i="17" a="1"/>
  <c r="W282" i="17" s="1"/>
  <c r="W297" i="17" a="1"/>
  <c r="W297" i="17" s="1"/>
  <c r="V308" i="17" a="1"/>
  <c r="V308" i="17" s="1"/>
  <c r="V320" i="17" a="1"/>
  <c r="V320" i="17" s="1"/>
  <c r="V331" i="17" a="1"/>
  <c r="V331" i="17" s="1"/>
  <c r="W240" i="17" a="1"/>
  <c r="W240" i="17" s="1"/>
  <c r="V269" i="17" a="1"/>
  <c r="V269" i="17" s="1"/>
  <c r="U286" i="17" a="1"/>
  <c r="U286" i="17" s="1"/>
  <c r="U299" i="17" a="1"/>
  <c r="U299" i="17" s="1"/>
  <c r="U310" i="17" a="1"/>
  <c r="U310" i="17" s="1"/>
  <c r="W320" i="17" a="1"/>
  <c r="W320" i="17" s="1"/>
  <c r="V333" i="17" a="1"/>
  <c r="V333" i="17" s="1"/>
  <c r="U241" i="17" a="1"/>
  <c r="U241" i="17" s="1"/>
  <c r="W255" i="17" a="1"/>
  <c r="W255" i="17" s="1"/>
  <c r="W269" i="17" a="1"/>
  <c r="W269" i="17" s="1"/>
  <c r="U287" i="17" a="1"/>
  <c r="U287" i="17" s="1"/>
  <c r="V299" i="17" a="1"/>
  <c r="V299" i="17" s="1"/>
  <c r="U312" i="17" a="1"/>
  <c r="U312" i="17" s="1"/>
  <c r="U323" i="17" a="1"/>
  <c r="U323" i="17" s="1"/>
  <c r="W333" i="17" a="1"/>
  <c r="W333" i="17" s="1"/>
  <c r="W245" i="17" a="1"/>
  <c r="W245" i="17" s="1"/>
  <c r="U258" i="17" a="1"/>
  <c r="U258" i="17" s="1"/>
  <c r="W273" i="17" a="1"/>
  <c r="W273" i="17" s="1"/>
  <c r="W290" i="17" a="1"/>
  <c r="W290" i="17" s="1"/>
  <c r="W301" i="17" a="1"/>
  <c r="W301" i="17" s="1"/>
  <c r="V312" i="17" a="1"/>
  <c r="V312" i="17" s="1"/>
  <c r="W324" i="17" a="1"/>
  <c r="W324" i="17" s="1"/>
  <c r="U336" i="17" a="1"/>
  <c r="U336" i="17" s="1"/>
  <c r="W277" i="17" a="1"/>
  <c r="W277" i="17" s="1"/>
  <c r="U304" i="17" a="1"/>
  <c r="U304" i="17" s="1"/>
  <c r="V327" i="17" a="1"/>
  <c r="V327" i="17" s="1"/>
  <c r="U338" i="17" a="1"/>
  <c r="U338" i="17" s="1"/>
  <c r="W261" i="17" a="1"/>
  <c r="W261" i="17" s="1"/>
  <c r="U278" i="17" a="1"/>
  <c r="U278" i="17" s="1"/>
  <c r="U306" i="17" a="1"/>
  <c r="U306" i="17" s="1"/>
  <c r="W328" i="17" a="1"/>
  <c r="W328" i="17" s="1"/>
  <c r="U253" i="17" a="1"/>
  <c r="U253" i="17" s="1"/>
  <c r="W264" i="17" a="1"/>
  <c r="W264" i="17" s="1"/>
  <c r="V295" i="17" a="1"/>
  <c r="V295" i="17" s="1"/>
  <c r="U319" i="17" a="1"/>
  <c r="U319" i="17" s="1"/>
  <c r="W341" i="17" a="1"/>
  <c r="W341" i="17" s="1"/>
  <c r="V246" i="17" a="1"/>
  <c r="V246" i="17" s="1"/>
  <c r="U274" i="17" a="1"/>
  <c r="U274" i="17" s="1"/>
  <c r="U291" i="17" a="1"/>
  <c r="U291" i="17" s="1"/>
  <c r="V303" i="17" a="1"/>
  <c r="V303" i="17" s="1"/>
  <c r="W314" i="17" a="1"/>
  <c r="W314" i="17" s="1"/>
  <c r="V325" i="17" a="1"/>
  <c r="V325" i="17" s="1"/>
  <c r="W337" i="17" a="1"/>
  <c r="W337" i="17" s="1"/>
  <c r="V249" i="17" a="1"/>
  <c r="V249" i="17" s="1"/>
  <c r="V293" i="17" a="1"/>
  <c r="V293" i="17" s="1"/>
  <c r="V316" i="17" a="1"/>
  <c r="V316" i="17" s="1"/>
  <c r="V217" i="17" a="1"/>
  <c r="V217" i="17" s="1"/>
  <c r="U295" i="17" a="1"/>
  <c r="U295" i="17" s="1"/>
  <c r="W316" i="17" a="1"/>
  <c r="W316" i="17" s="1"/>
  <c r="V340" i="17" a="1"/>
  <c r="V340" i="17" s="1"/>
  <c r="V226" i="17" a="1"/>
  <c r="V226" i="17" s="1"/>
  <c r="U282" i="17" a="1"/>
  <c r="U282" i="17" s="1"/>
  <c r="V307" i="17" a="1"/>
  <c r="V307" i="17" s="1"/>
  <c r="W329" i="17" a="1"/>
  <c r="W329" i="17" s="1"/>
  <c r="G92" i="1"/>
  <c r="H92" i="1" s="1"/>
  <c r="G91" i="1"/>
  <c r="H91" i="1" s="1"/>
  <c r="G88" i="1"/>
  <c r="H88" i="1" s="1"/>
  <c r="G87" i="1"/>
  <c r="H87" i="1" s="1"/>
  <c r="G86" i="1"/>
  <c r="H86" i="1" s="1"/>
  <c r="G85" i="1"/>
  <c r="H85" i="1" s="1"/>
  <c r="G84" i="1"/>
  <c r="H84" i="1" s="1"/>
  <c r="G83" i="1"/>
  <c r="H83" i="1" s="1"/>
  <c r="G82" i="1"/>
  <c r="H82" i="1" s="1"/>
  <c r="G81" i="1"/>
  <c r="H81" i="1" s="1"/>
  <c r="G80" i="1"/>
  <c r="H80" i="1" s="1"/>
  <c r="G79" i="1"/>
  <c r="H79" i="1" s="1"/>
  <c r="G78" i="1"/>
  <c r="H78" i="1" s="1"/>
  <c r="G77" i="1"/>
  <c r="H77" i="1" s="1"/>
  <c r="I46" i="1"/>
  <c r="K46" i="1" s="1"/>
  <c r="M46" i="1" s="1"/>
  <c r="O46" i="1" s="1"/>
  <c r="Q46" i="1" s="1"/>
  <c r="I45" i="1"/>
  <c r="I42" i="1"/>
  <c r="K42" i="1" s="1"/>
  <c r="M42" i="1" s="1"/>
  <c r="O42" i="1" s="1"/>
  <c r="Q42" i="1" s="1"/>
  <c r="I41" i="1"/>
  <c r="K41" i="1" s="1"/>
  <c r="M41" i="1" s="1"/>
  <c r="O41" i="1" s="1"/>
  <c r="Q41" i="1" s="1"/>
  <c r="I40" i="1"/>
  <c r="I39" i="1"/>
  <c r="K39" i="1" s="1"/>
  <c r="M39" i="1" s="1"/>
  <c r="O39" i="1" s="1"/>
  <c r="Q39" i="1" s="1"/>
  <c r="I38" i="1"/>
  <c r="K38" i="1" s="1"/>
  <c r="M38" i="1" s="1"/>
  <c r="O38" i="1" s="1"/>
  <c r="Q38" i="1" s="1"/>
  <c r="I37" i="1"/>
  <c r="K37" i="1" s="1"/>
  <c r="M37" i="1" s="1"/>
  <c r="O37" i="1" s="1"/>
  <c r="Q37" i="1" s="1"/>
  <c r="I36" i="1"/>
  <c r="K36" i="1" s="1"/>
  <c r="M36" i="1" s="1"/>
  <c r="O36" i="1" s="1"/>
  <c r="Q36" i="1" s="1"/>
  <c r="I35" i="1"/>
  <c r="K35" i="1" s="1"/>
  <c r="M35" i="1" s="1"/>
  <c r="O35" i="1" s="1"/>
  <c r="Q35" i="1" s="1"/>
  <c r="I34" i="1"/>
  <c r="K34" i="1" s="1"/>
  <c r="M34" i="1" s="1"/>
  <c r="O34" i="1" s="1"/>
  <c r="Q34" i="1" s="1"/>
  <c r="I33" i="1"/>
  <c r="K33" i="1" s="1"/>
  <c r="M33" i="1" s="1"/>
  <c r="O33" i="1" s="1"/>
  <c r="Q33" i="1" s="1"/>
  <c r="I32" i="1"/>
  <c r="K32" i="1" s="1"/>
  <c r="M32" i="1" s="1"/>
  <c r="O32" i="1" s="1"/>
  <c r="Q32" i="1" s="1"/>
  <c r="I31" i="1"/>
  <c r="C78" i="10"/>
  <c r="C115" i="10" s="1"/>
  <c r="C152" i="10" s="1"/>
  <c r="C189" i="10" s="1"/>
  <c r="C226" i="10" s="1"/>
  <c r="C263" i="10" s="1"/>
  <c r="C300" i="10" s="1"/>
  <c r="C337" i="10" s="1"/>
  <c r="C77" i="10"/>
  <c r="C114" i="10" s="1"/>
  <c r="C151" i="10" s="1"/>
  <c r="C188" i="10" s="1"/>
  <c r="C225" i="10" s="1"/>
  <c r="C262" i="10" s="1"/>
  <c r="C299" i="10" s="1"/>
  <c r="C336" i="10" s="1"/>
  <c r="C76" i="10"/>
  <c r="C113" i="10" s="1"/>
  <c r="C150" i="10" s="1"/>
  <c r="C187" i="10" s="1"/>
  <c r="C224" i="10" s="1"/>
  <c r="C261" i="10" s="1"/>
  <c r="C298" i="10" s="1"/>
  <c r="C335" i="10" s="1"/>
  <c r="C75" i="10"/>
  <c r="C112" i="10" s="1"/>
  <c r="C149" i="10" s="1"/>
  <c r="C186" i="10" s="1"/>
  <c r="C223" i="10" s="1"/>
  <c r="C260" i="10" s="1"/>
  <c r="C297" i="10" s="1"/>
  <c r="C334" i="10" s="1"/>
  <c r="C74" i="10"/>
  <c r="C111" i="10" s="1"/>
  <c r="C148" i="10" s="1"/>
  <c r="C185" i="10" s="1"/>
  <c r="C222" i="10" s="1"/>
  <c r="C259" i="10" s="1"/>
  <c r="C296" i="10" s="1"/>
  <c r="C333" i="10" s="1"/>
  <c r="C73" i="10"/>
  <c r="C110" i="10" s="1"/>
  <c r="C147" i="10" s="1"/>
  <c r="C184" i="10" s="1"/>
  <c r="C221" i="10" s="1"/>
  <c r="C258" i="10" s="1"/>
  <c r="C295" i="10" s="1"/>
  <c r="C332" i="10" s="1"/>
  <c r="C72" i="10"/>
  <c r="C109" i="10" s="1"/>
  <c r="C146" i="10" s="1"/>
  <c r="C183" i="10" s="1"/>
  <c r="C220" i="10" s="1"/>
  <c r="C257" i="10" s="1"/>
  <c r="C294" i="10" s="1"/>
  <c r="C331" i="10" s="1"/>
  <c r="C71" i="10"/>
  <c r="C108" i="10" s="1"/>
  <c r="C145" i="10" s="1"/>
  <c r="C182" i="10" s="1"/>
  <c r="C219" i="10" s="1"/>
  <c r="C256" i="10" s="1"/>
  <c r="C293" i="10" s="1"/>
  <c r="C330" i="10" s="1"/>
  <c r="C70" i="10"/>
  <c r="C107" i="10" s="1"/>
  <c r="C144" i="10" s="1"/>
  <c r="C181" i="10" s="1"/>
  <c r="C218" i="10" s="1"/>
  <c r="C255" i="10" s="1"/>
  <c r="C292" i="10" s="1"/>
  <c r="C329" i="10" s="1"/>
  <c r="C69" i="10"/>
  <c r="C106" i="10" s="1"/>
  <c r="C143" i="10" s="1"/>
  <c r="C180" i="10" s="1"/>
  <c r="C217" i="10" s="1"/>
  <c r="C254" i="10" s="1"/>
  <c r="C291" i="10" s="1"/>
  <c r="C328" i="10" s="1"/>
  <c r="C68" i="10"/>
  <c r="C105" i="10" s="1"/>
  <c r="C142" i="10" s="1"/>
  <c r="C179" i="10" s="1"/>
  <c r="C216" i="10" s="1"/>
  <c r="C253" i="10" s="1"/>
  <c r="C290" i="10" s="1"/>
  <c r="C327" i="10" s="1"/>
  <c r="C67" i="10"/>
  <c r="C104" i="10" s="1"/>
  <c r="C141" i="10" s="1"/>
  <c r="C178" i="10" s="1"/>
  <c r="C215" i="10" s="1"/>
  <c r="C252" i="10" s="1"/>
  <c r="C289" i="10" s="1"/>
  <c r="C326" i="10" s="1"/>
  <c r="C66" i="10"/>
  <c r="C103" i="10" s="1"/>
  <c r="C140" i="10" s="1"/>
  <c r="C177" i="10" s="1"/>
  <c r="C214" i="10" s="1"/>
  <c r="C251" i="10" s="1"/>
  <c r="C288" i="10" s="1"/>
  <c r="C325" i="10" s="1"/>
  <c r="C65" i="10"/>
  <c r="C102" i="10" s="1"/>
  <c r="C139" i="10" s="1"/>
  <c r="C176" i="10" s="1"/>
  <c r="C213" i="10" s="1"/>
  <c r="C250" i="10" s="1"/>
  <c r="C287" i="10" s="1"/>
  <c r="C324" i="10" s="1"/>
  <c r="C64" i="10"/>
  <c r="C101" i="10" s="1"/>
  <c r="C138" i="10" s="1"/>
  <c r="C175" i="10" s="1"/>
  <c r="C212" i="10" s="1"/>
  <c r="C249" i="10" s="1"/>
  <c r="C286" i="10" s="1"/>
  <c r="C323" i="10" s="1"/>
  <c r="C63" i="10"/>
  <c r="C100" i="10" s="1"/>
  <c r="C137" i="10" s="1"/>
  <c r="C174" i="10" s="1"/>
  <c r="C211" i="10" s="1"/>
  <c r="C248" i="10" s="1"/>
  <c r="C285" i="10" s="1"/>
  <c r="C322" i="10" s="1"/>
  <c r="C62" i="10"/>
  <c r="C99" i="10" s="1"/>
  <c r="C136" i="10" s="1"/>
  <c r="C173" i="10" s="1"/>
  <c r="C210" i="10" s="1"/>
  <c r="C247" i="10" s="1"/>
  <c r="C284" i="10" s="1"/>
  <c r="C321" i="10" s="1"/>
  <c r="C61" i="10"/>
  <c r="C98" i="10" s="1"/>
  <c r="C135" i="10" s="1"/>
  <c r="C172" i="10" s="1"/>
  <c r="C209" i="10" s="1"/>
  <c r="C246" i="10" s="1"/>
  <c r="C283" i="10" s="1"/>
  <c r="C320" i="10" s="1"/>
  <c r="C60" i="10"/>
  <c r="C97" i="10" s="1"/>
  <c r="C134" i="10" s="1"/>
  <c r="C171" i="10" s="1"/>
  <c r="C208" i="10" s="1"/>
  <c r="C245" i="10" s="1"/>
  <c r="C282" i="10" s="1"/>
  <c r="C319" i="10" s="1"/>
  <c r="C59" i="10"/>
  <c r="C96" i="10" s="1"/>
  <c r="C133" i="10" s="1"/>
  <c r="C170" i="10" s="1"/>
  <c r="C207" i="10" s="1"/>
  <c r="C244" i="10" s="1"/>
  <c r="C281" i="10" s="1"/>
  <c r="C318" i="10" s="1"/>
  <c r="C58" i="10"/>
  <c r="C95" i="10" s="1"/>
  <c r="C132" i="10" s="1"/>
  <c r="C169" i="10" s="1"/>
  <c r="C206" i="10" s="1"/>
  <c r="C243" i="10" s="1"/>
  <c r="C280" i="10" s="1"/>
  <c r="C317" i="10" s="1"/>
  <c r="C57" i="10"/>
  <c r="C94" i="10" s="1"/>
  <c r="C131" i="10" s="1"/>
  <c r="C168" i="10" s="1"/>
  <c r="C205" i="10" s="1"/>
  <c r="C242" i="10" s="1"/>
  <c r="C279" i="10" s="1"/>
  <c r="C316" i="10" s="1"/>
  <c r="C56" i="10"/>
  <c r="C93" i="10" s="1"/>
  <c r="C130" i="10" s="1"/>
  <c r="C167" i="10" s="1"/>
  <c r="C204" i="10" s="1"/>
  <c r="C241" i="10" s="1"/>
  <c r="C278" i="10" s="1"/>
  <c r="C315" i="10" s="1"/>
  <c r="C55" i="10"/>
  <c r="C92" i="10" s="1"/>
  <c r="C129" i="10" s="1"/>
  <c r="C166" i="10" s="1"/>
  <c r="C203" i="10" s="1"/>
  <c r="C240" i="10" s="1"/>
  <c r="C277" i="10" s="1"/>
  <c r="C314" i="10" s="1"/>
  <c r="C54" i="10"/>
  <c r="C91" i="10" s="1"/>
  <c r="C128" i="10" s="1"/>
  <c r="C165" i="10" s="1"/>
  <c r="C202" i="10" s="1"/>
  <c r="C239" i="10" s="1"/>
  <c r="C276" i="10" s="1"/>
  <c r="C313" i="10" s="1"/>
  <c r="C53" i="10"/>
  <c r="C90" i="10" s="1"/>
  <c r="C127" i="10" s="1"/>
  <c r="C164" i="10" s="1"/>
  <c r="C201" i="10" s="1"/>
  <c r="C238" i="10" s="1"/>
  <c r="C275" i="10" s="1"/>
  <c r="C312" i="10" s="1"/>
  <c r="C52" i="10"/>
  <c r="C89" i="10" s="1"/>
  <c r="C126" i="10" s="1"/>
  <c r="C163" i="10" s="1"/>
  <c r="C200" i="10" s="1"/>
  <c r="C237" i="10" s="1"/>
  <c r="C274" i="10" s="1"/>
  <c r="C311" i="10" s="1"/>
  <c r="C51" i="10"/>
  <c r="C88" i="10" s="1"/>
  <c r="C125" i="10" s="1"/>
  <c r="C162" i="10" s="1"/>
  <c r="C199" i="10" s="1"/>
  <c r="C236" i="10" s="1"/>
  <c r="C273" i="10" s="1"/>
  <c r="C310" i="10" s="1"/>
  <c r="C50" i="10"/>
  <c r="C87" i="10" s="1"/>
  <c r="C124" i="10" s="1"/>
  <c r="C161" i="10" s="1"/>
  <c r="C198" i="10" s="1"/>
  <c r="C235" i="10" s="1"/>
  <c r="C272" i="10" s="1"/>
  <c r="C309" i="10" s="1"/>
  <c r="C49" i="10"/>
  <c r="C86" i="10" s="1"/>
  <c r="C123" i="10" s="1"/>
  <c r="C160" i="10" s="1"/>
  <c r="C197" i="10" s="1"/>
  <c r="C234" i="10" s="1"/>
  <c r="C271" i="10" s="1"/>
  <c r="C308" i="10" s="1"/>
  <c r="C48" i="10"/>
  <c r="C85" i="10" s="1"/>
  <c r="C122" i="10" s="1"/>
  <c r="C159" i="10" s="1"/>
  <c r="C196" i="10" s="1"/>
  <c r="C233" i="10" s="1"/>
  <c r="C270" i="10" s="1"/>
  <c r="C307" i="10" s="1"/>
  <c r="C47" i="10"/>
  <c r="C84" i="10" s="1"/>
  <c r="C121" i="10" s="1"/>
  <c r="C158" i="10" s="1"/>
  <c r="C195" i="10" s="1"/>
  <c r="C232" i="10" s="1"/>
  <c r="C269" i="10" s="1"/>
  <c r="C306" i="10" s="1"/>
  <c r="C46" i="10"/>
  <c r="C83" i="10" s="1"/>
  <c r="C120" i="10" s="1"/>
  <c r="C157" i="10" s="1"/>
  <c r="C194" i="10" s="1"/>
  <c r="C231" i="10" s="1"/>
  <c r="C268" i="10" s="1"/>
  <c r="C305" i="10" s="1"/>
  <c r="C45" i="10"/>
  <c r="C82" i="10" s="1"/>
  <c r="C119" i="10" s="1"/>
  <c r="C156" i="10" s="1"/>
  <c r="C193" i="10" s="1"/>
  <c r="C230" i="10" s="1"/>
  <c r="C267" i="10" s="1"/>
  <c r="C304" i="10" s="1"/>
  <c r="C44" i="10"/>
  <c r="C81" i="10" s="1"/>
  <c r="C118" i="10" s="1"/>
  <c r="C155" i="10" s="1"/>
  <c r="C192" i="10" s="1"/>
  <c r="C229" i="10" s="1"/>
  <c r="C266" i="10" s="1"/>
  <c r="C303" i="10" s="1"/>
  <c r="C43" i="10"/>
  <c r="C80" i="10" s="1"/>
  <c r="C117" i="10" s="1"/>
  <c r="C154" i="10" s="1"/>
  <c r="C191" i="10" s="1"/>
  <c r="C228" i="10" s="1"/>
  <c r="C265" i="10" s="1"/>
  <c r="C302" i="10" s="1"/>
  <c r="C42" i="10"/>
  <c r="C79" i="10" s="1"/>
  <c r="C116" i="10" s="1"/>
  <c r="C153" i="10" s="1"/>
  <c r="C190" i="10" s="1"/>
  <c r="C227" i="10" s="1"/>
  <c r="C264" i="10" s="1"/>
  <c r="C301" i="10" s="1"/>
  <c r="K40" i="1" l="1"/>
  <c r="K31" i="1"/>
  <c r="M31" i="1" s="1"/>
  <c r="K45" i="1"/>
  <c r="M40" i="1" l="1"/>
  <c r="M45" i="1"/>
  <c r="O31" i="1"/>
  <c r="O40" i="1" l="1"/>
  <c r="O45" i="1"/>
  <c r="Q31" i="1"/>
  <c r="Q40" i="1" l="1"/>
  <c r="Q45" i="1"/>
  <c r="AR10" i="17"/>
  <c r="AR11" i="17"/>
  <c r="AR12" i="17"/>
  <c r="AR13" i="17"/>
  <c r="AR14" i="17"/>
  <c r="AR15" i="17"/>
  <c r="AR16" i="17"/>
  <c r="AR17" i="17"/>
  <c r="AR18" i="17"/>
  <c r="AR19" i="17"/>
  <c r="AR20" i="17"/>
  <c r="AR21" i="17"/>
  <c r="AR22" i="17"/>
  <c r="AR23" i="17"/>
  <c r="AR24" i="17"/>
  <c r="AR25" i="17"/>
  <c r="AR26" i="17"/>
  <c r="AR27" i="17"/>
  <c r="AR28" i="17"/>
  <c r="AR29" i="17"/>
  <c r="AR30" i="17"/>
  <c r="AR31" i="17"/>
  <c r="AR32" i="17"/>
  <c r="AR33" i="17"/>
  <c r="AR34" i="17"/>
  <c r="AR35" i="17"/>
  <c r="AR36" i="17"/>
  <c r="AR37" i="17"/>
  <c r="AR38" i="17"/>
  <c r="AR39" i="17"/>
  <c r="AR40" i="17"/>
  <c r="AR41" i="17"/>
  <c r="AR42" i="17"/>
  <c r="AR43" i="17"/>
  <c r="AR44" i="17"/>
  <c r="AR45" i="17"/>
  <c r="AR46" i="17"/>
  <c r="AR47" i="17"/>
  <c r="AR48" i="17"/>
  <c r="AR49" i="17"/>
  <c r="AR50" i="17"/>
  <c r="AR51" i="17"/>
  <c r="AR52" i="17"/>
  <c r="AR53" i="17"/>
  <c r="AR54" i="17"/>
  <c r="AR55" i="17"/>
  <c r="AR56" i="17"/>
  <c r="AR57" i="17"/>
  <c r="AR58" i="17"/>
  <c r="AR59" i="17"/>
  <c r="AR60" i="17"/>
  <c r="AR61" i="17"/>
  <c r="AR62" i="17"/>
  <c r="AR63" i="17"/>
  <c r="AR64" i="17"/>
  <c r="AR65" i="17"/>
  <c r="AR66" i="17"/>
  <c r="AR67" i="17"/>
  <c r="AR68" i="17"/>
  <c r="AR69" i="17"/>
  <c r="AR70" i="17"/>
  <c r="AR71" i="17"/>
  <c r="AR72" i="17"/>
  <c r="AR73" i="17"/>
  <c r="AR74" i="17"/>
  <c r="AR75" i="17"/>
  <c r="AR76" i="17"/>
  <c r="AR77" i="17"/>
  <c r="AR78" i="17"/>
  <c r="AR79" i="17"/>
  <c r="AR80" i="17"/>
  <c r="AR81" i="17"/>
  <c r="AR82" i="17"/>
  <c r="AR83" i="17"/>
  <c r="AR84" i="17"/>
  <c r="AR85" i="17"/>
  <c r="AR86" i="17"/>
  <c r="AR87" i="17"/>
  <c r="AR88" i="17"/>
  <c r="AR89" i="17"/>
  <c r="AR90" i="17"/>
  <c r="AR91" i="17"/>
  <c r="AR92" i="17"/>
  <c r="AR93" i="17"/>
  <c r="AR94" i="17"/>
  <c r="AR95" i="17"/>
  <c r="AR96" i="17"/>
  <c r="AR97" i="17"/>
  <c r="AR98" i="17"/>
  <c r="AR99" i="17"/>
  <c r="AR100" i="17"/>
  <c r="AR101" i="17"/>
  <c r="AR102" i="17"/>
  <c r="AR103" i="17"/>
  <c r="AR104" i="17"/>
  <c r="AR105" i="17"/>
  <c r="AR106" i="17"/>
  <c r="AR107" i="17"/>
  <c r="AR108" i="17"/>
  <c r="AR109" i="17"/>
  <c r="AR110" i="17"/>
  <c r="AR111" i="17"/>
  <c r="AR112" i="17"/>
  <c r="AR113" i="17"/>
  <c r="AR114" i="17"/>
  <c r="AR115" i="17"/>
  <c r="AR116" i="17"/>
  <c r="AR117" i="17"/>
  <c r="AR118" i="17"/>
  <c r="AR119" i="17"/>
  <c r="AR120" i="17"/>
  <c r="AR121" i="17"/>
  <c r="AR122" i="17"/>
  <c r="AR123" i="17"/>
  <c r="AR124" i="17"/>
  <c r="AR125" i="17"/>
  <c r="AR126" i="17"/>
  <c r="AR127" i="17"/>
  <c r="AR128" i="17"/>
  <c r="AR129" i="17"/>
  <c r="AR130" i="17"/>
  <c r="AR131" i="17"/>
  <c r="AR132" i="17"/>
  <c r="AR133" i="17"/>
  <c r="AR134" i="17"/>
  <c r="AR135" i="17"/>
  <c r="AR136" i="17"/>
  <c r="AR137" i="17"/>
  <c r="AR138" i="17"/>
  <c r="AR139" i="17"/>
  <c r="AR140" i="17"/>
  <c r="AR141" i="17"/>
  <c r="AR142" i="17"/>
  <c r="AR143" i="17"/>
  <c r="AR144" i="17"/>
  <c r="AR145" i="17"/>
  <c r="AR146" i="17"/>
  <c r="AR147" i="17"/>
  <c r="AR148" i="17"/>
  <c r="AR149" i="17"/>
  <c r="AR150" i="17"/>
  <c r="AR151" i="17"/>
  <c r="AR152" i="17"/>
  <c r="AR153" i="17"/>
  <c r="AR154" i="17"/>
  <c r="AR155" i="17"/>
  <c r="AR156" i="17"/>
  <c r="AR157" i="17"/>
  <c r="AR158" i="17"/>
  <c r="AR159" i="17"/>
  <c r="AR160" i="17"/>
  <c r="AR161" i="17"/>
  <c r="AR162" i="17"/>
  <c r="AR163" i="17"/>
  <c r="AR164" i="17"/>
  <c r="AR165" i="17"/>
  <c r="AR166" i="17"/>
  <c r="AR167" i="17"/>
  <c r="AR168" i="17"/>
  <c r="AR169" i="17"/>
  <c r="AR170" i="17"/>
  <c r="AR171" i="17"/>
  <c r="AR172" i="17"/>
  <c r="AR173" i="17"/>
  <c r="AR174" i="17"/>
  <c r="AR175" i="17"/>
  <c r="AR176" i="17"/>
  <c r="AR177" i="17"/>
  <c r="AR178" i="17"/>
  <c r="AR179" i="17"/>
  <c r="AR180" i="17"/>
  <c r="AR181" i="17"/>
  <c r="AR182" i="17"/>
  <c r="AR183" i="17"/>
  <c r="AR184" i="17"/>
  <c r="AR185" i="17"/>
  <c r="AR186" i="17"/>
  <c r="AR187" i="17"/>
  <c r="AR188" i="17"/>
  <c r="AR189" i="17"/>
  <c r="AR190" i="17"/>
  <c r="AR191" i="17"/>
  <c r="AR192" i="17"/>
  <c r="AR193" i="17"/>
  <c r="AR194" i="17"/>
  <c r="AR195" i="17"/>
  <c r="AR196" i="17"/>
  <c r="AR197" i="17"/>
  <c r="AR198" i="17"/>
  <c r="AR199" i="17"/>
  <c r="AR200" i="17"/>
  <c r="AR201" i="17"/>
  <c r="AR202" i="17"/>
  <c r="AR203" i="17"/>
  <c r="AR204" i="17"/>
  <c r="AR205" i="17"/>
  <c r="AR206" i="17"/>
  <c r="AR207" i="17"/>
  <c r="AR208" i="17"/>
  <c r="AR209" i="17"/>
  <c r="AR210" i="17"/>
  <c r="AR211" i="17"/>
  <c r="AR212" i="17"/>
  <c r="AR213" i="17"/>
  <c r="AR214" i="17"/>
  <c r="AR215" i="17"/>
  <c r="AR216" i="17"/>
  <c r="AR217" i="17"/>
  <c r="AR218" i="17"/>
  <c r="AR219" i="17"/>
  <c r="AR220" i="17"/>
  <c r="AR221" i="17"/>
  <c r="AR222" i="17"/>
  <c r="AR223" i="17"/>
  <c r="AR224" i="17"/>
  <c r="AR225" i="17"/>
  <c r="AR226" i="17"/>
  <c r="AR227" i="17"/>
  <c r="AR228" i="17"/>
  <c r="AR229" i="17"/>
  <c r="AR230" i="17"/>
  <c r="AR231" i="17"/>
  <c r="AR232" i="17"/>
  <c r="AR233" i="17"/>
  <c r="AR234" i="17"/>
  <c r="AR235" i="17"/>
  <c r="AR236" i="17"/>
  <c r="AR237" i="17"/>
  <c r="AR238" i="17"/>
  <c r="AR239" i="17"/>
  <c r="AR240" i="17"/>
  <c r="AR241" i="17"/>
  <c r="AR242" i="17"/>
  <c r="AR243" i="17"/>
  <c r="AR244" i="17"/>
  <c r="AR245" i="17"/>
  <c r="AR246" i="17"/>
  <c r="AR247" i="17"/>
  <c r="AR248" i="17"/>
  <c r="AR249" i="17"/>
  <c r="AR250" i="17"/>
  <c r="AR251" i="17"/>
  <c r="AR252" i="17"/>
  <c r="AR253" i="17"/>
  <c r="AR254" i="17"/>
  <c r="AR255" i="17"/>
  <c r="AR256" i="17"/>
  <c r="AR257" i="17"/>
  <c r="AR258" i="17"/>
  <c r="AR259" i="17"/>
  <c r="AR260" i="17"/>
  <c r="AR261" i="17"/>
  <c r="AR262" i="17"/>
  <c r="AR263" i="17"/>
  <c r="AR264" i="17"/>
  <c r="AR265" i="17"/>
  <c r="AR266" i="17"/>
  <c r="AR267" i="17"/>
  <c r="AR268" i="17"/>
  <c r="AR269" i="17"/>
  <c r="AR270" i="17"/>
  <c r="AR271" i="17"/>
  <c r="AR272" i="17"/>
  <c r="AR273" i="17"/>
  <c r="AR274" i="17"/>
  <c r="AR275" i="17"/>
  <c r="AR276" i="17"/>
  <c r="AR277" i="17"/>
  <c r="AR278" i="17"/>
  <c r="AR279" i="17"/>
  <c r="AR280" i="17"/>
  <c r="AR281" i="17"/>
  <c r="AR282" i="17"/>
  <c r="AR283" i="17"/>
  <c r="AR284" i="17"/>
  <c r="AR285" i="17"/>
  <c r="AR286" i="17"/>
  <c r="AR287" i="17"/>
  <c r="AR288" i="17"/>
  <c r="AR289" i="17"/>
  <c r="AR290" i="17"/>
  <c r="AR291" i="17"/>
  <c r="AR292" i="17"/>
  <c r="AR293" i="17"/>
  <c r="AR294" i="17"/>
  <c r="AR295" i="17"/>
  <c r="AR296" i="17"/>
  <c r="AR297" i="17"/>
  <c r="AR298" i="17"/>
  <c r="AR299" i="17"/>
  <c r="AR300" i="17"/>
  <c r="AR301" i="17"/>
  <c r="AR302" i="17"/>
  <c r="AR303" i="17"/>
  <c r="AR304" i="17"/>
  <c r="AR305" i="17"/>
  <c r="AR306" i="17"/>
  <c r="AR307" i="17"/>
  <c r="AR308" i="17"/>
  <c r="AR309" i="17"/>
  <c r="AR310" i="17"/>
  <c r="AR311" i="17"/>
  <c r="AR312" i="17"/>
  <c r="AR313" i="17"/>
  <c r="AR314" i="17"/>
  <c r="AR315" i="17"/>
  <c r="AR316" i="17"/>
  <c r="AR317" i="17"/>
  <c r="AR318" i="17"/>
  <c r="AR319" i="17"/>
  <c r="AR320" i="17"/>
  <c r="AR321" i="17"/>
  <c r="AR322" i="17"/>
  <c r="AR323" i="17"/>
  <c r="AR324" i="17"/>
  <c r="AR325" i="17"/>
  <c r="AR326" i="17"/>
  <c r="AR327" i="17"/>
  <c r="AR328" i="17"/>
  <c r="AR329" i="17"/>
  <c r="AR330" i="17"/>
  <c r="AR331" i="17"/>
  <c r="AR332" i="17"/>
  <c r="AR333" i="17"/>
  <c r="AR334" i="17"/>
  <c r="AR335" i="17"/>
  <c r="AR336" i="17"/>
  <c r="AR337" i="17"/>
  <c r="AR338" i="17"/>
  <c r="AR339" i="17"/>
  <c r="AR340" i="17"/>
  <c r="AR341" i="17"/>
  <c r="AR342" i="17"/>
  <c r="AR343" i="17"/>
  <c r="AR344" i="17"/>
  <c r="AR345" i="17"/>
  <c r="AR346" i="17"/>
  <c r="AR347" i="17"/>
  <c r="AR348" i="17"/>
  <c r="AR349" i="17"/>
  <c r="AR350" i="17"/>
  <c r="AR351" i="17"/>
  <c r="AR352" i="17"/>
  <c r="AR353" i="17"/>
  <c r="AR354" i="17"/>
  <c r="AR355" i="17"/>
  <c r="AR356" i="17"/>
  <c r="AR357" i="17"/>
  <c r="AR358" i="17"/>
  <c r="AR359" i="17"/>
  <c r="AR360" i="17"/>
  <c r="AR361" i="17"/>
  <c r="AR362" i="17"/>
  <c r="AR363" i="17"/>
  <c r="AR364" i="17"/>
  <c r="AR365" i="17"/>
  <c r="AR366" i="17"/>
  <c r="AR367" i="17"/>
  <c r="AR368" i="17"/>
  <c r="AR369" i="17"/>
  <c r="AR370" i="17"/>
  <c r="AR371" i="17"/>
  <c r="AR372" i="17"/>
  <c r="AR373" i="17"/>
  <c r="AR374" i="17"/>
  <c r="AR375" i="17"/>
  <c r="AR376" i="17"/>
  <c r="AR377" i="17"/>
  <c r="AR378" i="17"/>
  <c r="AR379" i="17"/>
  <c r="AR380" i="17"/>
  <c r="AR381" i="17"/>
  <c r="AR382" i="17"/>
  <c r="AR383" i="17"/>
  <c r="AR384" i="17"/>
  <c r="AR385" i="17"/>
  <c r="AR386" i="17"/>
  <c r="AR387" i="17"/>
  <c r="AR388" i="17"/>
  <c r="AR389" i="17"/>
  <c r="AR390" i="17"/>
  <c r="AR391" i="17"/>
  <c r="AR392" i="17"/>
  <c r="AR393" i="17"/>
  <c r="AR394" i="17"/>
  <c r="AR395" i="17"/>
  <c r="AR396" i="17"/>
  <c r="AR397" i="17"/>
  <c r="AR398" i="17"/>
  <c r="AR399" i="17"/>
  <c r="AR400" i="17"/>
  <c r="AR401" i="17"/>
  <c r="AR402" i="17"/>
  <c r="AR403" i="17"/>
  <c r="AR404" i="17"/>
  <c r="AR405" i="17"/>
  <c r="AR406" i="17"/>
  <c r="AR407" i="17"/>
  <c r="AR408" i="17"/>
  <c r="AR409" i="17"/>
  <c r="AR410" i="17"/>
  <c r="AR411" i="17"/>
  <c r="AR412" i="17"/>
  <c r="AR413" i="17"/>
  <c r="AR414" i="17"/>
  <c r="AR415" i="17"/>
  <c r="AR416" i="17"/>
  <c r="AR417" i="17"/>
  <c r="AR418" i="17"/>
  <c r="AR419" i="17"/>
  <c r="AR420" i="17"/>
  <c r="AR421" i="17"/>
  <c r="AR422" i="17"/>
  <c r="AR423" i="17"/>
  <c r="AR424" i="17"/>
  <c r="AR425" i="17"/>
  <c r="AR426" i="17"/>
  <c r="AR427" i="17"/>
  <c r="AR428" i="17"/>
  <c r="AR429" i="17"/>
  <c r="AR430" i="17"/>
  <c r="AR431" i="17"/>
  <c r="AR432" i="17"/>
  <c r="AR433" i="17"/>
  <c r="AR434" i="17"/>
  <c r="AR435" i="17"/>
  <c r="AR436" i="17"/>
  <c r="AR437" i="17"/>
  <c r="AR438" i="17"/>
  <c r="AR439" i="17"/>
  <c r="AR440" i="17"/>
  <c r="AR441" i="17"/>
  <c r="AR442" i="17"/>
  <c r="AR443" i="17"/>
  <c r="AR444" i="17"/>
  <c r="AR445" i="17"/>
  <c r="AR446" i="17"/>
  <c r="AR447" i="17"/>
  <c r="AR448" i="17"/>
  <c r="AR449" i="17"/>
  <c r="AR450" i="17"/>
  <c r="AR451" i="17"/>
  <c r="AR452" i="17"/>
  <c r="AR453" i="17"/>
  <c r="AR454" i="17"/>
  <c r="AR455" i="17"/>
  <c r="AR456" i="17"/>
  <c r="AR457" i="17"/>
  <c r="AR458" i="17"/>
  <c r="AR459" i="17"/>
  <c r="AR460" i="17"/>
  <c r="AR461" i="17"/>
  <c r="AR462" i="17"/>
  <c r="AR463" i="17"/>
  <c r="AR464" i="17"/>
  <c r="AR465" i="17"/>
  <c r="AR466" i="17"/>
  <c r="AR467" i="17"/>
  <c r="AR468" i="17"/>
  <c r="AR469" i="17"/>
  <c r="AR470" i="17"/>
  <c r="AR471" i="17"/>
  <c r="AR472" i="17"/>
  <c r="AR473" i="17"/>
  <c r="AR474" i="17"/>
  <c r="AR475" i="17"/>
  <c r="AR476" i="17"/>
  <c r="AR477" i="17"/>
  <c r="AR478" i="17"/>
  <c r="AR479" i="17"/>
  <c r="AR480" i="17"/>
  <c r="AR481" i="17"/>
  <c r="AR482" i="17"/>
  <c r="AR483" i="17"/>
  <c r="AR484" i="17"/>
  <c r="AR485" i="17"/>
  <c r="AR486" i="17"/>
  <c r="AR487" i="17"/>
  <c r="AR488" i="17"/>
  <c r="AR489" i="17"/>
  <c r="AR490" i="17"/>
  <c r="AR491" i="17"/>
  <c r="AR492" i="17"/>
  <c r="AR493" i="17"/>
  <c r="AR494" i="17"/>
  <c r="AR495" i="17"/>
  <c r="AR496" i="17"/>
  <c r="AR497" i="17"/>
  <c r="AR498" i="17"/>
  <c r="AR499" i="17"/>
  <c r="AR500" i="17"/>
  <c r="AR501" i="17"/>
  <c r="AR502" i="17"/>
  <c r="AR503" i="17"/>
  <c r="AR504" i="17"/>
  <c r="AR505" i="17"/>
  <c r="AR506" i="17"/>
  <c r="AR507" i="17"/>
  <c r="AR508" i="17"/>
  <c r="AR509" i="17"/>
  <c r="AR510" i="17"/>
  <c r="AR511" i="17"/>
  <c r="AR512" i="17"/>
  <c r="AR513" i="17"/>
  <c r="AR514" i="17"/>
  <c r="AR515" i="17"/>
  <c r="AR516" i="17"/>
  <c r="AR517" i="17"/>
  <c r="AR518" i="17"/>
  <c r="AR519" i="17"/>
  <c r="AR520" i="17"/>
  <c r="AR521" i="17"/>
  <c r="AR522" i="17"/>
  <c r="AR523" i="17"/>
  <c r="AR524" i="17"/>
  <c r="AR525" i="17"/>
  <c r="AR526" i="17"/>
  <c r="AR527" i="17"/>
  <c r="AR528" i="17"/>
  <c r="AR529" i="17"/>
  <c r="AR530" i="17"/>
  <c r="AR531" i="17"/>
  <c r="AR532" i="17"/>
  <c r="AR533" i="17"/>
  <c r="AR534" i="17"/>
  <c r="AR535" i="17"/>
  <c r="AR536" i="17"/>
  <c r="AR537" i="17"/>
  <c r="AR538" i="17"/>
  <c r="AR539" i="17"/>
  <c r="AR540" i="17"/>
  <c r="AR541" i="17"/>
  <c r="AR542" i="17"/>
  <c r="AR543" i="17"/>
  <c r="AR544" i="17"/>
  <c r="AR545" i="17"/>
  <c r="AR546" i="17"/>
  <c r="AR547" i="17"/>
  <c r="AR548" i="17"/>
  <c r="AR549" i="17"/>
  <c r="AR550" i="17"/>
  <c r="AR551" i="17"/>
  <c r="AR552" i="17"/>
  <c r="AR553" i="17"/>
  <c r="AR554" i="17"/>
  <c r="AR555" i="17"/>
  <c r="AR556" i="17"/>
  <c r="AR557" i="17"/>
  <c r="AR558" i="17"/>
  <c r="AR559" i="17"/>
  <c r="AR560" i="17"/>
  <c r="AR561" i="17"/>
  <c r="AR562" i="17"/>
  <c r="AR563" i="17"/>
  <c r="AR564" i="17"/>
  <c r="AR565" i="17"/>
  <c r="AR566" i="17"/>
  <c r="AR567" i="17"/>
  <c r="AR568" i="17"/>
  <c r="AR569" i="17"/>
  <c r="AR570" i="17"/>
  <c r="AR571" i="17"/>
  <c r="AR572" i="17"/>
  <c r="AR573" i="17"/>
  <c r="AR574" i="17"/>
  <c r="AR575" i="17"/>
  <c r="AR576" i="17"/>
  <c r="AR577" i="17"/>
  <c r="AR578" i="17"/>
  <c r="AR579" i="17"/>
  <c r="AR580" i="17"/>
  <c r="AR581" i="17"/>
  <c r="AR582" i="17"/>
  <c r="AR583" i="17"/>
  <c r="AR584" i="17"/>
  <c r="AR585" i="17"/>
  <c r="AR586" i="17"/>
  <c r="AR587" i="17"/>
  <c r="AR588" i="17"/>
  <c r="AR589" i="17"/>
  <c r="AR590" i="17"/>
  <c r="AR591" i="17"/>
  <c r="AR592" i="17"/>
  <c r="AR593" i="17"/>
  <c r="AR594" i="17"/>
  <c r="AR595" i="17"/>
  <c r="AR596" i="17"/>
  <c r="AR597" i="17"/>
  <c r="AR598" i="17"/>
  <c r="AR599" i="17"/>
  <c r="AR600" i="17"/>
  <c r="AR601" i="17"/>
  <c r="AR602" i="17"/>
  <c r="AR603" i="17"/>
  <c r="AR604" i="17"/>
  <c r="AR605" i="17"/>
  <c r="AR606" i="17"/>
  <c r="AR607" i="17"/>
  <c r="AR608" i="17"/>
  <c r="AR609" i="17"/>
  <c r="AR610" i="17"/>
  <c r="AR611" i="17"/>
  <c r="AR612" i="17"/>
  <c r="AR613" i="17"/>
  <c r="AR614" i="17"/>
  <c r="AR615" i="17"/>
  <c r="AR616" i="17"/>
  <c r="AR617" i="17"/>
  <c r="AR618" i="17"/>
  <c r="AR619" i="17"/>
  <c r="AR620" i="17"/>
  <c r="AR621" i="17"/>
  <c r="AR622" i="17"/>
  <c r="AR623" i="17"/>
  <c r="AR624" i="17"/>
  <c r="AR625" i="17"/>
  <c r="AR626" i="17"/>
  <c r="AR627" i="17"/>
  <c r="AR628" i="17"/>
  <c r="AR629" i="17"/>
  <c r="AR630" i="17"/>
  <c r="AR631" i="17"/>
  <c r="AR632" i="17"/>
  <c r="AR633" i="17"/>
  <c r="AR634" i="17"/>
  <c r="AR635" i="17"/>
  <c r="AR636" i="17"/>
  <c r="AR637" i="17"/>
  <c r="AR638" i="17"/>
  <c r="AR639" i="17"/>
  <c r="AR640" i="17"/>
  <c r="AR641" i="17"/>
  <c r="AR642" i="17"/>
  <c r="AR643" i="17"/>
  <c r="AR644" i="17"/>
  <c r="AR645" i="17"/>
  <c r="AR646" i="17"/>
  <c r="AR647" i="17"/>
  <c r="AR648" i="17"/>
  <c r="AR649" i="17"/>
  <c r="AR650" i="17"/>
  <c r="AR651" i="17"/>
  <c r="AR652" i="17"/>
  <c r="AR653" i="17"/>
  <c r="AR654" i="17"/>
  <c r="AR655" i="17"/>
  <c r="AR656" i="17"/>
  <c r="AR657" i="17"/>
  <c r="AR658" i="17"/>
  <c r="AR659" i="17"/>
  <c r="AR660" i="17"/>
  <c r="AR661" i="17"/>
  <c r="AR662" i="17"/>
  <c r="AR663" i="17"/>
  <c r="AR664" i="17"/>
  <c r="AR665" i="17"/>
  <c r="AR666" i="17"/>
  <c r="AR667" i="17"/>
  <c r="AR668" i="17"/>
  <c r="AR669" i="17"/>
  <c r="AR670" i="17"/>
  <c r="AR671" i="17"/>
  <c r="AR672" i="17"/>
  <c r="AR673" i="17"/>
  <c r="AR674" i="17"/>
  <c r="AR675" i="17"/>
  <c r="AR676" i="17"/>
  <c r="AR677" i="17"/>
  <c r="AR9" i="17"/>
  <c r="AI9" i="17"/>
  <c r="AI10" i="17"/>
  <c r="AI11" i="17"/>
  <c r="AI12" i="17"/>
  <c r="AI13" i="17"/>
  <c r="AI14" i="17"/>
  <c r="AI15" i="17"/>
  <c r="AI16" i="17"/>
  <c r="AI17" i="17"/>
  <c r="AI18" i="17"/>
  <c r="AI19" i="17"/>
  <c r="AI20" i="17"/>
  <c r="AI21" i="17"/>
  <c r="AI22" i="17"/>
  <c r="AI23" i="17"/>
  <c r="AI24" i="17"/>
  <c r="AI25" i="17"/>
  <c r="AI26" i="17"/>
  <c r="AI27" i="17"/>
  <c r="AI28" i="17"/>
  <c r="AI29" i="17"/>
  <c r="AI30" i="17"/>
  <c r="AI31" i="17"/>
  <c r="AI32" i="17"/>
  <c r="AI33" i="17"/>
  <c r="AI34" i="17"/>
  <c r="AI35" i="17"/>
  <c r="AI36" i="17"/>
  <c r="AI37" i="17"/>
  <c r="AI38" i="17"/>
  <c r="AI39" i="17"/>
  <c r="AI40" i="17"/>
  <c r="AI41" i="17"/>
  <c r="AI42" i="17"/>
  <c r="AI43" i="17"/>
  <c r="AI44" i="17"/>
  <c r="AI45" i="17"/>
  <c r="AI46" i="17"/>
  <c r="AI47" i="17"/>
  <c r="AI48" i="17"/>
  <c r="AI49" i="17"/>
  <c r="AI50" i="17"/>
  <c r="AI51" i="17"/>
  <c r="AI52" i="17"/>
  <c r="AI53" i="17"/>
  <c r="AI54" i="17"/>
  <c r="AI55" i="17"/>
  <c r="AI56" i="17"/>
  <c r="AI57" i="17"/>
  <c r="AI58" i="17"/>
  <c r="AI59" i="17"/>
  <c r="AI60" i="17"/>
  <c r="AI61" i="17"/>
  <c r="AI62" i="17"/>
  <c r="AI63" i="17"/>
  <c r="AI64" i="17"/>
  <c r="AI65" i="17"/>
  <c r="AI66" i="17"/>
  <c r="AI67" i="17"/>
  <c r="AI68" i="17"/>
  <c r="AI69" i="17"/>
  <c r="AI70" i="17"/>
  <c r="AI71" i="17"/>
  <c r="AI72" i="17"/>
  <c r="AI73" i="17"/>
  <c r="AI74" i="17"/>
  <c r="AI75" i="17"/>
  <c r="AI76" i="17"/>
  <c r="AI77" i="17"/>
  <c r="AI78" i="17"/>
  <c r="AI79" i="17"/>
  <c r="AI80" i="17"/>
  <c r="AI81" i="17"/>
  <c r="AI82" i="17"/>
  <c r="AI83" i="17"/>
  <c r="AI84" i="17"/>
  <c r="AI85" i="17"/>
  <c r="AI86" i="17"/>
  <c r="AI87" i="17"/>
  <c r="AI88" i="17"/>
  <c r="AI89" i="17"/>
  <c r="AI90" i="17"/>
  <c r="AI91" i="17"/>
  <c r="AI92" i="17"/>
  <c r="AI93" i="17"/>
  <c r="AI94" i="17"/>
  <c r="AI95" i="17"/>
  <c r="AI96" i="17"/>
  <c r="AI97" i="17"/>
  <c r="AI98" i="17"/>
  <c r="AI99" i="17"/>
  <c r="AI100" i="17"/>
  <c r="AI101" i="17"/>
  <c r="AI102" i="17"/>
  <c r="AI103" i="17"/>
  <c r="AI104" i="17"/>
  <c r="AI105" i="17"/>
  <c r="AI106" i="17"/>
  <c r="AI107" i="17"/>
  <c r="AI108" i="17"/>
  <c r="AI109" i="17"/>
  <c r="AI110" i="17"/>
  <c r="AI111" i="17"/>
  <c r="AI112" i="17"/>
  <c r="AI113" i="17"/>
  <c r="AI114" i="17"/>
  <c r="AI115" i="17"/>
  <c r="AI116" i="17"/>
  <c r="AI117" i="17"/>
  <c r="AI118" i="17"/>
  <c r="AI119" i="17"/>
  <c r="AI120" i="17"/>
  <c r="AI121" i="17"/>
  <c r="AI122" i="17"/>
  <c r="AI123" i="17"/>
  <c r="AI124" i="17"/>
  <c r="AI125" i="17"/>
  <c r="AI126" i="17"/>
  <c r="AI127" i="17"/>
  <c r="AI128" i="17"/>
  <c r="AI129" i="17"/>
  <c r="AI130" i="17"/>
  <c r="AI131" i="17"/>
  <c r="AI132" i="17"/>
  <c r="AI133" i="17"/>
  <c r="AI134" i="17"/>
  <c r="AI135" i="17"/>
  <c r="AI136" i="17"/>
  <c r="AI137" i="17"/>
  <c r="AI138" i="17"/>
  <c r="AI139" i="17"/>
  <c r="AI140" i="17"/>
  <c r="AI141" i="17"/>
  <c r="AI142" i="17"/>
  <c r="AI143" i="17"/>
  <c r="AI144" i="17"/>
  <c r="AI145" i="17"/>
  <c r="AI146" i="17"/>
  <c r="AI147" i="17"/>
  <c r="AI148" i="17"/>
  <c r="AI149" i="17"/>
  <c r="AI150" i="17"/>
  <c r="AI151" i="17"/>
  <c r="AI152" i="17"/>
  <c r="AI153" i="17"/>
  <c r="AI154" i="17"/>
  <c r="AI155" i="17"/>
  <c r="AI156" i="17"/>
  <c r="AI157" i="17"/>
  <c r="AI158" i="17"/>
  <c r="AI159" i="17"/>
  <c r="AI160" i="17"/>
  <c r="AI161" i="17"/>
  <c r="AI162" i="17"/>
  <c r="AI163" i="17"/>
  <c r="AI164" i="17"/>
  <c r="AI165" i="17"/>
  <c r="AI166" i="17"/>
  <c r="AI167" i="17"/>
  <c r="AI168" i="17"/>
  <c r="AI169" i="17"/>
  <c r="AI170" i="17"/>
  <c r="AI171" i="17"/>
  <c r="AI172" i="17"/>
  <c r="AI173" i="17"/>
  <c r="AI174" i="17"/>
  <c r="AI175" i="17"/>
  <c r="AI176" i="17"/>
  <c r="AI177" i="17"/>
  <c r="AI178" i="17"/>
  <c r="AI179" i="17"/>
  <c r="AI180" i="17"/>
  <c r="AI181" i="17"/>
  <c r="AI182" i="17"/>
  <c r="AI183" i="17"/>
  <c r="AI184" i="17"/>
  <c r="AI185" i="17"/>
  <c r="AI186" i="17"/>
  <c r="AI187" i="17"/>
  <c r="AI188" i="17"/>
  <c r="AI189" i="17"/>
  <c r="AI190" i="17"/>
  <c r="AI191" i="17"/>
  <c r="AI192" i="17"/>
  <c r="AI193" i="17"/>
  <c r="AI194" i="17"/>
  <c r="AI195" i="17"/>
  <c r="AI196" i="17"/>
  <c r="AI197" i="17"/>
  <c r="AI198" i="17"/>
  <c r="AI199" i="17"/>
  <c r="AI200" i="17"/>
  <c r="AI201" i="17"/>
  <c r="AI202" i="17"/>
  <c r="AI203" i="17"/>
  <c r="AI204" i="17"/>
  <c r="AI205" i="17"/>
  <c r="AI206" i="17"/>
  <c r="AI207" i="17"/>
  <c r="AI208" i="17"/>
  <c r="AI209" i="17"/>
  <c r="AI210" i="17"/>
  <c r="AI211" i="17"/>
  <c r="AI212" i="17"/>
  <c r="AI213" i="17"/>
  <c r="AI214" i="17"/>
  <c r="AI215" i="17"/>
  <c r="AI216" i="17"/>
  <c r="AI217" i="17"/>
  <c r="AI218" i="17"/>
  <c r="AI219" i="17"/>
  <c r="AI220" i="17"/>
  <c r="AI221" i="17"/>
  <c r="AI222" i="17"/>
  <c r="AI223" i="17"/>
  <c r="AI224" i="17"/>
  <c r="AI225" i="17"/>
  <c r="AI226" i="17"/>
  <c r="AI227" i="17"/>
  <c r="AI228" i="17"/>
  <c r="AI229" i="17"/>
  <c r="AI230" i="17"/>
  <c r="AI231" i="17"/>
  <c r="AI232" i="17"/>
  <c r="AI233" i="17"/>
  <c r="AI234" i="17"/>
  <c r="AI235" i="17"/>
  <c r="AI236" i="17"/>
  <c r="AI237" i="17"/>
  <c r="AI238" i="17"/>
  <c r="AI239" i="17"/>
  <c r="AI240" i="17"/>
  <c r="AI241" i="17"/>
  <c r="AI242" i="17"/>
  <c r="AI243" i="17"/>
  <c r="AI244" i="17"/>
  <c r="AI245" i="17"/>
  <c r="AI246" i="17"/>
  <c r="AI247" i="17"/>
  <c r="AI248" i="17"/>
  <c r="AI249" i="17"/>
  <c r="AI250" i="17"/>
  <c r="AI251" i="17"/>
  <c r="AI252" i="17"/>
  <c r="AI253" i="17"/>
  <c r="AI254" i="17"/>
  <c r="AI255" i="17"/>
  <c r="AI256" i="17"/>
  <c r="AI257" i="17"/>
  <c r="AI258" i="17"/>
  <c r="AI259" i="17"/>
  <c r="AI260" i="17"/>
  <c r="AI261" i="17"/>
  <c r="AI262" i="17"/>
  <c r="AI263" i="17"/>
  <c r="AI264" i="17"/>
  <c r="AI265" i="17"/>
  <c r="AI266" i="17"/>
  <c r="AI267" i="17"/>
  <c r="AI268" i="17"/>
  <c r="AI269" i="17"/>
  <c r="AI270" i="17"/>
  <c r="AI271" i="17"/>
  <c r="AI272" i="17"/>
  <c r="AI273" i="17"/>
  <c r="AI274" i="17"/>
  <c r="AI275" i="17"/>
  <c r="AI276" i="17"/>
  <c r="AI277" i="17"/>
  <c r="AI278" i="17"/>
  <c r="AI279" i="17"/>
  <c r="AI280" i="17"/>
  <c r="AI281" i="17"/>
  <c r="AI282" i="17"/>
  <c r="AI283" i="17"/>
  <c r="AI284" i="17"/>
  <c r="AI285" i="17"/>
  <c r="AI286" i="17"/>
  <c r="AI287" i="17"/>
  <c r="AI288" i="17"/>
  <c r="AI289" i="17"/>
  <c r="AI290" i="17"/>
  <c r="AI291" i="17"/>
  <c r="AI292" i="17"/>
  <c r="AI293" i="17"/>
  <c r="AI294" i="17"/>
  <c r="AI295" i="17"/>
  <c r="AI296" i="17"/>
  <c r="AI297" i="17"/>
  <c r="AI298" i="17"/>
  <c r="AI299" i="17"/>
  <c r="AI300" i="17"/>
  <c r="AI301" i="17"/>
  <c r="AI302" i="17"/>
  <c r="AI303" i="17"/>
  <c r="AI304" i="17"/>
  <c r="AI305" i="17"/>
  <c r="AI306" i="17"/>
  <c r="AI307" i="17"/>
  <c r="AI308" i="17"/>
  <c r="AI309" i="17"/>
  <c r="AI310" i="17"/>
  <c r="AI311" i="17"/>
  <c r="AI312" i="17"/>
  <c r="AI313" i="17"/>
  <c r="AI314" i="17"/>
  <c r="AI315" i="17"/>
  <c r="AI316" i="17"/>
  <c r="AI317" i="17"/>
  <c r="AI318" i="17"/>
  <c r="AI319" i="17"/>
  <c r="AI320" i="17"/>
  <c r="AI321" i="17"/>
  <c r="AI322" i="17"/>
  <c r="AI323" i="17"/>
  <c r="AI324" i="17"/>
  <c r="AI325" i="17"/>
  <c r="AI326" i="17"/>
  <c r="AI327" i="17"/>
  <c r="AI328" i="17"/>
  <c r="AI329" i="17"/>
  <c r="AI330" i="17"/>
  <c r="AI331" i="17"/>
  <c r="AI332" i="17"/>
  <c r="AI333" i="17"/>
  <c r="AI334" i="17"/>
  <c r="AI335" i="17"/>
  <c r="AI336" i="17"/>
  <c r="AI337" i="17"/>
  <c r="AI338" i="17"/>
  <c r="AI339" i="17"/>
  <c r="AI340" i="17"/>
  <c r="AI341" i="17"/>
  <c r="AI342" i="17"/>
  <c r="AI343" i="17"/>
  <c r="AI344" i="17"/>
  <c r="AI345" i="17"/>
  <c r="AI346" i="17"/>
  <c r="AI347" i="17"/>
  <c r="AI348" i="17"/>
  <c r="AI349" i="17"/>
  <c r="AI350" i="17"/>
  <c r="AI351" i="17"/>
  <c r="AI352" i="17"/>
  <c r="AI353" i="17"/>
  <c r="AI354" i="17"/>
  <c r="AI355" i="17"/>
  <c r="AI356" i="17"/>
  <c r="AI357" i="17"/>
  <c r="AI358" i="17"/>
  <c r="AI359" i="17"/>
  <c r="AI360" i="17"/>
  <c r="AI361" i="17"/>
  <c r="AI362" i="17"/>
  <c r="AI363" i="17"/>
  <c r="AI364" i="17"/>
  <c r="AI365" i="17"/>
  <c r="AI366" i="17"/>
  <c r="AI367" i="17"/>
  <c r="AI368" i="17"/>
  <c r="AI369" i="17"/>
  <c r="AI370" i="17"/>
  <c r="AI371" i="17"/>
  <c r="AI372" i="17"/>
  <c r="AI373" i="17"/>
  <c r="AI374" i="17"/>
  <c r="AI375" i="17"/>
  <c r="AI376" i="17"/>
  <c r="AI377" i="17"/>
  <c r="AI378" i="17"/>
  <c r="AI379" i="17"/>
  <c r="AI380" i="17"/>
  <c r="AI381" i="17"/>
  <c r="AI382" i="17"/>
  <c r="AI383" i="17"/>
  <c r="AI384" i="17"/>
  <c r="AI385" i="17"/>
  <c r="AI386" i="17"/>
  <c r="AI387" i="17"/>
  <c r="AI388" i="17"/>
  <c r="AI389" i="17"/>
  <c r="AI390" i="17"/>
  <c r="AI391" i="17"/>
  <c r="AI392" i="17"/>
  <c r="AI393" i="17"/>
  <c r="AI394" i="17"/>
  <c r="AI395" i="17"/>
  <c r="AI396" i="17"/>
  <c r="AI397" i="17"/>
  <c r="AI398" i="17"/>
  <c r="AI399" i="17"/>
  <c r="AI400" i="17"/>
  <c r="AI401" i="17"/>
  <c r="AI402" i="17"/>
  <c r="AI403" i="17"/>
  <c r="AI404" i="17"/>
  <c r="AI405" i="17"/>
  <c r="AI406" i="17"/>
  <c r="AI407" i="17"/>
  <c r="AI408" i="17"/>
  <c r="AI409" i="17"/>
  <c r="AI410" i="17"/>
  <c r="AI411" i="17"/>
  <c r="AI412" i="17"/>
  <c r="AI413" i="17"/>
  <c r="AI414" i="17"/>
  <c r="AI415" i="17"/>
  <c r="AI416" i="17"/>
  <c r="AI417" i="17"/>
  <c r="AI418" i="17"/>
  <c r="AI419" i="17"/>
  <c r="AI420" i="17"/>
  <c r="AI421" i="17"/>
  <c r="AI422" i="17"/>
  <c r="AI423" i="17"/>
  <c r="AI424" i="17"/>
  <c r="AI425" i="17"/>
  <c r="AI426" i="17"/>
  <c r="AI427" i="17"/>
  <c r="AI428" i="17"/>
  <c r="AI429" i="17"/>
  <c r="AI430" i="17"/>
  <c r="AI431" i="17"/>
  <c r="AI432" i="17"/>
  <c r="AI433" i="17"/>
  <c r="AI434" i="17"/>
  <c r="AI435" i="17"/>
  <c r="AI436" i="17"/>
  <c r="AI437" i="17"/>
  <c r="AI438" i="17"/>
  <c r="AI439" i="17"/>
  <c r="AI440" i="17"/>
  <c r="AI441" i="17"/>
  <c r="AI442" i="17"/>
  <c r="AI443" i="17"/>
  <c r="AI444" i="17"/>
  <c r="AI445" i="17"/>
  <c r="AI446" i="17"/>
  <c r="AI447" i="17"/>
  <c r="AI448" i="17"/>
  <c r="AI449" i="17"/>
  <c r="AI450" i="17"/>
  <c r="AI451" i="17"/>
  <c r="AI452" i="17"/>
  <c r="AI453" i="17"/>
  <c r="AI454" i="17"/>
  <c r="AI455" i="17"/>
  <c r="AI456" i="17"/>
  <c r="AI457" i="17"/>
  <c r="AI458" i="17"/>
  <c r="AI459" i="17"/>
  <c r="AI460" i="17"/>
  <c r="AI461" i="17"/>
  <c r="AI462" i="17"/>
  <c r="AI463" i="17"/>
  <c r="AI464" i="17"/>
  <c r="AI465" i="17"/>
  <c r="AI466" i="17"/>
  <c r="AI467" i="17"/>
  <c r="AI468" i="17"/>
  <c r="AI469" i="17"/>
  <c r="AI470" i="17"/>
  <c r="AI471" i="17"/>
  <c r="AI472" i="17"/>
  <c r="AI473" i="17"/>
  <c r="AI474" i="17"/>
  <c r="AI475" i="17"/>
  <c r="AI476" i="17"/>
  <c r="AI477" i="17"/>
  <c r="AI478" i="17"/>
  <c r="AI479" i="17"/>
  <c r="AI480" i="17"/>
  <c r="AI481" i="17"/>
  <c r="AI482" i="17"/>
  <c r="AI483" i="17"/>
  <c r="AI484" i="17"/>
  <c r="AI485" i="17"/>
  <c r="AI486" i="17"/>
  <c r="AI487" i="17"/>
  <c r="AI488" i="17"/>
  <c r="AI489" i="17"/>
  <c r="AI490" i="17"/>
  <c r="AI491" i="17"/>
  <c r="AI492" i="17"/>
  <c r="AI493" i="17"/>
  <c r="AI494" i="17"/>
  <c r="AI495" i="17"/>
  <c r="AI496" i="17"/>
  <c r="AI497" i="17"/>
  <c r="AI498" i="17"/>
  <c r="AI499" i="17"/>
  <c r="AI500" i="17"/>
  <c r="AI501" i="17"/>
  <c r="AI502" i="17"/>
  <c r="AI503" i="17"/>
  <c r="AI504" i="17"/>
  <c r="AI505" i="17"/>
  <c r="AI506" i="17"/>
  <c r="AI507" i="17"/>
  <c r="AI508" i="17"/>
  <c r="AI509" i="17"/>
  <c r="AI510" i="17"/>
  <c r="AI511" i="17"/>
  <c r="AI512" i="17"/>
  <c r="AI513" i="17"/>
  <c r="AI514" i="17"/>
  <c r="AI515" i="17"/>
  <c r="AI516" i="17"/>
  <c r="AI517" i="17"/>
  <c r="AI518" i="17"/>
  <c r="AI519" i="17"/>
  <c r="AI520" i="17"/>
  <c r="AI521" i="17"/>
  <c r="AI522" i="17"/>
  <c r="AI523" i="17"/>
  <c r="AI524" i="17"/>
  <c r="AI525" i="17"/>
  <c r="AI526" i="17"/>
  <c r="AI527" i="17"/>
  <c r="AI528" i="17"/>
  <c r="AI529" i="17"/>
  <c r="AI530" i="17"/>
  <c r="AI531" i="17"/>
  <c r="AI532" i="17"/>
  <c r="AI533" i="17"/>
  <c r="AI534" i="17"/>
  <c r="AI535" i="17"/>
  <c r="AI536" i="17"/>
  <c r="AI537" i="17"/>
  <c r="AI538" i="17"/>
  <c r="AI539" i="17"/>
  <c r="AI540" i="17"/>
  <c r="AI541" i="17"/>
  <c r="AI542" i="17"/>
  <c r="AI543" i="17"/>
  <c r="AI544" i="17"/>
  <c r="AI545" i="17"/>
  <c r="AI546" i="17"/>
  <c r="AI547" i="17"/>
  <c r="AI548" i="17"/>
  <c r="AI549" i="17"/>
  <c r="AI550" i="17"/>
  <c r="AI551" i="17"/>
  <c r="AI552" i="17"/>
  <c r="AI553" i="17"/>
  <c r="AI554" i="17"/>
  <c r="AI555" i="17"/>
  <c r="AI556" i="17"/>
  <c r="AI557" i="17"/>
  <c r="AI558" i="17"/>
  <c r="AI559" i="17"/>
  <c r="AI560" i="17"/>
  <c r="AI561" i="17"/>
  <c r="AI562" i="17"/>
  <c r="AI563" i="17"/>
  <c r="AI564" i="17"/>
  <c r="AI565" i="17"/>
  <c r="AI566" i="17"/>
  <c r="AI567" i="17"/>
  <c r="AI568" i="17"/>
  <c r="AI569" i="17"/>
  <c r="AI570" i="17"/>
  <c r="AI571" i="17"/>
  <c r="AI572" i="17"/>
  <c r="AI573" i="17"/>
  <c r="AI574" i="17"/>
  <c r="AI575" i="17"/>
  <c r="AI576" i="17"/>
  <c r="AI577" i="17"/>
  <c r="AI578" i="17"/>
  <c r="AI579" i="17"/>
  <c r="AI580" i="17"/>
  <c r="AI581" i="17"/>
  <c r="AI582" i="17"/>
  <c r="AI583" i="17"/>
  <c r="AI584" i="17"/>
  <c r="AI585" i="17"/>
  <c r="AI586" i="17"/>
  <c r="AI587" i="17"/>
  <c r="AI588" i="17"/>
  <c r="AI589" i="17"/>
  <c r="AI590" i="17"/>
  <c r="AI591" i="17"/>
  <c r="AI592" i="17"/>
  <c r="AI593" i="17"/>
  <c r="AI594" i="17"/>
  <c r="AI595" i="17"/>
  <c r="AI596" i="17"/>
  <c r="AI597" i="17"/>
  <c r="AI598" i="17"/>
  <c r="AI599" i="17"/>
  <c r="AI600" i="17"/>
  <c r="AI601" i="17"/>
  <c r="AI602" i="17"/>
  <c r="AI603" i="17"/>
  <c r="AI604" i="17"/>
  <c r="AI605" i="17"/>
  <c r="AI606" i="17"/>
  <c r="AI607" i="17"/>
  <c r="AI608" i="17"/>
  <c r="AI609" i="17"/>
  <c r="AI610" i="17"/>
  <c r="AI611" i="17"/>
  <c r="AI612" i="17"/>
  <c r="AI613" i="17"/>
  <c r="AI614" i="17"/>
  <c r="AI615" i="17"/>
  <c r="AI616" i="17"/>
  <c r="AI617" i="17"/>
  <c r="AI618" i="17"/>
  <c r="AI619" i="17"/>
  <c r="AI620" i="17"/>
  <c r="AI621" i="17"/>
  <c r="AI622" i="17"/>
  <c r="AI623" i="17"/>
  <c r="AI624" i="17"/>
  <c r="AI625" i="17"/>
  <c r="AI626" i="17"/>
  <c r="AI627" i="17"/>
  <c r="AI628" i="17"/>
  <c r="AI629" i="17"/>
  <c r="AI630" i="17"/>
  <c r="AI631" i="17"/>
  <c r="AI632" i="17"/>
  <c r="AI633" i="17"/>
  <c r="AI634" i="17"/>
  <c r="AI635" i="17"/>
  <c r="AI636" i="17"/>
  <c r="AI637" i="17"/>
  <c r="AI638" i="17"/>
  <c r="AI639" i="17"/>
  <c r="AI640" i="17"/>
  <c r="AI641" i="17"/>
  <c r="AI642" i="17"/>
  <c r="AI643" i="17"/>
  <c r="AI644" i="17"/>
  <c r="AI645" i="17"/>
  <c r="AI646" i="17"/>
  <c r="AI647" i="17"/>
  <c r="AI648" i="17"/>
  <c r="AI649" i="17"/>
  <c r="AI650" i="17"/>
  <c r="AI651" i="17"/>
  <c r="AI652" i="17"/>
  <c r="AI653" i="17"/>
  <c r="AI654" i="17"/>
  <c r="AI655" i="17"/>
  <c r="AI656" i="17"/>
  <c r="AI657" i="17"/>
  <c r="AI658" i="17"/>
  <c r="AI659" i="17"/>
  <c r="AI660" i="17"/>
  <c r="AI661" i="17"/>
  <c r="AI662" i="17"/>
  <c r="AI663" i="17"/>
  <c r="AI664" i="17"/>
  <c r="AI665" i="17"/>
  <c r="AI666" i="17"/>
  <c r="AI667" i="17"/>
  <c r="AI668" i="17"/>
  <c r="AI669" i="17"/>
  <c r="AI670" i="17"/>
  <c r="AI671" i="17"/>
  <c r="AI672" i="17"/>
  <c r="AI673" i="17"/>
  <c r="AI674" i="17"/>
  <c r="AI675" i="17"/>
  <c r="AI676" i="17"/>
  <c r="AI677" i="17"/>
  <c r="AI678" i="17"/>
  <c r="AI679" i="17"/>
  <c r="AI680" i="17"/>
  <c r="AI681" i="17"/>
  <c r="AI682" i="17"/>
  <c r="AI683" i="17"/>
  <c r="AI684" i="17"/>
  <c r="AI685" i="17"/>
  <c r="AI686" i="17"/>
  <c r="AI687" i="17"/>
  <c r="AI688" i="17"/>
  <c r="AI689" i="17"/>
  <c r="AI690" i="17"/>
  <c r="AI691" i="17"/>
  <c r="AI692" i="17"/>
  <c r="AI693" i="17"/>
  <c r="AI694" i="17"/>
  <c r="AI695" i="17"/>
  <c r="AI696" i="17"/>
  <c r="AI697" i="17"/>
  <c r="AI698" i="17"/>
  <c r="AI699" i="17"/>
  <c r="AI700" i="17"/>
  <c r="AI701" i="17"/>
  <c r="AI702" i="17"/>
  <c r="AI703" i="17"/>
  <c r="AI704" i="17"/>
  <c r="AI705" i="17"/>
  <c r="AI706" i="17"/>
  <c r="AI707" i="17"/>
  <c r="AI708" i="17"/>
  <c r="AI709" i="17"/>
  <c r="AI710" i="17"/>
  <c r="AI711" i="17"/>
  <c r="AI712" i="17"/>
  <c r="AI713" i="17"/>
  <c r="AI714" i="17"/>
  <c r="AI715" i="17"/>
  <c r="AI716" i="17"/>
  <c r="AI717" i="17"/>
  <c r="AI718" i="17"/>
  <c r="AI719" i="17"/>
  <c r="AI720" i="17"/>
  <c r="AI721" i="17"/>
  <c r="AI722" i="17"/>
  <c r="AI723" i="17"/>
  <c r="AI724" i="17"/>
  <c r="AI725" i="17"/>
  <c r="AI726" i="17"/>
  <c r="AI727" i="17"/>
  <c r="AI728" i="17"/>
  <c r="AI729" i="17"/>
  <c r="AI730" i="17"/>
  <c r="AI731" i="17"/>
  <c r="AI732" i="17"/>
  <c r="AI733" i="17"/>
  <c r="AI734" i="17"/>
  <c r="AI735" i="17"/>
  <c r="AI736" i="17"/>
  <c r="AI737" i="17"/>
  <c r="AI738" i="17"/>
  <c r="AI739" i="17"/>
  <c r="AI740" i="17"/>
  <c r="AI741" i="17"/>
  <c r="AI742" i="17"/>
  <c r="AI743" i="17"/>
  <c r="AI744" i="17"/>
  <c r="AI745" i="17"/>
  <c r="AI746" i="17"/>
  <c r="AI747" i="17"/>
  <c r="AI748" i="17"/>
  <c r="AI749" i="17"/>
  <c r="AI750" i="17"/>
  <c r="AI751" i="17"/>
  <c r="AI752" i="17"/>
  <c r="AI753" i="17"/>
  <c r="AI754" i="17"/>
  <c r="AI755" i="17"/>
  <c r="AI756" i="17"/>
  <c r="AI757" i="17"/>
  <c r="AI758" i="17"/>
  <c r="AI759" i="17"/>
  <c r="AI760" i="17"/>
  <c r="AI761" i="17"/>
  <c r="AI762" i="17"/>
  <c r="AI763" i="17"/>
  <c r="AI764" i="17"/>
  <c r="AI765" i="17"/>
  <c r="AI766" i="17"/>
  <c r="AI767" i="17"/>
  <c r="AI768" i="17"/>
  <c r="AI769" i="17"/>
  <c r="AI770" i="17"/>
  <c r="AI771" i="17"/>
  <c r="AI772" i="17"/>
  <c r="AI773" i="17"/>
  <c r="AI774" i="17"/>
  <c r="AI775" i="17"/>
  <c r="AI776" i="17"/>
  <c r="AI777" i="17"/>
  <c r="AI778" i="17"/>
  <c r="AI779" i="17"/>
  <c r="AI780" i="17"/>
  <c r="AI781" i="17"/>
  <c r="AI782" i="17"/>
  <c r="AI783" i="17"/>
  <c r="AI784" i="17"/>
  <c r="AI785" i="17"/>
  <c r="AI786" i="17"/>
  <c r="AI787" i="17"/>
  <c r="AI788" i="17"/>
  <c r="AI789" i="17"/>
  <c r="AI790" i="17"/>
  <c r="AI791" i="17"/>
  <c r="AI792" i="17"/>
  <c r="AI793" i="17"/>
  <c r="AI794" i="17"/>
  <c r="AI795" i="17"/>
  <c r="AI796" i="17"/>
  <c r="AI797" i="17"/>
  <c r="AI798" i="17"/>
  <c r="AI799" i="17"/>
  <c r="AI800" i="17"/>
  <c r="AI801" i="17"/>
  <c r="AI802" i="17"/>
  <c r="AI803" i="17"/>
  <c r="AI804" i="17"/>
  <c r="AI805" i="17"/>
  <c r="AI806" i="17"/>
  <c r="AI807" i="17"/>
  <c r="AI808" i="17"/>
  <c r="AI809" i="17"/>
  <c r="AI810" i="17"/>
  <c r="AI811" i="17"/>
  <c r="AI812" i="17"/>
  <c r="AI813" i="17"/>
  <c r="AI814" i="17"/>
  <c r="AI815" i="17"/>
  <c r="AI816" i="17"/>
  <c r="AI817" i="17"/>
  <c r="AI818" i="17"/>
  <c r="AI819" i="17"/>
  <c r="AI820" i="17"/>
  <c r="AI821" i="17"/>
  <c r="AI822" i="17"/>
  <c r="AI823" i="17"/>
  <c r="AI824" i="17"/>
  <c r="AI825" i="17"/>
  <c r="AI826" i="17"/>
  <c r="AI827" i="17"/>
  <c r="AI828" i="17"/>
  <c r="AI829" i="17"/>
  <c r="AI830" i="17"/>
  <c r="AI831" i="17"/>
  <c r="AI832" i="17"/>
  <c r="AI833" i="17"/>
  <c r="AI834" i="17"/>
  <c r="AI835" i="17"/>
  <c r="AI836" i="17"/>
  <c r="AI837" i="17"/>
  <c r="AI838" i="17"/>
  <c r="AI839" i="17"/>
  <c r="AI840" i="17"/>
  <c r="AI841" i="17"/>
  <c r="AI842" i="17"/>
  <c r="AI843" i="17"/>
  <c r="AI844" i="17"/>
  <c r="AI845" i="17"/>
  <c r="AI846" i="17"/>
  <c r="AI847" i="17"/>
  <c r="AI848" i="17"/>
  <c r="AI849" i="17"/>
  <c r="AI850" i="17"/>
  <c r="AI851" i="17"/>
  <c r="AI852" i="17"/>
  <c r="AI853" i="17"/>
  <c r="AI854" i="17"/>
  <c r="AI855" i="17"/>
  <c r="AI856" i="17"/>
  <c r="AI857" i="17"/>
  <c r="AI858" i="17"/>
  <c r="AI859" i="17"/>
  <c r="AI860" i="17"/>
  <c r="AI861" i="17"/>
  <c r="AI862" i="17"/>
  <c r="AI863" i="17"/>
  <c r="AI864" i="17"/>
  <c r="AI865" i="17"/>
  <c r="AI866" i="17"/>
  <c r="AI867" i="17"/>
  <c r="AI868" i="17"/>
  <c r="AI869" i="17"/>
  <c r="AI870" i="17"/>
  <c r="AI871" i="17"/>
  <c r="AI872" i="17"/>
  <c r="AI873" i="17"/>
  <c r="AI874" i="17"/>
  <c r="AI875" i="17"/>
  <c r="AI876" i="17"/>
  <c r="AI877" i="17"/>
  <c r="AI878" i="17"/>
  <c r="AI879" i="17"/>
  <c r="AI880" i="17"/>
  <c r="AI881" i="17"/>
  <c r="AI882" i="17"/>
  <c r="AI883" i="17"/>
  <c r="AI884" i="17"/>
  <c r="AI885" i="17"/>
  <c r="AI886" i="17"/>
  <c r="AI887" i="17"/>
  <c r="AI888" i="17"/>
  <c r="AI889" i="17"/>
  <c r="AI890" i="17"/>
  <c r="AI891" i="17"/>
  <c r="AI892" i="17"/>
  <c r="AI893" i="17"/>
  <c r="AI894" i="17"/>
  <c r="AI895" i="17"/>
  <c r="AI896" i="17"/>
  <c r="AI897" i="17"/>
  <c r="AI898" i="17"/>
  <c r="AI899" i="17"/>
  <c r="AI900" i="17"/>
  <c r="AI901" i="17"/>
  <c r="AI902" i="17"/>
  <c r="AI903" i="17"/>
  <c r="AI904" i="17"/>
  <c r="AI905" i="17"/>
  <c r="AI906" i="17"/>
  <c r="AI907" i="17"/>
  <c r="AI908" i="17"/>
  <c r="AI909" i="17"/>
  <c r="AI910" i="17"/>
  <c r="AI911" i="17"/>
  <c r="AI912" i="17"/>
  <c r="AI913" i="17"/>
  <c r="AI914" i="17"/>
  <c r="AI915" i="17"/>
  <c r="AI916" i="17"/>
  <c r="AI917" i="17"/>
  <c r="AI918" i="17"/>
  <c r="AI919" i="17"/>
  <c r="AI920" i="17"/>
  <c r="AI921" i="17"/>
  <c r="AI922" i="17"/>
  <c r="AI923" i="17"/>
  <c r="AI924" i="17"/>
  <c r="AI925" i="17"/>
  <c r="AI926" i="17"/>
  <c r="AI927" i="17"/>
  <c r="AI928" i="17"/>
  <c r="AI929" i="17"/>
  <c r="AI930" i="17"/>
  <c r="AI931" i="17"/>
  <c r="AI932" i="17"/>
  <c r="AI933" i="17"/>
  <c r="AI934" i="17"/>
  <c r="AI935" i="17"/>
  <c r="AI936" i="17"/>
  <c r="AI937" i="17"/>
  <c r="AI938" i="17"/>
  <c r="AI939" i="17"/>
  <c r="AI940" i="17"/>
  <c r="AI941" i="17"/>
  <c r="AI942" i="17"/>
  <c r="AI943" i="17"/>
  <c r="AI944" i="17"/>
  <c r="AI945" i="17"/>
  <c r="AI946" i="17"/>
  <c r="AI947" i="17"/>
  <c r="AI948" i="17"/>
  <c r="AI949" i="17"/>
  <c r="AI950" i="17"/>
  <c r="AI951" i="17"/>
  <c r="AI952" i="17"/>
  <c r="AI953" i="17"/>
  <c r="AI954" i="17"/>
  <c r="AI955" i="17"/>
  <c r="AI956" i="17"/>
  <c r="AI957" i="17"/>
  <c r="AI958" i="17"/>
  <c r="AI959" i="17"/>
  <c r="AI960" i="17"/>
  <c r="AI961" i="17"/>
  <c r="AI962" i="17"/>
  <c r="AI963" i="17"/>
  <c r="AI964" i="17"/>
  <c r="AI965" i="17"/>
  <c r="AI966" i="17"/>
  <c r="AI967" i="17"/>
  <c r="AI968" i="17"/>
  <c r="AI969" i="17"/>
  <c r="AI970" i="17"/>
  <c r="AI971" i="17"/>
  <c r="AI972" i="17"/>
  <c r="AI973" i="17"/>
  <c r="AI974" i="17"/>
  <c r="AI975" i="17"/>
  <c r="AI976" i="17"/>
  <c r="AI977" i="17"/>
  <c r="AI978" i="17"/>
  <c r="AI979" i="17"/>
  <c r="AI980" i="17"/>
  <c r="AI981" i="17"/>
  <c r="AI982" i="17"/>
  <c r="AI983" i="17"/>
  <c r="AI984" i="17"/>
  <c r="AI985" i="17"/>
  <c r="AI986" i="17"/>
  <c r="AI987" i="17"/>
  <c r="AI988" i="17"/>
  <c r="AI989" i="17"/>
  <c r="AI990" i="17"/>
  <c r="AI991" i="17"/>
  <c r="AI992" i="17"/>
  <c r="AI993" i="17"/>
  <c r="AI994" i="17"/>
  <c r="AI995" i="17"/>
  <c r="AI996" i="17"/>
  <c r="AI997" i="17"/>
  <c r="AI998" i="17"/>
  <c r="AI999" i="17"/>
  <c r="AI1000" i="17"/>
  <c r="AI1001" i="17"/>
  <c r="AI1002" i="17"/>
  <c r="AI1003" i="17"/>
  <c r="AI1004" i="17"/>
  <c r="AI1005" i="17"/>
  <c r="AI1006" i="17"/>
  <c r="AI1007" i="17"/>
  <c r="AI1008" i="17"/>
  <c r="AI1009" i="17"/>
  <c r="AI1010" i="17"/>
  <c r="AI1011" i="17"/>
  <c r="AI1012" i="17"/>
  <c r="AI1013" i="17"/>
  <c r="AI1014" i="17"/>
  <c r="AI1015" i="17"/>
  <c r="AI1016" i="17"/>
  <c r="AI1017" i="17"/>
  <c r="AI1018" i="17"/>
  <c r="AI1019" i="17"/>
  <c r="AI1020" i="17"/>
  <c r="AI1021" i="17"/>
  <c r="AI1022" i="17"/>
  <c r="AI1023" i="17"/>
  <c r="AI1024" i="17"/>
  <c r="AI1025" i="17"/>
  <c r="AI1026" i="17"/>
  <c r="AI1027" i="17"/>
  <c r="AI1028" i="17"/>
  <c r="AI1029" i="17"/>
  <c r="AI1030" i="17"/>
  <c r="AI1031" i="17"/>
  <c r="AI1032" i="17"/>
  <c r="AI1033" i="17"/>
  <c r="AI1034" i="17"/>
  <c r="AI1035" i="17"/>
  <c r="AI1036" i="17"/>
  <c r="AI1037" i="17"/>
  <c r="AI1038" i="17"/>
  <c r="AI1039" i="17"/>
  <c r="AI1040" i="17"/>
  <c r="AI1041" i="17"/>
  <c r="AI1042" i="17"/>
  <c r="AI1043" i="17"/>
  <c r="AI1044" i="17"/>
  <c r="AI1045" i="17"/>
  <c r="AI1046" i="17"/>
  <c r="AI1047" i="17"/>
  <c r="AI1048" i="17"/>
  <c r="AI1049" i="17"/>
  <c r="AI1050" i="17"/>
  <c r="AI1051" i="17"/>
  <c r="AI1052" i="17"/>
  <c r="AI1053" i="17"/>
  <c r="AI1054" i="17"/>
  <c r="AI1055" i="17"/>
  <c r="AI1056" i="17"/>
  <c r="AI1057" i="17"/>
  <c r="AI1058" i="17"/>
  <c r="AI1059" i="17"/>
  <c r="AI1060" i="17"/>
  <c r="AI1061" i="17"/>
  <c r="AI1062" i="17"/>
  <c r="AI1063" i="17"/>
  <c r="AI1064" i="17"/>
  <c r="AI1065" i="17"/>
  <c r="AI1066" i="17"/>
  <c r="AI1067" i="17"/>
  <c r="AI1068" i="17"/>
  <c r="AI1069" i="17"/>
  <c r="AI1070" i="17"/>
  <c r="AI1071" i="17"/>
  <c r="AI1072" i="17"/>
  <c r="AI1073" i="17"/>
  <c r="AI1074" i="17"/>
  <c r="AI1075" i="17"/>
  <c r="AI1076" i="17"/>
  <c r="AI1077" i="17"/>
  <c r="AI1078" i="17"/>
  <c r="AI1079" i="17"/>
  <c r="AI1080" i="17"/>
  <c r="AI1081" i="17"/>
  <c r="AI1082" i="17"/>
  <c r="AI1083" i="17"/>
  <c r="AI1084" i="17"/>
  <c r="AI1085" i="17"/>
  <c r="AI1086" i="17"/>
  <c r="AI1087" i="17"/>
  <c r="AI1088" i="17"/>
  <c r="AI1089" i="17"/>
  <c r="AI1090" i="17"/>
  <c r="AI1091" i="17"/>
  <c r="AI1092" i="17"/>
  <c r="AI1093" i="17"/>
  <c r="AI1094" i="17"/>
  <c r="AI1095" i="17"/>
  <c r="AI1096" i="17"/>
  <c r="AI1097" i="17"/>
  <c r="AI1098" i="17"/>
  <c r="AI1099" i="17"/>
  <c r="AI1100" i="17"/>
  <c r="AI1101" i="17"/>
  <c r="AI1102" i="17"/>
  <c r="AI1103" i="17"/>
  <c r="AI1104" i="17"/>
  <c r="AI1105" i="17"/>
  <c r="AI1106" i="17"/>
  <c r="AI1107" i="17"/>
  <c r="AI1108" i="17"/>
  <c r="AI1109" i="17"/>
  <c r="AI1110" i="17"/>
  <c r="AI1111" i="17"/>
  <c r="AI1112" i="17"/>
  <c r="AI1113" i="17"/>
  <c r="AI1114" i="17"/>
  <c r="AI1115" i="17"/>
  <c r="AI1116" i="17"/>
  <c r="AI1117" i="17"/>
  <c r="AI1118" i="17"/>
  <c r="AI1119" i="17"/>
  <c r="AI1120" i="17"/>
  <c r="AI1121" i="17"/>
  <c r="AI1122" i="17"/>
  <c r="AI1123" i="17"/>
  <c r="AI1124" i="17"/>
  <c r="AI1125" i="17"/>
  <c r="AI1126" i="17"/>
  <c r="AI1127" i="17"/>
  <c r="AI1128" i="17"/>
  <c r="AI1129" i="17"/>
  <c r="AI1130" i="17"/>
  <c r="AI1131" i="17"/>
  <c r="AI1132" i="17"/>
  <c r="AI1133" i="17"/>
  <c r="AI1134" i="17"/>
  <c r="AI1135" i="17"/>
  <c r="AI1136" i="17"/>
  <c r="AI1137" i="17"/>
  <c r="AI1138" i="17"/>
  <c r="AI1139" i="17"/>
  <c r="AI1140" i="17"/>
  <c r="AI1141" i="17"/>
  <c r="AI1142" i="17"/>
  <c r="AI1143" i="17"/>
  <c r="AI1144" i="17"/>
  <c r="AI1145" i="17"/>
  <c r="AI1146" i="17"/>
  <c r="AI1147" i="17"/>
  <c r="AI1148" i="17"/>
  <c r="AI1149" i="17"/>
  <c r="AI1150" i="17"/>
  <c r="AI1151" i="17"/>
  <c r="AI1152" i="17"/>
  <c r="AI1153" i="17"/>
  <c r="AI1154" i="17"/>
  <c r="AI1155" i="17"/>
  <c r="AI1156" i="17"/>
  <c r="AI1157" i="17"/>
  <c r="AI1158" i="17"/>
  <c r="AI1159" i="17"/>
  <c r="AI1160" i="17"/>
  <c r="AI1161" i="17"/>
  <c r="AI1162" i="17"/>
  <c r="AI1163" i="17"/>
  <c r="AI1164" i="17"/>
  <c r="AI1165" i="17"/>
  <c r="AI1166" i="17"/>
  <c r="AI1167" i="17"/>
  <c r="AI1168" i="17"/>
  <c r="AI1169" i="17"/>
  <c r="AI1170" i="17"/>
  <c r="AI1171" i="17"/>
  <c r="AI1172" i="17"/>
  <c r="AI1173" i="17"/>
  <c r="AI1174" i="17"/>
  <c r="AI1175" i="17"/>
  <c r="AI1176" i="17"/>
  <c r="AI1177" i="17"/>
  <c r="AI1178" i="17"/>
  <c r="AI1179" i="17"/>
  <c r="AI1180" i="17"/>
  <c r="AI1181" i="17"/>
  <c r="AI1182" i="17"/>
  <c r="AI1183" i="17"/>
  <c r="AI1184" i="17"/>
  <c r="AI1185" i="17"/>
  <c r="AI1186" i="17"/>
  <c r="AI1187" i="17"/>
  <c r="AI1188" i="17"/>
  <c r="AI1189" i="17"/>
  <c r="AI1190" i="17"/>
  <c r="AI1191" i="17"/>
  <c r="AI1192" i="17"/>
  <c r="AI1193" i="17"/>
  <c r="AI1194" i="17"/>
  <c r="AI1195" i="17"/>
  <c r="AI1196" i="17"/>
  <c r="AI1197" i="17"/>
  <c r="AI1198" i="17"/>
  <c r="AI1199" i="17"/>
  <c r="AI1200" i="17"/>
  <c r="AI1201" i="17"/>
  <c r="AI1202" i="17"/>
  <c r="AI1203" i="17"/>
  <c r="AI1204" i="17"/>
  <c r="AI1205" i="17"/>
  <c r="AI1206" i="17"/>
  <c r="AI1207" i="17"/>
  <c r="AI1208" i="17"/>
  <c r="AI1209" i="17"/>
  <c r="AI1210" i="17"/>
  <c r="AI1211" i="17"/>
  <c r="AI1212" i="17"/>
  <c r="AI1213" i="17"/>
  <c r="AI1214" i="17"/>
  <c r="AI1215" i="17"/>
  <c r="AI1216" i="17"/>
  <c r="AI1217" i="17"/>
  <c r="AI1218" i="17"/>
  <c r="AI1219" i="17"/>
  <c r="AI1220" i="17"/>
  <c r="AI1221" i="17"/>
  <c r="AI1222" i="17"/>
  <c r="AI1223" i="17"/>
  <c r="AI1224" i="17"/>
  <c r="AI1225" i="17"/>
  <c r="AI1226" i="17"/>
  <c r="AI1227" i="17"/>
  <c r="AI1228" i="17"/>
  <c r="AI1229" i="17"/>
  <c r="AI1230" i="17"/>
  <c r="AI1231" i="17"/>
  <c r="AI1232" i="17"/>
  <c r="AI1233" i="17"/>
  <c r="AI1234" i="17"/>
  <c r="AI1235" i="17"/>
  <c r="AI1236" i="17"/>
  <c r="AI1237" i="17"/>
  <c r="AI1238" i="17"/>
  <c r="AI1239" i="17"/>
  <c r="AI1240" i="17"/>
  <c r="AI1241" i="17"/>
  <c r="AI1242" i="17"/>
  <c r="AI1243" i="17"/>
  <c r="AI1244" i="17"/>
  <c r="AI1245" i="17"/>
  <c r="AI1246" i="17"/>
  <c r="AI1247" i="17"/>
  <c r="AI1248" i="17"/>
  <c r="AI1249" i="17"/>
  <c r="AI1250" i="17"/>
  <c r="AI1251" i="17"/>
  <c r="AI1252" i="17"/>
  <c r="AI1253" i="17"/>
  <c r="AI1254" i="17"/>
  <c r="AI1255" i="17"/>
  <c r="AI1256" i="17"/>
  <c r="AI1257" i="17"/>
  <c r="AI1258" i="17"/>
  <c r="AI1259" i="17"/>
  <c r="AI1260" i="17"/>
  <c r="AI1261" i="17"/>
  <c r="AI1262" i="17"/>
  <c r="AI1263" i="17"/>
  <c r="AI1264" i="17"/>
  <c r="AI1265" i="17"/>
  <c r="AI1266" i="17"/>
  <c r="AI1267" i="17"/>
  <c r="AI1268" i="17"/>
  <c r="AI1269" i="17"/>
  <c r="AI1270" i="17"/>
  <c r="AI1271" i="17"/>
  <c r="AI1272" i="17"/>
  <c r="AI1273" i="17"/>
  <c r="AI1274" i="17"/>
  <c r="AI1275" i="17"/>
  <c r="AI1276" i="17"/>
  <c r="AI1277" i="17"/>
  <c r="AI1278" i="17"/>
  <c r="AI1279" i="17"/>
  <c r="AI1280" i="17"/>
  <c r="AI1281" i="17"/>
  <c r="AI1282" i="17"/>
  <c r="AI1283" i="17"/>
  <c r="AI1284" i="17"/>
  <c r="AI1285" i="17"/>
  <c r="AI1286" i="17"/>
  <c r="AI1287" i="17"/>
  <c r="AI1288" i="17"/>
  <c r="AI1289" i="17"/>
  <c r="AI1290" i="17"/>
  <c r="AI1291" i="17"/>
  <c r="AI1292" i="17"/>
  <c r="AI1293" i="17"/>
  <c r="AI1294" i="17"/>
  <c r="AI1295" i="17"/>
  <c r="AI1296" i="17"/>
  <c r="AI1297" i="17"/>
  <c r="AI1298" i="17"/>
  <c r="AI1299" i="17"/>
  <c r="AI1300" i="17"/>
  <c r="AI1301" i="17"/>
  <c r="AI1302" i="17"/>
  <c r="AI1303" i="17"/>
  <c r="AI1304" i="17"/>
  <c r="AI1305" i="17"/>
  <c r="AI1306" i="17"/>
  <c r="AI1307" i="17"/>
  <c r="AI1308" i="17"/>
  <c r="AI1309" i="17"/>
  <c r="AI1310" i="17"/>
  <c r="AI1311" i="17"/>
  <c r="AI1312" i="17"/>
  <c r="AI1313" i="17"/>
  <c r="AI1314" i="17"/>
  <c r="AI1315" i="17"/>
  <c r="AI1316" i="17"/>
  <c r="AI1317" i="17"/>
  <c r="AI1318" i="17"/>
  <c r="AI1319" i="17"/>
  <c r="AI1320" i="17"/>
  <c r="AI1321" i="17"/>
  <c r="AI1322" i="17"/>
  <c r="AI1323" i="17"/>
  <c r="AI1324" i="17"/>
  <c r="AI1325" i="17"/>
  <c r="AI1326" i="17"/>
  <c r="AI1327" i="17"/>
  <c r="AI1328" i="17"/>
  <c r="AI1329" i="17"/>
  <c r="AI1330" i="17"/>
  <c r="AI1331" i="17"/>
  <c r="AI1332" i="17"/>
  <c r="AI1333" i="17"/>
  <c r="AI1334" i="17"/>
  <c r="AI1335" i="17"/>
  <c r="AI1336" i="17"/>
  <c r="AI1337" i="17"/>
  <c r="AI1338" i="17"/>
  <c r="AI1339" i="17"/>
  <c r="AI1340" i="17"/>
  <c r="AI1341" i="17"/>
  <c r="AI1342" i="17"/>
  <c r="AI1343" i="17"/>
  <c r="AI1344" i="17"/>
  <c r="AI1345" i="17"/>
  <c r="AI1346" i="17"/>
  <c r="AI1347" i="17"/>
  <c r="AI1348" i="17"/>
  <c r="AI1349" i="17"/>
  <c r="AI1350" i="17"/>
  <c r="AI1351" i="17"/>
  <c r="AI1352" i="17"/>
  <c r="AI1353" i="17"/>
  <c r="AI1354" i="17"/>
  <c r="AI1355" i="17"/>
  <c r="AI1356" i="17"/>
  <c r="AI1357" i="17"/>
  <c r="AI1358" i="17"/>
  <c r="AI1359" i="17"/>
  <c r="AI1360" i="17"/>
  <c r="AI1361" i="17"/>
  <c r="AI1362" i="17"/>
  <c r="AI1363" i="17"/>
  <c r="AI1364" i="17"/>
  <c r="AI1365" i="17"/>
  <c r="AI1366" i="17"/>
  <c r="AI1367" i="17"/>
  <c r="AI1368" i="17"/>
  <c r="AI1369" i="17"/>
  <c r="AI1370" i="17"/>
  <c r="AI1371" i="17"/>
  <c r="AI1372" i="17"/>
  <c r="AI1373" i="17"/>
  <c r="AI1374" i="17"/>
  <c r="AI1375" i="17"/>
  <c r="AI1376" i="17"/>
  <c r="AI1377" i="17"/>
  <c r="AI1378" i="17"/>
  <c r="AI1379" i="17"/>
  <c r="AI1380" i="17"/>
  <c r="AI1381" i="17"/>
  <c r="AI1382" i="17"/>
  <c r="AI1383" i="17"/>
  <c r="AI1384" i="17"/>
  <c r="AI1385" i="17"/>
  <c r="AI1386" i="17"/>
  <c r="AI1387" i="17"/>
  <c r="AI1388" i="17"/>
  <c r="AI1389" i="17"/>
  <c r="AI1390" i="17"/>
  <c r="AI1391" i="17"/>
  <c r="AI1392" i="17"/>
  <c r="AI1393" i="17"/>
  <c r="AI1394" i="17"/>
  <c r="AI1395" i="17"/>
  <c r="AI1396" i="17"/>
  <c r="AI1397" i="17"/>
  <c r="AI1398" i="17"/>
  <c r="AI1399" i="17"/>
  <c r="AI1400" i="17"/>
  <c r="AI1401" i="17"/>
  <c r="AI1402" i="17"/>
  <c r="AI1403" i="17"/>
  <c r="AI1404" i="17"/>
  <c r="AI1405" i="17"/>
  <c r="AI1406" i="17"/>
  <c r="AI1407" i="17"/>
  <c r="AI1408" i="17"/>
  <c r="AI1409" i="17"/>
  <c r="AI1410" i="17"/>
  <c r="AI1411" i="17"/>
  <c r="AI1412" i="17"/>
  <c r="AI1413" i="17"/>
  <c r="AI1414" i="17"/>
  <c r="AI1415" i="17"/>
  <c r="AI1416" i="17"/>
  <c r="AI1417" i="17"/>
  <c r="AI1418" i="17"/>
  <c r="AI1419" i="17"/>
  <c r="AI1420" i="17"/>
  <c r="AI1421" i="17"/>
  <c r="AI1422" i="17"/>
  <c r="AI1423" i="17"/>
  <c r="AI1424" i="17"/>
  <c r="AI1425" i="17"/>
  <c r="AI1426" i="17"/>
  <c r="AI1427" i="17"/>
  <c r="AI1428" i="17"/>
  <c r="AI1429" i="17"/>
  <c r="AI1430" i="17"/>
  <c r="AI1431" i="17"/>
  <c r="AI1432" i="17"/>
  <c r="AI1433" i="17"/>
  <c r="AI1434" i="17"/>
  <c r="AI1435" i="17"/>
  <c r="AI1436" i="17"/>
  <c r="AI1437" i="17"/>
  <c r="AI1438" i="17"/>
  <c r="AI1439" i="17"/>
  <c r="AI1440" i="17"/>
  <c r="AI1441" i="17"/>
  <c r="AI1442" i="17"/>
  <c r="AI1443" i="17"/>
  <c r="AI1444" i="17"/>
  <c r="AI1445" i="17"/>
  <c r="AI1446" i="17"/>
  <c r="AI1447" i="17"/>
  <c r="AI1448" i="17"/>
  <c r="AI1449" i="17"/>
  <c r="AI1450" i="17"/>
  <c r="AI1451" i="17"/>
  <c r="AI1452" i="17"/>
  <c r="AI1453" i="17"/>
  <c r="AI1454" i="17"/>
  <c r="AI1455" i="17"/>
  <c r="AI1456" i="17"/>
  <c r="AI1457" i="17"/>
  <c r="AI1458" i="17"/>
  <c r="AI1459" i="17"/>
  <c r="AI1460" i="17"/>
  <c r="AI1461" i="17"/>
  <c r="AI1462" i="17"/>
  <c r="AI1463" i="17"/>
  <c r="AI1464" i="17"/>
  <c r="AI1465" i="17"/>
  <c r="AI1466" i="17"/>
  <c r="AI1467" i="17"/>
  <c r="AI1468" i="17"/>
  <c r="AI1469" i="17"/>
  <c r="AI1470" i="17"/>
  <c r="AI1471" i="17"/>
  <c r="AI1472" i="17"/>
  <c r="AI1473" i="17"/>
  <c r="AI1474" i="17"/>
  <c r="AI1475" i="17"/>
  <c r="AI1476" i="17"/>
  <c r="AI1477" i="17"/>
  <c r="AI1478" i="17"/>
  <c r="AI1479" i="17"/>
  <c r="AI1480" i="17"/>
  <c r="AI1481" i="17"/>
  <c r="AI1482" i="17"/>
  <c r="AI1483" i="17"/>
  <c r="AI1484" i="17"/>
  <c r="AI1485" i="17"/>
  <c r="AI1486" i="17"/>
  <c r="AI1487" i="17"/>
  <c r="AI1488" i="17"/>
  <c r="AI1489" i="17"/>
  <c r="AI1490" i="17"/>
  <c r="AI1491" i="17"/>
  <c r="AI1492" i="17"/>
  <c r="AI1493" i="17"/>
  <c r="AI1494" i="17"/>
  <c r="AI1495" i="17"/>
  <c r="AI1496" i="17"/>
  <c r="AI1497" i="17"/>
  <c r="AI1498" i="17"/>
  <c r="AI1499" i="17"/>
  <c r="AI1500" i="17"/>
  <c r="AI1501" i="17"/>
  <c r="AI1502" i="17"/>
  <c r="AI1503" i="17"/>
  <c r="AI1504" i="17"/>
  <c r="AI1505" i="17"/>
  <c r="AI1506" i="17"/>
  <c r="AI1507" i="17"/>
  <c r="AI1508" i="17"/>
  <c r="AI1509" i="17"/>
  <c r="AI1510" i="17"/>
  <c r="AI1511" i="17"/>
  <c r="AI1512" i="17"/>
  <c r="AI1513" i="17"/>
  <c r="AI1514" i="17"/>
  <c r="AI1515" i="17"/>
  <c r="AI1516" i="17"/>
  <c r="AI1517" i="17"/>
  <c r="AI1518" i="17"/>
  <c r="AI1519" i="17"/>
  <c r="AI1520" i="17"/>
  <c r="AI1521" i="17"/>
  <c r="AI1522" i="17"/>
  <c r="AI1523" i="17"/>
  <c r="AI1524" i="17"/>
  <c r="AI1525" i="17"/>
  <c r="AI1526" i="17"/>
  <c r="AI1527" i="17"/>
  <c r="AI1528" i="17"/>
  <c r="AI1529" i="17"/>
  <c r="AI1530" i="17"/>
  <c r="AI1531" i="17"/>
  <c r="AI1532" i="17"/>
  <c r="AI1533" i="17"/>
  <c r="AI1534" i="17"/>
  <c r="AI1535" i="17"/>
  <c r="AI1536" i="17"/>
  <c r="AI1537" i="17"/>
  <c r="AI1538" i="17"/>
  <c r="AI1539" i="17"/>
  <c r="AI1540" i="17"/>
  <c r="AI1541" i="17"/>
  <c r="AI1542" i="17"/>
  <c r="AI1543" i="17"/>
  <c r="AI1544" i="17"/>
  <c r="AI1545" i="17"/>
  <c r="AI1546" i="17"/>
  <c r="AI1547" i="17"/>
  <c r="AI1548" i="17"/>
  <c r="AI1549" i="17"/>
  <c r="AI1550" i="17"/>
  <c r="AI1551" i="17"/>
  <c r="AI1552" i="17"/>
  <c r="AI1553" i="17"/>
  <c r="AI1554" i="17"/>
  <c r="AI1555" i="17"/>
  <c r="AI1556" i="17"/>
  <c r="AI1557" i="17"/>
  <c r="AI1558" i="17"/>
  <c r="AI1559" i="17"/>
  <c r="AI1560" i="17"/>
  <c r="AI1561" i="17"/>
  <c r="AI1562" i="17"/>
  <c r="AI1563" i="17"/>
  <c r="AI1564" i="17"/>
  <c r="AI1565" i="17"/>
  <c r="AI1566" i="17"/>
  <c r="AI1567" i="17"/>
  <c r="AI1568" i="17"/>
  <c r="AI1569" i="17"/>
  <c r="AI1570" i="17"/>
  <c r="AI1571" i="17"/>
  <c r="AI1572" i="17"/>
  <c r="AI1573" i="17"/>
  <c r="AI1574" i="17"/>
  <c r="AI1575" i="17"/>
  <c r="AI1576" i="17"/>
  <c r="AI1577" i="17"/>
  <c r="AI1578" i="17"/>
  <c r="AI1579" i="17"/>
  <c r="AI1580" i="17"/>
  <c r="AI1581" i="17"/>
  <c r="AI1582" i="17"/>
  <c r="AI1583" i="17"/>
  <c r="AI1584" i="17"/>
  <c r="AI1585" i="17"/>
  <c r="AI1586" i="17"/>
  <c r="AI1587" i="17"/>
  <c r="AI1588" i="17"/>
  <c r="AI1589" i="17"/>
  <c r="AI1590" i="17"/>
  <c r="AI1591" i="17"/>
  <c r="AI1592" i="17"/>
  <c r="AI1593" i="17"/>
  <c r="AI1594" i="17"/>
  <c r="AI1595" i="17"/>
  <c r="AI1596" i="17"/>
  <c r="AI1597" i="17"/>
  <c r="AI1598" i="17"/>
  <c r="AI1599" i="17"/>
  <c r="AI1600" i="17"/>
  <c r="AI1601" i="17"/>
  <c r="AI1602" i="17"/>
  <c r="AI1603" i="17"/>
  <c r="AI1604" i="17"/>
  <c r="AI1605" i="17"/>
  <c r="AI1606" i="17"/>
  <c r="AI1607" i="17"/>
  <c r="AI1608" i="17"/>
  <c r="AI1609" i="17"/>
  <c r="AI1610" i="17"/>
  <c r="AI1611" i="17"/>
  <c r="AI1612" i="17"/>
  <c r="AI1613" i="17"/>
  <c r="AI1614" i="17"/>
  <c r="AI1615" i="17"/>
  <c r="AI1616" i="17"/>
  <c r="AI1617" i="17"/>
  <c r="AI1618" i="17"/>
  <c r="AI1619" i="17"/>
  <c r="AI1620" i="17"/>
  <c r="AI1621" i="17"/>
  <c r="AI1622" i="17"/>
  <c r="AI1623" i="17"/>
  <c r="AI1624" i="17"/>
  <c r="AI1625" i="17"/>
  <c r="AI1626" i="17"/>
  <c r="AI1627" i="17"/>
  <c r="AI1628" i="17"/>
  <c r="AI1629" i="17"/>
  <c r="AI1630" i="17"/>
  <c r="AI1631" i="17"/>
  <c r="AI1632" i="17"/>
  <c r="AI1633" i="17"/>
  <c r="AI1634" i="17"/>
  <c r="AI1635" i="17"/>
  <c r="AI1636" i="17"/>
  <c r="AI1637" i="17"/>
  <c r="AI1638" i="17"/>
  <c r="AI1639" i="17"/>
  <c r="AI1640" i="17"/>
  <c r="AI1641" i="17"/>
  <c r="AI1642" i="17"/>
  <c r="AI1643" i="17"/>
  <c r="AI1644" i="17"/>
  <c r="AI1645" i="17"/>
  <c r="AI1646" i="17"/>
  <c r="AI1647" i="17"/>
  <c r="AI1648" i="17"/>
  <c r="AI1649" i="17"/>
  <c r="AI1650" i="17"/>
  <c r="AI1651" i="17"/>
  <c r="AI1652" i="17"/>
  <c r="AI1653" i="17"/>
  <c r="AI1654" i="17"/>
  <c r="AI1655" i="17"/>
  <c r="AI1656" i="17"/>
  <c r="AI1657" i="17"/>
  <c r="AI1658" i="17"/>
  <c r="AI1659" i="17"/>
  <c r="AI1660" i="17"/>
  <c r="AI1661" i="17"/>
  <c r="AI1662" i="17"/>
  <c r="AI1663" i="17"/>
  <c r="AI1664" i="17"/>
  <c r="AI1665" i="17"/>
  <c r="AI1666" i="17"/>
  <c r="AI1667" i="17"/>
  <c r="AI1668" i="17"/>
  <c r="AI1669" i="17"/>
  <c r="AI1670" i="17"/>
  <c r="AI1671" i="17"/>
  <c r="AI1672" i="17"/>
  <c r="AI1673" i="17"/>
  <c r="AI1674" i="17"/>
  <c r="AI1675" i="17"/>
  <c r="AI1676" i="17"/>
  <c r="AI1677" i="17"/>
  <c r="AI1678" i="17"/>
  <c r="AI1679" i="17"/>
  <c r="AI1680" i="17"/>
  <c r="AI1681" i="17"/>
  <c r="AI1682" i="17"/>
  <c r="AI1683" i="17"/>
  <c r="AI1684" i="17"/>
  <c r="AI1685" i="17"/>
  <c r="AI1686" i="17"/>
  <c r="AI1687" i="17"/>
  <c r="AI1688" i="17"/>
  <c r="AI1689" i="17"/>
  <c r="AI1690" i="17"/>
  <c r="AI1691" i="17"/>
  <c r="AI1692" i="17"/>
  <c r="AI1693" i="17"/>
  <c r="AI1694" i="17"/>
  <c r="AI1695" i="17"/>
  <c r="AI1696" i="17"/>
  <c r="AI1697" i="17"/>
  <c r="AI1698" i="17"/>
  <c r="AI1699" i="17"/>
  <c r="AI1700" i="17"/>
  <c r="AI1701" i="17"/>
  <c r="AI1702" i="17"/>
  <c r="AI1703" i="17"/>
  <c r="AI1704" i="17"/>
  <c r="AI1705" i="17"/>
  <c r="AI1706" i="17"/>
  <c r="AI1707" i="17"/>
  <c r="AI1708" i="17"/>
  <c r="AI1709" i="17"/>
  <c r="AI1710" i="17"/>
  <c r="AI1711" i="17"/>
  <c r="AI1712" i="17"/>
  <c r="AI1713" i="17"/>
  <c r="AI1714" i="17"/>
  <c r="AI1715" i="17"/>
  <c r="AI1716" i="17"/>
  <c r="AI1717" i="17"/>
  <c r="AI1718" i="17"/>
  <c r="AI1719" i="17"/>
  <c r="AI1720" i="17"/>
  <c r="AI1721" i="17"/>
  <c r="AI1722" i="17"/>
  <c r="AI1723" i="17"/>
  <c r="AI1724" i="17"/>
  <c r="AI1725" i="17"/>
  <c r="AI1726" i="17"/>
  <c r="AI1727" i="17"/>
  <c r="AI1728" i="17"/>
  <c r="AI1729" i="17"/>
  <c r="AI1730" i="17"/>
  <c r="AI1731" i="17"/>
  <c r="AI1732" i="17"/>
  <c r="AI1733" i="17"/>
  <c r="AI1734" i="17"/>
  <c r="AI1735" i="17"/>
  <c r="AI1736" i="17"/>
  <c r="AI1737" i="17"/>
  <c r="AI1738" i="17"/>
  <c r="AI1739" i="17"/>
  <c r="AI1740" i="17"/>
  <c r="AI1741" i="17"/>
  <c r="AI1742" i="17"/>
  <c r="AI1743" i="17"/>
  <c r="AI1744" i="17"/>
  <c r="AI1745" i="17"/>
  <c r="AI1746" i="17"/>
  <c r="AI1747" i="17"/>
  <c r="AI1748" i="17"/>
  <c r="AI1749" i="17"/>
  <c r="AI1750" i="17"/>
  <c r="AI1751" i="17"/>
  <c r="AI1752" i="17"/>
  <c r="AI1753" i="17"/>
  <c r="AI1754" i="17"/>
  <c r="AI1755" i="17"/>
  <c r="AI1756" i="17"/>
  <c r="AI1757" i="17"/>
  <c r="AI1758" i="17"/>
  <c r="AI1759" i="17"/>
  <c r="AI1760" i="17"/>
  <c r="AI1761" i="17"/>
  <c r="AI1762" i="17"/>
  <c r="AI1763" i="17"/>
  <c r="AI1764" i="17"/>
  <c r="AI1765" i="17"/>
  <c r="AI1766" i="17"/>
  <c r="AI1767" i="17"/>
  <c r="AI1768" i="17"/>
  <c r="AI1769" i="17"/>
  <c r="AI1770" i="17"/>
  <c r="AI1771" i="17"/>
  <c r="AI1772" i="17"/>
  <c r="AI1773" i="17"/>
  <c r="AI1774" i="17"/>
  <c r="AI1775" i="17"/>
  <c r="AI1776" i="17"/>
  <c r="AI1777" i="17"/>
  <c r="AI1778" i="17"/>
  <c r="AI1779" i="17"/>
  <c r="AI1780" i="17"/>
  <c r="AI1781" i="17"/>
  <c r="AI1782" i="17"/>
  <c r="AI1783" i="17"/>
  <c r="AI1784" i="17"/>
  <c r="AI1785" i="17"/>
  <c r="AI1786" i="17"/>
  <c r="AI1787" i="17"/>
  <c r="AI1788" i="17"/>
  <c r="AI1789" i="17"/>
  <c r="AI1790" i="17"/>
  <c r="AI1791" i="17"/>
  <c r="AI1792" i="17"/>
  <c r="AI1793" i="17"/>
  <c r="AI1794" i="17"/>
  <c r="AI1795" i="17"/>
  <c r="AI1796" i="17"/>
  <c r="AI1797" i="17"/>
  <c r="AI1798" i="17"/>
  <c r="AI1799" i="17"/>
  <c r="AI1800" i="17"/>
  <c r="AI1801" i="17"/>
  <c r="AI1802" i="17"/>
  <c r="AI1803" i="17"/>
  <c r="AI1804" i="17"/>
  <c r="AI1805" i="17"/>
  <c r="AI1806" i="17"/>
  <c r="AI1807" i="17"/>
  <c r="AI1808" i="17"/>
  <c r="AI1809" i="17"/>
  <c r="AI1810" i="17"/>
  <c r="AI1811" i="17"/>
  <c r="AI1812" i="17"/>
  <c r="AI1813" i="17"/>
  <c r="AI1814" i="17"/>
  <c r="AI1815" i="17"/>
  <c r="AI1816" i="17"/>
  <c r="AI1817" i="17"/>
  <c r="AI1818" i="17"/>
  <c r="AI1819" i="17"/>
  <c r="AI1820" i="17"/>
  <c r="AI1821" i="17"/>
  <c r="AI1822" i="17"/>
  <c r="AI1823" i="17"/>
  <c r="AI1824" i="17"/>
  <c r="AI1825" i="17"/>
  <c r="AI1826" i="17"/>
  <c r="AI1827" i="17"/>
  <c r="AI1828" i="17"/>
  <c r="AI1829" i="17"/>
  <c r="AI1830" i="17"/>
  <c r="AI1831" i="17"/>
  <c r="AI1832" i="17"/>
  <c r="AI1833" i="17"/>
  <c r="AI1834" i="17"/>
  <c r="AI1835" i="17"/>
  <c r="AI1836" i="17"/>
  <c r="AI1837" i="17"/>
  <c r="AI1838" i="17"/>
  <c r="AI1839" i="17"/>
  <c r="AI1840" i="17"/>
  <c r="AI1841" i="17"/>
  <c r="AI1842" i="17"/>
  <c r="AI1843" i="17"/>
  <c r="AI1844" i="17"/>
  <c r="AI1845" i="17"/>
  <c r="AI1846" i="17"/>
  <c r="AI1847" i="17"/>
  <c r="AI1848" i="17"/>
  <c r="AI1849" i="17"/>
  <c r="AI1850" i="17"/>
  <c r="AI1851" i="17"/>
  <c r="AI1852" i="17"/>
  <c r="AI1853" i="17"/>
  <c r="AI1854" i="17"/>
  <c r="AI1855" i="17"/>
  <c r="AI1856" i="17"/>
  <c r="AI1857" i="17"/>
  <c r="AI1858" i="17"/>
  <c r="AI1859" i="17"/>
  <c r="AI1860" i="17"/>
  <c r="AI1861" i="17"/>
  <c r="AI1862" i="17"/>
  <c r="AI1863" i="17"/>
  <c r="AI1864" i="17"/>
  <c r="AI1865" i="17"/>
  <c r="AI1866" i="17"/>
  <c r="AI1867" i="17"/>
  <c r="AI1868" i="17"/>
  <c r="AI1869" i="17"/>
  <c r="AI1870" i="17"/>
  <c r="AI1871" i="17"/>
  <c r="AI1872" i="17"/>
  <c r="AI1873" i="17"/>
  <c r="AI1874" i="17"/>
  <c r="AI1875" i="17"/>
  <c r="AI1876" i="17"/>
  <c r="AI1877" i="17"/>
  <c r="AI1878" i="17"/>
  <c r="AI1879" i="17"/>
  <c r="AI1880" i="17"/>
  <c r="AI1881" i="17"/>
  <c r="AI1882" i="17"/>
  <c r="AI1883" i="17"/>
  <c r="AI1884" i="17"/>
  <c r="AI1885" i="17"/>
  <c r="AI1886" i="17"/>
  <c r="AI1887" i="17"/>
  <c r="AI1888" i="17"/>
  <c r="AI1889" i="17"/>
  <c r="AI1890" i="17"/>
  <c r="AI1891" i="17"/>
  <c r="AI1892" i="17"/>
  <c r="AI1893" i="17"/>
  <c r="AI1894" i="17"/>
  <c r="AI1895" i="17"/>
  <c r="AI1896" i="17"/>
  <c r="AI1897" i="17"/>
  <c r="AI1898" i="17"/>
  <c r="AI1899" i="17"/>
  <c r="AI1900" i="17"/>
  <c r="AI1901" i="17"/>
  <c r="AI1902" i="17"/>
  <c r="AI1903" i="17"/>
  <c r="AI1904" i="17"/>
  <c r="AI1905" i="17"/>
  <c r="AI1906" i="17"/>
  <c r="AI1907" i="17"/>
  <c r="AI1908" i="17"/>
  <c r="AI1909" i="17"/>
  <c r="AI1910" i="17"/>
  <c r="AI1911" i="17"/>
  <c r="AI1912" i="17"/>
  <c r="AI1913" i="17"/>
  <c r="AI1914" i="17"/>
  <c r="AI1915" i="17"/>
  <c r="AI1916" i="17"/>
  <c r="AI1917" i="17"/>
  <c r="AI1918" i="17"/>
  <c r="AI1919" i="17"/>
  <c r="AI1920" i="17"/>
  <c r="AI1921" i="17"/>
  <c r="AI1922" i="17"/>
  <c r="AI1923" i="17"/>
  <c r="AI1924" i="17"/>
  <c r="AI1925" i="17"/>
  <c r="AI1926" i="17"/>
  <c r="AI1927" i="17"/>
  <c r="AI1928" i="17"/>
  <c r="AI1929" i="17"/>
  <c r="AI1930" i="17"/>
  <c r="AI1931" i="17"/>
  <c r="AI1932" i="17"/>
  <c r="AI1933" i="17"/>
  <c r="AI1934" i="17"/>
  <c r="AI1935" i="17"/>
  <c r="AI1936" i="17"/>
  <c r="AI1937" i="17"/>
  <c r="AI1938" i="17"/>
  <c r="AI1939" i="17"/>
  <c r="AI1940" i="17"/>
  <c r="AI1941" i="17"/>
  <c r="AI1942" i="17"/>
  <c r="AI1943" i="17"/>
  <c r="AI1944" i="17"/>
  <c r="AI1945" i="17"/>
  <c r="AI1946" i="17"/>
  <c r="AI1947" i="17"/>
  <c r="AI1948" i="17"/>
  <c r="AI1949" i="17"/>
  <c r="AI1950" i="17"/>
  <c r="AI1951" i="17"/>
  <c r="AI1952" i="17"/>
  <c r="AI1953" i="17"/>
  <c r="AI1954" i="17"/>
  <c r="AI1955" i="17"/>
  <c r="AI1956" i="17"/>
  <c r="AI1957" i="17"/>
  <c r="AI1958" i="17"/>
  <c r="AI1959" i="17"/>
  <c r="AI1960" i="17"/>
  <c r="AI1961" i="17"/>
  <c r="AI1962" i="17"/>
  <c r="AI1963" i="17"/>
  <c r="AI1964" i="17"/>
  <c r="AI1965" i="17"/>
  <c r="AI1966" i="17"/>
  <c r="AI1967" i="17"/>
  <c r="AI1968" i="17"/>
  <c r="AI1969" i="17"/>
  <c r="AI1970" i="17"/>
  <c r="AI1971" i="17"/>
  <c r="AI1972" i="17"/>
  <c r="AI1973" i="17"/>
  <c r="AI1974" i="17"/>
  <c r="AI1975" i="17"/>
  <c r="AI1976" i="17"/>
  <c r="AI1977" i="17"/>
  <c r="AI1978" i="17"/>
  <c r="AI1979" i="17"/>
  <c r="AI1980" i="17"/>
  <c r="AI1981" i="17"/>
  <c r="AI1982" i="17"/>
  <c r="AI1983" i="17"/>
  <c r="AI1984" i="17"/>
  <c r="AI1985" i="17"/>
  <c r="AI1986" i="17"/>
  <c r="AI1987" i="17"/>
  <c r="AI1988" i="17"/>
  <c r="AI1989" i="17"/>
  <c r="AI1990" i="17"/>
  <c r="AI1991" i="17"/>
  <c r="AI1992" i="17"/>
  <c r="AI1993" i="17"/>
  <c r="AI1994" i="17"/>
  <c r="AI1995" i="17"/>
  <c r="AI1996" i="17"/>
  <c r="AI1997" i="17"/>
  <c r="AI1998" i="17"/>
  <c r="AI1999" i="17"/>
  <c r="AI2000" i="17"/>
  <c r="AI2001" i="17"/>
  <c r="AI2002" i="17"/>
  <c r="AI2003" i="17"/>
  <c r="AI2004" i="17"/>
  <c r="AI2005" i="17"/>
  <c r="AI2006" i="17"/>
  <c r="AI2007" i="17"/>
  <c r="AI2008" i="17"/>
  <c r="AI2009" i="17"/>
  <c r="AI2010" i="17"/>
  <c r="AI2011" i="17"/>
  <c r="AI2012" i="17"/>
  <c r="AI2013" i="17"/>
  <c r="AI2014" i="17"/>
  <c r="AI2015" i="17"/>
  <c r="AI2016" i="17"/>
  <c r="AI2017" i="17"/>
  <c r="AI2018" i="17"/>
  <c r="AI2019" i="17"/>
  <c r="AI2020" i="17"/>
  <c r="AI2021" i="17"/>
  <c r="AI2022" i="17"/>
  <c r="AI2023" i="17"/>
  <c r="AI2024" i="17"/>
  <c r="AI2025" i="17"/>
  <c r="AI2026" i="17"/>
  <c r="AI2027" i="17"/>
  <c r="AI2028" i="17"/>
  <c r="AI2029" i="17"/>
  <c r="AI2030" i="17"/>
  <c r="AI2031" i="17"/>
  <c r="AI2032" i="17"/>
  <c r="AI2033" i="17"/>
  <c r="AI2034" i="17"/>
  <c r="AI2035" i="17"/>
  <c r="AI2036" i="17"/>
  <c r="AI2037" i="17"/>
  <c r="AI2038" i="17"/>
  <c r="AI2039" i="17"/>
  <c r="AI2040" i="17"/>
  <c r="AI2041" i="17"/>
  <c r="AI2042" i="17"/>
  <c r="AI2043" i="17"/>
  <c r="AI2044" i="17"/>
  <c r="AI2045" i="17"/>
  <c r="AI2046" i="17"/>
  <c r="AI2047" i="17"/>
  <c r="AI2048" i="17"/>
  <c r="AI2049" i="17"/>
  <c r="AI2050" i="17"/>
  <c r="AI2051" i="17"/>
  <c r="AI2052" i="17"/>
  <c r="AI2053" i="17"/>
  <c r="AI2054" i="17"/>
  <c r="AI2055" i="17"/>
  <c r="AI2056" i="17"/>
  <c r="AI2057" i="17"/>
  <c r="AI2058" i="17"/>
  <c r="AI2059" i="17"/>
  <c r="AI2060" i="17"/>
  <c r="AI2061" i="17"/>
  <c r="AI2062" i="17"/>
  <c r="AI2063" i="17"/>
  <c r="AI2064" i="17"/>
  <c r="AI2065" i="17"/>
  <c r="AI2066" i="17"/>
  <c r="AI2067" i="17"/>
  <c r="AI2068" i="17"/>
  <c r="AI2069" i="17"/>
  <c r="AI2070" i="17"/>
  <c r="AI2071" i="17"/>
  <c r="AI2072" i="17"/>
  <c r="AI2073" i="17"/>
  <c r="AI2074" i="17"/>
  <c r="AI2075" i="17"/>
  <c r="AI2076" i="17"/>
  <c r="AI2077" i="17"/>
  <c r="AI2078" i="17"/>
  <c r="AI2079" i="17"/>
  <c r="AI2080" i="17"/>
  <c r="AI2081" i="17"/>
  <c r="AI2082" i="17"/>
  <c r="AI2083" i="17"/>
  <c r="AI2084" i="17"/>
  <c r="AI2085" i="17"/>
  <c r="AI2086" i="17"/>
  <c r="AI2087" i="17"/>
  <c r="AI2088" i="17"/>
  <c r="AI2089" i="17"/>
  <c r="AI2090" i="17"/>
  <c r="AI2091" i="17"/>
  <c r="AI2092" i="17"/>
  <c r="AI2093" i="17"/>
  <c r="AI2094" i="17"/>
  <c r="AI2095" i="17"/>
  <c r="AI2096" i="17"/>
  <c r="AI2097" i="17"/>
  <c r="AI2098" i="17"/>
  <c r="AI2099" i="17"/>
  <c r="AI2100" i="17"/>
  <c r="AI2101" i="17"/>
  <c r="AI2102" i="17"/>
  <c r="AI2103" i="17"/>
  <c r="AI2104" i="17"/>
  <c r="AI2105" i="17"/>
  <c r="AI2106" i="17"/>
  <c r="AI2107" i="17"/>
  <c r="AI2108" i="17"/>
  <c r="AI2109" i="17"/>
  <c r="AI2110" i="17"/>
  <c r="AI2111" i="17"/>
  <c r="AI2112" i="17"/>
  <c r="AI2113" i="17"/>
  <c r="AI2114" i="17"/>
  <c r="AI2115" i="17"/>
  <c r="AI2116" i="17"/>
  <c r="AI2117" i="17"/>
  <c r="AI2118" i="17"/>
  <c r="AI2119" i="17"/>
  <c r="AI2120" i="17"/>
  <c r="AI2121" i="17"/>
  <c r="AI2122" i="17"/>
  <c r="AI2123" i="17"/>
  <c r="AI2124" i="17"/>
  <c r="AI2125" i="17"/>
  <c r="AI2126" i="17"/>
  <c r="AI2127" i="17"/>
  <c r="AI2128" i="17"/>
  <c r="AI2129" i="17"/>
  <c r="AI2130" i="17"/>
  <c r="AI2131" i="17"/>
  <c r="AI2132" i="17"/>
  <c r="AI2133" i="17"/>
  <c r="AI2134" i="17"/>
  <c r="AI2135" i="17"/>
  <c r="AI2136" i="17"/>
  <c r="AI2137" i="17"/>
  <c r="AI2138" i="17"/>
  <c r="AI2139" i="17"/>
  <c r="AI2140" i="17"/>
  <c r="AI2141" i="17"/>
  <c r="AI2142" i="17"/>
  <c r="AI2143" i="17"/>
  <c r="AI2144" i="17"/>
  <c r="AI2145" i="17"/>
  <c r="AI2146" i="17"/>
  <c r="AI2147" i="17"/>
  <c r="AI2148" i="17"/>
  <c r="AI2149" i="17"/>
  <c r="AI2150" i="17"/>
  <c r="AI2151" i="17"/>
  <c r="AI2152" i="17"/>
  <c r="AI2153" i="17"/>
  <c r="AI2154" i="17"/>
  <c r="AI2155" i="17"/>
  <c r="AI2156" i="17"/>
  <c r="AI2157" i="17"/>
  <c r="AI2158" i="17"/>
  <c r="AI2159" i="17"/>
  <c r="AI2160" i="17"/>
  <c r="AI2161" i="17"/>
  <c r="AI2162" i="17"/>
  <c r="AI2163" i="17"/>
  <c r="AI2164" i="17"/>
  <c r="AI2165" i="17"/>
  <c r="AI2166" i="17"/>
  <c r="AI2167" i="17"/>
  <c r="AI2168" i="17"/>
  <c r="AI2169" i="17"/>
  <c r="AI2170" i="17"/>
  <c r="AI2171" i="17"/>
  <c r="AI2172" i="17"/>
  <c r="AI2173" i="17"/>
  <c r="AI2174" i="17"/>
  <c r="AI2175" i="17"/>
  <c r="AI2176" i="17"/>
  <c r="AI2177" i="17"/>
  <c r="AI2178" i="17"/>
  <c r="AI2179" i="17"/>
  <c r="AI2180" i="17"/>
  <c r="AI2181" i="17"/>
  <c r="AI2182" i="17"/>
  <c r="AI2183" i="17"/>
  <c r="AI2184" i="17"/>
  <c r="AI2185" i="17"/>
  <c r="AI2186" i="17"/>
  <c r="AI2187" i="17"/>
  <c r="AI2188" i="17"/>
  <c r="AI2189" i="17"/>
  <c r="AI2190" i="17"/>
  <c r="AI2191" i="17"/>
  <c r="AI2192" i="17"/>
  <c r="AI2193" i="17"/>
  <c r="AI2194" i="17"/>
  <c r="AI2195" i="17"/>
  <c r="AI2196" i="17"/>
  <c r="AI2197" i="17"/>
  <c r="AI2198" i="17"/>
  <c r="AI2199" i="17"/>
  <c r="AI2200" i="17"/>
  <c r="AI2201" i="17"/>
  <c r="AI2202" i="17"/>
  <c r="AI2203" i="17"/>
  <c r="AI2204" i="17"/>
  <c r="AI2205" i="17"/>
  <c r="AI2206" i="17"/>
  <c r="AI2207" i="17"/>
  <c r="AI2208" i="17"/>
  <c r="AI2209" i="17"/>
  <c r="AI2210" i="17"/>
  <c r="AI2211" i="17"/>
  <c r="AI2212" i="17"/>
  <c r="AI2213" i="17"/>
  <c r="AI2214" i="17"/>
  <c r="AI2215" i="17"/>
  <c r="AI2216" i="17"/>
  <c r="AI2217" i="17"/>
  <c r="AI2218" i="17"/>
  <c r="AI2219" i="17"/>
  <c r="AI2220" i="17"/>
  <c r="AI2221" i="17"/>
  <c r="AI2222" i="17"/>
  <c r="AI2223" i="17"/>
  <c r="AI2224" i="17"/>
  <c r="AI2225" i="17"/>
  <c r="AI2226" i="17"/>
  <c r="AI2227" i="17"/>
  <c r="AI2228" i="17"/>
  <c r="AI2229" i="17"/>
  <c r="AI2230" i="17"/>
  <c r="AI2231" i="17"/>
  <c r="AI2232" i="17"/>
  <c r="AI2233" i="17"/>
  <c r="AI2234" i="17"/>
  <c r="AI2235" i="17"/>
  <c r="AI2236" i="17"/>
  <c r="AI2237" i="17"/>
  <c r="AI2238" i="17"/>
  <c r="AI2239" i="17"/>
  <c r="AI2240" i="17"/>
  <c r="AI2241" i="17"/>
  <c r="AI2242" i="17"/>
  <c r="AI2243" i="17"/>
  <c r="AI2244" i="17"/>
  <c r="AI2245" i="17"/>
  <c r="AI2246" i="17"/>
  <c r="AI2247" i="17"/>
  <c r="AI2248" i="17"/>
  <c r="AI2249" i="17"/>
  <c r="AI2250" i="17"/>
  <c r="AI2251" i="17"/>
  <c r="AI2252" i="17"/>
  <c r="AI2253" i="17"/>
  <c r="AI2254" i="17"/>
  <c r="AI2255" i="17"/>
  <c r="AI2256" i="17"/>
  <c r="AI2257" i="17"/>
  <c r="AI2258" i="17"/>
  <c r="AI2259" i="17"/>
  <c r="AI2260" i="17"/>
  <c r="AI2261" i="17"/>
  <c r="AI2262" i="17"/>
  <c r="AI2263" i="17"/>
  <c r="AI2264" i="17"/>
  <c r="AI2265" i="17"/>
  <c r="AI2266" i="17"/>
  <c r="AI2267" i="17"/>
  <c r="AI2268" i="17"/>
  <c r="AI2269" i="17"/>
  <c r="AI2270" i="17"/>
  <c r="AI2271" i="17"/>
  <c r="AI2272" i="17"/>
  <c r="AI2273" i="17"/>
  <c r="AI2274" i="17"/>
  <c r="AI2275" i="17"/>
  <c r="AI2276" i="17"/>
  <c r="AI2277" i="17"/>
  <c r="AI2278" i="17"/>
  <c r="AI2279" i="17"/>
  <c r="AI2280" i="17"/>
  <c r="AI2281" i="17"/>
  <c r="AI2282" i="17"/>
  <c r="AI2283" i="17"/>
  <c r="AI2284" i="17"/>
  <c r="AI2285" i="17"/>
  <c r="AI2286" i="17"/>
  <c r="AI2287" i="17"/>
  <c r="AI2288" i="17"/>
  <c r="AI2289" i="17"/>
  <c r="AI2290" i="17"/>
  <c r="AI2291" i="17"/>
  <c r="AI2292" i="17"/>
  <c r="AI2293" i="17"/>
  <c r="AI2294" i="17"/>
  <c r="AI2295" i="17"/>
  <c r="AI2296" i="17"/>
  <c r="AI2297" i="17"/>
  <c r="AI2298" i="17"/>
  <c r="AI2299" i="17"/>
  <c r="AI2300" i="17"/>
  <c r="AI2301" i="17"/>
  <c r="AI2302" i="17"/>
  <c r="AI2303" i="17"/>
  <c r="AI2304" i="17"/>
  <c r="AI2305" i="17"/>
  <c r="AI2306" i="17"/>
  <c r="AI2307" i="17"/>
  <c r="AI2308" i="17"/>
  <c r="AI2309" i="17"/>
  <c r="AI2310" i="17"/>
  <c r="AI2311" i="17"/>
  <c r="AI2312" i="17"/>
  <c r="AI2313" i="17"/>
  <c r="AI2314" i="17"/>
  <c r="AI2315" i="17"/>
  <c r="AI2316" i="17"/>
  <c r="AI2317" i="17"/>
  <c r="AI2318" i="17"/>
  <c r="AI2319" i="17"/>
  <c r="AI2320" i="17"/>
  <c r="AI2321" i="17"/>
  <c r="AI2322" i="17"/>
  <c r="AI2323" i="17"/>
  <c r="AI2324" i="17"/>
  <c r="AI2325" i="17"/>
  <c r="AI2326" i="17"/>
  <c r="AI2327" i="17"/>
  <c r="AI2328" i="17"/>
  <c r="AI2329" i="17"/>
  <c r="AI2330" i="17"/>
  <c r="AI2331" i="17"/>
  <c r="AI2332" i="17"/>
  <c r="AI2333" i="17"/>
  <c r="AI2334" i="17"/>
  <c r="AI2335" i="17"/>
  <c r="AI2336" i="17"/>
  <c r="AI2337" i="17"/>
  <c r="AI2338" i="17"/>
  <c r="AI2339" i="17"/>
  <c r="AI2340" i="17"/>
  <c r="AI2341" i="17"/>
  <c r="AI2342" i="17"/>
  <c r="AI2343" i="17"/>
  <c r="AI2344" i="17"/>
  <c r="AI2345" i="17"/>
  <c r="AI2346" i="17"/>
  <c r="AI2347" i="17"/>
  <c r="AI2348" i="17"/>
  <c r="AI2349" i="17"/>
  <c r="AI2350" i="17"/>
  <c r="AI2351" i="17"/>
  <c r="AI2352" i="17"/>
  <c r="AI2353" i="17"/>
  <c r="AI2354" i="17"/>
  <c r="AI2355" i="17"/>
  <c r="AI2356" i="17"/>
  <c r="AI2357" i="17"/>
  <c r="AI2358" i="17"/>
  <c r="AI2359" i="17"/>
  <c r="AI2360" i="17"/>
  <c r="AI2361" i="17"/>
  <c r="AI2362" i="17"/>
  <c r="AI2363" i="17"/>
  <c r="AI2364" i="17"/>
  <c r="AI2365" i="17"/>
  <c r="AI2366" i="17"/>
  <c r="AI2367" i="17"/>
  <c r="AI2368" i="17"/>
  <c r="AI2369" i="17"/>
  <c r="AI2370" i="17"/>
  <c r="AI2371" i="17"/>
  <c r="AI2372" i="17"/>
  <c r="AI2373" i="17"/>
  <c r="AI2374" i="17"/>
  <c r="AI2375" i="17"/>
  <c r="AI2376" i="17"/>
  <c r="AI2377" i="17"/>
  <c r="AI2378" i="17"/>
  <c r="AI2379" i="17"/>
  <c r="AI2380" i="17"/>
  <c r="AI2381" i="17"/>
  <c r="AI2382" i="17"/>
  <c r="AI2383" i="17"/>
  <c r="AI2384" i="17"/>
  <c r="AI2385" i="17"/>
  <c r="AI2386" i="17"/>
  <c r="AI2387" i="17"/>
  <c r="AI2388" i="17"/>
  <c r="AI2389" i="17"/>
  <c r="AI2390" i="17"/>
  <c r="AI2391" i="17"/>
  <c r="AI2392" i="17"/>
  <c r="AI2393" i="17"/>
  <c r="AI2394" i="17"/>
  <c r="AI2395" i="17"/>
  <c r="AI2396" i="17"/>
  <c r="AI2397" i="17"/>
  <c r="AI2398" i="17"/>
  <c r="AI2399" i="17"/>
  <c r="AI2400" i="17"/>
  <c r="AI2401" i="17"/>
  <c r="AI2402" i="17"/>
  <c r="AI2403" i="17"/>
  <c r="AI2404" i="17"/>
  <c r="AI2405" i="17"/>
  <c r="AI2406" i="17"/>
  <c r="AI2407" i="17"/>
  <c r="AI2408" i="17"/>
  <c r="AI2409" i="17"/>
  <c r="AI2410" i="17"/>
  <c r="AI2411" i="17"/>
  <c r="AI2412" i="17"/>
  <c r="AI2413" i="17"/>
  <c r="AI2414" i="17"/>
  <c r="AI2415" i="17"/>
  <c r="AI2416" i="17"/>
  <c r="AI2417" i="17"/>
  <c r="AI2418" i="17"/>
  <c r="AI2419" i="17"/>
  <c r="AI2420" i="17"/>
  <c r="AI2421" i="17"/>
  <c r="AI2422" i="17"/>
  <c r="AI2423" i="17"/>
  <c r="AI2424" i="17"/>
  <c r="AI2425" i="17"/>
  <c r="AI2426" i="17"/>
  <c r="AI2427" i="17"/>
  <c r="AI2428" i="17"/>
  <c r="AI2429" i="17"/>
  <c r="AI2430" i="17"/>
  <c r="AI2431" i="17"/>
  <c r="AI2432" i="17"/>
  <c r="AI2433" i="17"/>
  <c r="AI2434" i="17"/>
  <c r="AI2435" i="17"/>
  <c r="AI2436" i="17"/>
  <c r="AI2437" i="17"/>
  <c r="AI2438" i="17"/>
  <c r="AI2439" i="17"/>
  <c r="AI2440" i="17"/>
  <c r="AI2441" i="17"/>
  <c r="AI2442" i="17"/>
  <c r="AI2443" i="17"/>
  <c r="AI2444" i="17"/>
  <c r="AI2445" i="17"/>
  <c r="AI2446" i="17"/>
  <c r="AI2447" i="17"/>
  <c r="AI2448" i="17"/>
  <c r="AI2449" i="17"/>
  <c r="AI2450" i="17"/>
  <c r="AI2451" i="17"/>
  <c r="AI2452" i="17"/>
  <c r="AI2453" i="17"/>
  <c r="AI2454" i="17"/>
  <c r="AI2455" i="17"/>
  <c r="AI2456" i="17"/>
  <c r="AI2457" i="17"/>
  <c r="AI2458" i="17"/>
  <c r="AI2459" i="17"/>
  <c r="AI2460" i="17"/>
  <c r="AI2461" i="17"/>
  <c r="AI2462" i="17"/>
  <c r="AI2463" i="17"/>
  <c r="AI2464" i="17"/>
  <c r="AI2465" i="17"/>
  <c r="AI2466" i="17"/>
  <c r="AI2467" i="17"/>
  <c r="AI2468" i="17"/>
  <c r="AI2469" i="17"/>
  <c r="AI2470" i="17"/>
  <c r="AI2471" i="17"/>
  <c r="AI2472" i="17"/>
  <c r="AI2473" i="17"/>
  <c r="AI2474" i="17"/>
  <c r="AI2475" i="17"/>
  <c r="AI2476" i="17"/>
  <c r="AI2477" i="17"/>
  <c r="AI2478" i="17"/>
  <c r="AI2479" i="17"/>
  <c r="AI2480" i="17"/>
  <c r="AI2481" i="17"/>
  <c r="AI2482" i="17"/>
  <c r="AI2483" i="17"/>
  <c r="AI2484" i="17"/>
  <c r="AI2485" i="17"/>
  <c r="AI2486" i="17"/>
  <c r="AI2487" i="17"/>
  <c r="AI2488" i="17"/>
  <c r="AI2489" i="17"/>
  <c r="AI2490" i="17"/>
  <c r="AI2491" i="17"/>
  <c r="AI2492" i="17"/>
  <c r="AI2493" i="17"/>
  <c r="AI2494" i="17"/>
  <c r="AI2495" i="17"/>
  <c r="AI2496" i="17"/>
  <c r="AI2497" i="17"/>
  <c r="AI2498" i="17"/>
  <c r="AI2499" i="17"/>
  <c r="AI2500" i="17"/>
  <c r="AI2501" i="17"/>
  <c r="AI2502" i="17"/>
  <c r="AI2503" i="17"/>
  <c r="AI2504" i="17"/>
  <c r="AI2505" i="17"/>
  <c r="AI2506" i="17"/>
  <c r="AI2507" i="17"/>
  <c r="AI2508" i="17"/>
  <c r="AI2509" i="17"/>
  <c r="AI2510" i="17"/>
  <c r="AI2511" i="17"/>
  <c r="AI2512" i="17"/>
  <c r="AI2513" i="17"/>
  <c r="AI2514" i="17"/>
  <c r="AI2515" i="17"/>
  <c r="AI2516" i="17"/>
  <c r="AI2517" i="17"/>
  <c r="AI2518" i="17"/>
  <c r="AI2519" i="17"/>
  <c r="AI2520" i="17"/>
  <c r="AI2521" i="17"/>
  <c r="AI2522" i="17"/>
  <c r="AI2523" i="17"/>
  <c r="AI2524" i="17"/>
  <c r="AI2525" i="17"/>
  <c r="AI2526" i="17"/>
  <c r="AI2527" i="17"/>
  <c r="AI2528" i="17"/>
  <c r="AI2529" i="17"/>
  <c r="AI2530" i="17"/>
  <c r="AI2531" i="17"/>
  <c r="AI2532" i="17"/>
  <c r="AI2533" i="17"/>
  <c r="AI2534" i="17"/>
  <c r="AI2535" i="17"/>
  <c r="AI2536" i="17"/>
  <c r="AI2537" i="17"/>
  <c r="AI2538" i="17"/>
  <c r="AI2539" i="17"/>
  <c r="AI2540" i="17"/>
  <c r="AI2541" i="17"/>
  <c r="AI2542" i="17"/>
  <c r="AI2543" i="17"/>
  <c r="AI2544" i="17"/>
  <c r="AI2545" i="17"/>
  <c r="AI2546" i="17"/>
  <c r="AI2547" i="17"/>
  <c r="AI2548" i="17"/>
  <c r="AI2549" i="17"/>
  <c r="AI2550" i="17"/>
  <c r="AI2551" i="17"/>
  <c r="AI2552" i="17"/>
  <c r="AI2553" i="17"/>
  <c r="AI2554" i="17"/>
  <c r="AI2555" i="17"/>
  <c r="AI2556" i="17"/>
  <c r="AI2557" i="17"/>
  <c r="AI2558" i="17"/>
  <c r="AI2559" i="17"/>
  <c r="AI2560" i="17"/>
  <c r="AI2561" i="17"/>
  <c r="AI2562" i="17"/>
  <c r="AI2563" i="17"/>
  <c r="AI2564" i="17"/>
  <c r="AI2565" i="17"/>
  <c r="AI2566" i="17"/>
  <c r="AI2567" i="17"/>
  <c r="AI2568" i="17"/>
  <c r="AI2569" i="17"/>
  <c r="AI2570" i="17"/>
  <c r="AI2571" i="17"/>
  <c r="AI2572" i="17"/>
  <c r="AI2573" i="17"/>
  <c r="AI2574" i="17"/>
  <c r="AI2575" i="17"/>
  <c r="AI2576" i="17"/>
  <c r="AI2577" i="17"/>
  <c r="AI2578" i="17"/>
  <c r="AI2579" i="17"/>
  <c r="AI2580" i="17"/>
  <c r="AI2581" i="17"/>
  <c r="AI2582" i="17"/>
  <c r="AI2583" i="17"/>
  <c r="AI2584" i="17"/>
  <c r="AI2585" i="17"/>
  <c r="AI2586" i="17"/>
  <c r="AI2587" i="17"/>
  <c r="AI2588" i="17"/>
  <c r="AI2589" i="17"/>
  <c r="AI2590" i="17"/>
  <c r="AI2591" i="17"/>
  <c r="AI2592" i="17"/>
  <c r="AI2593" i="17"/>
  <c r="AI2594" i="17"/>
  <c r="AI2595" i="17"/>
  <c r="AI2596" i="17"/>
  <c r="AI2597" i="17"/>
  <c r="AI2598" i="17"/>
  <c r="AI2599" i="17"/>
  <c r="AI2600" i="17"/>
  <c r="AI2601" i="17"/>
  <c r="AI2602" i="17"/>
  <c r="AI2603" i="17"/>
  <c r="AI2604" i="17"/>
  <c r="AI2605" i="17"/>
  <c r="AI2606" i="17"/>
  <c r="AI2607" i="17"/>
  <c r="AI2608" i="17"/>
  <c r="AI2609" i="17"/>
  <c r="AI2610" i="17"/>
  <c r="AI2611" i="17"/>
  <c r="AI2612" i="17"/>
  <c r="AI2613" i="17"/>
  <c r="AI2614" i="17"/>
  <c r="AI2615" i="17"/>
  <c r="AI2616" i="17"/>
  <c r="AI2617" i="17"/>
  <c r="AI2618" i="17"/>
  <c r="AI2619" i="17"/>
  <c r="AI2620" i="17"/>
  <c r="AI2621" i="17"/>
  <c r="AI2622" i="17"/>
  <c r="AI2623" i="17"/>
  <c r="AI2624" i="17"/>
  <c r="AI2625" i="17"/>
  <c r="AI2626" i="17"/>
  <c r="AI2627" i="17"/>
  <c r="AI2628" i="17"/>
  <c r="AI2629" i="17"/>
  <c r="AI2630" i="17"/>
  <c r="AI2631" i="17"/>
  <c r="AI2632" i="17"/>
  <c r="AI2633" i="17"/>
  <c r="AI2634" i="17"/>
  <c r="AI2635" i="17"/>
  <c r="AI2636" i="17"/>
  <c r="AI2637" i="17"/>
  <c r="AI2638" i="17"/>
  <c r="AI2639" i="17"/>
  <c r="AI2640" i="17"/>
  <c r="AI2641" i="17"/>
  <c r="AI2642" i="17"/>
  <c r="AI2643" i="17"/>
  <c r="AI2644" i="17"/>
  <c r="AI2645" i="17"/>
  <c r="AI2646" i="17"/>
  <c r="AI2647" i="17"/>
  <c r="AI2648" i="17"/>
  <c r="AI2649" i="17"/>
  <c r="AI2650" i="17"/>
  <c r="AI2651" i="17"/>
  <c r="AI2652" i="17"/>
  <c r="AI2653" i="17"/>
  <c r="AI2654" i="17"/>
  <c r="AI2655" i="17"/>
  <c r="AI2656" i="17"/>
  <c r="AI2657" i="17"/>
  <c r="AI2658" i="17"/>
  <c r="AI2659" i="17"/>
  <c r="AI2660" i="17"/>
  <c r="AI2661" i="17"/>
  <c r="AI2662" i="17"/>
  <c r="AI2663" i="17"/>
  <c r="AI2664" i="17"/>
  <c r="AI2665" i="17"/>
  <c r="AI2666" i="17"/>
  <c r="AI2667" i="17"/>
  <c r="AI2668" i="17"/>
  <c r="AI2669" i="17"/>
  <c r="AI2670" i="17"/>
  <c r="AI2671" i="17"/>
  <c r="AI2672" i="17"/>
  <c r="AI2673" i="17"/>
  <c r="AI2674" i="17"/>
  <c r="AI2675" i="17"/>
  <c r="AI2676" i="17"/>
  <c r="AI2677" i="17"/>
  <c r="AI2678" i="17"/>
  <c r="AI2679" i="17"/>
  <c r="AI2680" i="17"/>
  <c r="AI2681" i="17"/>
  <c r="AI2682" i="17"/>
  <c r="AI2683" i="17"/>
  <c r="AI2684" i="17"/>
  <c r="AI2685" i="17"/>
  <c r="AI2686" i="17"/>
  <c r="AI2687" i="17"/>
  <c r="AI2688" i="17"/>
  <c r="AI2689" i="17"/>
  <c r="AI2690" i="17"/>
  <c r="AI2691" i="17"/>
  <c r="AI2692" i="17"/>
  <c r="AI2693" i="17"/>
  <c r="AI2694" i="17"/>
  <c r="AI2695" i="17"/>
  <c r="AI2696" i="17"/>
  <c r="AI2697" i="17"/>
  <c r="AI2698" i="17"/>
  <c r="AI2699" i="17"/>
  <c r="AI2700" i="17"/>
  <c r="AI2701" i="17"/>
  <c r="AI2702" i="17"/>
  <c r="AI2703" i="17"/>
  <c r="AI2704" i="17"/>
  <c r="AI2705" i="17"/>
  <c r="AI2706" i="17"/>
  <c r="AI2707" i="17"/>
  <c r="AI2708" i="17"/>
  <c r="AI2709" i="17"/>
  <c r="AI2710" i="17"/>
  <c r="AI2711" i="17"/>
  <c r="AI2712" i="17"/>
  <c r="AI2713" i="17"/>
  <c r="AI2714" i="17"/>
  <c r="AI2715" i="17"/>
  <c r="AI2716" i="17"/>
  <c r="AI2717" i="17"/>
  <c r="AI2718" i="17"/>
  <c r="AI2719" i="17"/>
  <c r="AI2720" i="17"/>
  <c r="AI2721" i="17"/>
  <c r="AI2722" i="17"/>
  <c r="AI2723" i="17"/>
  <c r="AI2724" i="17"/>
  <c r="AI2725" i="17"/>
  <c r="AI2726" i="17"/>
  <c r="AI2727" i="17"/>
  <c r="AI2728" i="17"/>
  <c r="AI2729" i="17"/>
  <c r="AI2730" i="17"/>
  <c r="AI2731" i="17"/>
  <c r="AI2732" i="17"/>
  <c r="AI2733" i="17"/>
  <c r="AI2734" i="17"/>
  <c r="AI2735" i="17"/>
  <c r="AI2736" i="17"/>
  <c r="AI2737" i="17"/>
  <c r="AI2738" i="17"/>
  <c r="AI2739" i="17"/>
  <c r="AI2740" i="17"/>
  <c r="AI2741" i="17"/>
  <c r="AI2742" i="17"/>
  <c r="AI2743" i="17"/>
  <c r="AI2744" i="17"/>
  <c r="AI2745" i="17"/>
  <c r="AI2746" i="17"/>
  <c r="AI2747" i="17"/>
  <c r="AI2748" i="17"/>
  <c r="AI2749" i="17"/>
  <c r="AI2750" i="17"/>
  <c r="AI2751" i="17"/>
  <c r="AI2752" i="17"/>
  <c r="AI2753" i="17"/>
  <c r="AI2754" i="17"/>
  <c r="AI2755" i="17"/>
  <c r="AI2756" i="17"/>
  <c r="AI2757" i="17"/>
  <c r="AI2758" i="17"/>
  <c r="AI2759" i="17"/>
  <c r="AI2760" i="17"/>
  <c r="AI2761" i="17"/>
  <c r="AI2762" i="17"/>
  <c r="AI2763" i="17"/>
  <c r="AI2764" i="17"/>
  <c r="AI2765" i="17"/>
  <c r="AI2766" i="17"/>
  <c r="AI2767" i="17"/>
  <c r="AI2768" i="17"/>
  <c r="AI2769" i="17"/>
  <c r="AI2770" i="17"/>
  <c r="AI2771" i="17"/>
  <c r="AI2772" i="17"/>
  <c r="AI2773" i="17"/>
  <c r="AI2774" i="17"/>
  <c r="AI2775" i="17"/>
  <c r="AI2776" i="17"/>
  <c r="AI2777" i="17"/>
  <c r="AI2778" i="17"/>
  <c r="AI2779" i="17"/>
  <c r="AI2780" i="17"/>
  <c r="AI2781" i="17"/>
  <c r="AI2782" i="17"/>
  <c r="AI2783" i="17"/>
  <c r="AI2784" i="17"/>
  <c r="AI2785" i="17"/>
  <c r="AI2786" i="17"/>
  <c r="AI2787" i="17"/>
  <c r="AI2788" i="17"/>
  <c r="AI2789" i="17"/>
  <c r="AI2790" i="17"/>
  <c r="AI2791" i="17"/>
  <c r="AI2792" i="17"/>
  <c r="AI2793" i="17"/>
  <c r="AI2794" i="17"/>
  <c r="AI2795" i="17"/>
  <c r="AI2796" i="17"/>
  <c r="AI2797" i="17"/>
  <c r="AI2798" i="17"/>
  <c r="AI2799" i="17"/>
  <c r="AI2800" i="17"/>
  <c r="AI2801" i="17"/>
  <c r="AI2802" i="17"/>
  <c r="AI2803" i="17"/>
  <c r="AI2804" i="17"/>
  <c r="AI2805" i="17"/>
  <c r="AI2806" i="17"/>
  <c r="AI2807" i="17"/>
  <c r="AI2808" i="17"/>
  <c r="AI2809" i="17"/>
  <c r="AI2810" i="17"/>
  <c r="AI2811" i="17"/>
  <c r="AI2812" i="17"/>
  <c r="AI2813" i="17"/>
  <c r="AI2814" i="17"/>
  <c r="AI2815" i="17"/>
  <c r="AI2816" i="17"/>
  <c r="AI2817" i="17"/>
  <c r="AI2818" i="17"/>
  <c r="AI2819" i="17"/>
  <c r="AI2820" i="17"/>
  <c r="AI2821" i="17"/>
  <c r="AI2822" i="17"/>
  <c r="AI2823" i="17"/>
  <c r="AI2824" i="17"/>
  <c r="AI2825" i="17"/>
  <c r="AI2826" i="17"/>
  <c r="AI2827" i="17"/>
  <c r="AI2828" i="17"/>
  <c r="AI2829" i="17"/>
  <c r="AI2830" i="17"/>
  <c r="AI2831" i="17"/>
  <c r="AI2832" i="17"/>
  <c r="AI2833" i="17"/>
  <c r="AI2834" i="17"/>
  <c r="AI2835" i="17"/>
  <c r="AI2836" i="17"/>
  <c r="AI2837" i="17"/>
  <c r="AI2838" i="17"/>
  <c r="AI2839" i="17"/>
  <c r="AI2840" i="17"/>
  <c r="AI2841" i="17"/>
  <c r="AI2842" i="17"/>
  <c r="AI2843" i="17"/>
  <c r="AI2844" i="17"/>
  <c r="AI2845" i="17"/>
  <c r="AI2846" i="17"/>
  <c r="AI2847" i="17"/>
  <c r="AI2848" i="17"/>
  <c r="AI2849" i="17"/>
  <c r="AI2850" i="17"/>
  <c r="AI2851" i="17"/>
  <c r="AI2852" i="17"/>
  <c r="AI2853" i="17"/>
  <c r="AI2854" i="17"/>
  <c r="AI2855" i="17"/>
  <c r="AI2856" i="17"/>
  <c r="AI2857" i="17"/>
  <c r="AI2858" i="17"/>
  <c r="AI2859" i="17"/>
  <c r="AI2860" i="17"/>
  <c r="AI2861" i="17"/>
  <c r="AI2862" i="17"/>
  <c r="AI2863" i="17"/>
  <c r="AI2864" i="17"/>
  <c r="AI2865" i="17"/>
  <c r="AI2866" i="17"/>
  <c r="AI2867" i="17"/>
  <c r="AI2868" i="17"/>
  <c r="AI2869" i="17"/>
  <c r="AI2870" i="17"/>
  <c r="AI2871" i="17"/>
  <c r="AI2872" i="17"/>
  <c r="AI2873" i="17"/>
  <c r="AI2874" i="17"/>
  <c r="AI2875" i="17"/>
  <c r="AI2876" i="17"/>
  <c r="AI2877" i="17"/>
  <c r="AI2878" i="17"/>
  <c r="AI2879" i="17"/>
  <c r="AI2880" i="17"/>
  <c r="AI2881" i="17"/>
  <c r="AI2882" i="17"/>
  <c r="AI2883" i="17"/>
  <c r="AI2884" i="17"/>
  <c r="AI2885" i="17"/>
  <c r="AI2886" i="17"/>
  <c r="AI2887" i="17"/>
  <c r="AI2888" i="17"/>
  <c r="AI2889" i="17"/>
  <c r="AI2890" i="17"/>
  <c r="AI2891" i="17"/>
  <c r="AI2892" i="17"/>
  <c r="AI2893" i="17"/>
  <c r="AI2894" i="17"/>
  <c r="AI2895" i="17"/>
  <c r="AI2896" i="17"/>
  <c r="AI2897" i="17"/>
  <c r="AI2898" i="17"/>
  <c r="AI2899" i="17"/>
  <c r="AI2900" i="17"/>
  <c r="AI2901" i="17"/>
  <c r="AI2902" i="17"/>
  <c r="AI2903" i="17"/>
  <c r="AI2904" i="17"/>
  <c r="AI2905" i="17"/>
  <c r="AI2906" i="17"/>
  <c r="AI2907" i="17"/>
  <c r="AI2908" i="17"/>
  <c r="AI2909" i="17"/>
  <c r="AI2910" i="17"/>
  <c r="AI2911" i="17"/>
  <c r="AI2912" i="17"/>
  <c r="AI2913" i="17"/>
  <c r="AI2914" i="17"/>
  <c r="AI2915" i="17"/>
  <c r="AI2916" i="17"/>
  <c r="AI2917" i="17"/>
  <c r="AI2918" i="17"/>
  <c r="AI2919" i="17"/>
  <c r="AI2920" i="17"/>
  <c r="AI2921" i="17"/>
  <c r="AI2922" i="17"/>
  <c r="AI2923" i="17"/>
  <c r="AI2924" i="17"/>
  <c r="AI2925" i="17"/>
  <c r="AI2926" i="17"/>
  <c r="AI2927" i="17"/>
  <c r="AI2928" i="17"/>
  <c r="AI2929" i="17"/>
  <c r="AI2930" i="17"/>
  <c r="AI2931" i="17"/>
  <c r="AI2932" i="17"/>
  <c r="AI2933" i="17"/>
  <c r="AI2934" i="17"/>
  <c r="AI2935" i="17"/>
  <c r="AI2936" i="17"/>
  <c r="AI2937" i="17"/>
  <c r="AI2938" i="17"/>
  <c r="AI2939" i="17"/>
  <c r="AI2940" i="17"/>
  <c r="AI2941" i="17"/>
  <c r="AI2942" i="17"/>
  <c r="AI2943" i="17"/>
  <c r="AI2944" i="17"/>
  <c r="AI2945" i="17"/>
  <c r="AI2946" i="17"/>
  <c r="AI2947" i="17"/>
  <c r="AI2948" i="17"/>
  <c r="AI2949" i="17"/>
  <c r="AI2950" i="17"/>
  <c r="AI2951" i="17"/>
  <c r="AI2952" i="17"/>
  <c r="AI2953" i="17"/>
  <c r="AI2954" i="17"/>
  <c r="AI2955" i="17"/>
  <c r="AI2956" i="17"/>
  <c r="AI2957" i="17"/>
  <c r="AI2958" i="17"/>
  <c r="AI2959" i="17"/>
  <c r="AI2960" i="17"/>
  <c r="AI2961" i="17"/>
  <c r="AI2962" i="17"/>
  <c r="AI2963" i="17"/>
  <c r="AI2964" i="17"/>
  <c r="AI2965" i="17"/>
  <c r="AI2966" i="17"/>
  <c r="AI2967" i="17"/>
  <c r="AI2968" i="17"/>
  <c r="AI2969" i="17"/>
  <c r="AI2970" i="17"/>
  <c r="AI2971" i="17"/>
  <c r="AI2972" i="17"/>
  <c r="AI2973" i="17"/>
  <c r="AI2974" i="17"/>
  <c r="AI2975" i="17"/>
  <c r="AI2976" i="17"/>
  <c r="AI2977" i="17"/>
  <c r="AI2978" i="17"/>
  <c r="AI2979" i="17"/>
  <c r="AI2980" i="17"/>
  <c r="AI2981" i="17"/>
  <c r="AI2982" i="17"/>
  <c r="AI2983" i="17"/>
  <c r="AI2984" i="17"/>
  <c r="AI2985" i="17"/>
  <c r="AI2986" i="17"/>
  <c r="AI2987" i="17"/>
  <c r="AI2988" i="17"/>
  <c r="AI2989" i="17"/>
  <c r="AI2990" i="17"/>
  <c r="AI2991" i="17"/>
  <c r="AI2992" i="17"/>
  <c r="AI2993" i="17"/>
  <c r="AI2994" i="17"/>
  <c r="AI2995" i="17"/>
  <c r="AI2996" i="17"/>
  <c r="AI2997" i="17"/>
  <c r="AI2998" i="17"/>
  <c r="AI2999" i="17"/>
  <c r="AI3000" i="17"/>
  <c r="AI3001" i="17"/>
  <c r="AI3002" i="17"/>
  <c r="AI3003" i="17"/>
  <c r="AI3004" i="17"/>
  <c r="AI3005" i="17"/>
  <c r="AI3006" i="17"/>
  <c r="AI3007" i="17"/>
  <c r="AI3008" i="17"/>
  <c r="AI3009" i="17"/>
  <c r="AI3010" i="17"/>
  <c r="AI3011" i="17"/>
  <c r="AI3012" i="17"/>
  <c r="AI3013" i="17"/>
  <c r="AI3014" i="17"/>
  <c r="AI3015" i="17"/>
  <c r="AI3016" i="17"/>
  <c r="AI3017" i="17"/>
  <c r="AI3018" i="17"/>
  <c r="AI3019" i="17"/>
  <c r="AI3020" i="17"/>
  <c r="AI3021" i="17"/>
  <c r="AI3022" i="17"/>
  <c r="AI3023" i="17"/>
  <c r="AI3024" i="17"/>
  <c r="AI3025" i="17"/>
  <c r="AI3026" i="17"/>
  <c r="AI3027" i="17"/>
  <c r="AI3028" i="17"/>
  <c r="AI3029" i="17"/>
  <c r="AI3030" i="17"/>
  <c r="AI3031" i="17"/>
  <c r="AI3032" i="17"/>
  <c r="AI3033" i="17"/>
  <c r="AI3034" i="17"/>
  <c r="AI3035" i="17"/>
  <c r="AI3036" i="17"/>
  <c r="AI3037" i="17"/>
  <c r="AI3038" i="17"/>
  <c r="AI3039" i="17"/>
  <c r="AI3040" i="17"/>
  <c r="AI3041" i="17"/>
  <c r="AI3042" i="17"/>
  <c r="AI3043" i="17"/>
  <c r="AI3044" i="17"/>
  <c r="AI3045" i="17"/>
  <c r="AI3046" i="17"/>
  <c r="AI3047" i="17"/>
  <c r="AI3048" i="17"/>
  <c r="AI3049" i="17"/>
  <c r="AI3050" i="17"/>
  <c r="AI3051" i="17"/>
  <c r="AI3052" i="17"/>
  <c r="AI3053" i="17"/>
  <c r="AI3054" i="17"/>
  <c r="AI3055" i="17"/>
  <c r="AI3056" i="17"/>
  <c r="AI3057" i="17"/>
  <c r="AI3058" i="17"/>
  <c r="AI3059" i="17"/>
  <c r="AI3060" i="17"/>
  <c r="AI3061" i="17"/>
  <c r="AI3062" i="17"/>
  <c r="AI3063" i="17"/>
  <c r="AI3064" i="17"/>
  <c r="AI3065" i="17"/>
  <c r="AI3066" i="17"/>
  <c r="AI3067" i="17"/>
  <c r="AI3068" i="17"/>
  <c r="AI3069" i="17"/>
  <c r="AI3070" i="17"/>
  <c r="AI3071" i="17"/>
  <c r="AI3072" i="17"/>
  <c r="AI3073" i="17"/>
  <c r="AI3074" i="17"/>
  <c r="AI3075" i="17"/>
  <c r="AI3076" i="17"/>
  <c r="AI3077" i="17"/>
  <c r="AI3078" i="17"/>
  <c r="AI3079" i="17"/>
  <c r="AI3080" i="17"/>
  <c r="AI3081" i="17"/>
  <c r="AI3082" i="17"/>
  <c r="AI3083" i="17"/>
  <c r="AI3084" i="17"/>
  <c r="AI3085" i="17"/>
  <c r="AI3086" i="17"/>
  <c r="AI3087" i="17"/>
  <c r="AI3088" i="17"/>
  <c r="AI3089" i="17"/>
  <c r="AI3090" i="17"/>
  <c r="AI3091" i="17"/>
  <c r="AI3092" i="17"/>
  <c r="AI3093" i="17"/>
  <c r="AI3094" i="17"/>
  <c r="AI3095" i="17"/>
  <c r="AI3096" i="17"/>
  <c r="AI3097" i="17"/>
  <c r="AI3098" i="17"/>
  <c r="AI3099" i="17"/>
  <c r="AI3100" i="17"/>
  <c r="AI3101" i="17"/>
  <c r="AI3102" i="17"/>
  <c r="AI3103" i="17"/>
  <c r="AI3104" i="17"/>
  <c r="AI3105" i="17"/>
  <c r="AI3106" i="17"/>
  <c r="AI3107" i="17"/>
  <c r="AI3108" i="17"/>
  <c r="AI3109" i="17"/>
  <c r="AI3110" i="17"/>
  <c r="AI3111" i="17"/>
  <c r="AI3112" i="17"/>
  <c r="AI3113" i="17"/>
  <c r="AI3114" i="17"/>
  <c r="AI3115" i="17"/>
  <c r="AI3116" i="17"/>
  <c r="AI3117" i="17"/>
  <c r="AI3118" i="17"/>
  <c r="AI3119" i="17"/>
  <c r="AI3120" i="17"/>
  <c r="AI3121" i="17"/>
  <c r="AI3122" i="17"/>
  <c r="AI3123" i="17"/>
  <c r="AI3124" i="17"/>
  <c r="AI3125" i="17"/>
  <c r="AI3126" i="17"/>
  <c r="AI3127" i="17"/>
  <c r="AI3128" i="17"/>
  <c r="AI3129" i="17"/>
  <c r="AI3130" i="17"/>
  <c r="AI3131" i="17"/>
  <c r="AI3132" i="17"/>
  <c r="AI3133" i="17"/>
  <c r="AI3134" i="17"/>
  <c r="AI3135" i="17"/>
  <c r="AI3136" i="17"/>
  <c r="AI3137" i="17"/>
  <c r="AI3138" i="17"/>
  <c r="AI3139" i="17"/>
  <c r="AI3140" i="17"/>
  <c r="AI3141" i="17"/>
  <c r="AI3142" i="17"/>
  <c r="AI3143" i="17"/>
  <c r="AI3144" i="17"/>
  <c r="AI3145" i="17"/>
  <c r="AI3146" i="17"/>
  <c r="AI3147" i="17"/>
  <c r="AI3148" i="17"/>
  <c r="AI3149" i="17"/>
  <c r="AI3150" i="17"/>
  <c r="AI3151" i="17"/>
  <c r="AI3152" i="17"/>
  <c r="AI3153" i="17"/>
  <c r="AI3154" i="17"/>
  <c r="AI3155" i="17"/>
  <c r="AI3156" i="17"/>
  <c r="AI3157" i="17"/>
  <c r="AI3158" i="17"/>
  <c r="AI3159" i="17"/>
  <c r="AI3160" i="17"/>
  <c r="AI3161" i="17"/>
  <c r="AI3162" i="17"/>
  <c r="AI3163" i="17"/>
  <c r="AI3164" i="17"/>
  <c r="AI3165" i="17"/>
  <c r="AI3166" i="17"/>
  <c r="AI3167" i="17"/>
  <c r="AI3168" i="17"/>
  <c r="AI3169" i="17"/>
  <c r="AI3170" i="17"/>
  <c r="AI3171" i="17"/>
  <c r="AI3172" i="17"/>
  <c r="AI3173" i="17"/>
  <c r="AI3174" i="17"/>
  <c r="AI3175" i="17"/>
  <c r="AI3176" i="17"/>
  <c r="AI3177" i="17"/>
  <c r="AI3178" i="17"/>
  <c r="AI3179" i="17"/>
  <c r="AI3180" i="17"/>
  <c r="AI3181" i="17"/>
  <c r="AI3182" i="17"/>
  <c r="AI3183" i="17"/>
  <c r="AI3184" i="17"/>
  <c r="AI3185" i="17"/>
  <c r="AI3186" i="17"/>
  <c r="AI3187" i="17"/>
  <c r="AI3188" i="17"/>
  <c r="AI3189" i="17"/>
  <c r="AI3190" i="17"/>
  <c r="AI3191" i="17"/>
  <c r="AI3192" i="17"/>
  <c r="AI3193" i="17"/>
  <c r="AI3194" i="17"/>
  <c r="AI3195" i="17"/>
  <c r="AI3196" i="17"/>
  <c r="AI3197" i="17"/>
  <c r="AI3198" i="17"/>
  <c r="AI3199" i="17"/>
  <c r="AI3200" i="17"/>
  <c r="AI3201" i="17"/>
  <c r="AI3202" i="17"/>
  <c r="AI3203" i="17"/>
  <c r="AI3204" i="17"/>
  <c r="AI3205" i="17"/>
  <c r="AI3206" i="17"/>
  <c r="AI3207" i="17"/>
  <c r="AI3208" i="17"/>
  <c r="AI3209" i="17"/>
  <c r="AI3210" i="17"/>
  <c r="AI3211" i="17"/>
  <c r="AI3212" i="17"/>
  <c r="AI3213" i="17"/>
  <c r="AI3214" i="17"/>
  <c r="AI3215" i="17"/>
  <c r="AI3216" i="17"/>
  <c r="AI3217" i="17"/>
  <c r="AI3218" i="17"/>
  <c r="AI3219" i="17"/>
  <c r="AI3220" i="17"/>
  <c r="AI3221" i="17"/>
  <c r="AI3222" i="17"/>
  <c r="AI3223" i="17"/>
  <c r="AI3224" i="17"/>
  <c r="AI3225" i="17"/>
  <c r="AI3226" i="17"/>
  <c r="AI3227" i="17"/>
  <c r="AI3228" i="17"/>
  <c r="AI3229" i="17"/>
  <c r="AI3230" i="17"/>
  <c r="AI3231" i="17"/>
  <c r="AI3232" i="17"/>
  <c r="AI3233" i="17"/>
  <c r="AI3234" i="17"/>
  <c r="AI3235" i="17"/>
  <c r="AI3236" i="17"/>
  <c r="AI3237" i="17"/>
  <c r="AI3238" i="17"/>
  <c r="AI3239" i="17"/>
  <c r="AI3240" i="17"/>
  <c r="AI3241" i="17"/>
  <c r="AI3242" i="17"/>
  <c r="AI3243" i="17"/>
  <c r="AI3244" i="17"/>
  <c r="AI3245" i="17"/>
  <c r="AI3246" i="17"/>
  <c r="AI3247" i="17"/>
  <c r="AI3248" i="17"/>
  <c r="AI3249" i="17"/>
  <c r="AI3250" i="17"/>
  <c r="AI3251" i="17"/>
  <c r="AI3252" i="17"/>
  <c r="AI3253" i="17"/>
  <c r="AI3254" i="17"/>
  <c r="AI3255" i="17"/>
  <c r="AI3256" i="17"/>
  <c r="AI3257" i="17"/>
  <c r="AI3258" i="17"/>
  <c r="AI3259" i="17"/>
  <c r="AI3260" i="17"/>
  <c r="AI3261" i="17"/>
  <c r="AI3262" i="17"/>
  <c r="AI3263" i="17"/>
  <c r="AI3264" i="17"/>
  <c r="AI3265" i="17"/>
  <c r="AI3266" i="17"/>
  <c r="AI3267" i="17"/>
  <c r="AI3268" i="17"/>
  <c r="AI3269" i="17"/>
  <c r="AI3270" i="17"/>
  <c r="AI3271" i="17"/>
  <c r="AI3272" i="17"/>
  <c r="AI3273" i="17"/>
  <c r="AI3274" i="17"/>
  <c r="AI3275" i="17"/>
  <c r="AI3276" i="17"/>
  <c r="AI3277" i="17"/>
  <c r="AI3278" i="17"/>
  <c r="AI3279" i="17"/>
  <c r="AI3280" i="17"/>
  <c r="AI3281" i="17"/>
  <c r="AI3282" i="17"/>
  <c r="AI3283" i="17"/>
  <c r="AI3284" i="17"/>
  <c r="AI3285" i="17"/>
  <c r="AI3286" i="17"/>
  <c r="AI3287" i="17"/>
  <c r="AI3288" i="17"/>
  <c r="AI3289" i="17"/>
  <c r="AI3290" i="17"/>
  <c r="AI3291" i="17"/>
  <c r="AI3292" i="17"/>
  <c r="AI3293" i="17"/>
  <c r="AI3294" i="17"/>
  <c r="AI3295" i="17"/>
  <c r="AI3296" i="17"/>
  <c r="AI3297" i="17"/>
  <c r="AI3298" i="17"/>
  <c r="AI3299" i="17"/>
  <c r="AI3300" i="17"/>
  <c r="AI3301" i="17"/>
  <c r="AI3302" i="17"/>
  <c r="AI3303" i="17"/>
  <c r="AI3304" i="17"/>
  <c r="AI3305" i="17"/>
  <c r="AI3306" i="17"/>
  <c r="AI3307" i="17"/>
  <c r="AI3308" i="17"/>
  <c r="AI3309" i="17"/>
  <c r="AI3310" i="17"/>
  <c r="AI3311" i="17"/>
  <c r="AI3312" i="17"/>
  <c r="AI3313" i="17"/>
  <c r="AI3314" i="17"/>
  <c r="AI3315" i="17"/>
  <c r="AI3316" i="17"/>
  <c r="AI3317" i="17"/>
  <c r="AI3318" i="17"/>
  <c r="AI3319" i="17"/>
  <c r="AI3320" i="17"/>
  <c r="AI3321" i="17"/>
  <c r="AI3322" i="17"/>
  <c r="AI3323" i="17"/>
  <c r="AI3324" i="17"/>
  <c r="AI3325" i="17"/>
  <c r="AI3326" i="17"/>
  <c r="AI3327" i="17"/>
  <c r="AI3328" i="17"/>
  <c r="AI3329" i="17"/>
  <c r="AI3330" i="17"/>
  <c r="AI3331" i="17"/>
  <c r="AI3332" i="17"/>
  <c r="AI3333" i="17"/>
  <c r="AI3334" i="17"/>
  <c r="AI3335" i="17"/>
  <c r="AI3336" i="17"/>
  <c r="AI3337" i="17"/>
  <c r="AI3338" i="17"/>
  <c r="AI3339" i="17"/>
  <c r="AI3340" i="17"/>
  <c r="AI3341" i="17"/>
  <c r="AI3342" i="17"/>
  <c r="AI3343" i="17"/>
  <c r="AI3344" i="17"/>
  <c r="AI3345" i="17"/>
  <c r="AI3346" i="17"/>
  <c r="AI3347" i="17"/>
  <c r="AI3348" i="17"/>
  <c r="AI3349" i="17"/>
  <c r="AI3350" i="17"/>
  <c r="AI3351" i="17"/>
  <c r="AI3352" i="17"/>
  <c r="AI3353" i="17"/>
  <c r="AI3354" i="17"/>
  <c r="AI3355" i="17"/>
  <c r="AI3356" i="17"/>
  <c r="AI3357" i="17"/>
  <c r="AI3358" i="17"/>
  <c r="AI3359" i="17"/>
  <c r="AI3360" i="17"/>
  <c r="AI3361" i="17"/>
  <c r="AI3362" i="17"/>
  <c r="AI3363" i="17"/>
  <c r="AI3364" i="17"/>
  <c r="AI3365" i="17"/>
  <c r="AI3366" i="17"/>
  <c r="AI3367" i="17"/>
  <c r="AI3368" i="17"/>
  <c r="AI3369" i="17"/>
  <c r="AI3370" i="17"/>
  <c r="AI3371" i="17"/>
  <c r="AI3372" i="17"/>
  <c r="AI3373" i="17"/>
  <c r="AI3374" i="17"/>
  <c r="AI3375" i="17"/>
  <c r="AI3376" i="17"/>
  <c r="AI3377" i="17"/>
  <c r="AI3378" i="17"/>
  <c r="AI3379" i="17"/>
  <c r="AI3380" i="17"/>
  <c r="AI3381" i="17"/>
  <c r="AI3382" i="17"/>
  <c r="AI3383" i="17"/>
  <c r="AI3384" i="17"/>
  <c r="AI3385" i="17"/>
  <c r="AI3386" i="17"/>
  <c r="AI3387" i="17"/>
  <c r="AI3388" i="17"/>
  <c r="AI3389" i="17"/>
  <c r="AI3390" i="17"/>
  <c r="AI3391" i="17"/>
  <c r="AI3392" i="17"/>
  <c r="AI3393" i="17"/>
  <c r="AI3394" i="17"/>
  <c r="AI3395" i="17"/>
  <c r="AI3396" i="17"/>
  <c r="AI3397" i="17"/>
  <c r="AI3398" i="17"/>
  <c r="AI3399" i="17"/>
  <c r="AI3400" i="17"/>
  <c r="AI3401" i="17"/>
  <c r="AI3402" i="17"/>
  <c r="AI3403" i="17"/>
  <c r="AI3404" i="17"/>
  <c r="AI3405" i="17"/>
  <c r="AI3406" i="17"/>
  <c r="AI3407" i="17"/>
  <c r="AI3408" i="17"/>
  <c r="AI3409" i="17"/>
  <c r="AI3410" i="17"/>
  <c r="AI3411" i="17"/>
  <c r="AI3412" i="17"/>
  <c r="AI3413" i="17"/>
  <c r="AI3414" i="17"/>
  <c r="AI3415" i="17"/>
  <c r="AI3416" i="17"/>
  <c r="AI3417" i="17"/>
  <c r="AI3418" i="17"/>
  <c r="AI3419" i="17"/>
  <c r="AI3420" i="17"/>
  <c r="AI3421" i="17"/>
  <c r="AI3422" i="17"/>
  <c r="AI3423" i="17"/>
  <c r="AI3424" i="17"/>
  <c r="AI3425" i="17"/>
  <c r="AI3426" i="17"/>
  <c r="AI3427" i="17"/>
  <c r="AI3428" i="17"/>
  <c r="AI3429" i="17"/>
  <c r="AI3430" i="17"/>
  <c r="AI3431" i="17"/>
  <c r="AI3432" i="17"/>
  <c r="AI3433" i="17"/>
  <c r="AI3434" i="17"/>
  <c r="AI3435" i="17"/>
  <c r="AI3436" i="17"/>
  <c r="AI3437" i="17"/>
  <c r="AI3438" i="17"/>
  <c r="AI3439" i="17"/>
  <c r="AI3440" i="17"/>
  <c r="AI3441" i="17"/>
  <c r="AI3442" i="17"/>
  <c r="AI3443" i="17"/>
  <c r="AI3444" i="17"/>
  <c r="AI3445" i="17"/>
  <c r="AI3446" i="17"/>
  <c r="AI3447" i="17"/>
  <c r="AI3448" i="17"/>
  <c r="AI3449" i="17"/>
  <c r="AI3450" i="17"/>
  <c r="AI3451" i="17"/>
  <c r="AI3452" i="17"/>
  <c r="AI3453" i="17"/>
  <c r="AI3454" i="17"/>
  <c r="AI3455" i="17"/>
  <c r="AI3456" i="17"/>
  <c r="AI3457" i="17"/>
  <c r="AI3458" i="17"/>
  <c r="AI3459" i="17"/>
  <c r="AI3460" i="17"/>
  <c r="AI3461" i="17"/>
  <c r="AI3462" i="17"/>
  <c r="AI3463" i="17"/>
  <c r="AI3464" i="17"/>
  <c r="AI3465" i="17"/>
  <c r="AI3466" i="17"/>
  <c r="AI3467" i="17"/>
  <c r="AI3468" i="17"/>
  <c r="AI3469" i="17"/>
  <c r="AI3470" i="17"/>
  <c r="AI3471" i="17"/>
  <c r="AI3472" i="17"/>
  <c r="AI3473" i="17"/>
  <c r="AI3474" i="17"/>
  <c r="AI3475" i="17"/>
  <c r="AI3476" i="17"/>
  <c r="AI3477" i="17"/>
  <c r="AI3478" i="17"/>
  <c r="AI3479" i="17"/>
  <c r="AI3480" i="17"/>
  <c r="AI3481" i="17"/>
  <c r="AI3482" i="17"/>
  <c r="AI3483" i="17"/>
  <c r="AI3484" i="17"/>
  <c r="AI3485" i="17"/>
  <c r="AI3486" i="17"/>
  <c r="AI3487" i="17"/>
  <c r="AI3488" i="17"/>
  <c r="AI3489" i="17"/>
  <c r="AI3490" i="17"/>
  <c r="AI3491" i="17"/>
  <c r="AI3492" i="17"/>
  <c r="AI3493" i="17"/>
  <c r="AI3494" i="17"/>
  <c r="AI3495" i="17"/>
  <c r="AI3496" i="17"/>
  <c r="AI3497" i="17"/>
  <c r="AI3498" i="17"/>
  <c r="AI3499" i="17"/>
  <c r="AI3500" i="17"/>
  <c r="AI3501" i="17"/>
  <c r="AI3502" i="17"/>
  <c r="AI3503" i="17"/>
  <c r="AI3504" i="17"/>
  <c r="AI3505" i="17"/>
  <c r="AI3506" i="17"/>
  <c r="AI3507" i="17"/>
  <c r="AI3508" i="17"/>
  <c r="AI3509" i="17"/>
  <c r="AI3510" i="17"/>
  <c r="AI3511" i="17"/>
  <c r="AI3512" i="17"/>
  <c r="AI3513" i="17"/>
  <c r="AI3514" i="17"/>
  <c r="AI3515" i="17"/>
  <c r="AI3516" i="17"/>
  <c r="AI3517" i="17"/>
  <c r="AI3518" i="17"/>
  <c r="AI3519" i="17"/>
  <c r="AI3520" i="17"/>
  <c r="AI3521" i="17"/>
  <c r="AI3522" i="17"/>
  <c r="AI3523" i="17"/>
  <c r="AI3524" i="17"/>
  <c r="AI3525" i="17"/>
  <c r="AI3526" i="17"/>
  <c r="AI3527" i="17"/>
  <c r="AI3528" i="17"/>
  <c r="AI3529" i="17"/>
  <c r="AI3530" i="17"/>
  <c r="AI3531" i="17"/>
  <c r="AI3532" i="17"/>
  <c r="AI3533" i="17"/>
  <c r="AI3534" i="17"/>
  <c r="AI3535" i="17"/>
  <c r="AI3536" i="17"/>
  <c r="AI3537" i="17"/>
  <c r="AI3538" i="17"/>
  <c r="AI3539" i="17"/>
  <c r="AI3540" i="17"/>
  <c r="AI3541" i="17"/>
  <c r="AI3542" i="17"/>
  <c r="AI3543" i="17"/>
  <c r="AI3544" i="17"/>
  <c r="AI3545" i="17"/>
  <c r="AI3546" i="17"/>
  <c r="AI3547" i="17"/>
  <c r="AI3548" i="17"/>
  <c r="AI3549" i="17"/>
  <c r="AI3550" i="17"/>
  <c r="AI3551" i="17"/>
  <c r="AI3552" i="17"/>
  <c r="AI3553" i="17"/>
  <c r="AI3554" i="17"/>
  <c r="AI3555" i="17"/>
  <c r="AI3556" i="17"/>
  <c r="AI3557" i="17"/>
  <c r="AI3558" i="17"/>
  <c r="AI3559" i="17"/>
  <c r="AI3560" i="17"/>
  <c r="AI3561" i="17"/>
  <c r="AI3562" i="17"/>
  <c r="AI3563" i="17"/>
  <c r="AI3564" i="17"/>
  <c r="AI3565" i="17"/>
  <c r="AI3566" i="17"/>
  <c r="AI3567" i="17"/>
  <c r="AI3568" i="17"/>
  <c r="AI3569" i="17"/>
  <c r="AI3570" i="17"/>
  <c r="AI3571" i="17"/>
  <c r="AI3572" i="17"/>
  <c r="AI3573" i="17"/>
  <c r="AI3574" i="17"/>
  <c r="AI3575" i="17"/>
  <c r="AI3576" i="17"/>
  <c r="AI3577" i="17"/>
  <c r="AI3578" i="17"/>
  <c r="AI3579" i="17"/>
  <c r="AI3580" i="17"/>
  <c r="AI3581" i="17"/>
  <c r="AI3582" i="17"/>
  <c r="AI3583" i="17"/>
  <c r="AI3584" i="17"/>
  <c r="AI3585" i="17"/>
  <c r="AI3586" i="17"/>
  <c r="AI3587" i="17"/>
  <c r="AI3588" i="17"/>
  <c r="AI3589" i="17"/>
  <c r="AI3590" i="17"/>
  <c r="AI3591" i="17"/>
  <c r="AI3592" i="17"/>
  <c r="AI3593" i="17"/>
  <c r="AI3594" i="17"/>
  <c r="AI3595" i="17"/>
  <c r="AI3596" i="17"/>
  <c r="AI3597" i="17"/>
  <c r="AI3598" i="17"/>
  <c r="AI3599" i="17"/>
  <c r="AI3600" i="17"/>
  <c r="AI3601" i="17"/>
  <c r="AI3602" i="17"/>
  <c r="AI3603" i="17"/>
  <c r="AI3604" i="17"/>
  <c r="AI3605" i="17"/>
  <c r="AI3606" i="17"/>
  <c r="AI3607" i="17"/>
  <c r="AI3608" i="17"/>
  <c r="AI3609" i="17"/>
  <c r="AI3610" i="17"/>
  <c r="AI3611" i="17"/>
  <c r="AI3612" i="17"/>
  <c r="AI3613" i="17"/>
  <c r="AI3614" i="17"/>
  <c r="AI3615" i="17"/>
  <c r="AI3616" i="17"/>
  <c r="AI3617" i="17"/>
  <c r="AI3618" i="17"/>
  <c r="AI3619" i="17"/>
  <c r="AI3620" i="17"/>
  <c r="AI3621" i="17"/>
  <c r="AI3622" i="17"/>
  <c r="AI3623" i="17"/>
  <c r="AI3624" i="17"/>
  <c r="AI3625" i="17"/>
  <c r="AI3626" i="17"/>
  <c r="AI3627" i="17"/>
  <c r="AI3628" i="17"/>
  <c r="AI3629" i="17"/>
  <c r="AI3630" i="17"/>
  <c r="AI3631" i="17"/>
  <c r="AI3632" i="17"/>
  <c r="AI3633" i="17"/>
  <c r="AI3634" i="17"/>
  <c r="AI3635" i="17"/>
  <c r="AI3636" i="17"/>
  <c r="AI3637" i="17"/>
  <c r="AI3638" i="17"/>
  <c r="AI3639" i="17"/>
  <c r="AI3640" i="17"/>
  <c r="AI3641" i="17"/>
  <c r="AI3642" i="17"/>
  <c r="AI3643" i="17"/>
  <c r="AI3644" i="17"/>
  <c r="AI3645" i="17"/>
  <c r="AI3646" i="17"/>
  <c r="AI3647" i="17"/>
  <c r="AI3648" i="17"/>
  <c r="AI3649" i="17"/>
  <c r="AI3650" i="17"/>
  <c r="AI3651" i="17"/>
  <c r="AI3652" i="17"/>
  <c r="AI3653" i="17"/>
  <c r="AI3654" i="17"/>
  <c r="AI3655" i="17"/>
  <c r="AI3656" i="17"/>
  <c r="AI3657" i="17"/>
  <c r="AI3658" i="17"/>
  <c r="AI3659" i="17"/>
  <c r="AI3660" i="17"/>
  <c r="AI3661" i="17"/>
  <c r="AI3662" i="17"/>
  <c r="AI3663" i="17"/>
  <c r="AI3664" i="17"/>
  <c r="AI3665" i="17"/>
  <c r="AI3666" i="17"/>
  <c r="AI3667" i="17"/>
  <c r="AI3668" i="17"/>
  <c r="AI3669" i="17"/>
  <c r="AI3670" i="17"/>
  <c r="AI3671" i="17"/>
  <c r="AI3672" i="17"/>
  <c r="AI3673" i="17"/>
  <c r="AI3674" i="17"/>
  <c r="AI3675" i="17"/>
  <c r="AI3676" i="17"/>
  <c r="AI3677" i="17"/>
  <c r="AI3678" i="17"/>
  <c r="AI3679" i="17"/>
  <c r="AI3680" i="17"/>
  <c r="AI3681" i="17"/>
  <c r="AI3682" i="17"/>
  <c r="AI3683" i="17"/>
  <c r="AI3684" i="17"/>
  <c r="AI3685" i="17"/>
  <c r="AI3686" i="17"/>
  <c r="AI3687" i="17"/>
  <c r="AI3688" i="17"/>
  <c r="AI3689" i="17"/>
  <c r="AI3690" i="17"/>
  <c r="AI3691" i="17"/>
  <c r="AI3692" i="17"/>
  <c r="AI3693" i="17"/>
  <c r="AI3694" i="17"/>
  <c r="AI3695" i="17"/>
  <c r="AI3696" i="17"/>
  <c r="AI3697" i="17"/>
  <c r="AI3698" i="17"/>
  <c r="AI3699" i="17"/>
  <c r="AI3700" i="17"/>
  <c r="AI3701" i="17"/>
  <c r="AI3702" i="17"/>
  <c r="AI3703" i="17"/>
  <c r="AI3704" i="17"/>
  <c r="AI3705" i="17"/>
  <c r="AI3706" i="17"/>
  <c r="AI3707" i="17"/>
  <c r="AI3708" i="17"/>
  <c r="AI3709" i="17"/>
  <c r="AI3710" i="17"/>
  <c r="AI3711" i="17"/>
  <c r="AI3712" i="17"/>
  <c r="AI3713" i="17"/>
  <c r="AI3714" i="17"/>
  <c r="AI3715" i="17"/>
  <c r="AI3716" i="17"/>
  <c r="AI3717" i="17"/>
  <c r="AI3718" i="17"/>
  <c r="AI3719" i="17"/>
  <c r="AI3720" i="17"/>
  <c r="AI3721" i="17"/>
  <c r="AI3722" i="17"/>
  <c r="AI3723" i="17"/>
  <c r="AI3724" i="17"/>
  <c r="AI3725" i="17"/>
  <c r="AI3726" i="17"/>
  <c r="AI3727" i="17"/>
  <c r="AI3728" i="17"/>
  <c r="AI3729" i="17"/>
  <c r="AI3730" i="17"/>
  <c r="AI3731" i="17"/>
  <c r="AI3732" i="17"/>
  <c r="AI3733" i="17"/>
  <c r="AI3734" i="17"/>
  <c r="AI3735" i="17"/>
  <c r="AI3736" i="17"/>
  <c r="AI3737" i="17"/>
  <c r="AI3738" i="17"/>
  <c r="AI3739" i="17"/>
  <c r="AI3740" i="17"/>
  <c r="AI3741" i="17"/>
  <c r="AI3742" i="17"/>
  <c r="AI3743" i="17"/>
  <c r="AI3744" i="17"/>
  <c r="AI3745" i="17"/>
  <c r="AI3746" i="17"/>
  <c r="AI3747" i="17"/>
  <c r="AI3748" i="17"/>
  <c r="AI3749" i="17"/>
  <c r="AI3750" i="17"/>
  <c r="AI3751" i="17"/>
  <c r="AI3752" i="17"/>
  <c r="AI3753" i="17"/>
  <c r="AI3754" i="17"/>
  <c r="AI3755" i="17"/>
  <c r="AI3756" i="17"/>
  <c r="AI3757" i="17"/>
  <c r="AI3758" i="17"/>
  <c r="AI3759" i="17"/>
  <c r="AI3760" i="17"/>
  <c r="AI3761" i="17"/>
  <c r="AI3762" i="17"/>
  <c r="AI3763" i="17"/>
  <c r="AI3764" i="17"/>
  <c r="AI3765" i="17"/>
  <c r="AI3766" i="17"/>
  <c r="AI3767" i="17"/>
  <c r="AI3768" i="17"/>
  <c r="AI3769" i="17"/>
  <c r="AI3770" i="17"/>
  <c r="AI3771" i="17"/>
  <c r="AI3772" i="17"/>
  <c r="AI3773" i="17"/>
  <c r="AI3774" i="17"/>
  <c r="AI3775" i="17"/>
  <c r="AI3776" i="17"/>
  <c r="AI3777" i="17"/>
  <c r="AI3778" i="17"/>
  <c r="AI3779" i="17"/>
  <c r="AI3780" i="17"/>
  <c r="AI3781" i="17"/>
  <c r="AI3782" i="17"/>
  <c r="AI3783" i="17"/>
  <c r="AI3784" i="17"/>
  <c r="AI3785" i="17"/>
  <c r="AI3786" i="17"/>
  <c r="AI3787" i="17"/>
  <c r="AI3788" i="17"/>
  <c r="AI3789" i="17"/>
  <c r="AI3790" i="17"/>
  <c r="AI3791" i="17"/>
  <c r="AI3792" i="17"/>
  <c r="AI3793" i="17"/>
  <c r="AI3794" i="17"/>
  <c r="AI3795" i="17"/>
  <c r="AI3796" i="17"/>
  <c r="AI3797" i="17"/>
  <c r="AI3798" i="17"/>
  <c r="AI3799" i="17"/>
  <c r="AI3800" i="17"/>
  <c r="AI3801" i="17"/>
  <c r="AI3802" i="17"/>
  <c r="AI3803" i="17"/>
  <c r="AI3804" i="17"/>
  <c r="AI3805" i="17"/>
  <c r="AI3806" i="17"/>
  <c r="AI3807" i="17"/>
  <c r="AI3808" i="17"/>
  <c r="AI3809" i="17"/>
  <c r="AI3810" i="17"/>
  <c r="AI3811" i="17"/>
  <c r="AI3812" i="17"/>
  <c r="AI3813" i="17"/>
  <c r="AI3814" i="17"/>
  <c r="AI3815" i="17"/>
  <c r="AI3816" i="17"/>
  <c r="AI3817" i="17"/>
  <c r="AI3818" i="17"/>
  <c r="AI3819" i="17"/>
  <c r="AI3820" i="17"/>
  <c r="AI3821" i="17"/>
  <c r="AI3822" i="17"/>
  <c r="AI3823" i="17"/>
  <c r="AI3824" i="17"/>
  <c r="AI3825" i="17"/>
  <c r="AI3826" i="17"/>
  <c r="AI3827" i="17"/>
  <c r="AI3828" i="17"/>
  <c r="AI3829" i="17"/>
  <c r="AI3830" i="17"/>
  <c r="AI3831" i="17"/>
  <c r="AI3832" i="17"/>
  <c r="AI3833" i="17"/>
  <c r="AI3834" i="17"/>
  <c r="AI3835" i="17"/>
  <c r="AI3836" i="17"/>
  <c r="AI3837" i="17"/>
  <c r="AI3838" i="17"/>
  <c r="AI3839" i="17"/>
  <c r="AI3840" i="17"/>
  <c r="AI3841" i="17"/>
  <c r="AI3842" i="17"/>
  <c r="AI3843" i="17"/>
  <c r="AI3844" i="17"/>
  <c r="AI3845" i="17"/>
  <c r="AI3846" i="17"/>
  <c r="AI3847" i="17"/>
  <c r="AI3848" i="17"/>
  <c r="AI3849" i="17"/>
  <c r="AI3850" i="17"/>
  <c r="AI3851" i="17"/>
  <c r="AI3852" i="17"/>
  <c r="AI3853" i="17"/>
  <c r="AI3854" i="17"/>
  <c r="AI3855" i="17"/>
  <c r="AI3856" i="17"/>
  <c r="AI3857" i="17"/>
  <c r="AI3858" i="17"/>
  <c r="AI3859" i="17"/>
  <c r="AI3860" i="17"/>
  <c r="AI3861" i="17"/>
  <c r="AI3862" i="17"/>
  <c r="AI3863" i="17"/>
  <c r="AI3864" i="17"/>
  <c r="AI3865" i="17"/>
  <c r="AI3866" i="17"/>
  <c r="AI3867" i="17"/>
  <c r="AI3868" i="17"/>
  <c r="AI3869" i="17"/>
  <c r="AI3870" i="17"/>
  <c r="AI3871" i="17"/>
  <c r="AI3872" i="17"/>
  <c r="AI3873" i="17"/>
  <c r="AI3874" i="17"/>
  <c r="AI3875" i="17"/>
  <c r="AI3876" i="17"/>
  <c r="AI3877" i="17"/>
  <c r="AI3878" i="17"/>
  <c r="AI3879" i="17"/>
  <c r="AI3880" i="17"/>
  <c r="AI3881" i="17"/>
  <c r="AI3882" i="17"/>
  <c r="AI3883" i="17"/>
  <c r="AI3884" i="17"/>
  <c r="AI3885" i="17"/>
  <c r="AI3886" i="17"/>
  <c r="AI3887" i="17"/>
  <c r="AI3888" i="17"/>
  <c r="AI3889" i="17"/>
  <c r="AI3890" i="17"/>
  <c r="AI3891" i="17"/>
  <c r="AI3892" i="17"/>
  <c r="AI3893" i="17"/>
  <c r="AI3894" i="17"/>
  <c r="AI3895" i="17"/>
  <c r="AI3896" i="17"/>
  <c r="AI3897" i="17"/>
  <c r="AI3898" i="17"/>
  <c r="AI3899" i="17"/>
  <c r="AI3900" i="17"/>
  <c r="AI3901" i="17"/>
  <c r="AI3902" i="17"/>
  <c r="AI3903" i="17"/>
  <c r="AI3904" i="17"/>
  <c r="AI3905" i="17"/>
  <c r="AI3906" i="17"/>
  <c r="AI3907" i="17"/>
  <c r="AI3908" i="17"/>
  <c r="AI3909" i="17"/>
  <c r="AI3910" i="17"/>
  <c r="AI3911" i="17"/>
  <c r="AI3912" i="17"/>
  <c r="AI3913" i="17"/>
  <c r="AI3914" i="17"/>
  <c r="AI3915" i="17"/>
  <c r="AI3916" i="17"/>
  <c r="AI3917" i="17"/>
  <c r="AI3918" i="17"/>
  <c r="AI3919" i="17"/>
  <c r="AI3920" i="17"/>
  <c r="AI3921" i="17"/>
  <c r="AI3922" i="17"/>
  <c r="AI3923" i="17"/>
  <c r="AI3924" i="17"/>
  <c r="AI3925" i="17"/>
  <c r="AI3926" i="17"/>
  <c r="AI3927" i="17"/>
  <c r="AI3928" i="17"/>
  <c r="AI3929" i="17"/>
  <c r="AI3930" i="17"/>
  <c r="AI3931" i="17"/>
  <c r="AI3932" i="17"/>
  <c r="AI3933" i="17"/>
  <c r="AI3934" i="17"/>
  <c r="AI3935" i="17"/>
  <c r="AI3936" i="17"/>
  <c r="AI3937" i="17"/>
  <c r="AI3938" i="17"/>
  <c r="AI3939" i="17"/>
  <c r="AI3940" i="17"/>
  <c r="AI3941" i="17"/>
  <c r="AI3942" i="17"/>
  <c r="AI3943" i="17"/>
  <c r="AI3944" i="17"/>
  <c r="AI3945" i="17"/>
  <c r="AI3946" i="17"/>
  <c r="AI3947" i="17"/>
  <c r="AI3948" i="17"/>
  <c r="AI3949" i="17"/>
  <c r="AI3950" i="17"/>
  <c r="AI3951" i="17"/>
  <c r="AI3952" i="17"/>
  <c r="AI3953" i="17"/>
  <c r="AI3954" i="17"/>
  <c r="AI3955" i="17"/>
  <c r="AI3956" i="17"/>
  <c r="AI3957" i="17"/>
  <c r="AI3958" i="17"/>
  <c r="AI3959" i="17"/>
  <c r="AI3960" i="17"/>
  <c r="AI3961" i="17"/>
  <c r="AI3962" i="17"/>
  <c r="AI3963" i="17"/>
  <c r="AI3964" i="17"/>
  <c r="AI3965" i="17"/>
  <c r="AI3966" i="17"/>
  <c r="AI3967" i="17"/>
  <c r="F23" i="17" l="1"/>
  <c r="F38" i="17"/>
  <c r="F9" i="17"/>
  <c r="F14" i="17"/>
  <c r="F24" i="17"/>
  <c r="F32" i="17"/>
  <c r="F40" i="17"/>
  <c r="F34" i="17"/>
  <c r="F17" i="17"/>
  <c r="F25" i="17"/>
  <c r="F33" i="17"/>
  <c r="F41" i="17"/>
  <c r="F42" i="17"/>
  <c r="F10" i="17"/>
  <c r="F18" i="17"/>
  <c r="F26" i="17"/>
  <c r="F11" i="17"/>
  <c r="F19" i="17"/>
  <c r="F27" i="17"/>
  <c r="F35" i="17"/>
  <c r="F21" i="17"/>
  <c r="F29" i="17"/>
  <c r="F37" i="17"/>
  <c r="F12" i="17"/>
  <c r="F20" i="17"/>
  <c r="F28" i="17"/>
  <c r="F36" i="17"/>
  <c r="F13" i="17"/>
  <c r="F39" i="17"/>
  <c r="F30" i="17"/>
  <c r="F31" i="17"/>
  <c r="F43" i="17"/>
  <c r="F22" i="17"/>
  <c r="F15" i="17"/>
  <c r="Y229" i="17" a="1"/>
  <c r="Y229" i="17" s="1"/>
  <c r="Y266" i="17" a="1"/>
  <c r="Y266" i="17" s="1"/>
  <c r="Y119" i="17" a="1"/>
  <c r="Y119" i="17" s="1"/>
  <c r="Y304" i="17" a="1"/>
  <c r="Y304" i="17" s="1"/>
  <c r="Y156" i="17" a="1"/>
  <c r="Y156" i="17" s="1"/>
  <c r="Y45" i="17" a="1"/>
  <c r="Y45" i="17" s="1"/>
  <c r="Y82" i="17" a="1"/>
  <c r="Y82" i="17" s="1"/>
  <c r="Y340" i="17" a="1"/>
  <c r="Y340" i="17" s="1"/>
  <c r="Y193" i="17" a="1"/>
  <c r="Y193" i="17" s="1"/>
  <c r="Y303" i="17" a="1"/>
  <c r="Y303" i="17" s="1"/>
  <c r="Y81" i="17" a="1"/>
  <c r="Y81" i="17" s="1"/>
  <c r="Y155" i="17" a="1"/>
  <c r="Y155" i="17" s="1"/>
  <c r="Y118" i="17" a="1"/>
  <c r="Y118" i="17" s="1"/>
  <c r="Y44" i="17" a="1"/>
  <c r="Y44" i="17" s="1"/>
  <c r="Y192" i="17" a="1"/>
  <c r="Y192" i="17" s="1"/>
  <c r="Y230" i="17" a="1"/>
  <c r="Y230" i="17" s="1"/>
  <c r="Y341" i="17" a="1"/>
  <c r="Y341" i="17" s="1"/>
  <c r="Y267" i="17" a="1"/>
  <c r="Y267" i="17" s="1"/>
  <c r="K17" i="18" a="1"/>
  <c r="K17" i="18" s="1"/>
  <c r="J17" i="18" a="1"/>
  <c r="J17" i="18" s="1"/>
  <c r="K16" i="18" a="1"/>
  <c r="K16" i="18" s="1"/>
  <c r="J16" i="18" a="1"/>
  <c r="J16" i="18" s="1"/>
  <c r="K15" i="18" a="1"/>
  <c r="K15" i="18" s="1"/>
  <c r="J15" i="18" a="1"/>
  <c r="J15" i="18" s="1"/>
  <c r="K14" i="18" a="1"/>
  <c r="K14" i="18" s="1"/>
  <c r="J14" i="18" a="1"/>
  <c r="J14" i="18" s="1"/>
  <c r="K13" i="18" a="1"/>
  <c r="K13" i="18" s="1"/>
  <c r="J13" i="18" a="1"/>
  <c r="J13" i="18" s="1"/>
  <c r="K12" i="18" a="1"/>
  <c r="K12" i="18" s="1"/>
  <c r="K11" i="18" a="1"/>
  <c r="K11" i="18" s="1"/>
  <c r="J12" i="18" a="1"/>
  <c r="J12" i="18" s="1"/>
  <c r="J11" i="18" a="1"/>
  <c r="J11" i="18" s="1"/>
  <c r="K10" i="18" a="1"/>
  <c r="K10" i="18" s="1"/>
  <c r="J10" i="18" a="1"/>
  <c r="J10" i="18" s="1"/>
  <c r="K9" i="18" a="1"/>
  <c r="K9" i="18" s="1"/>
  <c r="J9" i="18" a="1"/>
  <c r="J9" i="18" s="1"/>
  <c r="K8" i="18" a="1"/>
  <c r="K8" i="18" s="1"/>
  <c r="J8" i="18" a="1"/>
  <c r="J8" i="18" s="1"/>
  <c r="K7" i="18" a="1"/>
  <c r="K7" i="18" s="1"/>
  <c r="J7" i="18" a="1"/>
  <c r="J7" i="18" s="1"/>
  <c r="K6" i="18" a="1"/>
  <c r="K6" i="18" s="1"/>
  <c r="J6" i="18" a="1"/>
  <c r="J6" i="18" s="1"/>
  <c r="K5" i="18" a="1"/>
  <c r="K5" i="18" s="1"/>
  <c r="J5" i="18" a="1"/>
  <c r="J5" i="18" s="1"/>
  <c r="U33" i="17" l="1" a="1"/>
  <c r="U33" i="17" s="1"/>
  <c r="W33" i="17" a="1"/>
  <c r="W33" i="17" s="1"/>
  <c r="V33" i="17" a="1"/>
  <c r="V33" i="17" s="1"/>
  <c r="V29" i="17" a="1"/>
  <c r="V29" i="17" s="1"/>
  <c r="W29" i="17" a="1"/>
  <c r="W29" i="17" s="1"/>
  <c r="U29" i="17" a="1"/>
  <c r="U29" i="17" s="1"/>
  <c r="W25" i="17" a="1"/>
  <c r="W25" i="17" s="1"/>
  <c r="U25" i="17" a="1"/>
  <c r="U25" i="17" s="1"/>
  <c r="V25" i="17" a="1"/>
  <c r="V25" i="17" s="1"/>
  <c r="Y25" i="17" s="1" a="1"/>
  <c r="Y25" i="17" s="1"/>
  <c r="W21" i="17" a="1"/>
  <c r="W21" i="17" s="1"/>
  <c r="U21" i="17" a="1"/>
  <c r="U21" i="17" s="1"/>
  <c r="V21" i="17" a="1"/>
  <c r="V21" i="17" s="1"/>
  <c r="W17" i="17" a="1"/>
  <c r="W17" i="17" s="1"/>
  <c r="V17" i="17" a="1"/>
  <c r="V17" i="17" s="1"/>
  <c r="U17" i="17" a="1"/>
  <c r="U17" i="17" s="1"/>
  <c r="W15" i="17" a="1"/>
  <c r="W15" i="17" s="1"/>
  <c r="V15" i="17" a="1"/>
  <c r="V15" i="17" s="1"/>
  <c r="U15" i="17" a="1"/>
  <c r="U15" i="17" s="1"/>
  <c r="W22" i="17" a="1"/>
  <c r="W22" i="17" s="1"/>
  <c r="U22" i="17" a="1"/>
  <c r="U22" i="17" s="1"/>
  <c r="V22" i="17" a="1"/>
  <c r="V22" i="17" s="1"/>
  <c r="V43" i="17" a="1"/>
  <c r="V43" i="17" s="1"/>
  <c r="W43" i="17" a="1"/>
  <c r="W43" i="17" s="1"/>
  <c r="U43" i="17" a="1"/>
  <c r="U43" i="17" s="1"/>
  <c r="W35" i="17" a="1"/>
  <c r="W35" i="17" s="1"/>
  <c r="U35" i="17" a="1"/>
  <c r="U35" i="17" s="1"/>
  <c r="V35" i="17" a="1"/>
  <c r="V35" i="17" s="1"/>
  <c r="U34" i="17" a="1"/>
  <c r="U34" i="17" s="1"/>
  <c r="W34" i="17" a="1"/>
  <c r="W34" i="17" s="1"/>
  <c r="V34" i="17" a="1"/>
  <c r="V34" i="17" s="1"/>
  <c r="V27" i="17" a="1"/>
  <c r="V27" i="17" s="1"/>
  <c r="Y27" i="17" s="1" a="1"/>
  <c r="Y27" i="17" s="1"/>
  <c r="W27" i="17" a="1"/>
  <c r="W27" i="17" s="1"/>
  <c r="U27" i="17" a="1"/>
  <c r="U27" i="17" s="1"/>
  <c r="U40" i="17" a="1"/>
  <c r="U40" i="17" s="1"/>
  <c r="V40" i="17" a="1"/>
  <c r="V40" i="17" s="1"/>
  <c r="W40" i="17" a="1"/>
  <c r="W40" i="17" s="1"/>
  <c r="V31" i="17" a="1"/>
  <c r="V31" i="17" s="1"/>
  <c r="U31" i="17" a="1"/>
  <c r="U31" i="17" s="1"/>
  <c r="W31" i="17" a="1"/>
  <c r="W31" i="17" s="1"/>
  <c r="W30" i="17" a="1"/>
  <c r="W30" i="17" s="1"/>
  <c r="U30" i="17" a="1"/>
  <c r="U30" i="17" s="1"/>
  <c r="V30" i="17" a="1"/>
  <c r="V30" i="17" s="1"/>
  <c r="V19" i="17" a="1"/>
  <c r="V19" i="17" s="1"/>
  <c r="W19" i="17" a="1"/>
  <c r="W19" i="17" s="1"/>
  <c r="U19" i="17" a="1"/>
  <c r="U19" i="17" s="1"/>
  <c r="U32" i="17" a="1"/>
  <c r="U32" i="17" s="1"/>
  <c r="V32" i="17" a="1"/>
  <c r="V32" i="17" s="1"/>
  <c r="Y32" i="17" s="1" a="1"/>
  <c r="Y32" i="17" s="1"/>
  <c r="W32" i="17" a="1"/>
  <c r="W32" i="17" s="1"/>
  <c r="V11" i="17" a="1"/>
  <c r="V11" i="17" s="1"/>
  <c r="Y11" i="17" s="1" a="1"/>
  <c r="Y11" i="17" s="1"/>
  <c r="U11" i="17" a="1"/>
  <c r="U11" i="17" s="1"/>
  <c r="W11" i="17" a="1"/>
  <c r="W11" i="17" s="1"/>
  <c r="V24" i="17" a="1"/>
  <c r="V24" i="17" s="1"/>
  <c r="Y24" i="17" s="1" a="1"/>
  <c r="Y24" i="17" s="1"/>
  <c r="U24" i="17" a="1"/>
  <c r="U24" i="17" s="1"/>
  <c r="W24" i="17" a="1"/>
  <c r="W24" i="17" s="1"/>
  <c r="U26" i="17" a="1"/>
  <c r="U26" i="17" s="1"/>
  <c r="V26" i="17" a="1"/>
  <c r="V26" i="17" s="1"/>
  <c r="Y26" i="17" s="1" a="1"/>
  <c r="Y26" i="17" s="1"/>
  <c r="W26" i="17" a="1"/>
  <c r="W26" i="17" s="1"/>
  <c r="U16" i="17" a="1"/>
  <c r="U16" i="17" s="1"/>
  <c r="V16" i="17" a="1"/>
  <c r="V16" i="17" s="1"/>
  <c r="W16" i="17" a="1"/>
  <c r="W16" i="17" s="1"/>
  <c r="V39" i="17" a="1"/>
  <c r="V39" i="17" s="1"/>
  <c r="U39" i="17" a="1"/>
  <c r="U39" i="17" s="1"/>
  <c r="W39" i="17" a="1"/>
  <c r="W39" i="17" s="1"/>
  <c r="W36" i="17" a="1"/>
  <c r="W36" i="17" s="1"/>
  <c r="V36" i="17" a="1"/>
  <c r="V36" i="17" s="1"/>
  <c r="Y36" i="17" s="1" a="1"/>
  <c r="Y36" i="17" s="1"/>
  <c r="U36" i="17" a="1"/>
  <c r="U36" i="17" s="1"/>
  <c r="V18" i="17" a="1"/>
  <c r="V18" i="17" s="1"/>
  <c r="U18" i="17" a="1"/>
  <c r="U18" i="17" s="1"/>
  <c r="W18" i="17" a="1"/>
  <c r="W18" i="17" s="1"/>
  <c r="U14" i="17" a="1"/>
  <c r="U14" i="17" s="1"/>
  <c r="W14" i="17" a="1"/>
  <c r="W14" i="17" s="1"/>
  <c r="V14" i="17" a="1"/>
  <c r="V14" i="17" s="1"/>
  <c r="Y14" i="17" s="1" a="1"/>
  <c r="Y14" i="17" s="1"/>
  <c r="W13" i="17" a="1"/>
  <c r="W13" i="17" s="1"/>
  <c r="U13" i="17" a="1"/>
  <c r="U13" i="17" s="1"/>
  <c r="V13" i="17" a="1"/>
  <c r="V13" i="17" s="1"/>
  <c r="U28" i="17" a="1"/>
  <c r="U28" i="17" s="1"/>
  <c r="W28" i="17" a="1"/>
  <c r="W28" i="17" s="1"/>
  <c r="V28" i="17" a="1"/>
  <c r="V28" i="17" s="1"/>
  <c r="V10" i="17" a="1"/>
  <c r="V10" i="17" s="1"/>
  <c r="Y10" i="17" s="1" a="1"/>
  <c r="Y10" i="17" s="1"/>
  <c r="W10" i="17" a="1"/>
  <c r="W10" i="17" s="1"/>
  <c r="U10" i="17" a="1"/>
  <c r="U10" i="17" s="1"/>
  <c r="V9" i="17" a="1"/>
  <c r="V9" i="17" s="1"/>
  <c r="Y9" i="17" s="1" a="1"/>
  <c r="Y9" i="17" s="1"/>
  <c r="W9" i="17" a="1"/>
  <c r="W9" i="17" s="1"/>
  <c r="U20" i="17" a="1"/>
  <c r="U20" i="17" s="1"/>
  <c r="W20" i="17" a="1"/>
  <c r="W20" i="17" s="1"/>
  <c r="V20" i="17" a="1"/>
  <c r="V20" i="17" s="1"/>
  <c r="V42" i="17" a="1"/>
  <c r="V42" i="17" s="1"/>
  <c r="Y42" i="17" s="1" a="1"/>
  <c r="Y42" i="17" s="1"/>
  <c r="W42" i="17" a="1"/>
  <c r="W42" i="17" s="1"/>
  <c r="U42" i="17" a="1"/>
  <c r="U42" i="17" s="1"/>
  <c r="V38" i="17" a="1"/>
  <c r="V38" i="17" s="1"/>
  <c r="W38" i="17" a="1"/>
  <c r="W38" i="17" s="1"/>
  <c r="U38" i="17" a="1"/>
  <c r="U38" i="17" s="1"/>
  <c r="V37" i="17" a="1"/>
  <c r="V37" i="17" s="1"/>
  <c r="W37" i="17" a="1"/>
  <c r="W37" i="17" s="1"/>
  <c r="U37" i="17" a="1"/>
  <c r="U37" i="17" s="1"/>
  <c r="U12" i="17" a="1"/>
  <c r="U12" i="17" s="1"/>
  <c r="W12" i="17" a="1"/>
  <c r="W12" i="17" s="1"/>
  <c r="V12" i="17" a="1"/>
  <c r="V12" i="17" s="1"/>
  <c r="Y12" i="17" s="1" a="1"/>
  <c r="Y12" i="17" s="1"/>
  <c r="V41" i="17" a="1"/>
  <c r="V41" i="17" s="1"/>
  <c r="U41" i="17" a="1"/>
  <c r="U41" i="17" s="1"/>
  <c r="W41" i="17" a="1"/>
  <c r="W41" i="17" s="1"/>
  <c r="V23" i="17" a="1"/>
  <c r="V23" i="17" s="1"/>
  <c r="W23" i="17" a="1"/>
  <c r="W23" i="17" s="1"/>
  <c r="U23" i="17" a="1"/>
  <c r="U23" i="17" s="1"/>
  <c r="Y198" i="17" a="1"/>
  <c r="Y198" i="17" s="1"/>
  <c r="Y110" i="17" a="1"/>
  <c r="Y110" i="17" s="1"/>
  <c r="Y149" i="17" a="1"/>
  <c r="Y149" i="17" s="1"/>
  <c r="Y75" i="17" a="1"/>
  <c r="Y75" i="17" s="1"/>
  <c r="Y279" i="17" a="1"/>
  <c r="Y279" i="17" s="1"/>
  <c r="Y289" i="17" a="1"/>
  <c r="Y289" i="17" s="1"/>
  <c r="Y92" i="17" a="1"/>
  <c r="Y92" i="17" s="1"/>
  <c r="Y160" i="17" a="1"/>
  <c r="Y160" i="17" s="1"/>
  <c r="Y94" i="17" a="1"/>
  <c r="Y94" i="17" s="1"/>
  <c r="Y79" i="17" a="1"/>
  <c r="Y79" i="17" s="1"/>
  <c r="Y207" i="17" a="1"/>
  <c r="Y207" i="17" s="1"/>
  <c r="Y338" i="17" a="1"/>
  <c r="Y338" i="17" s="1"/>
  <c r="Y37" i="17" a="1"/>
  <c r="Y37" i="17" s="1"/>
  <c r="Y318" i="17" a="1"/>
  <c r="Y318" i="17" s="1"/>
  <c r="Y322" i="17" a="1"/>
  <c r="Y322" i="17" s="1"/>
  <c r="Y238" i="17" a="1"/>
  <c r="Y238" i="17" s="1"/>
  <c r="Y46" i="17" a="1"/>
  <c r="Y46" i="17" s="1"/>
  <c r="Y100" i="17" a="1"/>
  <c r="Y100" i="17" s="1"/>
  <c r="Y147" i="17" a="1"/>
  <c r="Y147" i="17" s="1"/>
  <c r="Y262" i="17" a="1"/>
  <c r="Y262" i="17" s="1"/>
  <c r="Y43" i="17" a="1"/>
  <c r="Y43" i="17" s="1"/>
  <c r="J39" i="10" s="1"/>
  <c r="Y74" i="17" a="1"/>
  <c r="Y74" i="17" s="1"/>
  <c r="Y263" i="17" a="1"/>
  <c r="Y263" i="17" s="1"/>
  <c r="Y108" i="17" a="1"/>
  <c r="Y108" i="17" s="1"/>
  <c r="Y102" i="17" a="1"/>
  <c r="Y102" i="17" s="1"/>
  <c r="Y58" i="17" a="1"/>
  <c r="Y58" i="17" s="1"/>
  <c r="Y85" i="17" a="1"/>
  <c r="Y85" i="17" s="1"/>
  <c r="Y247" i="17" a="1"/>
  <c r="Y247" i="17" s="1"/>
  <c r="Y21" i="17" a="1"/>
  <c r="Y21" i="17" s="1"/>
  <c r="J17" i="10" s="1"/>
  <c r="Y70" i="17" a="1"/>
  <c r="Y70" i="17" s="1"/>
  <c r="Y56" i="17" a="1"/>
  <c r="Y56" i="17" s="1"/>
  <c r="Y216" i="17" a="1"/>
  <c r="Y216" i="17" s="1"/>
  <c r="Y184" i="17" a="1"/>
  <c r="Y184" i="17" s="1"/>
  <c r="Y213" i="17" a="1"/>
  <c r="Y213" i="17" s="1"/>
  <c r="Y295" i="17" a="1"/>
  <c r="Y295" i="17" s="1"/>
  <c r="Y61" i="17" a="1"/>
  <c r="Y61" i="17" s="1"/>
  <c r="Y231" i="17" a="1"/>
  <c r="Y231" i="17" s="1"/>
  <c r="Y269" i="17" a="1"/>
  <c r="Y269" i="17" s="1"/>
  <c r="Y89" i="17" a="1"/>
  <c r="Y89" i="17" s="1"/>
  <c r="Y111" i="17" a="1"/>
  <c r="Y111" i="17" s="1"/>
  <c r="Y29" i="17" a="1"/>
  <c r="Y29" i="17" s="1"/>
  <c r="Y137" i="17" a="1"/>
  <c r="Y137" i="17" s="1"/>
  <c r="Y209" i="17" a="1"/>
  <c r="Y209" i="17" s="1"/>
  <c r="Y325" i="17" a="1"/>
  <c r="Y325" i="17" s="1"/>
  <c r="Y95" i="17" a="1"/>
  <c r="Y95" i="17" s="1"/>
  <c r="Y141" i="17" a="1"/>
  <c r="Y141" i="17" s="1"/>
  <c r="Y225" i="17" a="1"/>
  <c r="Y225" i="17" s="1"/>
  <c r="Y227" i="17" a="1"/>
  <c r="Y227" i="17" s="1"/>
  <c r="Y162" i="17" a="1"/>
  <c r="Y162" i="17" s="1"/>
  <c r="Y93" i="17" a="1"/>
  <c r="Y93" i="17" s="1"/>
  <c r="Y307" i="17" a="1"/>
  <c r="Y307" i="17" s="1"/>
  <c r="Y297" i="17" a="1"/>
  <c r="Y297" i="17" s="1"/>
  <c r="Y48" i="17" a="1"/>
  <c r="Y48" i="17" s="1"/>
  <c r="Y284" i="17" a="1"/>
  <c r="Y284" i="17" s="1"/>
  <c r="Y191" i="17" a="1"/>
  <c r="Y191" i="17" s="1"/>
  <c r="J187" i="10" s="1"/>
  <c r="Y167" i="17" a="1"/>
  <c r="Y167" i="17" s="1"/>
  <c r="Y296" i="17" a="1"/>
  <c r="Y296" i="17" s="1"/>
  <c r="Y76" i="17" a="1"/>
  <c r="Y76" i="17" s="1"/>
  <c r="Y125" i="17" a="1"/>
  <c r="Y125" i="17" s="1"/>
  <c r="Y178" i="17" a="1"/>
  <c r="Y178" i="17" s="1"/>
  <c r="Y39" i="17" a="1"/>
  <c r="Y39" i="17" s="1"/>
  <c r="Y183" i="17" a="1"/>
  <c r="Y183" i="17" s="1"/>
  <c r="Y309" i="17" a="1"/>
  <c r="Y309" i="17" s="1"/>
  <c r="Y308" i="17" a="1"/>
  <c r="Y308" i="17" s="1"/>
  <c r="Y239" i="17" a="1"/>
  <c r="Y239" i="17" s="1"/>
  <c r="Y73" i="17" a="1"/>
  <c r="Y73" i="17" s="1"/>
  <c r="Y113" i="17" a="1"/>
  <c r="Y113" i="17" s="1"/>
  <c r="Y310" i="17" a="1"/>
  <c r="Y310" i="17" s="1"/>
  <c r="Y98" i="17" a="1"/>
  <c r="Y98" i="17" s="1"/>
  <c r="Y270" i="17" a="1"/>
  <c r="Y270" i="17" s="1"/>
  <c r="Y260" i="17" a="1"/>
  <c r="Y260" i="17" s="1"/>
  <c r="Y117" i="17" a="1"/>
  <c r="Y117" i="17" s="1"/>
  <c r="J113" i="10" s="1"/>
  <c r="Y274" i="17" a="1"/>
  <c r="Y274" i="17" s="1"/>
  <c r="Y286" i="17" a="1"/>
  <c r="Y286" i="17" s="1"/>
  <c r="Y179" i="17" a="1"/>
  <c r="Y179" i="17" s="1"/>
  <c r="Y154" i="17" a="1"/>
  <c r="Y154" i="17" s="1"/>
  <c r="J150" i="10" s="1"/>
  <c r="Y335" i="17" a="1"/>
  <c r="Y335" i="17" s="1"/>
  <c r="Y174" i="17" a="1"/>
  <c r="Y174" i="17" s="1"/>
  <c r="Y226" i="17" a="1"/>
  <c r="Y226" i="17" s="1"/>
  <c r="Y35" i="17" a="1"/>
  <c r="Y35" i="17" s="1"/>
  <c r="Y278" i="17" a="1"/>
  <c r="Y278" i="17" s="1"/>
  <c r="Y31" i="17" a="1"/>
  <c r="Y31" i="17" s="1"/>
  <c r="Y313" i="17" a="1"/>
  <c r="Y313" i="17" s="1"/>
  <c r="Y150" i="17" a="1"/>
  <c r="Y150" i="17" s="1"/>
  <c r="Y152" i="17" a="1"/>
  <c r="Y152" i="17" s="1"/>
  <c r="Y189" i="17" a="1"/>
  <c r="Y189" i="17" s="1"/>
  <c r="Y293" i="17" a="1"/>
  <c r="Y293" i="17" s="1"/>
  <c r="Y315" i="17" a="1"/>
  <c r="Y315" i="17" s="1"/>
  <c r="Y258" i="17" a="1"/>
  <c r="Y258" i="17" s="1"/>
  <c r="Y122" i="17" a="1"/>
  <c r="Y122" i="17" s="1"/>
  <c r="Y233" i="17" a="1"/>
  <c r="Y233" i="17" s="1"/>
  <c r="Y244" i="17" a="1"/>
  <c r="Y244" i="17" s="1"/>
  <c r="Y144" i="17" a="1"/>
  <c r="Y144" i="17" s="1"/>
  <c r="Y203" i="17" a="1"/>
  <c r="Y203" i="17" s="1"/>
  <c r="Y242" i="17" a="1"/>
  <c r="Y242" i="17" s="1"/>
  <c r="Y302" i="17" a="1"/>
  <c r="Y302" i="17" s="1"/>
  <c r="J298" i="10" s="1"/>
  <c r="Y109" i="17" a="1"/>
  <c r="Y109" i="17" s="1"/>
  <c r="Y69" i="17" a="1"/>
  <c r="Y69" i="17" s="1"/>
  <c r="Y241" i="17" a="1"/>
  <c r="Y241" i="17" s="1"/>
  <c r="Y115" i="17" a="1"/>
  <c r="Y115" i="17" s="1"/>
  <c r="Y236" i="17" a="1"/>
  <c r="Y236" i="17" s="1"/>
  <c r="Y254" i="17" a="1"/>
  <c r="Y254" i="17" s="1"/>
  <c r="Y332" i="17" a="1"/>
  <c r="Y332" i="17" s="1"/>
  <c r="Y298" i="17" a="1"/>
  <c r="Y298" i="17" s="1"/>
  <c r="Y250" i="17" a="1"/>
  <c r="Y250" i="17" s="1"/>
  <c r="Y339" i="17" a="1"/>
  <c r="Y339" i="17" s="1"/>
  <c r="J335" i="10" s="1"/>
  <c r="Y276" i="17" a="1"/>
  <c r="Y276" i="17" s="1"/>
  <c r="Y180" i="17" a="1"/>
  <c r="Y180" i="17" s="1"/>
  <c r="Y237" i="17" a="1"/>
  <c r="Y237" i="17" s="1"/>
  <c r="Y323" i="17" a="1"/>
  <c r="Y323" i="17" s="1"/>
  <c r="Y68" i="17" a="1"/>
  <c r="Y68" i="17" s="1"/>
  <c r="Y16" i="17" a="1"/>
  <c r="Y16" i="17" s="1"/>
  <c r="Y107" i="17" a="1"/>
  <c r="Y107" i="17" s="1"/>
  <c r="Y319" i="17" a="1"/>
  <c r="Y319" i="17" s="1"/>
  <c r="Y62" i="17" a="1"/>
  <c r="Y62" i="17" s="1"/>
  <c r="Y33" i="17" a="1"/>
  <c r="Y33" i="17" s="1"/>
  <c r="Y255" i="17" a="1"/>
  <c r="Y255" i="17" s="1"/>
  <c r="Y281" i="17" a="1"/>
  <c r="Y281" i="17" s="1"/>
  <c r="Y321" i="17" a="1"/>
  <c r="Y321" i="17" s="1"/>
  <c r="Y158" i="17" a="1"/>
  <c r="Y158" i="17" s="1"/>
  <c r="Y40" i="17" a="1"/>
  <c r="Y40" i="17" s="1"/>
  <c r="Y22" i="17" a="1"/>
  <c r="Y22" i="17" s="1"/>
  <c r="Y290" i="17" a="1"/>
  <c r="Y290" i="17" s="1"/>
  <c r="Y190" i="17" a="1"/>
  <c r="Y190" i="17" s="1"/>
  <c r="Y246" i="17" a="1"/>
  <c r="Y246" i="17" s="1"/>
  <c r="Y63" i="17" a="1"/>
  <c r="Y63" i="17" s="1"/>
  <c r="Y169" i="17" a="1"/>
  <c r="Y169" i="17" s="1"/>
  <c r="Y129" i="17" a="1"/>
  <c r="Y129" i="17" s="1"/>
  <c r="Y145" i="17" a="1"/>
  <c r="Y145" i="17" s="1"/>
  <c r="Y204" i="17" a="1"/>
  <c r="Y204" i="17" s="1"/>
  <c r="Y54" i="17" a="1"/>
  <c r="Y54" i="17" s="1"/>
  <c r="Y103" i="17" a="1"/>
  <c r="Y103" i="17" s="1"/>
  <c r="Y186" i="17" a="1"/>
  <c r="Y186" i="17" s="1"/>
  <c r="Y88" i="17" a="1"/>
  <c r="Y88" i="17" s="1"/>
  <c r="Y219" i="17" a="1"/>
  <c r="Y219" i="17" s="1"/>
  <c r="Y175" i="17" a="1"/>
  <c r="Y175" i="17" s="1"/>
  <c r="Y146" i="17" a="1"/>
  <c r="Y146" i="17" s="1"/>
  <c r="Y195" i="17" a="1"/>
  <c r="Y195" i="17" s="1"/>
  <c r="Y142" i="17" a="1"/>
  <c r="Y142" i="17" s="1"/>
  <c r="Y337" i="17" a="1"/>
  <c r="Y337" i="17" s="1"/>
  <c r="Y91" i="17" a="1"/>
  <c r="Y91" i="17" s="1"/>
  <c r="Y23" i="17" a="1"/>
  <c r="Y23" i="17" s="1"/>
  <c r="Y300" i="17" a="1"/>
  <c r="Y300" i="17" s="1"/>
  <c r="Y251" i="17" a="1"/>
  <c r="Y251" i="17" s="1"/>
  <c r="Y324" i="17" a="1"/>
  <c r="Y324" i="17" s="1"/>
  <c r="Y271" i="17" a="1"/>
  <c r="Y271" i="17" s="1"/>
  <c r="Y334" i="17" a="1"/>
  <c r="Y334" i="17" s="1"/>
  <c r="Y157" i="17" a="1"/>
  <c r="Y157" i="17" s="1"/>
  <c r="Y120" i="17" a="1"/>
  <c r="Y120" i="17" s="1"/>
  <c r="Y112" i="17" a="1"/>
  <c r="Y112" i="17" s="1"/>
  <c r="Y326" i="17" a="1"/>
  <c r="Y326" i="17" s="1"/>
  <c r="Y287" i="17" a="1"/>
  <c r="Y287" i="17" s="1"/>
  <c r="Y65" i="17" a="1"/>
  <c r="Y65" i="17" s="1"/>
  <c r="Y17" i="17" a="1"/>
  <c r="Y17" i="17" s="1"/>
  <c r="Y136" i="17" a="1"/>
  <c r="Y136" i="17" s="1"/>
  <c r="Y177" i="17" a="1"/>
  <c r="Y177" i="17" s="1"/>
  <c r="Y72" i="17" a="1"/>
  <c r="Y72" i="17" s="1"/>
  <c r="Y211" i="17" a="1"/>
  <c r="Y211" i="17" s="1"/>
  <c r="Y84" i="17" a="1"/>
  <c r="Y84" i="17" s="1"/>
  <c r="Y257" i="17" a="1"/>
  <c r="Y257" i="17" s="1"/>
  <c r="Y20" i="17" a="1"/>
  <c r="Y20" i="17" s="1"/>
  <c r="Y173" i="17" a="1"/>
  <c r="Y173" i="17" s="1"/>
  <c r="Y292" i="17" a="1"/>
  <c r="Y292" i="17" s="1"/>
  <c r="Y331" i="17" a="1"/>
  <c r="Y331" i="17" s="1"/>
  <c r="Y172" i="17" a="1"/>
  <c r="Y172" i="17" s="1"/>
  <c r="Y249" i="17" a="1"/>
  <c r="Y249" i="17" s="1"/>
  <c r="Y105" i="17" a="1"/>
  <c r="Y105" i="17" s="1"/>
  <c r="Y197" i="17" a="1"/>
  <c r="Y197" i="17" s="1"/>
  <c r="Y13" i="17" a="1"/>
  <c r="Y13" i="17" s="1"/>
  <c r="Y320" i="17" a="1"/>
  <c r="Y320" i="17" s="1"/>
  <c r="Y253" i="17" a="1"/>
  <c r="Y253" i="17" s="1"/>
  <c r="Y50" i="17" a="1"/>
  <c r="Y50" i="17" s="1"/>
  <c r="Y280" i="17" a="1"/>
  <c r="Y280" i="17" s="1"/>
  <c r="Y223" i="17" a="1"/>
  <c r="Y223" i="17" s="1"/>
  <c r="Y235" i="17" a="1"/>
  <c r="Y235" i="17" s="1"/>
  <c r="Y272" i="17" a="1"/>
  <c r="Y272" i="17" s="1"/>
  <c r="Y232" i="17" a="1"/>
  <c r="Y232" i="17" s="1"/>
  <c r="Y134" i="17" a="1"/>
  <c r="Y134" i="17" s="1"/>
  <c r="Y18" i="17" a="1"/>
  <c r="Y18" i="17" s="1"/>
  <c r="Y126" i="17" a="1"/>
  <c r="Y126" i="17" s="1"/>
  <c r="Y277" i="17" a="1"/>
  <c r="Y277" i="17" s="1"/>
  <c r="Y264" i="17" a="1"/>
  <c r="Y264" i="17" s="1"/>
  <c r="Y140" i="17" a="1"/>
  <c r="Y140" i="17" s="1"/>
  <c r="Y131" i="17" a="1"/>
  <c r="Y131" i="17" s="1"/>
  <c r="Y199" i="17" a="1"/>
  <c r="Y199" i="17" s="1"/>
  <c r="Y114" i="17" a="1"/>
  <c r="Y114" i="17" s="1"/>
  <c r="Y301" i="17" a="1"/>
  <c r="Y301" i="17" s="1"/>
  <c r="Y128" i="17" a="1"/>
  <c r="Y128" i="17" s="1"/>
  <c r="Y212" i="17" a="1"/>
  <c r="Y212" i="17" s="1"/>
  <c r="Y143" i="17" a="1"/>
  <c r="Y143" i="17" s="1"/>
  <c r="Y59" i="17" a="1"/>
  <c r="Y59" i="17" s="1"/>
  <c r="Y151" i="17" a="1"/>
  <c r="Y151" i="17" s="1"/>
  <c r="Y78" i="17" a="1"/>
  <c r="Y78" i="17" s="1"/>
  <c r="Y217" i="17" a="1"/>
  <c r="Y217" i="17" s="1"/>
  <c r="Y196" i="17" a="1"/>
  <c r="Y196" i="17" s="1"/>
  <c r="Y101" i="17" a="1"/>
  <c r="Y101" i="17" s="1"/>
  <c r="Y187" i="17" a="1"/>
  <c r="Y187" i="17" s="1"/>
  <c r="Y90" i="17" a="1"/>
  <c r="Y90" i="17" s="1"/>
  <c r="Y38" i="17" a="1"/>
  <c r="Y38" i="17" s="1"/>
  <c r="Y133" i="17" a="1"/>
  <c r="Y133" i="17" s="1"/>
  <c r="Y221" i="17" a="1"/>
  <c r="Y221" i="17" s="1"/>
  <c r="Y104" i="17" a="1"/>
  <c r="Y104" i="17" s="1"/>
  <c r="Y314" i="17" a="1"/>
  <c r="Y314" i="17" s="1"/>
  <c r="Y71" i="17" a="1"/>
  <c r="Y71" i="17" s="1"/>
  <c r="Y30" i="17" a="1"/>
  <c r="Y30" i="17" s="1"/>
  <c r="Y83" i="17" a="1"/>
  <c r="Y83" i="17" s="1"/>
  <c r="Y181" i="17" a="1"/>
  <c r="Y181" i="17" s="1"/>
  <c r="Y80" i="17" a="1"/>
  <c r="Y80" i="17" s="1"/>
  <c r="J76" i="10" s="1"/>
  <c r="Y188" i="17" a="1"/>
  <c r="Y188" i="17" s="1"/>
  <c r="Y99" i="17" a="1"/>
  <c r="Y99" i="17" s="1"/>
  <c r="Y205" i="17" a="1"/>
  <c r="Y205" i="17" s="1"/>
  <c r="Y185" i="17" a="1"/>
  <c r="Y185" i="17" s="1"/>
  <c r="Y283" i="17" a="1"/>
  <c r="Y283" i="17" s="1"/>
  <c r="Y153" i="17" a="1"/>
  <c r="Y153" i="17" s="1"/>
  <c r="Y273" i="17" a="1"/>
  <c r="Y273" i="17" s="1"/>
  <c r="Y34" i="17" a="1"/>
  <c r="Y34" i="17" s="1"/>
  <c r="Y52" i="17" a="1"/>
  <c r="Y52" i="17" s="1"/>
  <c r="Y200" i="17" a="1"/>
  <c r="Y200" i="17" s="1"/>
  <c r="Y275" i="17" a="1"/>
  <c r="Y275" i="17" s="1"/>
  <c r="Y51" i="17" a="1"/>
  <c r="Y51" i="17" s="1"/>
  <c r="Y148" i="17" a="1"/>
  <c r="Y148" i="17" s="1"/>
  <c r="Y130" i="17" a="1"/>
  <c r="Y130" i="17" s="1"/>
  <c r="Y67" i="17" a="1"/>
  <c r="Y67" i="17" s="1"/>
  <c r="Y265" i="17" a="1"/>
  <c r="Y265" i="17" s="1"/>
  <c r="J261" i="10" s="1"/>
  <c r="Y19" i="17" a="1"/>
  <c r="Y19" i="17" s="1"/>
  <c r="Y66" i="17" a="1"/>
  <c r="Y66" i="17" s="1"/>
  <c r="Y201" i="17" a="1"/>
  <c r="Y201" i="17" s="1"/>
  <c r="Y268" i="17" a="1"/>
  <c r="Y268" i="17" s="1"/>
  <c r="Y49" i="17" a="1"/>
  <c r="Y49" i="17" s="1"/>
  <c r="Y161" i="17" a="1"/>
  <c r="Y161" i="17" s="1"/>
  <c r="Y328" i="17" a="1"/>
  <c r="Y328" i="17" s="1"/>
  <c r="Y96" i="17" a="1"/>
  <c r="Y96" i="17" s="1"/>
  <c r="Y202" i="17" a="1"/>
  <c r="Y202" i="17" s="1"/>
  <c r="Y299" i="17" a="1"/>
  <c r="Y299" i="17" s="1"/>
  <c r="Y294" i="17" a="1"/>
  <c r="Y294" i="17" s="1"/>
  <c r="Y327" i="17" a="1"/>
  <c r="Y327" i="17" s="1"/>
  <c r="Y311" i="17" a="1"/>
  <c r="Y311" i="17" s="1"/>
  <c r="Y64" i="17" a="1"/>
  <c r="Y64" i="17" s="1"/>
  <c r="Y28" i="17" a="1"/>
  <c r="Y28" i="17" s="1"/>
  <c r="Y234" i="17" a="1"/>
  <c r="Y234" i="17" s="1"/>
  <c r="Y194" i="17" a="1"/>
  <c r="Y194" i="17" s="1"/>
  <c r="Y164" i="17" a="1"/>
  <c r="Y164" i="17" s="1"/>
  <c r="Y330" i="17" a="1"/>
  <c r="Y330" i="17" s="1"/>
  <c r="Y218" i="17" a="1"/>
  <c r="Y218" i="17" s="1"/>
  <c r="Y256" i="17" a="1"/>
  <c r="Y256" i="17" s="1"/>
  <c r="Y41" i="17" a="1"/>
  <c r="Y41" i="17" s="1"/>
  <c r="Y317" i="17" a="1"/>
  <c r="Y317" i="17" s="1"/>
  <c r="Y252" i="17" a="1"/>
  <c r="Y252" i="17" s="1"/>
  <c r="Y135" i="17" a="1"/>
  <c r="Y135" i="17" s="1"/>
  <c r="Y171" i="17" a="1"/>
  <c r="Y171" i="17" s="1"/>
  <c r="Y210" i="17" a="1"/>
  <c r="Y210" i="17" s="1"/>
  <c r="Y159" i="17" a="1"/>
  <c r="Y159" i="17" s="1"/>
  <c r="Y220" i="17" a="1"/>
  <c r="Y220" i="17" s="1"/>
  <c r="Y57" i="17" a="1"/>
  <c r="Y57" i="17" s="1"/>
  <c r="Y243" i="17" a="1"/>
  <c r="Y243" i="17" s="1"/>
  <c r="Y282" i="17" a="1"/>
  <c r="Y282" i="17" s="1"/>
  <c r="Y138" i="17" a="1"/>
  <c r="Y138" i="17" s="1"/>
  <c r="Y291" i="17" a="1"/>
  <c r="Y291" i="17" s="1"/>
  <c r="Y306" i="17" a="1"/>
  <c r="Y306" i="17" s="1"/>
  <c r="Y116" i="17" a="1"/>
  <c r="Y116" i="17" s="1"/>
  <c r="Y15" i="17" a="1"/>
  <c r="Y15" i="17" s="1"/>
  <c r="Y259" i="17" a="1"/>
  <c r="Y259" i="17" s="1"/>
  <c r="Y53" i="17" a="1"/>
  <c r="Y53" i="17" s="1"/>
  <c r="Y124" i="17" a="1"/>
  <c r="Y124" i="17" s="1"/>
  <c r="Y336" i="17" a="1"/>
  <c r="Y336" i="17" s="1"/>
  <c r="Y168" i="17" a="1"/>
  <c r="Y168" i="17" s="1"/>
  <c r="Y206" i="17" a="1"/>
  <c r="Y206" i="17" s="1"/>
  <c r="Y208" i="17" a="1"/>
  <c r="Y208" i="17" s="1"/>
  <c r="Y176" i="17" a="1"/>
  <c r="Y176" i="17" s="1"/>
  <c r="Y228" i="17" a="1"/>
  <c r="Y228" i="17" s="1"/>
  <c r="J224" i="10" s="1"/>
  <c r="Y123" i="17" a="1"/>
  <c r="Y123" i="17" s="1"/>
  <c r="Y127" i="17" a="1"/>
  <c r="Y127" i="17" s="1"/>
  <c r="Y305" i="17" a="1"/>
  <c r="Y305" i="17" s="1"/>
  <c r="Y333" i="17" a="1"/>
  <c r="Y333" i="17" s="1"/>
  <c r="Y215" i="17" a="1"/>
  <c r="Y215" i="17" s="1"/>
  <c r="Y163" i="17" a="1"/>
  <c r="Y163" i="17" s="1"/>
  <c r="Y86" i="17" a="1"/>
  <c r="Y86" i="17" s="1"/>
  <c r="Y224" i="17" a="1"/>
  <c r="Y224" i="17" s="1"/>
  <c r="Y285" i="17" a="1"/>
  <c r="Y285" i="17" s="1"/>
  <c r="Y245" i="17" a="1"/>
  <c r="Y245" i="17" s="1"/>
  <c r="Y47" i="17" a="1"/>
  <c r="Y47" i="17" s="1"/>
  <c r="Y288" i="17" a="1"/>
  <c r="Y288" i="17" s="1"/>
  <c r="Y182" i="17" a="1"/>
  <c r="Y182" i="17" s="1"/>
  <c r="Y170" i="17" a="1"/>
  <c r="Y170" i="17" s="1"/>
  <c r="Y248" i="17" a="1"/>
  <c r="Y248" i="17" s="1"/>
  <c r="Y139" i="17" a="1"/>
  <c r="Y139" i="17" s="1"/>
  <c r="Y87" i="17" a="1"/>
  <c r="Y87" i="17" s="1"/>
  <c r="Y121" i="17" a="1"/>
  <c r="Y121" i="17" s="1"/>
  <c r="Y316" i="17" a="1"/>
  <c r="Y316" i="17" s="1"/>
  <c r="Y77" i="17" a="1"/>
  <c r="Y77" i="17" s="1"/>
  <c r="Y97" i="17" a="1"/>
  <c r="Y97" i="17" s="1"/>
  <c r="Y165" i="17" a="1"/>
  <c r="Y165" i="17" s="1"/>
  <c r="Y132" i="17" a="1"/>
  <c r="Y132" i="17" s="1"/>
  <c r="Y222" i="17" a="1"/>
  <c r="Y222" i="17" s="1"/>
  <c r="Y312" i="17" a="1"/>
  <c r="Y312" i="17" s="1"/>
  <c r="Y214" i="17" a="1"/>
  <c r="Y214" i="17" s="1"/>
  <c r="Y261" i="17" a="1"/>
  <c r="Y261" i="17" s="1"/>
  <c r="Y240" i="17" a="1"/>
  <c r="Y240" i="17" s="1"/>
  <c r="Y166" i="17" a="1"/>
  <c r="Y166" i="17" s="1"/>
  <c r="Y329" i="17" a="1"/>
  <c r="Y329" i="17" s="1"/>
  <c r="Y60" i="17" a="1"/>
  <c r="Y60" i="17" s="1"/>
  <c r="Y106" i="17" a="1"/>
  <c r="Y106" i="17" s="1"/>
  <c r="Y55" i="17" a="1"/>
  <c r="Y55" i="17" s="1"/>
  <c r="D7" i="6"/>
  <c r="D4" i="6"/>
  <c r="I69" i="1"/>
  <c r="K69" i="1" s="1"/>
  <c r="I68" i="1"/>
  <c r="I65" i="1"/>
  <c r="K65" i="1" s="1"/>
  <c r="I64" i="1"/>
  <c r="K64" i="1" s="1"/>
  <c r="M64" i="1" s="1"/>
  <c r="O64" i="1" s="1"/>
  <c r="Q64" i="1" s="1"/>
  <c r="I63" i="1"/>
  <c r="K63" i="1" s="1"/>
  <c r="I62" i="1"/>
  <c r="K62" i="1" s="1"/>
  <c r="M62" i="1" s="1"/>
  <c r="O62" i="1" s="1"/>
  <c r="Q62" i="1" s="1"/>
  <c r="I61" i="1"/>
  <c r="I60" i="1"/>
  <c r="K60" i="1" s="1"/>
  <c r="I59" i="1"/>
  <c r="K59" i="1" s="1"/>
  <c r="M59" i="1" s="1"/>
  <c r="O59" i="1" s="1"/>
  <c r="Q59" i="1" s="1"/>
  <c r="I58" i="1"/>
  <c r="K58" i="1" s="1"/>
  <c r="M58" i="1" s="1"/>
  <c r="O58" i="1" s="1"/>
  <c r="Q58" i="1" s="1"/>
  <c r="I57" i="1"/>
  <c r="K57" i="1" s="1"/>
  <c r="I56" i="1"/>
  <c r="K56" i="1" s="1"/>
  <c r="M56" i="1" s="1"/>
  <c r="O56" i="1" s="1"/>
  <c r="Q56" i="1" s="1"/>
  <c r="I55" i="1"/>
  <c r="K55" i="1" s="1"/>
  <c r="M55" i="1" s="1"/>
  <c r="O55" i="1" s="1"/>
  <c r="Q55" i="1" s="1"/>
  <c r="I54" i="1"/>
  <c r="K54" i="1" s="1"/>
  <c r="I23" i="1"/>
  <c r="I22" i="1"/>
  <c r="I19" i="1"/>
  <c r="I18" i="1"/>
  <c r="I17" i="1"/>
  <c r="I16" i="1"/>
  <c r="I15" i="1"/>
  <c r="I14" i="1"/>
  <c r="I13" i="1"/>
  <c r="I12" i="1"/>
  <c r="I11" i="1"/>
  <c r="I10" i="1"/>
  <c r="I9" i="1"/>
  <c r="I8" i="1"/>
  <c r="J337" i="10"/>
  <c r="J300" i="10"/>
  <c r="J299" i="10"/>
  <c r="J263" i="10"/>
  <c r="J262" i="10"/>
  <c r="J226" i="10"/>
  <c r="J225" i="10"/>
  <c r="J189" i="10"/>
  <c r="J188" i="10"/>
  <c r="J151" i="10"/>
  <c r="J115" i="10"/>
  <c r="J114" i="10"/>
  <c r="J78" i="10"/>
  <c r="J77" i="10"/>
  <c r="J41" i="10"/>
  <c r="J40" i="10"/>
  <c r="J336" i="10"/>
  <c r="J152" i="10"/>
  <c r="S18" i="10"/>
  <c r="R18" i="10"/>
  <c r="Q18" i="10"/>
  <c r="P18" i="10"/>
  <c r="S17" i="10"/>
  <c r="R17" i="10"/>
  <c r="Q17" i="10"/>
  <c r="P17" i="10"/>
  <c r="S16" i="10"/>
  <c r="R16" i="10"/>
  <c r="Q16" i="10"/>
  <c r="P16" i="10"/>
  <c r="S15" i="10"/>
  <c r="R15" i="10"/>
  <c r="Q15" i="10"/>
  <c r="P15" i="10"/>
  <c r="S14" i="10"/>
  <c r="R14" i="10"/>
  <c r="Q14" i="10"/>
  <c r="P14" i="10"/>
  <c r="S13" i="10"/>
  <c r="R13" i="10"/>
  <c r="Q13" i="10"/>
  <c r="P13" i="10"/>
  <c r="S12" i="10"/>
  <c r="R12" i="10"/>
  <c r="Q12" i="10"/>
  <c r="P12" i="10"/>
  <c r="S11" i="10"/>
  <c r="R11" i="10"/>
  <c r="Q11" i="10"/>
  <c r="P11" i="10"/>
  <c r="S10" i="10"/>
  <c r="R10" i="10"/>
  <c r="Q10" i="10"/>
  <c r="P10" i="10"/>
  <c r="S9" i="10"/>
  <c r="R9" i="10"/>
  <c r="Q9" i="10"/>
  <c r="P9" i="10"/>
  <c r="S8" i="10"/>
  <c r="R8" i="10"/>
  <c r="Q8" i="10"/>
  <c r="P8" i="10"/>
  <c r="S7" i="10"/>
  <c r="R7" i="10"/>
  <c r="Q7" i="10"/>
  <c r="P7" i="10"/>
  <c r="S6" i="10"/>
  <c r="R6" i="10"/>
  <c r="Q6" i="10"/>
  <c r="P6" i="10"/>
  <c r="S5" i="10"/>
  <c r="R5" i="10"/>
  <c r="Q5" i="10"/>
  <c r="P5" i="10"/>
  <c r="K61" i="1" l="1"/>
  <c r="I77" i="1"/>
  <c r="J77" i="1" s="1"/>
  <c r="I92" i="1"/>
  <c r="J92" i="1" s="1"/>
  <c r="I91" i="1"/>
  <c r="J91" i="1" s="1"/>
  <c r="K9" i="1"/>
  <c r="I78" i="1"/>
  <c r="J78" i="1" s="1"/>
  <c r="K10" i="1"/>
  <c r="I79" i="1"/>
  <c r="J79" i="1" s="1"/>
  <c r="K11" i="1"/>
  <c r="M11" i="1" s="1"/>
  <c r="I80" i="1"/>
  <c r="J80" i="1" s="1"/>
  <c r="I81" i="1"/>
  <c r="J81" i="1" s="1"/>
  <c r="K13" i="1"/>
  <c r="I82" i="1"/>
  <c r="J82" i="1" s="1"/>
  <c r="K14" i="1"/>
  <c r="I83" i="1"/>
  <c r="J83" i="1" s="1"/>
  <c r="I84" i="1"/>
  <c r="J84" i="1" s="1"/>
  <c r="K16" i="1"/>
  <c r="I85" i="1"/>
  <c r="J85" i="1" s="1"/>
  <c r="K17" i="1"/>
  <c r="I86" i="1"/>
  <c r="J86" i="1" s="1"/>
  <c r="K18" i="1"/>
  <c r="I87" i="1"/>
  <c r="J87" i="1" s="1"/>
  <c r="K19" i="1"/>
  <c r="I88" i="1"/>
  <c r="J88" i="1" s="1"/>
  <c r="T17" i="10"/>
  <c r="T18" i="10"/>
  <c r="M57" i="1"/>
  <c r="M60" i="1"/>
  <c r="M63" i="1"/>
  <c r="M65" i="1"/>
  <c r="K22" i="1"/>
  <c r="K8" i="1"/>
  <c r="K12" i="1"/>
  <c r="K15" i="1"/>
  <c r="K23" i="1"/>
  <c r="M69" i="1"/>
  <c r="M54" i="1"/>
  <c r="K68" i="1"/>
  <c r="T16" i="10"/>
  <c r="P20" i="10"/>
  <c r="C116" i="1" s="1"/>
  <c r="S19" i="10"/>
  <c r="S20" i="10"/>
  <c r="R19" i="10"/>
  <c r="R20" i="10"/>
  <c r="Q20" i="10"/>
  <c r="Q19" i="10"/>
  <c r="P19" i="10"/>
  <c r="C112" i="1" s="1"/>
  <c r="F116" i="1" l="1"/>
  <c r="F24" i="1"/>
  <c r="F93" i="1" s="1"/>
  <c r="F70" i="1"/>
  <c r="F47" i="1"/>
  <c r="D116" i="1"/>
  <c r="D24" i="1"/>
  <c r="D93" i="1" s="1"/>
  <c r="D70" i="1"/>
  <c r="D47" i="1"/>
  <c r="E116" i="1"/>
  <c r="E24" i="1"/>
  <c r="E93" i="1" s="1"/>
  <c r="E70" i="1"/>
  <c r="E47" i="1"/>
  <c r="D112" i="1"/>
  <c r="D20" i="1"/>
  <c r="D89" i="1" s="1"/>
  <c r="D66" i="1"/>
  <c r="D43" i="1"/>
  <c r="E112" i="1"/>
  <c r="E20" i="1"/>
  <c r="E89" i="1" s="1"/>
  <c r="E66" i="1"/>
  <c r="E43" i="1"/>
  <c r="F20" i="1"/>
  <c r="F89" i="1" s="1"/>
  <c r="F112" i="1"/>
  <c r="F43" i="1"/>
  <c r="F66" i="1"/>
  <c r="K92" i="1"/>
  <c r="L92" i="1" s="1"/>
  <c r="M61" i="1"/>
  <c r="C20" i="1"/>
  <c r="C89" i="1" s="1"/>
  <c r="C66" i="1"/>
  <c r="C43" i="1"/>
  <c r="C24" i="1"/>
  <c r="C93" i="1" s="1"/>
  <c r="C70" i="1"/>
  <c r="C47" i="1"/>
  <c r="K91" i="1"/>
  <c r="L91" i="1" s="1"/>
  <c r="M80" i="1"/>
  <c r="N80" i="1" s="1"/>
  <c r="K81" i="1"/>
  <c r="L81" i="1" s="1"/>
  <c r="M10" i="1"/>
  <c r="K79" i="1"/>
  <c r="L79" i="1" s="1"/>
  <c r="K77" i="1"/>
  <c r="L77" i="1" s="1"/>
  <c r="M14" i="1"/>
  <c r="K83" i="1"/>
  <c r="L83" i="1" s="1"/>
  <c r="M19" i="1"/>
  <c r="K88" i="1"/>
  <c r="L88" i="1" s="1"/>
  <c r="M9" i="1"/>
  <c r="K78" i="1"/>
  <c r="L78" i="1" s="1"/>
  <c r="K84" i="1"/>
  <c r="L84" i="1" s="1"/>
  <c r="K87" i="1"/>
  <c r="L87" i="1" s="1"/>
  <c r="K82" i="1"/>
  <c r="L82" i="1" s="1"/>
  <c r="M17" i="1"/>
  <c r="K86" i="1"/>
  <c r="L86" i="1" s="1"/>
  <c r="M13" i="1"/>
  <c r="M18" i="1"/>
  <c r="K80" i="1"/>
  <c r="L80" i="1" s="1"/>
  <c r="M16" i="1"/>
  <c r="K85" i="1"/>
  <c r="L85" i="1" s="1"/>
  <c r="T20" i="10"/>
  <c r="O57" i="1"/>
  <c r="M12" i="1"/>
  <c r="O11" i="1"/>
  <c r="O65" i="1"/>
  <c r="O60" i="1"/>
  <c r="O63" i="1"/>
  <c r="M22" i="1"/>
  <c r="O69" i="1"/>
  <c r="M23" i="1"/>
  <c r="M15" i="1"/>
  <c r="M8" i="1"/>
  <c r="M77" i="1" s="1"/>
  <c r="N77" i="1" s="1"/>
  <c r="M68" i="1"/>
  <c r="O54" i="1"/>
  <c r="O61" i="1" l="1"/>
  <c r="M81" i="1"/>
  <c r="N81" i="1" s="1"/>
  <c r="N24" i="1"/>
  <c r="I24" i="1"/>
  <c r="L70" i="1"/>
  <c r="Q47" i="1"/>
  <c r="K47" i="1"/>
  <c r="I47" i="1"/>
  <c r="H24" i="1"/>
  <c r="N70" i="1"/>
  <c r="H70" i="1"/>
  <c r="N47" i="1"/>
  <c r="K24" i="1"/>
  <c r="M24" i="1"/>
  <c r="P70" i="1"/>
  <c r="G24" i="1"/>
  <c r="K70" i="1"/>
  <c r="J70" i="1"/>
  <c r="P47" i="1"/>
  <c r="G70" i="1"/>
  <c r="M47" i="1"/>
  <c r="H47" i="1"/>
  <c r="M70" i="1"/>
  <c r="L47" i="1"/>
  <c r="O47" i="1"/>
  <c r="J47" i="1"/>
  <c r="J24" i="1"/>
  <c r="G47" i="1"/>
  <c r="L24" i="1"/>
  <c r="P24" i="1"/>
  <c r="I70" i="1"/>
  <c r="M91" i="1"/>
  <c r="N91" i="1" s="1"/>
  <c r="M92" i="1"/>
  <c r="N92" i="1" s="1"/>
  <c r="M82" i="1"/>
  <c r="N82" i="1" s="1"/>
  <c r="M78" i="1"/>
  <c r="N78" i="1" s="1"/>
  <c r="O9" i="1"/>
  <c r="M84" i="1"/>
  <c r="N84" i="1" s="1"/>
  <c r="M87" i="1"/>
  <c r="N87" i="1" s="1"/>
  <c r="M79" i="1"/>
  <c r="N79" i="1" s="1"/>
  <c r="O10" i="1"/>
  <c r="O80" i="1"/>
  <c r="P80" i="1" s="1"/>
  <c r="M86" i="1"/>
  <c r="N86" i="1" s="1"/>
  <c r="O17" i="1"/>
  <c r="O19" i="1"/>
  <c r="M88" i="1"/>
  <c r="N88" i="1" s="1"/>
  <c r="O13" i="1"/>
  <c r="Q13" i="1" s="1"/>
  <c r="Q82" i="1" s="1"/>
  <c r="O14" i="1"/>
  <c r="M83" i="1"/>
  <c r="N83" i="1" s="1"/>
  <c r="O18" i="1"/>
  <c r="M85" i="1"/>
  <c r="N85" i="1" s="1"/>
  <c r="O16" i="1"/>
  <c r="O22" i="1"/>
  <c r="Q60" i="1"/>
  <c r="O12" i="1"/>
  <c r="Q57" i="1"/>
  <c r="O8" i="1"/>
  <c r="O77" i="1" s="1"/>
  <c r="P77" i="1" s="1"/>
  <c r="O23" i="1"/>
  <c r="Q63" i="1"/>
  <c r="O15" i="1"/>
  <c r="Q11" i="1"/>
  <c r="Q69" i="1"/>
  <c r="Q65" i="1"/>
  <c r="O68" i="1"/>
  <c r="O70" i="1" s="1"/>
  <c r="Q54" i="1"/>
  <c r="O84" i="1" l="1"/>
  <c r="P84" i="1" s="1"/>
  <c r="O24" i="1"/>
  <c r="O93" i="1" s="1"/>
  <c r="P93" i="1" s="1"/>
  <c r="O92" i="1"/>
  <c r="P92" i="1" s="1"/>
  <c r="O87" i="1"/>
  <c r="P87" i="1" s="1"/>
  <c r="Q61" i="1"/>
  <c r="O91" i="1"/>
  <c r="P91" i="1" s="1"/>
  <c r="Q80" i="1"/>
  <c r="O85" i="1"/>
  <c r="P85" i="1" s="1"/>
  <c r="Q16" i="1"/>
  <c r="Q85" i="1" s="1"/>
  <c r="Q19" i="1"/>
  <c r="Q88" i="1" s="1"/>
  <c r="O88" i="1"/>
  <c r="P88" i="1" s="1"/>
  <c r="O78" i="1"/>
  <c r="P78" i="1" s="1"/>
  <c r="Q9" i="1"/>
  <c r="Q78" i="1" s="1"/>
  <c r="O86" i="1"/>
  <c r="P86" i="1" s="1"/>
  <c r="Q17" i="1"/>
  <c r="Q86" i="1" s="1"/>
  <c r="O81" i="1"/>
  <c r="P81" i="1" s="1"/>
  <c r="O79" i="1"/>
  <c r="P79" i="1" s="1"/>
  <c r="Q10" i="1"/>
  <c r="Q79" i="1" s="1"/>
  <c r="O83" i="1"/>
  <c r="P83" i="1" s="1"/>
  <c r="Q14" i="1"/>
  <c r="Q83" i="1" s="1"/>
  <c r="Q18" i="1"/>
  <c r="Q87" i="1" s="1"/>
  <c r="O82" i="1"/>
  <c r="P82" i="1" s="1"/>
  <c r="G93" i="1"/>
  <c r="H93" i="1" s="1"/>
  <c r="I93" i="1"/>
  <c r="J93" i="1" s="1"/>
  <c r="K93" i="1"/>
  <c r="L93" i="1" s="1"/>
  <c r="M93" i="1"/>
  <c r="N93" i="1" s="1"/>
  <c r="Q23" i="1"/>
  <c r="Q92" i="1" s="1"/>
  <c r="Q8" i="1"/>
  <c r="Q77" i="1" s="1"/>
  <c r="Q22" i="1"/>
  <c r="Q15" i="1"/>
  <c r="Q12" i="1"/>
  <c r="Q81" i="1" s="1"/>
  <c r="Q68" i="1"/>
  <c r="Q70" i="1" s="1"/>
  <c r="Q24" i="1" l="1"/>
  <c r="Q93" i="1" s="1"/>
  <c r="Q84" i="1"/>
  <c r="Q91" i="1"/>
  <c r="J247" i="10" l="1"/>
  <c r="J134" i="10"/>
  <c r="J158" i="10"/>
  <c r="J167" i="10"/>
  <c r="J177" i="10"/>
  <c r="J165" i="10"/>
  <c r="J163" i="10"/>
  <c r="J209" i="10"/>
  <c r="J216" i="10"/>
  <c r="J211" i="10"/>
  <c r="J217" i="10"/>
  <c r="J120" i="10"/>
  <c r="J168" i="10"/>
  <c r="J156" i="10"/>
  <c r="J131" i="10"/>
  <c r="J145" i="10"/>
  <c r="J174" i="10"/>
  <c r="J138" i="10"/>
  <c r="J223" i="10"/>
  <c r="J192" i="10"/>
  <c r="J162" i="10"/>
  <c r="J173" i="10"/>
  <c r="J137" i="10"/>
  <c r="J219" i="10"/>
  <c r="J175" i="10"/>
  <c r="J184" i="10"/>
  <c r="J153" i="10"/>
  <c r="J176" i="10"/>
  <c r="J186" i="10"/>
  <c r="J136" i="10"/>
  <c r="J183" i="10"/>
  <c r="J221" i="10"/>
  <c r="J130" i="10"/>
  <c r="J141" i="10"/>
  <c r="J127" i="10"/>
  <c r="J207" i="10"/>
  <c r="J181" i="10"/>
  <c r="J143" i="10"/>
  <c r="J159" i="10"/>
  <c r="J123" i="10"/>
  <c r="J204" i="10"/>
  <c r="J170" i="10"/>
  <c r="J206" i="10"/>
  <c r="J198" i="10"/>
  <c r="J208" i="10"/>
  <c r="J185" i="10"/>
  <c r="J218" i="10"/>
  <c r="J212" i="10"/>
  <c r="J121" i="10"/>
  <c r="J213" i="10"/>
  <c r="J182" i="10"/>
  <c r="J190" i="10"/>
  <c r="J133" i="10"/>
  <c r="J203" i="10"/>
  <c r="J193" i="10"/>
  <c r="J169" i="10"/>
  <c r="J195" i="10"/>
  <c r="J124" i="10"/>
  <c r="J148" i="10"/>
  <c r="J155" i="10"/>
  <c r="J132" i="10"/>
  <c r="J154" i="10"/>
  <c r="J129" i="10"/>
  <c r="J166" i="10"/>
  <c r="J149" i="10"/>
  <c r="J157" i="10"/>
  <c r="J118" i="10"/>
  <c r="J139" i="10"/>
  <c r="J144" i="10"/>
  <c r="J196" i="10"/>
  <c r="J119" i="10"/>
  <c r="J200" i="10"/>
  <c r="J147" i="10"/>
  <c r="J116" i="10"/>
  <c r="J146" i="10"/>
  <c r="J172" i="10"/>
  <c r="J215" i="10"/>
  <c r="J202" i="10"/>
  <c r="J178" i="10"/>
  <c r="J194" i="10"/>
  <c r="J199" i="10"/>
  <c r="J125" i="10"/>
  <c r="J126" i="10"/>
  <c r="J128" i="10"/>
  <c r="J161" i="10"/>
  <c r="J122" i="10"/>
  <c r="J180" i="10"/>
  <c r="J135" i="10"/>
  <c r="J201" i="10"/>
  <c r="J117" i="10"/>
  <c r="J222" i="10"/>
  <c r="J171" i="10"/>
  <c r="J164" i="10"/>
  <c r="J205" i="10"/>
  <c r="J179" i="10"/>
  <c r="J140" i="10"/>
  <c r="J191" i="10"/>
  <c r="J197" i="10"/>
  <c r="J220" i="10"/>
  <c r="J160" i="10"/>
  <c r="J210" i="10"/>
  <c r="J214" i="10"/>
  <c r="J142" i="10"/>
  <c r="J86" i="10" l="1"/>
  <c r="J293" i="10"/>
  <c r="J240" i="10"/>
  <c r="J265" i="10"/>
  <c r="J250" i="10"/>
  <c r="J91" i="10"/>
  <c r="J110" i="10"/>
  <c r="J294" i="10"/>
  <c r="J34" i="10"/>
  <c r="J89" i="10"/>
  <c r="J101" i="10"/>
  <c r="J286" i="10"/>
  <c r="J16" i="10"/>
  <c r="J112" i="10"/>
  <c r="J327" i="10"/>
  <c r="J317" i="10"/>
  <c r="J271" i="10"/>
  <c r="J25" i="10"/>
  <c r="J323" i="10"/>
  <c r="J99" i="10"/>
  <c r="J68" i="10"/>
  <c r="J281" i="10"/>
  <c r="J31" i="10"/>
  <c r="J109" i="10"/>
  <c r="J42" i="10"/>
  <c r="J331" i="10"/>
  <c r="J56" i="10"/>
  <c r="J242" i="10"/>
  <c r="J10" i="10"/>
  <c r="J284" i="10"/>
  <c r="J22" i="10"/>
  <c r="J69" i="10"/>
  <c r="J332" i="10"/>
  <c r="J274" i="10"/>
  <c r="J326" i="10"/>
  <c r="J241" i="10"/>
  <c r="J291" i="10"/>
  <c r="J90" i="10"/>
  <c r="J257" i="10"/>
  <c r="J269" i="10"/>
  <c r="J314" i="10"/>
  <c r="J19" i="10"/>
  <c r="J227" i="10"/>
  <c r="J33" i="10"/>
  <c r="J325" i="10"/>
  <c r="J84" i="10"/>
  <c r="J279" i="10"/>
  <c r="J321" i="10"/>
  <c r="J248" i="10"/>
  <c r="J9" i="10"/>
  <c r="J230" i="10"/>
  <c r="J301" i="10"/>
  <c r="J111" i="10"/>
  <c r="J289" i="10"/>
  <c r="J312" i="10"/>
  <c r="J251" i="10"/>
  <c r="J228" i="10"/>
  <c r="J319" i="10"/>
  <c r="J272" i="10"/>
  <c r="J266" i="10"/>
  <c r="J313" i="10"/>
  <c r="J276" i="10"/>
  <c r="J329" i="10"/>
  <c r="J290" i="10"/>
  <c r="J233" i="10"/>
  <c r="J70" i="10"/>
  <c r="J229" i="10"/>
  <c r="J107" i="10"/>
  <c r="J81" i="10"/>
  <c r="J102" i="10"/>
  <c r="J50" i="10"/>
  <c r="J264" i="10"/>
  <c r="J297" i="10"/>
  <c r="J51" i="10"/>
  <c r="J65" i="10"/>
  <c r="J95" i="10"/>
  <c r="J14" i="10"/>
  <c r="J36" i="10"/>
  <c r="J43" i="10"/>
  <c r="J106" i="10"/>
  <c r="J48" i="10"/>
  <c r="J322" i="10"/>
  <c r="J66" i="10"/>
  <c r="J239" i="10"/>
  <c r="J63" i="10"/>
  <c r="J49" i="10"/>
  <c r="J38" i="10"/>
  <c r="J87" i="10"/>
  <c r="J79" i="10"/>
  <c r="J55" i="10"/>
  <c r="J252" i="10"/>
  <c r="J236" i="10"/>
  <c r="J75" i="10"/>
  <c r="J306" i="10"/>
  <c r="J104" i="10"/>
  <c r="J100" i="10"/>
  <c r="J59" i="10"/>
  <c r="J235" i="10"/>
  <c r="J318" i="10"/>
  <c r="J93" i="10"/>
  <c r="J255" i="10"/>
  <c r="J83" i="10"/>
  <c r="J309" i="10"/>
  <c r="J244" i="10"/>
  <c r="J270" i="10"/>
  <c r="J308" i="10"/>
  <c r="J11" i="10"/>
  <c r="J92" i="10"/>
  <c r="J278" i="10"/>
  <c r="J305" i="10"/>
  <c r="J333" i="10"/>
  <c r="J28" i="10"/>
  <c r="J254" i="10"/>
  <c r="J328" i="10"/>
  <c r="J45" i="10"/>
  <c r="J21" i="10"/>
  <c r="J96" i="10"/>
  <c r="J52" i="10"/>
  <c r="J5" i="10"/>
  <c r="J85" i="10"/>
  <c r="J283" i="10"/>
  <c r="J54" i="10"/>
  <c r="J320" i="10"/>
  <c r="J26" i="10"/>
  <c r="J277" i="10"/>
  <c r="J15" i="10"/>
  <c r="J243" i="10"/>
  <c r="J74" i="10"/>
  <c r="J256" i="10"/>
  <c r="J20" i="10"/>
  <c r="J44" i="10"/>
  <c r="J316" i="10"/>
  <c r="J275" i="10"/>
  <c r="J7" i="10"/>
  <c r="J82" i="10"/>
  <c r="J234" i="10"/>
  <c r="J105" i="10"/>
  <c r="J238" i="10"/>
  <c r="J53" i="10"/>
  <c r="J310" i="10"/>
  <c r="J57" i="10"/>
  <c r="J302" i="10"/>
  <c r="J232" i="10"/>
  <c r="J231" i="10"/>
  <c r="J61" i="10"/>
  <c r="J273" i="10"/>
  <c r="J315" i="10"/>
  <c r="J245" i="10"/>
  <c r="J98" i="10"/>
  <c r="J103" i="10"/>
  <c r="J23" i="10"/>
  <c r="J35" i="10"/>
  <c r="J253" i="10"/>
  <c r="J80" i="10"/>
  <c r="J237" i="10"/>
  <c r="J13" i="10"/>
  <c r="J97" i="10"/>
  <c r="J324" i="10"/>
  <c r="J259" i="10"/>
  <c r="J32" i="10"/>
  <c r="J60" i="10"/>
  <c r="J285" i="10"/>
  <c r="J282" i="10"/>
  <c r="J30" i="10"/>
  <c r="J287" i="10"/>
  <c r="J292" i="10"/>
  <c r="J303" i="10"/>
  <c r="J12" i="10"/>
  <c r="J29" i="10"/>
  <c r="J8" i="10"/>
  <c r="J260" i="10"/>
  <c r="J72" i="10"/>
  <c r="J334" i="10"/>
  <c r="J94" i="10"/>
  <c r="J288" i="10"/>
  <c r="J71" i="10"/>
  <c r="J46" i="10"/>
  <c r="J280" i="10"/>
  <c r="J268" i="10"/>
  <c r="J258" i="10"/>
  <c r="J18" i="10"/>
  <c r="J88" i="10"/>
  <c r="J47" i="10"/>
  <c r="J58" i="10"/>
  <c r="J295" i="10"/>
  <c r="J307" i="10"/>
  <c r="J267" i="10"/>
  <c r="J304" i="10"/>
  <c r="J27" i="10"/>
  <c r="J108" i="10"/>
  <c r="J64" i="10"/>
  <c r="J311" i="10"/>
  <c r="J6" i="10"/>
  <c r="J73" i="10"/>
  <c r="J296" i="10"/>
  <c r="J67" i="10"/>
  <c r="J246" i="10"/>
  <c r="J249" i="10"/>
  <c r="J24" i="10"/>
  <c r="J62" i="10"/>
  <c r="J37" i="10"/>
  <c r="J330" i="10"/>
  <c r="T12" i="10" l="1"/>
  <c r="T14" i="10"/>
  <c r="T9" i="10"/>
  <c r="T10" i="10"/>
  <c r="T7" i="10"/>
  <c r="T8" i="10"/>
  <c r="T11" i="10"/>
  <c r="T13" i="10"/>
  <c r="T15" i="10"/>
  <c r="T5" i="10"/>
  <c r="T6" i="10"/>
  <c r="T19" i="10" l="1"/>
  <c r="M43" i="1" s="1"/>
  <c r="H66" i="1" l="1"/>
  <c r="H20" i="1"/>
  <c r="J20" i="1"/>
  <c r="G43" i="1"/>
  <c r="L66" i="1"/>
  <c r="K20" i="1"/>
  <c r="H43" i="1"/>
  <c r="M20" i="1"/>
  <c r="P66" i="1"/>
  <c r="P43" i="1"/>
  <c r="I20" i="1"/>
  <c r="L20" i="1"/>
  <c r="O20" i="1"/>
  <c r="K66" i="1"/>
  <c r="Q20" i="1"/>
  <c r="O43" i="1"/>
  <c r="J43" i="1"/>
  <c r="P20" i="1"/>
  <c r="O66" i="1"/>
  <c r="J66" i="1"/>
  <c r="I43" i="1"/>
  <c r="N43" i="1"/>
  <c r="L43" i="1"/>
  <c r="Q43" i="1"/>
  <c r="N20" i="1"/>
  <c r="I66" i="1"/>
  <c r="N66" i="1"/>
  <c r="K43" i="1"/>
  <c r="Q66" i="1"/>
  <c r="M66" i="1"/>
  <c r="G66" i="1"/>
  <c r="G20" i="1"/>
  <c r="Q89" i="1" l="1"/>
  <c r="M89" i="1"/>
  <c r="N89" i="1" s="1"/>
  <c r="I89" i="1"/>
  <c r="J89" i="1" s="1"/>
  <c r="K89" i="1"/>
  <c r="L89" i="1" s="1"/>
  <c r="O89" i="1"/>
  <c r="P89" i="1" s="1"/>
  <c r="G89" i="1"/>
  <c r="H8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<sst xmlns="http://schemas.openxmlformats.org/spreadsheetml/2006/main" count="35485" uniqueCount="484">
  <si>
    <t>Administrative Cost Build Up</t>
  </si>
  <si>
    <t>Rate Group</t>
  </si>
  <si>
    <t>Rate Cell</t>
  </si>
  <si>
    <t>CY 2019 MMs</t>
  </si>
  <si>
    <t>TANF Non-SMI</t>
  </si>
  <si>
    <t>0-2 Months</t>
  </si>
  <si>
    <t>3-11 Months</t>
  </si>
  <si>
    <t>1-13 Years</t>
  </si>
  <si>
    <t>14-54 Years Female</t>
  </si>
  <si>
    <t>14-54 Years Male</t>
  </si>
  <si>
    <t>55+ Years</t>
  </si>
  <si>
    <t>TANF SMI</t>
  </si>
  <si>
    <t>6-13 Years</t>
  </si>
  <si>
    <t>SSI Medicaid Only Non-SMI</t>
  </si>
  <si>
    <t>14+ Years</t>
  </si>
  <si>
    <t>SSI Medicaid Only SMI</t>
  </si>
  <si>
    <t>SSI Dual Eligible</t>
  </si>
  <si>
    <t>Under Age 65 Non-SMI</t>
  </si>
  <si>
    <t>Age 65+ Non-SMI</t>
  </si>
  <si>
    <t>All Ages SMI</t>
  </si>
  <si>
    <t>Child Welfare</t>
  </si>
  <si>
    <t>HIV/AIDS Non-Specialty Medicaid Only</t>
  </si>
  <si>
    <t>Non-SMI Single Rate</t>
  </si>
  <si>
    <t>SMI Single Rate</t>
  </si>
  <si>
    <t>HIV/AIDS Dual Eligible</t>
  </si>
  <si>
    <t>LTC Medicaid Only</t>
  </si>
  <si>
    <t>LTC Dual Eligible</t>
  </si>
  <si>
    <t>All Other Plan - Private Duty Nursing</t>
  </si>
  <si>
    <t>0-20 Years</t>
  </si>
  <si>
    <t>CMS Plan - Private Duty Nursing</t>
  </si>
  <si>
    <t>CMS Plan - Non-Private Duty Nursing</t>
  </si>
  <si>
    <t>All Ages</t>
  </si>
  <si>
    <t>Maternity Kick Payment</t>
  </si>
  <si>
    <t>N/A</t>
  </si>
  <si>
    <t>Total</t>
  </si>
  <si>
    <t>Core Functions</t>
  </si>
  <si>
    <t>Initiative Item #</t>
  </si>
  <si>
    <t>Category of Service</t>
  </si>
  <si>
    <t>Private Duty Nursing</t>
  </si>
  <si>
    <t>Hospital Inpatient</t>
  </si>
  <si>
    <t>Hospital Outpatient (including ASCs)</t>
  </si>
  <si>
    <t>Region</t>
  </si>
  <si>
    <t>HCBS</t>
  </si>
  <si>
    <t>Non-HCBS</t>
  </si>
  <si>
    <t>MMA Margin Commitment</t>
  </si>
  <si>
    <t>LTC Margin Commitment</t>
  </si>
  <si>
    <t>A</t>
  </si>
  <si>
    <t>LTC</t>
  </si>
  <si>
    <t>MMA</t>
  </si>
  <si>
    <t>CY 2019 MMs (Actual)</t>
  </si>
  <si>
    <t>CY 2020 MMs (Actual)</t>
  </si>
  <si>
    <t>CY 2021 MMs (Actual)</t>
  </si>
  <si>
    <t>MMA Total</t>
  </si>
  <si>
    <t>LTC Total</t>
  </si>
  <si>
    <t>Program</t>
  </si>
  <si>
    <t>B</t>
  </si>
  <si>
    <t>C</t>
  </si>
  <si>
    <t>D</t>
  </si>
  <si>
    <t>E</t>
  </si>
  <si>
    <t>F</t>
  </si>
  <si>
    <t>G</t>
  </si>
  <si>
    <t>H</t>
  </si>
  <si>
    <t>I</t>
  </si>
  <si>
    <t>All Regions</t>
  </si>
  <si>
    <t>All</t>
  </si>
  <si>
    <t>All Member Months</t>
  </si>
  <si>
    <t>Ambulatory Surgery Center</t>
  </si>
  <si>
    <t>Crossover</t>
  </si>
  <si>
    <t>Inpatient - General</t>
  </si>
  <si>
    <t>Inpatient - Maternity</t>
  </si>
  <si>
    <t>Inpatient - MH/SA</t>
  </si>
  <si>
    <t>Inpatient - Newborn</t>
  </si>
  <si>
    <t>Inpatient - Per Diem Psych</t>
  </si>
  <si>
    <t>Non-Inpatient MH/SA</t>
  </si>
  <si>
    <t>Nursing Facility</t>
  </si>
  <si>
    <t>Other</t>
  </si>
  <si>
    <t>Outpatient Non-ASC - EAPG</t>
  </si>
  <si>
    <t>Outpatient Non-ASC - Non-EAPG</t>
  </si>
  <si>
    <t>Pharmacy - Brand</t>
  </si>
  <si>
    <t>Pharmacy - Generic</t>
  </si>
  <si>
    <t>Pharmacy - Other / Not Identified</t>
  </si>
  <si>
    <t>Pharmacy - Specialty</t>
  </si>
  <si>
    <t>Professional Injectable Drugs</t>
  </si>
  <si>
    <t>Professional Maternity</t>
  </si>
  <si>
    <t>Professional Non-Maternity</t>
  </si>
  <si>
    <t>Regions</t>
  </si>
  <si>
    <t>Rate Groups</t>
  </si>
  <si>
    <t>Rate Cells</t>
  </si>
  <si>
    <t>Broad Service Category</t>
  </si>
  <si>
    <t>MMA Provider Contracting</t>
  </si>
  <si>
    <t>LTC Managed Care Initiatives</t>
  </si>
  <si>
    <t>MMA Managed Care Initiatives</t>
  </si>
  <si>
    <t>Assumed Savings (Relative to previous RY)</t>
  </si>
  <si>
    <t>Active</t>
  </si>
  <si>
    <t>Projected Future Savings (All Plans)</t>
  </si>
  <si>
    <t>Projected Admin (All Plans)</t>
  </si>
  <si>
    <t>Future RY MMs</t>
  </si>
  <si>
    <t>Nursing Facility / Hospice</t>
  </si>
  <si>
    <t>Adult Day Care Centers</t>
  </si>
  <si>
    <t>Other HCBS Services</t>
  </si>
  <si>
    <t>Assisted Living Facility</t>
  </si>
  <si>
    <t>Region A</t>
  </si>
  <si>
    <t>Region B</t>
  </si>
  <si>
    <t>Region C</t>
  </si>
  <si>
    <t>Region D</t>
  </si>
  <si>
    <t>Region E</t>
  </si>
  <si>
    <t>Region F</t>
  </si>
  <si>
    <t>Region G</t>
  </si>
  <si>
    <t>Region H</t>
  </si>
  <si>
    <t>Region I</t>
  </si>
  <si>
    <t>General Inputs:</t>
  </si>
  <si>
    <t>Basic Instructions:</t>
  </si>
  <si>
    <t>White and other shading indicates information that Respondents are not permitted to change.</t>
  </si>
  <si>
    <t>Low Membership</t>
  </si>
  <si>
    <t>Medium Membership</t>
  </si>
  <si>
    <t>High Membership</t>
  </si>
  <si>
    <t>HIV/AIDS Medicaid Only</t>
  </si>
  <si>
    <t>Source:</t>
  </si>
  <si>
    <t/>
  </si>
  <si>
    <t>Value-Added (Quality Improvement Services) Functions</t>
  </si>
  <si>
    <t>Plan Type</t>
  </si>
  <si>
    <t>Template Submission</t>
  </si>
  <si>
    <t>MMA Managed Care Initiatives - Dropdowns</t>
  </si>
  <si>
    <t>RC Start</t>
  </si>
  <si>
    <t>RC End</t>
  </si>
  <si>
    <r>
      <t xml:space="preserve">Initiative Description 
</t>
    </r>
    <r>
      <rPr>
        <b/>
        <i/>
        <sz val="10"/>
        <color theme="1"/>
        <rFont val="Arial"/>
        <family val="2"/>
      </rPr>
      <t>(Note: please provide additional information in the memo)</t>
    </r>
  </si>
  <si>
    <t>LTC Managed Care Initiatives - Dropdowns</t>
  </si>
  <si>
    <t>Expected Level of MMA Contracting During RY 24/25</t>
  </si>
  <si>
    <t>Maximum Level of MMA Contracting Across All Rate Years</t>
  </si>
  <si>
    <t>Expanded Benefits</t>
  </si>
  <si>
    <t>MMA Expanded Benefit Commitment</t>
  </si>
  <si>
    <t>MMA Margin Net of Expanded Benefits</t>
  </si>
  <si>
    <t>LTC Margin Net of Expanded Benefits</t>
  </si>
  <si>
    <t>LTC Expanded Benefit Commitment</t>
  </si>
  <si>
    <t>Blue shading indicates information to be input by Respondents.</t>
  </si>
  <si>
    <t>Black font indicates formula-driven results automatically populated in the template</t>
  </si>
  <si>
    <t>Blue font indicates values input by Respondents, or hard-coded inputs in the template.</t>
  </si>
  <si>
    <t>General Instructions</t>
  </si>
  <si>
    <t>Time Period</t>
  </si>
  <si>
    <t>Member Delivery System</t>
  </si>
  <si>
    <t>MMA Plan-Specific Exclusion</t>
  </si>
  <si>
    <t>Member Months</t>
  </si>
  <si>
    <t>Average Risk Score</t>
  </si>
  <si>
    <t>2019 Q1</t>
  </si>
  <si>
    <t>CMS Plan</t>
  </si>
  <si>
    <t>N/A (Include)</t>
  </si>
  <si>
    <t>Pre-Implementation Membership - All Encounter, FFS, and ASR Claims Excluded</t>
  </si>
  <si>
    <t>MMA Capitated Plan</t>
  </si>
  <si>
    <t>Pre-Implementation Membership - ASR Included; All Encounter and FFS Claims Excluded</t>
  </si>
  <si>
    <t>LTC Plus Plan Non-LTC Membership - All Encounter, FFS, and ASR Claims Excluded</t>
  </si>
  <si>
    <t>2019 Q2</t>
  </si>
  <si>
    <t>2019 Q3</t>
  </si>
  <si>
    <t>2019 Q4</t>
  </si>
  <si>
    <t>2020 Q1</t>
  </si>
  <si>
    <t>2020 Q2</t>
  </si>
  <si>
    <t>2020 Q3</t>
  </si>
  <si>
    <t>2020 Q4</t>
  </si>
  <si>
    <t>2021 Q1</t>
  </si>
  <si>
    <t>Unreliable Claims Data - All Encounter, FFS, and ASR Claims Excluded</t>
  </si>
  <si>
    <t>2021 Q2</t>
  </si>
  <si>
    <t>Year</t>
  </si>
  <si>
    <t>Data Source</t>
  </si>
  <si>
    <t>Delivery Count</t>
  </si>
  <si>
    <t>FMMIS Encounter</t>
  </si>
  <si>
    <t>Enrollment Data</t>
  </si>
  <si>
    <t>Maternity Kick Episodes</t>
  </si>
  <si>
    <t>LTC Databook</t>
  </si>
  <si>
    <t>L:\SFL-PHI\SFL72-17 MCO Procurement - Part 1 (DB &amp; CP)\Work Transmittals\Major Deliverables\2022-07-15 Draft MMA Data Book\Appendices\Appendix M-1 - MMA Data Book Database - DRAFT V2.xlsx</t>
  </si>
  <si>
    <t>L:\SFL-PHI\SFL72-17 MCO Procurement - Part 1 (DB &amp; CP)\Work Transmittals\Major Deliverables\2022-07-15 Draft LTC Data Book\Report24 - Florida SMMC Appendix L - LTC Data Book Summary - DRAFT V2.xlsx</t>
  </si>
  <si>
    <t>MMs</t>
  </si>
  <si>
    <t>L-2a</t>
  </si>
  <si>
    <t>List the full legal name of the responding entity.</t>
  </si>
  <si>
    <t>Select whether this is the low, medium, or high submission using the dropdown.</t>
  </si>
  <si>
    <t>Select the regions for which this bid template applies using the dropdowns.</t>
  </si>
  <si>
    <t>&lt;- excludes Maternity Kick Payment</t>
  </si>
  <si>
    <t>The ITN plan commitment bid template includes the following tabs:</t>
  </si>
  <si>
    <r>
      <t xml:space="preserve">- </t>
    </r>
    <r>
      <rPr>
        <b/>
        <i/>
        <sz val="10"/>
        <rFont val="Arial"/>
        <family val="2"/>
      </rPr>
      <t>Plan Membership</t>
    </r>
    <r>
      <rPr>
        <sz val="10"/>
        <rFont val="Arial"/>
        <family val="2"/>
      </rPr>
      <t>: allows Respondents to input historical plan membership (if applicable) by region, rate group, and rate cell; summarizes historical and projected membership</t>
    </r>
  </si>
  <si>
    <r>
      <t xml:space="preserve">- </t>
    </r>
    <r>
      <rPr>
        <b/>
        <i/>
        <sz val="10"/>
        <rFont val="Arial"/>
        <family val="2"/>
      </rPr>
      <t>MMA Managed Care Initiatives</t>
    </r>
    <r>
      <rPr>
        <sz val="10"/>
        <rFont val="Arial"/>
        <family val="2"/>
      </rPr>
      <t>: allows Respondents to detail historical (if applicable) and projected MMA managed care initiatives and their associated percentage savings</t>
    </r>
  </si>
  <si>
    <r>
      <t xml:space="preserve">- </t>
    </r>
    <r>
      <rPr>
        <b/>
        <i/>
        <sz val="10"/>
        <rFont val="Arial"/>
        <family val="2"/>
      </rPr>
      <t>LTC Managed Care Initiatives</t>
    </r>
    <r>
      <rPr>
        <sz val="10"/>
        <rFont val="Arial"/>
        <family val="2"/>
      </rPr>
      <t>: allows Respondents to detail historical (if applicable) and projected LTC managed care initiatives and their associated percentage savings</t>
    </r>
  </si>
  <si>
    <r>
      <t xml:space="preserve">- </t>
    </r>
    <r>
      <rPr>
        <b/>
        <i/>
        <sz val="10"/>
        <rFont val="Arial"/>
        <family val="2"/>
      </rPr>
      <t>MMA Provider Contracting</t>
    </r>
    <r>
      <rPr>
        <sz val="10"/>
        <rFont val="Arial"/>
        <family val="2"/>
      </rPr>
      <t>: allows Respondents to input current (if applicable), RY 24/25, and maximum (across all rate years) MMA provider contracting levels by broad category of service</t>
    </r>
  </si>
  <si>
    <r>
      <t xml:space="preserve">- </t>
    </r>
    <r>
      <rPr>
        <b/>
        <i/>
        <sz val="10"/>
        <rFont val="Arial"/>
        <family val="2"/>
      </rPr>
      <t>Margin</t>
    </r>
    <r>
      <rPr>
        <sz val="10"/>
        <rFont val="Arial"/>
        <family val="2"/>
      </rPr>
      <t>: allows Respondents to input margin and expanded benefit commitments</t>
    </r>
  </si>
  <si>
    <r>
      <t xml:space="preserve">- </t>
    </r>
    <r>
      <rPr>
        <b/>
        <i/>
        <sz val="10"/>
        <rFont val="Arial"/>
        <family val="2"/>
      </rPr>
      <t>Notes</t>
    </r>
    <r>
      <rPr>
        <sz val="10"/>
        <rFont val="Arial"/>
        <family val="2"/>
      </rPr>
      <t>: allows Respondents to provide any additional notes regarding the SMMC ITN  Plan Commitment Bid Template</t>
    </r>
  </si>
  <si>
    <t>Formatting key throughout workbook:</t>
  </si>
  <si>
    <t>Optional additional notes from Respondent</t>
  </si>
  <si>
    <t>Do you currently operate in the Florida SMMC Program?</t>
  </si>
  <si>
    <t>Crosshatching indicates information the Respondent does not need to populate based on General Inputs above.</t>
  </si>
  <si>
    <t>General Inputs &amp; Basic Instructions</t>
  </si>
  <si>
    <t>Case Management</t>
  </si>
  <si>
    <t>Benefit Description</t>
  </si>
  <si>
    <t>Additional Expanded Benefit #1</t>
  </si>
  <si>
    <t>Additional Expanded Benefit #2</t>
  </si>
  <si>
    <t>Additional Expanded Benefit #3</t>
  </si>
  <si>
    <t>Additional Expanded Benefit #4</t>
  </si>
  <si>
    <t>Additional Expanded Benefit #5</t>
  </si>
  <si>
    <t>Additional Expanded Benefit #6</t>
  </si>
  <si>
    <t>Additional Expanded Benefit #7</t>
  </si>
  <si>
    <t>Additional Expanded Benefit #8</t>
  </si>
  <si>
    <t>Additional Expanded Benefit #9</t>
  </si>
  <si>
    <t>Additional Expanded Benefit #10</t>
  </si>
  <si>
    <t>Additional Expanded Benefit #11</t>
  </si>
  <si>
    <t>Additional Expanded Benefit #12</t>
  </si>
  <si>
    <t>Additional Expanded Benefit #13</t>
  </si>
  <si>
    <t>Additional Expanded Benefit #14</t>
  </si>
  <si>
    <t>Additional Expanded Benefit #15</t>
  </si>
  <si>
    <t>Additional Expanded Benefit #16</t>
  </si>
  <si>
    <t>Additional Expanded Benefit #17</t>
  </si>
  <si>
    <t>Additional Expanded Benefit #18</t>
  </si>
  <si>
    <t>Additional Expanded Benefit #19</t>
  </si>
  <si>
    <t>Additional Expanded Benefit #20</t>
  </si>
  <si>
    <t>Covered?</t>
  </si>
  <si>
    <t>MMA Program</t>
  </si>
  <si>
    <t>SMI</t>
  </si>
  <si>
    <t>Low</t>
  </si>
  <si>
    <t>Medium</t>
  </si>
  <si>
    <t>High</t>
  </si>
  <si>
    <t>Market Share Assumptions for Comprehensive Enhanced (non-specialty RGs), Comprehensive, MMA Only, LTC Plus plans</t>
  </si>
  <si>
    <t>Membership Scenarios</t>
  </si>
  <si>
    <t>HIV/AIDS</t>
  </si>
  <si>
    <t>Specialty Lookup</t>
  </si>
  <si>
    <t>Utilization / 1,000</t>
  </si>
  <si>
    <t>Costs PMPM</t>
  </si>
  <si>
    <t>Contract Year 1, RY 24/25 (Expected)</t>
  </si>
  <si>
    <t>LTC Program</t>
  </si>
  <si>
    <t>CY 2022 MMs (Actual)</t>
  </si>
  <si>
    <t>Calendar Year 2022 (Actual)</t>
  </si>
  <si>
    <t>Additional Expanded Benefit #21</t>
  </si>
  <si>
    <t>Additional Expanded Benefit #22</t>
  </si>
  <si>
    <t>Additional Expanded Benefit #23</t>
  </si>
  <si>
    <t>Additional Expanded Benefit #24</t>
  </si>
  <si>
    <t>Additional Expanded Benefit #25</t>
  </si>
  <si>
    <t>Additional Expanded Benefit #26</t>
  </si>
  <si>
    <t>Additional Expanded Benefit #27</t>
  </si>
  <si>
    <t>Additional Expanded Benefit #28</t>
  </si>
  <si>
    <t>Additional Expanded Benefit #29</t>
  </si>
  <si>
    <t>Additional Expanded Benefit #30</t>
  </si>
  <si>
    <t>Additional Expanded Benefit #31</t>
  </si>
  <si>
    <t>Additional Expanded Benefit #32</t>
  </si>
  <si>
    <t>Additional Expanded Benefit #33</t>
  </si>
  <si>
    <t>Additional Expanded Benefit #34</t>
  </si>
  <si>
    <t>Additional Expanded Benefit #35</t>
  </si>
  <si>
    <t>Additional Expanded Benefit #36</t>
  </si>
  <si>
    <t>Additional Expanded Benefit #37</t>
  </si>
  <si>
    <t>Additional Expanded Benefit #38</t>
  </si>
  <si>
    <t>Additional Expanded Benefit #39</t>
  </si>
  <si>
    <t>Additional Expanded Benefit #40</t>
  </si>
  <si>
    <t>Additional Expanded Benefit #41</t>
  </si>
  <si>
    <t>Additional Expanded Benefit #42</t>
  </si>
  <si>
    <t>Additional Expanded Benefit #43</t>
  </si>
  <si>
    <t>Additional Expanded Benefit #44</t>
  </si>
  <si>
    <t>Additional Expanded Benefit #45</t>
  </si>
  <si>
    <t>Additional Expanded Benefit #46</t>
  </si>
  <si>
    <t>Additional Expanded Benefit #47</t>
  </si>
  <si>
    <t>Additional Expanded Benefit #48</t>
  </si>
  <si>
    <t>Additional Expanded Benefit #49</t>
  </si>
  <si>
    <t>Additional Expanded Benefit #50</t>
  </si>
  <si>
    <t>Additional Expanded Benefit #51</t>
  </si>
  <si>
    <t>Additional Expanded Benefit #52</t>
  </si>
  <si>
    <t>Additional Expanded Benefit #53</t>
  </si>
  <si>
    <t>Additional Expanded Benefit #54</t>
  </si>
  <si>
    <t>Additional Expanded Benefit #55</t>
  </si>
  <si>
    <t>Additional Expanded Benefit #56</t>
  </si>
  <si>
    <t>Additional Expanded Benefit #57</t>
  </si>
  <si>
    <t>Additional Expanded Benefit #58</t>
  </si>
  <si>
    <t>Additional Expanded Benefit #59</t>
  </si>
  <si>
    <t>Additional Expanded Benefit #60</t>
  </si>
  <si>
    <t>Additional Expanded Benefit #61</t>
  </si>
  <si>
    <t>Additional Expanded Benefit #62</t>
  </si>
  <si>
    <t>Additional Expanded Benefit #63</t>
  </si>
  <si>
    <t>Additional Expanded Benefit #64</t>
  </si>
  <si>
    <t>Additional Expanded Benefit #65</t>
  </si>
  <si>
    <t>Additional Expanded Benefit #66</t>
  </si>
  <si>
    <t>Additional Expanded Benefit #67</t>
  </si>
  <si>
    <t>Additional Expanded Benefit #68</t>
  </si>
  <si>
    <t>Additional Expanded Benefit #69</t>
  </si>
  <si>
    <t>Additional Expanded Benefit #70</t>
  </si>
  <si>
    <t>Additional Expanded Benefit #71</t>
  </si>
  <si>
    <t>Additional Expanded Benefit #72</t>
  </si>
  <si>
    <t>Additional Expanded Benefit #73</t>
  </si>
  <si>
    <t>Additional Expanded Benefit #74</t>
  </si>
  <si>
    <t>Additional Expanded Benefit #75</t>
  </si>
  <si>
    <t>Additional Expanded Benefit #76</t>
  </si>
  <si>
    <t>Additional Expanded Benefit #77</t>
  </si>
  <si>
    <t>Additional Expanded Benefit #78</t>
  </si>
  <si>
    <t>Additional Expanded Benefit #79</t>
  </si>
  <si>
    <t>Additional Expanded Benefit #80</t>
  </si>
  <si>
    <t>Additional Expanded Benefit #81</t>
  </si>
  <si>
    <t>Additional Expanded Benefit #82</t>
  </si>
  <si>
    <t>Additional Expanded Benefit #83</t>
  </si>
  <si>
    <t>Additional Expanded Benefit #84</t>
  </si>
  <si>
    <t>Additional Expanded Benefit #85</t>
  </si>
  <si>
    <t>Additional Expanded Benefit #86</t>
  </si>
  <si>
    <t>Additional Expanded Benefit #87</t>
  </si>
  <si>
    <t>Additional Expanded Benefit #88</t>
  </si>
  <si>
    <t>Additional Expanded Benefit #89</t>
  </si>
  <si>
    <t>Additional Expanded Benefit #90</t>
  </si>
  <si>
    <t>Additional Expanded Benefit #91</t>
  </si>
  <si>
    <t>Additional Expanded Benefit #92</t>
  </si>
  <si>
    <t>Additional Expanded Benefit #93</t>
  </si>
  <si>
    <t>Additional Expanded Benefit #94</t>
  </si>
  <si>
    <t>Additional Expanded Benefit #95</t>
  </si>
  <si>
    <t>Additional Expanded Benefit #96</t>
  </si>
  <si>
    <t>Additional Expanded Benefit #97</t>
  </si>
  <si>
    <t>Additional Expanded Benefit #98</t>
  </si>
  <si>
    <t>Additional Expanded Benefit #99</t>
  </si>
  <si>
    <t>Additional Expanded Benefit #100</t>
  </si>
  <si>
    <t>Additional Expanded Benefit #101</t>
  </si>
  <si>
    <t>Additional Expanded Benefit #102</t>
  </si>
  <si>
    <t>Additional Expanded Benefit #103</t>
  </si>
  <si>
    <t>Additional Expanded Benefit #104</t>
  </si>
  <si>
    <t>Additional Expanded Benefit #105</t>
  </si>
  <si>
    <t>Additional Expanded Benefit #106</t>
  </si>
  <si>
    <t>Additional Expanded Benefit #107</t>
  </si>
  <si>
    <t>Additional Expanded Benefit #108</t>
  </si>
  <si>
    <t>Additional Expanded Benefit #109</t>
  </si>
  <si>
    <t>Additional Expanded Benefit #110</t>
  </si>
  <si>
    <t>Additional Expanded Benefit #111</t>
  </si>
  <si>
    <t>Additional Expanded Benefit #112</t>
  </si>
  <si>
    <t>Additional Expanded Benefit #113</t>
  </si>
  <si>
    <t>Additional Expanded Benefit #114</t>
  </si>
  <si>
    <t>Additional Expanded Benefit #115</t>
  </si>
  <si>
    <t>Additional Expanded Benefit #116</t>
  </si>
  <si>
    <t>Additional Expanded Benefit #117</t>
  </si>
  <si>
    <t>Additional Expanded Benefit #118</t>
  </si>
  <si>
    <t>Additional Expanded Benefit #119</t>
  </si>
  <si>
    <t>Additional Expanded Benefit #120</t>
  </si>
  <si>
    <t>Additional Expanded Benefit #121</t>
  </si>
  <si>
    <t>Additional Expanded Benefit #122</t>
  </si>
  <si>
    <t>Additional Expanded Benefit #123</t>
  </si>
  <si>
    <t>Additional Expanded Benefit #124</t>
  </si>
  <si>
    <t>Additional Expanded Benefit #125</t>
  </si>
  <si>
    <t>Additional Expanded Benefit #126</t>
  </si>
  <si>
    <t>Additional Expanded Benefit #127</t>
  </si>
  <si>
    <t>Additional Expanded Benefit #128</t>
  </si>
  <si>
    <t>Additional Expanded Benefit #129</t>
  </si>
  <si>
    <t>Additional Expanded Benefit #130</t>
  </si>
  <si>
    <t>Additional Expanded Benefit #131</t>
  </si>
  <si>
    <t>Additional Expanded Benefit #132</t>
  </si>
  <si>
    <t>Additional Expanded Benefit #133</t>
  </si>
  <si>
    <t>Additional Expanded Benefit #134</t>
  </si>
  <si>
    <t>Additional Expanded Benefit #135</t>
  </si>
  <si>
    <t>Additional Expanded Benefit #136</t>
  </si>
  <si>
    <t>Additional Expanded Benefit #137</t>
  </si>
  <si>
    <t>Additional Expanded Benefit #138</t>
  </si>
  <si>
    <t>Additional Expanded Benefit #139</t>
  </si>
  <si>
    <t>Additional Expanded Benefit #140</t>
  </si>
  <si>
    <t>Additional Expanded Benefit #141</t>
  </si>
  <si>
    <t>Additional Expanded Benefit #142</t>
  </si>
  <si>
    <t>Additional Expanded Benefit #143</t>
  </si>
  <si>
    <t>Additional Expanded Benefit #144</t>
  </si>
  <si>
    <t>Additional Expanded Benefit #145</t>
  </si>
  <si>
    <t>Additional Expanded Benefit #146</t>
  </si>
  <si>
    <t>Additional Expanded Benefit #147</t>
  </si>
  <si>
    <t>Additional Expanded Benefit #148</t>
  </si>
  <si>
    <t>Additional Expanded Benefit #149</t>
  </si>
  <si>
    <t>Additional Expanded Benefit #150</t>
  </si>
  <si>
    <t>Additional Expanded Benefit #151</t>
  </si>
  <si>
    <t>Additional Expanded Benefit #152</t>
  </si>
  <si>
    <t>Additional Expanded Benefit #153</t>
  </si>
  <si>
    <t>Additional Expanded Benefit #154</t>
  </si>
  <si>
    <t>Additional Expanded Benefit #155</t>
  </si>
  <si>
    <t>Additional Expanded Benefit #156</t>
  </si>
  <si>
    <t>Additional Expanded Benefit #157</t>
  </si>
  <si>
    <t>Additional Expanded Benefit #158</t>
  </si>
  <si>
    <t>Additional Expanded Benefit #159</t>
  </si>
  <si>
    <t>Additional Expanded Benefit #160</t>
  </si>
  <si>
    <t>Additional Expanded Benefit #161</t>
  </si>
  <si>
    <t>Additional Expanded Benefit #162</t>
  </si>
  <si>
    <t>Additional Expanded Benefit #163</t>
  </si>
  <si>
    <t>Additional Expanded Benefit #164</t>
  </si>
  <si>
    <t>Additional Expanded Benefit #165</t>
  </si>
  <si>
    <t>Additional Expanded Benefit #166</t>
  </si>
  <si>
    <t>Additional Expanded Benefit #167</t>
  </si>
  <si>
    <t>Additional Expanded Benefit #168</t>
  </si>
  <si>
    <t>Additional Expanded Benefit #169</t>
  </si>
  <si>
    <t>Additional Expanded Benefit #170</t>
  </si>
  <si>
    <t>Additional Expanded Benefit #171</t>
  </si>
  <si>
    <t>Additional Expanded Benefit #172</t>
  </si>
  <si>
    <t>Additional Expanded Benefit #173</t>
  </si>
  <si>
    <t>Additional Expanded Benefit #174</t>
  </si>
  <si>
    <t>Additional Expanded Benefit #175</t>
  </si>
  <si>
    <t>Additional Expanded Benefit #176</t>
  </si>
  <si>
    <t>Additional Expanded Benefit #177</t>
  </si>
  <si>
    <t>Additional Expanded Benefit #178</t>
  </si>
  <si>
    <t>Additional Expanded Benefit #179</t>
  </si>
  <si>
    <t>Additional Expanded Benefit #180</t>
  </si>
  <si>
    <t>Additional Expanded Benefit #181</t>
  </si>
  <si>
    <t>Additional Expanded Benefit #182</t>
  </si>
  <si>
    <t>Additional Expanded Benefit #183</t>
  </si>
  <si>
    <t>Additional Expanded Benefit #184</t>
  </si>
  <si>
    <t>Additional Expanded Benefit #185</t>
  </si>
  <si>
    <t>Additional Expanded Benefit #186</t>
  </si>
  <si>
    <t>Additional Expanded Benefit #187</t>
  </si>
  <si>
    <t>Additional Expanded Benefit #188</t>
  </si>
  <si>
    <t>Additional Expanded Benefit #189</t>
  </si>
  <si>
    <t>Additional Expanded Benefit #190</t>
  </si>
  <si>
    <t>Additional Expanded Benefit #191</t>
  </si>
  <si>
    <t>Additional Expanded Benefit #192</t>
  </si>
  <si>
    <t>Additional Expanded Benefit #193</t>
  </si>
  <si>
    <t>Additional Expanded Benefit #194</t>
  </si>
  <si>
    <t>Additional Expanded Benefit #195</t>
  </si>
  <si>
    <t>Additional Expanded Benefit #196</t>
  </si>
  <si>
    <t>Additional Expanded Benefit #197</t>
  </si>
  <si>
    <t>Additional Expanded Benefit #198</t>
  </si>
  <si>
    <t>Additional Expanded Benefit #199</t>
  </si>
  <si>
    <t>Additional Expanded Benefit #200</t>
  </si>
  <si>
    <t>Tab Structure</t>
  </si>
  <si>
    <r>
      <t xml:space="preserve">- </t>
    </r>
    <r>
      <rPr>
        <b/>
        <i/>
        <sz val="10"/>
        <rFont val="Arial"/>
        <family val="2"/>
      </rPr>
      <t>MMA Expanded Benefits</t>
    </r>
    <r>
      <rPr>
        <sz val="10"/>
        <rFont val="Arial"/>
        <family val="2"/>
      </rPr>
      <t>: allows Respondents to detail current (if applicable) and RY 24/25 MMA expanded benefits</t>
    </r>
  </si>
  <si>
    <r>
      <t xml:space="preserve">- </t>
    </r>
    <r>
      <rPr>
        <b/>
        <i/>
        <sz val="10"/>
        <rFont val="Arial"/>
        <family val="2"/>
      </rPr>
      <t>LTC Expanded Benefits</t>
    </r>
    <r>
      <rPr>
        <sz val="10"/>
        <rFont val="Arial"/>
        <family val="2"/>
      </rPr>
      <t>: allows Respondents to detail current (if applicable) and RY 24/25 LTC expanded benefits</t>
    </r>
  </si>
  <si>
    <t>1. The purpose of this plan commitment bid template is to provide Respondents with a means for completing a financial bid required as part of the SMMC ITN.</t>
  </si>
  <si>
    <t>3. Respondents must populate the General Inputs above, then review the tab structure below and populate each tab as applicable.</t>
  </si>
  <si>
    <t>5. The template file is password protected to allow Respondents to enter information only in cells shaded blue. Respondents must not change any formulas in the template and must submit the template with the original sheet and workbook protection intact. A formatting key is shown below for reference.</t>
  </si>
  <si>
    <t>6. Do not insert rows or columns in the template, or use the "cut" command on any cells within the template. If the Respondent requires more rows than provided, please utilize the Notes tab to provide additional information.</t>
  </si>
  <si>
    <t>4. In tabs or cells that are not required for the Respondent's chosen entity type or current SMMC Program status, Respondents should leave input cells blank (e.g., MMA plans should leave the LTC-specific tabs of this workbook untouched).</t>
  </si>
  <si>
    <r>
      <t xml:space="preserve">7. </t>
    </r>
    <r>
      <rPr>
        <b/>
        <sz val="10"/>
        <color theme="1"/>
        <rFont val="Arial"/>
        <family val="2"/>
      </rPr>
      <t>Respondents must use the following naming convention when submitting their plan commitment bid templates</t>
    </r>
    <r>
      <rPr>
        <sz val="10"/>
        <color theme="1"/>
        <rFont val="Arial"/>
        <family val="2"/>
      </rPr>
      <t>:
      a. Respondents should replace the "Respondent Name" portion of the Excel workbook file name with their own organization's name.
      b. Respondents should replace the "XXX Membership" portion of the Excel workbook file name with the membership scenario to which the particular template file applies (e.g., Low, Medium, or High)</t>
    </r>
  </si>
  <si>
    <t>ITN Financial Commitment Bid Template</t>
  </si>
  <si>
    <t>Current Level of MMA Provider Contracting (as of January 1, 2023)</t>
  </si>
  <si>
    <t>Calendar Year 2019 (Actual) PMPM</t>
  </si>
  <si>
    <t>Calendar Year 2020 (Actual) PMPM</t>
  </si>
  <si>
    <t>Calendar Year 2021 (Actual) PMPM</t>
  </si>
  <si>
    <t>Calendar Year 2022 (Actual) PMPM</t>
  </si>
  <si>
    <t>Assumed Efficiencies % (Relative to RY 28/29)</t>
  </si>
  <si>
    <t>Assumed Efficiencies % (Relative to RY 27/28)</t>
  </si>
  <si>
    <t>Assumed Efficiencies % (Relative to RY 26/27)</t>
  </si>
  <si>
    <t>Assumed Efficiencies % (Relative to RY 25/26)</t>
  </si>
  <si>
    <t>Assumed Efficiencies % (Relative to RY 24/25)</t>
  </si>
  <si>
    <t>Contract Year 1 (RY 24/25) 
PMPM</t>
  </si>
  <si>
    <t>Contract Year 2 (RY 25/26) 
PMPM</t>
  </si>
  <si>
    <t>Contract Year 3 (RY 26/27) 
PMPM</t>
  </si>
  <si>
    <t>Contract Year 4 (RY 27/28) 
PMPM</t>
  </si>
  <si>
    <t>Contract Year 5 (RY 28/29) 
PMPM</t>
  </si>
  <si>
    <t>Contract Year 6 (RY 29/30) 
PMPM</t>
  </si>
  <si>
    <t>Contract Year 1 
% (RY 24/25) 
Relative to CY 2021</t>
  </si>
  <si>
    <t>Contract Year 2 
% (RY 25/26) 
Relative to RY 24/25</t>
  </si>
  <si>
    <t>Contract Year 3 
% (RY 26/27) 
Relative to RY 25/26</t>
  </si>
  <si>
    <t>Contract Year 4 
% (RY 27/28) 
Relative to RY 26/27</t>
  </si>
  <si>
    <t>Contract Year 5 
% (RY 28/29) 
Relative to RY 27/28</t>
  </si>
  <si>
    <t>Contract Year 6 
% (RY 29/30) 
Relative to RY 28/29</t>
  </si>
  <si>
    <t>RY 21/22 %
(Relative to RY 20/21)</t>
  </si>
  <si>
    <t>RY 20/21 %
(Relative to RY 19/20)</t>
  </si>
  <si>
    <t>RY 19/20 % 
(Relative to RY 18/19)</t>
  </si>
  <si>
    <t>RY 19/20 %
(Relative to RY 18/19)</t>
  </si>
  <si>
    <t>Historical Admin (For Plans Currently Operating in the SMMC Program)</t>
  </si>
  <si>
    <t>Historical (For Plans Currently Operating in the SMMC Program) and Future Member Months (All Plans)</t>
  </si>
  <si>
    <t>Historical Savings (For Plans Currently Operating in the MMA Program)</t>
  </si>
  <si>
    <t>Historical Savings (For Plans Currently Operating in the LTC Program)</t>
  </si>
  <si>
    <t>Costs Associated with Managing Sub-Capitated Contracts</t>
  </si>
  <si>
    <t>Over-the-Counter (OTC) medications and supplies</t>
  </si>
  <si>
    <t>Adult visual aid services</t>
  </si>
  <si>
    <t>Adult additional primary care services</t>
  </si>
  <si>
    <t>Prenatal services</t>
  </si>
  <si>
    <t>Durable Medical Equipment (DME) services and supplies</t>
  </si>
  <si>
    <t>Physical therapy for adults</t>
  </si>
  <si>
    <t>Newborn circumcision</t>
  </si>
  <si>
    <t>Hearing services for adults</t>
  </si>
  <si>
    <t>Occupational therapy for adults</t>
  </si>
  <si>
    <t>Pathway to Prosperity: Housing assistance</t>
  </si>
  <si>
    <t>Pathway to Prosperity: Food assistance</t>
  </si>
  <si>
    <t>Pathway to Prosperity: Non-medical transportation</t>
  </si>
  <si>
    <t>Pathway to Prosperity: Tutoring, vocational training, and job readiness</t>
  </si>
  <si>
    <t>Pathway to Prosperity</t>
  </si>
  <si>
    <t>Market Share Assumptions for Comprehensive Enhanced (specialty RGs), Managed Medical  Assistance Enhanced plans</t>
  </si>
  <si>
    <r>
      <t xml:space="preserve">- </t>
    </r>
    <r>
      <rPr>
        <b/>
        <i/>
        <sz val="10"/>
        <rFont val="Arial"/>
        <family val="2"/>
      </rPr>
      <t>Administrative Expenses</t>
    </r>
    <r>
      <rPr>
        <sz val="10"/>
        <rFont val="Arial"/>
        <family val="2"/>
      </rPr>
      <t>: allows Respondents to input historical (if applicable) and projected administrative cost expenses by rate group; split between core (i.e., general admin) and value-added (i.e., quality improvement) functions</t>
    </r>
  </si>
  <si>
    <t>Select Comprehensive Plan</t>
  </si>
  <si>
    <t>Comprehensive Plan</t>
  </si>
  <si>
    <t>Comprehensive Plus Plan</t>
  </si>
  <si>
    <t>MMA Plan</t>
  </si>
  <si>
    <t>MMA Plus Plan</t>
  </si>
  <si>
    <t>MMA Specialty Product Initiatives - HIV/AIDS</t>
  </si>
  <si>
    <t>MMA Specialty Product Initiatives - SMI</t>
  </si>
  <si>
    <t>MMA Specialty Product Initiatives - Child Welfare</t>
  </si>
  <si>
    <t>MMA Specialty Product - HIV/AIDS</t>
  </si>
  <si>
    <t>MMA Specialty Product - SMI</t>
  </si>
  <si>
    <t>MMA Specialty Product - Child Welfare</t>
  </si>
  <si>
    <r>
      <t xml:space="preserve">- </t>
    </r>
    <r>
      <rPr>
        <b/>
        <i/>
        <sz val="10"/>
        <rFont val="Arial"/>
        <family val="2"/>
      </rPr>
      <t>HIV Managed Care Initiatives</t>
    </r>
    <r>
      <rPr>
        <sz val="10"/>
        <rFont val="Arial"/>
        <family val="2"/>
      </rPr>
      <t>: allows Respondents to detail historical (if applicable) and projected HIV/AIDS MMA Specialty product initiatives and their associated percentage savings</t>
    </r>
  </si>
  <si>
    <r>
      <t xml:space="preserve">- </t>
    </r>
    <r>
      <rPr>
        <b/>
        <i/>
        <sz val="10"/>
        <rFont val="Arial"/>
        <family val="2"/>
      </rPr>
      <t>SMI Managed Care Initiatives</t>
    </r>
    <r>
      <rPr>
        <sz val="10"/>
        <rFont val="Arial"/>
        <family val="2"/>
      </rPr>
      <t>: allows Respondents to detail historical (if applicable) and projected SMI MMA Specialty product initiatives and their associated percentage savings</t>
    </r>
  </si>
  <si>
    <r>
      <t xml:space="preserve">- </t>
    </r>
    <r>
      <rPr>
        <b/>
        <i/>
        <sz val="10"/>
        <rFont val="Arial"/>
        <family val="2"/>
      </rPr>
      <t>CW Managed Care Initiatives</t>
    </r>
    <r>
      <rPr>
        <sz val="10"/>
        <rFont val="Arial"/>
        <family val="2"/>
      </rPr>
      <t>: allows Respondents to detail historical (if applicable) and projected Child Welfare MMA Specialty product initiatives and their associated percentage savings</t>
    </r>
  </si>
  <si>
    <r>
      <t xml:space="preserve">- </t>
    </r>
    <r>
      <rPr>
        <b/>
        <i/>
        <sz val="10"/>
        <rFont val="Arial"/>
        <family val="2"/>
      </rPr>
      <t>HIV Expanded Benefits</t>
    </r>
    <r>
      <rPr>
        <sz val="10"/>
        <rFont val="Arial"/>
        <family val="2"/>
      </rPr>
      <t>: allows Respondents to detail current (if applicable) and RY 24/25 HIV/AIDS MMA Specialty product expanded benefits</t>
    </r>
  </si>
  <si>
    <r>
      <t xml:space="preserve">- </t>
    </r>
    <r>
      <rPr>
        <b/>
        <i/>
        <sz val="10"/>
        <rFont val="Arial"/>
        <family val="2"/>
      </rPr>
      <t>SMI Expanded Benefits</t>
    </r>
    <r>
      <rPr>
        <sz val="10"/>
        <rFont val="Arial"/>
        <family val="2"/>
      </rPr>
      <t>: allows Respondents to detail current (if applicable) and RY 24/25 SMI MMA Specialty product expanded benefits</t>
    </r>
  </si>
  <si>
    <r>
      <t xml:space="preserve">- </t>
    </r>
    <r>
      <rPr>
        <b/>
        <i/>
        <sz val="10"/>
        <rFont val="Arial"/>
        <family val="2"/>
      </rPr>
      <t>CW Expanded Benefits</t>
    </r>
    <r>
      <rPr>
        <sz val="10"/>
        <rFont val="Arial"/>
        <family val="2"/>
      </rPr>
      <t>: allows Respondents to detail current (if applicable) and RY 24/25 Child Welfare MMA Specialty product expanded benefits</t>
    </r>
  </si>
  <si>
    <t>Select the plan type for which you have submitted a bid using the dropdown.</t>
  </si>
  <si>
    <r>
      <rPr>
        <b/>
        <sz val="10"/>
        <color rgb="FF000000"/>
        <rFont val="Arial"/>
        <family val="2"/>
      </rPr>
      <t>Caveats and Limitations</t>
    </r>
    <r>
      <rPr>
        <sz val="10"/>
        <color rgb="FF000000"/>
        <rFont val="Arial"/>
        <family val="2"/>
      </rPr>
      <t xml:space="preserve">
We prepared this file for the specific purpose of assisting the Florida Agency for Health Care Administration (Agency) in analyzing financial commitments made by respondents in association with the invitation to negotiate (ITN) process under the Statewide Medicaid Managed Care (SMMC) program pursuant to Sections 409.961 through 409.985, Florida Statutes. This file may not be appropriate, and should not be used, for other purposes. 
This file is intended solely for the benefit of the Agency. We understand that this material will be shared publicly by the Agency, and we recognize that materials delivered to the Agency may be public records subject to disclosure to third parties; however, Milliman does not intend to benefit, and assumes no duty or liability to, parties other than the Agency who receive this work. This material should only be distributed and reviewed in its entirety.
In preparing this material, we relied on several sources of data and information from SMMC plans, the Agency, and other sources. Those data sources and information include Agency eligibility data and other supporting information from the Agency and plans. We relied on the Agency for the accuracy of the eligibility data and other supporting information. We did not audit any of the data sources or other information, but we did assess the data and information for reasonableness. If the data or other information used is inadequate or incomplete, the results will be likewise inadequate or incomplete.
Milliman has developed the template. The intent of the model is to aid in the review of financial commitments proposed by respondents. We have reviewed this model, including its inputs, calculations, and outputs for consistency, reasonableness, and appropriateness to the intended purpose and in compliance with generally accepted actuarial practice and relevant actuarial standards of practice (ASOPs). The models, including all input, calculations, and output, may not be appropriate for any other purpose.
Future SMMC plan experience will differ from the contents of the template due to health care trend, managed care efficiency, provider reimbursement changes, enrollment demographic changes, the impact of the COVID-19 pandemic, and many other factors. The template does not reflect projections of future costs.
Guidelines issued by the American Academy of Actuaries require actuaries to include their professional qualifications in all actuarial communications. Andrew Gaffner, Jill Bruckert, Kyle McClone, and Evan Pollock are actuaries at Milliman, are members of the American Academy of Actuaries, and meet the Qualification Standards of the Academy to render the actuarial communication contained herein. To the best of our knowledge and belief, this communication is complete and accurate and has been prepared in accordance with generally recognized and accepted actuarial principles and practices.
This communication is subject to the terms and conditions of the October 12, 2021 contract between the Agency and Milliman.</t>
    </r>
  </si>
  <si>
    <r>
      <t xml:space="preserve">- </t>
    </r>
    <r>
      <rPr>
        <b/>
        <i/>
        <sz val="10"/>
        <rFont val="Arial"/>
        <family val="2"/>
      </rPr>
      <t>P2P Expanded Benefits</t>
    </r>
    <r>
      <rPr>
        <sz val="10"/>
        <rFont val="Arial"/>
        <family val="2"/>
      </rPr>
      <t>: allows Respondents to detail current (if applicable) and RY 24/25 Pathway to Prosperity expanded benefits</t>
    </r>
  </si>
  <si>
    <t>n/a</t>
  </si>
  <si>
    <r>
      <t xml:space="preserve">2. </t>
    </r>
    <r>
      <rPr>
        <b/>
        <sz val="10"/>
        <color theme="1"/>
        <rFont val="Arial"/>
        <family val="2"/>
      </rPr>
      <t>Respondents must follow the instructions presented in the SMMC ITN document "</t>
    </r>
    <r>
      <rPr>
        <b/>
        <sz val="10"/>
        <color rgb="FFFF0000"/>
        <rFont val="Arial"/>
        <family val="2"/>
      </rPr>
      <t>2023xxxx - ITN Financial Template Narrative.docx</t>
    </r>
    <r>
      <rPr>
        <b/>
        <sz val="10"/>
        <color theme="1"/>
        <rFont val="Arial"/>
        <family val="2"/>
      </rPr>
      <t>"</t>
    </r>
    <r>
      <rPr>
        <sz val="10"/>
        <color theme="1"/>
        <rFont val="Arial"/>
        <family val="2"/>
      </rPr>
      <t>, which includes both strict instructions for completing this template, as well as other information about the ITN and rate negotiation process that Respondents may find useful when responding to the ITN. Please refer to that document for comprehensive instructions for completing this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</si>
</sst>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quot;$&quot;#,##0.00"/>
    <numFmt numFmtId="166" formatCode="0.0%"/>
    <numFmt numFmtId="167" formatCode="#,##0.0"/>
  </numFmts>
  <fonts count="21" x14ac:knownFonts="1">
    <font>
      <sz val="10"/>
      <color theme="1"/>
      <name val="Arial"/>
      <family val="2"/>
    </font>
    <font>
      <sz val="10"/>
      <color theme="1"/>
      <name val="Arial"/>
      <family val="2"/>
    </font>
    <font>
      <sz val="11"/>
      <color theme="1"/>
      <name val="Calibri"/>
      <family val="2"/>
      <scheme val="minor"/>
    </font>
    <font>
      <b/>
      <sz val="10"/>
      <color theme="0"/>
      <name val="Arial"/>
      <family val="2"/>
    </font>
    <font>
      <sz val="10"/>
      <name val="Arial"/>
      <family val="2"/>
    </font>
    <font>
      <b/>
      <sz val="10"/>
      <color theme="1"/>
      <name val="Arial"/>
      <family val="2"/>
    </font>
    <font>
      <b/>
      <sz val="10"/>
      <name val="Arial"/>
      <family val="2"/>
    </font>
    <font>
      <sz val="10"/>
      <color rgb="FF0000FF"/>
      <name val="Arial"/>
      <family val="2"/>
    </font>
    <font>
      <sz val="10"/>
      <color theme="1"/>
      <name val="Arial"/>
      <family val="2"/>
    </font>
    <font>
      <b/>
      <u/>
      <sz val="10"/>
      <color theme="1"/>
      <name val="Arial"/>
      <family val="2"/>
    </font>
    <font>
      <sz val="10"/>
      <color rgb="FF000000"/>
      <name val="Arial"/>
      <family val="2"/>
    </font>
    <font>
      <b/>
      <sz val="10"/>
      <color rgb="FF000000"/>
      <name val="Arial"/>
      <family val="2"/>
    </font>
    <font>
      <sz val="10"/>
      <color rgb="FFFF0000"/>
      <name val="Arial"/>
      <family val="2"/>
    </font>
    <font>
      <sz val="11"/>
      <color theme="1"/>
      <name val="Calibri"/>
      <family val="2"/>
    </font>
    <font>
      <sz val="10"/>
      <name val="MS Sans Serif"/>
      <family val="2"/>
    </font>
    <font>
      <b/>
      <u/>
      <sz val="16"/>
      <color theme="1"/>
      <name val="Arial"/>
      <family val="2"/>
    </font>
    <font>
      <sz val="10"/>
      <color rgb="FF7030A0"/>
      <name val="Arial"/>
      <family val="2"/>
    </font>
    <font>
      <b/>
      <i/>
      <sz val="10"/>
      <color theme="1"/>
      <name val="Arial"/>
      <family val="2"/>
    </font>
    <font>
      <i/>
      <sz val="10"/>
      <color theme="1"/>
      <name val="Arial"/>
      <family val="2"/>
    </font>
    <font>
      <b/>
      <i/>
      <sz val="10"/>
      <name val="Arial"/>
      <family val="2"/>
    </font>
    <font>
      <b/>
      <sz val="10"/>
      <color rgb="FFFF0000"/>
      <name val="Arial"/>
      <family val="2"/>
    </font>
  </fonts>
  <fills count="9">
    <fill>
      <patternFill patternType="none"/>
    </fill>
    <fill>
      <patternFill patternType="gray125"/>
    </fill>
    <fill>
      <patternFill patternType="solid">
        <fgColor rgb="FF0081E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lightTrellis">
        <fgColor theme="0" tint="-0.34998626667073579"/>
        <bgColor auto="1"/>
      </patternFill>
    </fill>
  </fills>
  <borders count="25">
    <border>
      <left/>
      <right/>
      <top/>
      <bottom/>
      <diagonal/>
    </border>
    <border>
      <left style="thin">
        <color auto="1"/>
      </left>
      <right/>
      <top style="thin">
        <color auto="1"/>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4" fillId="0" borderId="0"/>
    <xf numFmtId="0" fontId="13" fillId="0" borderId="0"/>
    <xf numFmtId="43" fontId="1" fillId="0" borderId="0" applyFont="0" applyFill="0" applyBorder="0" applyAlignment="0" applyProtection="0"/>
  </cellStyleXfs>
  <cellXfs count="227">
    <xf numFmtId="0" fontId="0" fillId="0" borderId="0" xfId="0"/>
    <xf numFmtId="0" fontId="3" fillId="2" borderId="1" xfId="0" applyFont="1" applyFill="1" applyBorder="1" applyAlignment="1">
      <alignment horizontal="centerContinuous"/>
    </xf>
    <xf numFmtId="0" fontId="3" fillId="2" borderId="2" xfId="0" applyFont="1" applyFill="1" applyBorder="1" applyAlignment="1">
      <alignment horizontal="centerContinuous"/>
    </xf>
    <xf numFmtId="0" fontId="3" fillId="2" borderId="3" xfId="0" applyFont="1" applyFill="1" applyBorder="1" applyAlignment="1">
      <alignment horizontal="centerContinuous"/>
    </xf>
    <xf numFmtId="0" fontId="3" fillId="2" borderId="4" xfId="0" applyFont="1" applyFill="1" applyBorder="1" applyAlignment="1">
      <alignment horizontal="centerContinuous"/>
    </xf>
    <xf numFmtId="0" fontId="5" fillId="0" borderId="5" xfId="0" applyFont="1" applyBorder="1"/>
    <xf numFmtId="0" fontId="4" fillId="2" borderId="12" xfId="0" applyFont="1" applyFill="1" applyBorder="1" applyAlignment="1">
      <alignment horizontal="centerContinuous"/>
    </xf>
    <xf numFmtId="0" fontId="6" fillId="2" borderId="11" xfId="0" applyFont="1" applyFill="1" applyBorder="1" applyAlignment="1">
      <alignment horizontal="centerContinuous"/>
    </xf>
    <xf numFmtId="164" fontId="4" fillId="0" borderId="8" xfId="1" applyNumberFormat="1" applyFont="1" applyBorder="1"/>
    <xf numFmtId="164" fontId="4" fillId="0" borderId="9" xfId="1" quotePrefix="1" applyNumberFormat="1" applyFont="1" applyBorder="1"/>
    <xf numFmtId="164" fontId="6" fillId="0" borderId="5" xfId="0" applyNumberFormat="1" applyFont="1" applyBorder="1"/>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1" xfId="0" applyFont="1" applyBorder="1" applyAlignment="1">
      <alignment horizontal="center" vertical="center" wrapText="1"/>
    </xf>
    <xf numFmtId="166" fontId="5" fillId="0" borderId="2" xfId="2" applyNumberFormat="1" applyFont="1" applyBorder="1" applyAlignment="1">
      <alignment horizontal="center" vertical="center" wrapText="1"/>
    </xf>
    <xf numFmtId="166" fontId="5" fillId="0" borderId="1" xfId="2" applyNumberFormat="1" applyFont="1" applyBorder="1" applyAlignment="1">
      <alignment horizontal="center" vertical="center" wrapText="1"/>
    </xf>
    <xf numFmtId="0" fontId="6" fillId="0" borderId="1" xfId="0" applyFont="1" applyBorder="1" applyAlignment="1">
      <alignment horizontal="center" vertical="center" wrapText="1"/>
    </xf>
    <xf numFmtId="166" fontId="6" fillId="0" borderId="1" xfId="2" applyNumberFormat="1" applyFont="1" applyBorder="1" applyAlignment="1">
      <alignment horizontal="center" vertical="center" wrapText="1"/>
    </xf>
    <xf numFmtId="164" fontId="4" fillId="0" borderId="7" xfId="1" applyNumberFormat="1" applyFont="1" applyBorder="1"/>
    <xf numFmtId="164" fontId="5" fillId="0" borderId="5" xfId="0" applyNumberFormat="1" applyFont="1" applyBorder="1"/>
    <xf numFmtId="0" fontId="8" fillId="0" borderId="7" xfId="0" applyFont="1" applyBorder="1"/>
    <xf numFmtId="0" fontId="8" fillId="0" borderId="8" xfId="0" applyFont="1" applyBorder="1"/>
    <xf numFmtId="0" fontId="8" fillId="0" borderId="9" xfId="0" applyFont="1" applyBorder="1"/>
    <xf numFmtId="0" fontId="8" fillId="0" borderId="0" xfId="0" applyFont="1"/>
    <xf numFmtId="0" fontId="4" fillId="0" borderId="0" xfId="0" applyFont="1"/>
    <xf numFmtId="0" fontId="8" fillId="0" borderId="1" xfId="0" applyFont="1" applyBorder="1"/>
    <xf numFmtId="0" fontId="5" fillId="0" borderId="0" xfId="0" applyFont="1"/>
    <xf numFmtId="0" fontId="5" fillId="0" borderId="13" xfId="0" applyFont="1" applyBorder="1" applyAlignment="1">
      <alignment horizontal="centerContinuous" vertical="center" wrapText="1"/>
    </xf>
    <xf numFmtId="0" fontId="3" fillId="2" borderId="0" xfId="0" applyFont="1" applyFill="1" applyAlignment="1">
      <alignment horizontal="centerContinuous"/>
    </xf>
    <xf numFmtId="0" fontId="5" fillId="3" borderId="5" xfId="0" applyFont="1" applyFill="1" applyBorder="1" applyAlignment="1">
      <alignment horizontal="left" wrapText="1"/>
    </xf>
    <xf numFmtId="0" fontId="6" fillId="3" borderId="5" xfId="0" applyFont="1" applyFill="1" applyBorder="1" applyAlignment="1">
      <alignment horizontal="center" wrapText="1"/>
    </xf>
    <xf numFmtId="0" fontId="8" fillId="0" borderId="0" xfId="0" applyFont="1" applyAlignment="1">
      <alignment wrapText="1"/>
    </xf>
    <xf numFmtId="0" fontId="5" fillId="3" borderId="13" xfId="0" applyFont="1" applyFill="1" applyBorder="1" applyAlignment="1">
      <alignment horizontal="center" wrapText="1"/>
    </xf>
    <xf numFmtId="0" fontId="5" fillId="3" borderId="6" xfId="0" applyFont="1" applyFill="1" applyBorder="1" applyAlignment="1">
      <alignment horizontal="center" wrapText="1"/>
    </xf>
    <xf numFmtId="0" fontId="5" fillId="3" borderId="10" xfId="0" applyFont="1" applyFill="1" applyBorder="1" applyAlignment="1">
      <alignment horizontal="center" wrapText="1"/>
    </xf>
    <xf numFmtId="0" fontId="3" fillId="2" borderId="13" xfId="0" applyFont="1" applyFill="1" applyBorder="1" applyAlignment="1">
      <alignment horizontal="centerContinuous"/>
    </xf>
    <xf numFmtId="0" fontId="3" fillId="2" borderId="6" xfId="0" applyFont="1" applyFill="1" applyBorder="1" applyAlignment="1">
      <alignment horizontal="centerContinuous"/>
    </xf>
    <xf numFmtId="0" fontId="3" fillId="2" borderId="10" xfId="0" applyFont="1" applyFill="1" applyBorder="1" applyAlignment="1">
      <alignment horizontal="centerContinuous"/>
    </xf>
    <xf numFmtId="0" fontId="9" fillId="0" borderId="0" xfId="0" applyFont="1"/>
    <xf numFmtId="0" fontId="5" fillId="0" borderId="4"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3" fillId="2" borderId="14" xfId="0" applyFont="1" applyFill="1" applyBorder="1" applyAlignment="1">
      <alignment horizontal="centerContinuous"/>
    </xf>
    <xf numFmtId="0" fontId="5" fillId="0" borderId="9" xfId="0" applyFont="1" applyBorder="1" applyAlignment="1">
      <alignment horizontal="centerContinuous" vertical="center" wrapText="1"/>
    </xf>
    <xf numFmtId="166" fontId="8" fillId="0" borderId="5" xfId="2" applyNumberFormat="1" applyFont="1" applyBorder="1"/>
    <xf numFmtId="164" fontId="4" fillId="0" borderId="9" xfId="1" applyNumberFormat="1" applyFont="1" applyBorder="1"/>
    <xf numFmtId="0" fontId="10" fillId="0" borderId="0" xfId="3" applyFont="1" applyAlignment="1">
      <alignment vertical="center" wrapText="1"/>
    </xf>
    <xf numFmtId="0" fontId="8" fillId="0" borderId="0" xfId="3" applyFont="1"/>
    <xf numFmtId="0" fontId="10" fillId="0" borderId="0" xfId="3" applyFont="1" applyAlignment="1">
      <alignment vertical="center"/>
    </xf>
    <xf numFmtId="0" fontId="8" fillId="0" borderId="0" xfId="3" applyFont="1" applyAlignment="1">
      <alignment wrapText="1"/>
    </xf>
    <xf numFmtId="0" fontId="10" fillId="0" borderId="0" xfId="0" applyFont="1"/>
    <xf numFmtId="0" fontId="8" fillId="0" borderId="8" xfId="0" applyFont="1" applyBorder="1" applyAlignment="1">
      <alignment horizontal="left" indent="1"/>
    </xf>
    <xf numFmtId="165" fontId="4" fillId="0" borderId="15" xfId="0" applyNumberFormat="1" applyFont="1" applyBorder="1" applyAlignment="1">
      <alignment horizontal="center"/>
    </xf>
    <xf numFmtId="165" fontId="8" fillId="0" borderId="13" xfId="0" applyNumberFormat="1" applyFont="1" applyBorder="1" applyAlignment="1">
      <alignment horizontal="center"/>
    </xf>
    <xf numFmtId="166" fontId="8" fillId="0" borderId="13" xfId="2" applyNumberFormat="1" applyFont="1" applyBorder="1" applyAlignment="1">
      <alignment horizontal="center"/>
    </xf>
    <xf numFmtId="165" fontId="4" fillId="0" borderId="10" xfId="0" applyNumberFormat="1" applyFont="1" applyBorder="1" applyAlignment="1">
      <alignment horizontal="center"/>
    </xf>
    <xf numFmtId="0" fontId="8" fillId="0" borderId="9" xfId="0" applyFont="1" applyBorder="1" applyAlignment="1">
      <alignment horizontal="left" indent="1"/>
    </xf>
    <xf numFmtId="165" fontId="4" fillId="0" borderId="12" xfId="0" applyNumberFormat="1" applyFont="1" applyBorder="1" applyAlignment="1">
      <alignment horizontal="center"/>
    </xf>
    <xf numFmtId="165" fontId="4" fillId="0" borderId="14" xfId="0" applyNumberFormat="1" applyFont="1" applyBorder="1" applyAlignment="1">
      <alignment horizontal="center"/>
    </xf>
    <xf numFmtId="166" fontId="4" fillId="0" borderId="14" xfId="2" applyNumberFormat="1" applyFont="1" applyFill="1" applyBorder="1" applyAlignment="1">
      <alignment horizontal="center"/>
    </xf>
    <xf numFmtId="166" fontId="4" fillId="0" borderId="14" xfId="2" applyNumberFormat="1" applyFont="1" applyBorder="1" applyAlignment="1">
      <alignment horizontal="center"/>
    </xf>
    <xf numFmtId="165" fontId="4" fillId="0" borderId="3" xfId="0" applyNumberFormat="1" applyFont="1" applyBorder="1" applyAlignment="1">
      <alignment horizontal="center"/>
    </xf>
    <xf numFmtId="166" fontId="4" fillId="0" borderId="3" xfId="2" applyNumberFormat="1" applyFont="1" applyFill="1" applyBorder="1" applyAlignment="1">
      <alignment horizontal="center"/>
    </xf>
    <xf numFmtId="0" fontId="1" fillId="0" borderId="0" xfId="0" applyFont="1"/>
    <xf numFmtId="0" fontId="1" fillId="0" borderId="16" xfId="0" applyFont="1" applyBorder="1"/>
    <xf numFmtId="0" fontId="1" fillId="0" borderId="17" xfId="0" applyFont="1" applyBorder="1"/>
    <xf numFmtId="0" fontId="1" fillId="0" borderId="18" xfId="0" applyFont="1" applyBorder="1"/>
    <xf numFmtId="0" fontId="1" fillId="0" borderId="19" xfId="0" applyFont="1" applyBorder="1"/>
    <xf numFmtId="0" fontId="1" fillId="0" borderId="20" xfId="0" applyFont="1" applyBorder="1"/>
    <xf numFmtId="0" fontId="15" fillId="0" borderId="0" xfId="0" applyFont="1" applyAlignment="1">
      <alignment horizontal="left"/>
    </xf>
    <xf numFmtId="0" fontId="1" fillId="0" borderId="0" xfId="0" quotePrefix="1" applyFont="1" applyAlignment="1">
      <alignment vertical="center"/>
    </xf>
    <xf numFmtId="0" fontId="1" fillId="0" borderId="0" xfId="0" applyFont="1" applyAlignment="1">
      <alignment vertical="center"/>
    </xf>
    <xf numFmtId="0" fontId="1" fillId="0" borderId="13" xfId="0" applyFont="1" applyBorder="1"/>
    <xf numFmtId="0" fontId="1" fillId="0" borderId="6" xfId="0" applyFont="1" applyBorder="1"/>
    <xf numFmtId="0" fontId="1" fillId="0" borderId="10" xfId="0" applyFont="1" applyBorder="1"/>
    <xf numFmtId="0" fontId="7" fillId="0" borderId="13" xfId="0" applyFont="1" applyBorder="1"/>
    <xf numFmtId="0" fontId="1" fillId="0" borderId="21" xfId="0" applyFont="1" applyBorder="1"/>
    <xf numFmtId="0" fontId="1" fillId="0" borderId="22" xfId="0" applyFont="1" applyBorder="1"/>
    <xf numFmtId="0" fontId="1" fillId="0" borderId="23" xfId="0" applyFont="1" applyBorder="1"/>
    <xf numFmtId="0" fontId="7" fillId="0" borderId="0" xfId="0" applyFont="1"/>
    <xf numFmtId="0" fontId="7" fillId="0" borderId="4" xfId="0" applyFont="1" applyBorder="1"/>
    <xf numFmtId="164" fontId="16" fillId="0" borderId="8" xfId="1" applyNumberFormat="1" applyFont="1" applyBorder="1"/>
    <xf numFmtId="165" fontId="7" fillId="6" borderId="14" xfId="0" applyNumberFormat="1" applyFont="1" applyFill="1" applyBorder="1" applyAlignment="1" applyProtection="1">
      <alignment horizontal="center"/>
      <protection locked="0"/>
    </xf>
    <xf numFmtId="166" fontId="7" fillId="6" borderId="14" xfId="2" applyNumberFormat="1" applyFont="1" applyFill="1" applyBorder="1" applyAlignment="1" applyProtection="1">
      <alignment horizontal="center"/>
      <protection locked="0"/>
    </xf>
    <xf numFmtId="165" fontId="7" fillId="6" borderId="3" xfId="0" applyNumberFormat="1" applyFont="1" applyFill="1" applyBorder="1" applyAlignment="1" applyProtection="1">
      <alignment horizontal="center"/>
      <protection locked="0"/>
    </xf>
    <xf numFmtId="166" fontId="7" fillId="6" borderId="3" xfId="2" applyNumberFormat="1" applyFont="1" applyFill="1" applyBorder="1" applyAlignment="1" applyProtection="1">
      <alignment horizontal="center"/>
      <protection locked="0"/>
    </xf>
    <xf numFmtId="0" fontId="10" fillId="0" borderId="24" xfId="3" applyFont="1" applyBorder="1" applyAlignment="1">
      <alignment vertical="center" wrapText="1"/>
    </xf>
    <xf numFmtId="164" fontId="7" fillId="6" borderId="8" xfId="1" applyNumberFormat="1" applyFont="1" applyFill="1" applyBorder="1" applyProtection="1">
      <protection locked="0"/>
    </xf>
    <xf numFmtId="164" fontId="7" fillId="6" borderId="9" xfId="1" quotePrefix="1" applyNumberFormat="1" applyFont="1" applyFill="1" applyBorder="1" applyProtection="1">
      <protection locked="0"/>
    </xf>
    <xf numFmtId="164" fontId="7" fillId="6" borderId="7" xfId="1" applyNumberFormat="1" applyFont="1" applyFill="1" applyBorder="1" applyProtection="1">
      <protection locked="0"/>
    </xf>
    <xf numFmtId="164" fontId="7" fillId="6" borderId="9" xfId="1" applyNumberFormat="1" applyFont="1" applyFill="1" applyBorder="1" applyProtection="1">
      <protection locked="0"/>
    </xf>
    <xf numFmtId="0" fontId="5" fillId="0" borderId="4" xfId="0" applyFont="1" applyBorder="1"/>
    <xf numFmtId="0" fontId="0" fillId="0" borderId="0" xfId="0" quotePrefix="1"/>
    <xf numFmtId="10" fontId="7" fillId="6" borderId="1" xfId="2" applyNumberFormat="1" applyFont="1" applyFill="1" applyBorder="1" applyAlignment="1" applyProtection="1">
      <alignment horizontal="center"/>
      <protection locked="0"/>
    </xf>
    <xf numFmtId="10" fontId="7" fillId="6" borderId="2" xfId="2" applyNumberFormat="1" applyFont="1" applyFill="1" applyBorder="1" applyAlignment="1" applyProtection="1">
      <alignment horizontal="center"/>
      <protection locked="0"/>
    </xf>
    <xf numFmtId="10" fontId="7" fillId="6" borderId="11" xfId="2" applyNumberFormat="1" applyFont="1" applyFill="1" applyBorder="1" applyAlignment="1" applyProtection="1">
      <alignment horizontal="center"/>
      <protection locked="0"/>
    </xf>
    <xf numFmtId="10" fontId="7" fillId="6" borderId="14" xfId="2" applyNumberFormat="1" applyFont="1" applyFill="1" applyBorder="1" applyAlignment="1" applyProtection="1">
      <alignment horizontal="center"/>
      <protection locked="0"/>
    </xf>
    <xf numFmtId="10" fontId="7" fillId="6" borderId="0" xfId="2" applyNumberFormat="1" applyFont="1" applyFill="1" applyBorder="1" applyAlignment="1" applyProtection="1">
      <alignment horizontal="center"/>
      <protection locked="0"/>
    </xf>
    <xf numFmtId="10" fontId="7" fillId="6" borderId="0" xfId="2" applyNumberFormat="1" applyFont="1" applyFill="1" applyAlignment="1" applyProtection="1">
      <alignment horizontal="center"/>
      <protection locked="0"/>
    </xf>
    <xf numFmtId="10" fontId="7" fillId="6" borderId="15" xfId="2" applyNumberFormat="1" applyFont="1" applyFill="1" applyBorder="1" applyAlignment="1" applyProtection="1">
      <alignment horizontal="center"/>
      <protection locked="0"/>
    </xf>
    <xf numFmtId="0" fontId="7" fillId="6" borderId="7" xfId="0" applyFont="1" applyFill="1" applyBorder="1" applyProtection="1">
      <protection locked="0"/>
    </xf>
    <xf numFmtId="0" fontId="7" fillId="6" borderId="1" xfId="0" applyFont="1" applyFill="1" applyBorder="1" applyProtection="1">
      <protection locked="0"/>
    </xf>
    <xf numFmtId="165" fontId="7" fillId="6" borderId="15" xfId="0" applyNumberFormat="1" applyFont="1" applyFill="1" applyBorder="1" applyAlignment="1" applyProtection="1">
      <alignment horizontal="center"/>
      <protection locked="0"/>
    </xf>
    <xf numFmtId="0" fontId="7" fillId="6" borderId="8" xfId="0" applyFont="1" applyFill="1" applyBorder="1" applyProtection="1">
      <protection locked="0"/>
    </xf>
    <xf numFmtId="0" fontId="7" fillId="6" borderId="14" xfId="0" applyFont="1" applyFill="1" applyBorder="1" applyProtection="1">
      <protection locked="0"/>
    </xf>
    <xf numFmtId="165" fontId="7" fillId="6" borderId="0" xfId="0" applyNumberFormat="1" applyFont="1" applyFill="1" applyAlignment="1" applyProtection="1">
      <alignment horizontal="center"/>
      <protection locked="0"/>
    </xf>
    <xf numFmtId="0" fontId="3" fillId="2" borderId="1" xfId="0" applyFont="1" applyFill="1" applyBorder="1" applyAlignment="1">
      <alignment horizontal="center" wrapText="1"/>
    </xf>
    <xf numFmtId="0" fontId="7" fillId="6" borderId="8" xfId="0" quotePrefix="1" applyFont="1" applyFill="1" applyBorder="1" applyProtection="1">
      <protection locked="0"/>
    </xf>
    <xf numFmtId="0" fontId="7" fillId="6" borderId="13" xfId="0" applyFont="1" applyFill="1" applyBorder="1"/>
    <xf numFmtId="0" fontId="1" fillId="6" borderId="6" xfId="0" applyFont="1" applyFill="1" applyBorder="1"/>
    <xf numFmtId="0" fontId="1" fillId="6" borderId="10" xfId="0" applyFont="1" applyFill="1" applyBorder="1"/>
    <xf numFmtId="0" fontId="1" fillId="0" borderId="0" xfId="0" quotePrefix="1" applyFont="1"/>
    <xf numFmtId="0" fontId="0" fillId="0" borderId="13" xfId="0" applyBorder="1"/>
    <xf numFmtId="0" fontId="6" fillId="0" borderId="4" xfId="0" applyFont="1" applyBorder="1"/>
    <xf numFmtId="0" fontId="4" fillId="0" borderId="0" xfId="0" quotePrefix="1" applyFont="1"/>
    <xf numFmtId="0" fontId="4" fillId="0" borderId="4" xfId="0" applyFont="1" applyBorder="1"/>
    <xf numFmtId="37" fontId="7" fillId="0" borderId="0" xfId="6" applyNumberFormat="1" applyFont="1" applyBorder="1" applyAlignment="1">
      <alignment horizontal="right"/>
    </xf>
    <xf numFmtId="37" fontId="7" fillId="0" borderId="0" xfId="6" applyNumberFormat="1" applyFont="1" applyFill="1" applyBorder="1" applyAlignment="1">
      <alignment horizontal="right"/>
    </xf>
    <xf numFmtId="164" fontId="8" fillId="7" borderId="7" xfId="1" applyNumberFormat="1" applyFont="1" applyFill="1" applyBorder="1"/>
    <xf numFmtId="0" fontId="8" fillId="0" borderId="3" xfId="0" applyFont="1" applyBorder="1"/>
    <xf numFmtId="164" fontId="16" fillId="5" borderId="8" xfId="1" quotePrefix="1" applyNumberFormat="1" applyFont="1" applyFill="1" applyBorder="1"/>
    <xf numFmtId="164" fontId="8" fillId="7" borderId="9" xfId="1" applyNumberFormat="1" applyFont="1" applyFill="1" applyBorder="1"/>
    <xf numFmtId="0" fontId="5" fillId="0" borderId="5" xfId="0" applyFont="1" applyBorder="1" applyAlignment="1">
      <alignment horizontal="center"/>
    </xf>
    <xf numFmtId="0" fontId="5" fillId="0" borderId="3" xfId="0" applyFont="1" applyBorder="1"/>
    <xf numFmtId="0" fontId="5" fillId="0" borderId="12" xfId="0" applyFont="1" applyBorder="1"/>
    <xf numFmtId="0" fontId="5" fillId="0" borderId="5" xfId="0" applyFont="1" applyBorder="1" applyAlignment="1">
      <alignment wrapText="1"/>
    </xf>
    <xf numFmtId="0" fontId="5" fillId="0" borderId="13" xfId="0" applyFont="1" applyBorder="1"/>
    <xf numFmtId="0" fontId="5" fillId="0" borderId="6" xfId="0" applyFont="1" applyBorder="1" applyAlignment="1">
      <alignment horizontal="centerContinuous" vertical="center" wrapText="1"/>
    </xf>
    <xf numFmtId="0" fontId="5" fillId="0" borderId="9" xfId="0" applyFont="1" applyBorder="1" applyAlignment="1">
      <alignment wrapText="1"/>
    </xf>
    <xf numFmtId="0" fontId="5" fillId="0" borderId="7" xfId="0" applyFont="1" applyBorder="1"/>
    <xf numFmtId="0" fontId="5" fillId="0" borderId="5" xfId="0" applyFont="1" applyBorder="1" applyAlignment="1">
      <alignment horizontal="left" wrapText="1"/>
    </xf>
    <xf numFmtId="0" fontId="6" fillId="0" borderId="5" xfId="0" applyFont="1" applyBorder="1" applyAlignment="1">
      <alignment horizontal="center" wrapText="1"/>
    </xf>
    <xf numFmtId="0" fontId="5" fillId="0" borderId="13" xfId="0" applyFont="1" applyBorder="1" applyAlignment="1">
      <alignment horizontal="center" wrapText="1"/>
    </xf>
    <xf numFmtId="0" fontId="5" fillId="0" borderId="10" xfId="0" applyFont="1" applyBorder="1" applyAlignment="1">
      <alignment horizontal="center" wrapText="1"/>
    </xf>
    <xf numFmtId="0" fontId="4" fillId="0" borderId="0" xfId="0" quotePrefix="1" applyFont="1" applyAlignment="1">
      <alignment vertical="center"/>
    </xf>
    <xf numFmtId="0" fontId="18" fillId="0" borderId="0" xfId="0" applyFont="1"/>
    <xf numFmtId="10" fontId="7" fillId="6" borderId="3" xfId="2" applyNumberFormat="1" applyFont="1" applyFill="1" applyBorder="1" applyAlignment="1" applyProtection="1">
      <alignment horizontal="center"/>
      <protection locked="0"/>
    </xf>
    <xf numFmtId="10" fontId="7" fillId="6" borderId="4" xfId="2" applyNumberFormat="1" applyFont="1" applyFill="1" applyBorder="1" applyAlignment="1" applyProtection="1">
      <alignment horizontal="center"/>
      <protection locked="0"/>
    </xf>
    <xf numFmtId="10" fontId="7" fillId="6" borderId="12" xfId="2" applyNumberFormat="1" applyFont="1" applyFill="1" applyBorder="1" applyAlignment="1" applyProtection="1">
      <alignment horizontal="center"/>
      <protection locked="0"/>
    </xf>
    <xf numFmtId="166" fontId="7" fillId="6" borderId="5" xfId="2" applyNumberFormat="1" applyFont="1" applyFill="1" applyBorder="1" applyProtection="1">
      <protection locked="0"/>
    </xf>
    <xf numFmtId="0" fontId="6" fillId="4" borderId="5" xfId="0" applyFont="1" applyFill="1" applyBorder="1" applyAlignment="1">
      <alignment horizontal="centerContinuous"/>
    </xf>
    <xf numFmtId="3" fontId="3" fillId="2" borderId="1" xfId="4" applyNumberFormat="1" applyFont="1" applyFill="1" applyBorder="1" applyAlignment="1">
      <alignment horizontal="left"/>
    </xf>
    <xf numFmtId="3" fontId="3" fillId="2" borderId="2" xfId="4" applyNumberFormat="1" applyFont="1" applyFill="1" applyBorder="1" applyAlignment="1">
      <alignment horizontal="centerContinuous"/>
    </xf>
    <xf numFmtId="3" fontId="3" fillId="2" borderId="11" xfId="4" applyNumberFormat="1" applyFont="1" applyFill="1" applyBorder="1" applyAlignment="1">
      <alignment horizontal="centerContinuous"/>
    </xf>
    <xf numFmtId="3" fontId="3" fillId="2" borderId="3" xfId="4" applyNumberFormat="1" applyFont="1" applyFill="1" applyBorder="1" applyAlignment="1">
      <alignment horizontal="left"/>
    </xf>
    <xf numFmtId="3" fontId="3" fillId="2" borderId="4" xfId="4" applyNumberFormat="1" applyFont="1" applyFill="1" applyBorder="1" applyAlignment="1">
      <alignment horizontal="centerContinuous"/>
    </xf>
    <xf numFmtId="3" fontId="3" fillId="2" borderId="12" xfId="4" applyNumberFormat="1" applyFont="1" applyFill="1" applyBorder="1" applyAlignment="1">
      <alignment horizontal="centerContinuous"/>
    </xf>
    <xf numFmtId="0" fontId="5" fillId="0" borderId="10" xfId="0" applyFont="1" applyBorder="1" applyAlignment="1">
      <alignment horizontal="centerContinuous" vertical="center" wrapText="1"/>
    </xf>
    <xf numFmtId="0" fontId="4" fillId="8" borderId="13" xfId="0" applyFont="1" applyFill="1" applyBorder="1"/>
    <xf numFmtId="0" fontId="1" fillId="8" borderId="6" xfId="0" applyFont="1" applyFill="1" applyBorder="1"/>
    <xf numFmtId="0" fontId="1" fillId="8" borderId="10" xfId="0" applyFont="1" applyFill="1" applyBorder="1"/>
    <xf numFmtId="0" fontId="0" fillId="0" borderId="8" xfId="0" applyBorder="1"/>
    <xf numFmtId="0" fontId="0" fillId="0" borderId="8" xfId="0" applyBorder="1" applyAlignment="1">
      <alignment horizontal="left" indent="1"/>
    </xf>
    <xf numFmtId="165" fontId="8" fillId="0" borderId="10" xfId="0" applyNumberFormat="1" applyFont="1" applyBorder="1" applyAlignment="1">
      <alignment horizontal="center"/>
    </xf>
    <xf numFmtId="0" fontId="3" fillId="2" borderId="11" xfId="0" applyFont="1" applyFill="1" applyBorder="1" applyAlignment="1">
      <alignment horizontal="centerContinuous"/>
    </xf>
    <xf numFmtId="0" fontId="3" fillId="2" borderId="12" xfId="0" applyFont="1" applyFill="1" applyBorder="1" applyAlignment="1">
      <alignment horizontal="centerContinuous"/>
    </xf>
    <xf numFmtId="0" fontId="7" fillId="6" borderId="0" xfId="0" applyFont="1" applyFill="1" applyAlignment="1" applyProtection="1">
      <alignment horizontal="center"/>
      <protection locked="0"/>
    </xf>
    <xf numFmtId="0" fontId="5" fillId="0" borderId="0" xfId="0" applyFont="1" applyAlignment="1">
      <alignment horizontal="center"/>
    </xf>
    <xf numFmtId="0" fontId="0" fillId="0" borderId="4" xfId="0" applyBorder="1" applyAlignment="1">
      <alignment horizontal="center" wrapText="1"/>
    </xf>
    <xf numFmtId="0" fontId="8" fillId="0" borderId="0" xfId="0" applyFont="1" applyAlignment="1">
      <alignment horizontal="center"/>
    </xf>
    <xf numFmtId="166" fontId="12" fillId="0" borderId="0" xfId="2" applyNumberFormat="1" applyFont="1" applyAlignment="1">
      <alignment horizontal="center"/>
    </xf>
    <xf numFmtId="3" fontId="4" fillId="0" borderId="8" xfId="1" applyNumberFormat="1" applyFont="1" applyBorder="1" applyAlignment="1">
      <alignment horizontal="center"/>
    </xf>
    <xf numFmtId="3" fontId="4" fillId="0" borderId="9" xfId="1" quotePrefix="1" applyNumberFormat="1" applyFont="1" applyFill="1" applyBorder="1" applyAlignment="1">
      <alignment horizontal="center"/>
    </xf>
    <xf numFmtId="3" fontId="4" fillId="0" borderId="7" xfId="1" applyNumberFormat="1" applyFont="1" applyFill="1" applyBorder="1" applyAlignment="1">
      <alignment horizontal="center"/>
    </xf>
    <xf numFmtId="3" fontId="4" fillId="0" borderId="9" xfId="1" applyNumberFormat="1" applyFont="1" applyFill="1" applyBorder="1" applyAlignment="1">
      <alignment horizontal="center"/>
    </xf>
    <xf numFmtId="0" fontId="0" fillId="0" borderId="10" xfId="0" applyBorder="1"/>
    <xf numFmtId="0" fontId="7" fillId="0" borderId="0" xfId="0" applyFont="1" applyAlignment="1">
      <alignment horizontal="center"/>
    </xf>
    <xf numFmtId="0" fontId="8" fillId="0" borderId="4" xfId="0" applyFont="1" applyBorder="1"/>
    <xf numFmtId="0" fontId="5" fillId="0" borderId="4" xfId="0" applyFont="1" applyBorder="1" applyAlignment="1">
      <alignment horizontal="center"/>
    </xf>
    <xf numFmtId="0" fontId="0" fillId="0" borderId="1" xfId="0" applyBorder="1"/>
    <xf numFmtId="0" fontId="0" fillId="0" borderId="2" xfId="0" applyBorder="1"/>
    <xf numFmtId="167" fontId="7" fillId="6" borderId="0" xfId="0" applyNumberFormat="1" applyFont="1" applyFill="1" applyAlignment="1" applyProtection="1">
      <alignment horizontal="center"/>
      <protection locked="0"/>
    </xf>
    <xf numFmtId="0" fontId="5" fillId="0" borderId="10" xfId="0" applyFont="1" applyBorder="1" applyAlignment="1">
      <alignment horizontal="centerContinuous"/>
    </xf>
    <xf numFmtId="0" fontId="5" fillId="0" borderId="13" xfId="0" applyFont="1" applyBorder="1" applyAlignment="1">
      <alignment horizontal="centerContinuous"/>
    </xf>
    <xf numFmtId="0" fontId="0" fillId="0" borderId="10" xfId="0" applyBorder="1" applyAlignment="1">
      <alignment horizontal="centerContinuous"/>
    </xf>
    <xf numFmtId="166" fontId="4" fillId="0" borderId="0" xfId="2" applyNumberFormat="1" applyFont="1" applyAlignment="1">
      <alignment horizontal="center"/>
    </xf>
    <xf numFmtId="3" fontId="4" fillId="0" borderId="9" xfId="1" quotePrefix="1" applyNumberFormat="1" applyFont="1" applyBorder="1" applyAlignment="1">
      <alignment horizontal="center"/>
    </xf>
    <xf numFmtId="3" fontId="8" fillId="0" borderId="7" xfId="1" applyNumberFormat="1" applyFont="1" applyBorder="1" applyAlignment="1">
      <alignment horizontal="center"/>
    </xf>
    <xf numFmtId="3" fontId="8" fillId="0" borderId="9" xfId="1" applyNumberFormat="1" applyFont="1" applyBorder="1" applyAlignment="1">
      <alignment horizontal="center"/>
    </xf>
    <xf numFmtId="0" fontId="6" fillId="0" borderId="7" xfId="0" applyFont="1" applyBorder="1" applyAlignment="1">
      <alignment horizontal="center" vertical="center" wrapText="1"/>
    </xf>
    <xf numFmtId="165" fontId="4" fillId="0" borderId="8" xfId="0" applyNumberFormat="1" applyFont="1" applyBorder="1" applyAlignment="1">
      <alignment horizontal="center"/>
    </xf>
    <xf numFmtId="165" fontId="8" fillId="0" borderId="5" xfId="0" applyNumberFormat="1" applyFont="1" applyBorder="1" applyAlignment="1">
      <alignment horizontal="center"/>
    </xf>
    <xf numFmtId="165" fontId="4" fillId="0" borderId="9" xfId="0" applyNumberFormat="1" applyFont="1" applyBorder="1" applyAlignment="1">
      <alignment horizontal="center"/>
    </xf>
    <xf numFmtId="166" fontId="5" fillId="0" borderId="7" xfId="2" applyNumberFormat="1" applyFont="1" applyBorder="1" applyAlignment="1">
      <alignment horizontal="center" vertical="center" wrapText="1"/>
    </xf>
    <xf numFmtId="166" fontId="4" fillId="0" borderId="8" xfId="2" applyNumberFormat="1" applyFont="1" applyFill="1" applyBorder="1" applyAlignment="1">
      <alignment horizontal="center"/>
    </xf>
    <xf numFmtId="166" fontId="4" fillId="0" borderId="8" xfId="2" applyNumberFormat="1" applyFont="1" applyBorder="1" applyAlignment="1">
      <alignment horizontal="center"/>
    </xf>
    <xf numFmtId="166" fontId="8" fillId="0" borderId="5" xfId="2" applyNumberFormat="1" applyFont="1" applyBorder="1" applyAlignment="1">
      <alignment horizontal="center"/>
    </xf>
    <xf numFmtId="166" fontId="6" fillId="0" borderId="7" xfId="2" applyNumberFormat="1" applyFont="1" applyBorder="1" applyAlignment="1">
      <alignment horizontal="center" vertical="center" wrapText="1"/>
    </xf>
    <xf numFmtId="166" fontId="4" fillId="0" borderId="9" xfId="2" applyNumberFormat="1" applyFont="1" applyFill="1" applyBorder="1" applyAlignment="1">
      <alignment horizontal="center"/>
    </xf>
    <xf numFmtId="0" fontId="5" fillId="0" borderId="5" xfId="0" applyFont="1" applyBorder="1" applyAlignment="1">
      <alignment horizontal="center" wrapText="1"/>
    </xf>
    <xf numFmtId="0" fontId="5" fillId="0" borderId="3" xfId="0" applyFont="1" applyBorder="1" applyAlignment="1">
      <alignment horizontal="center" wrapText="1"/>
    </xf>
    <xf numFmtId="10" fontId="7" fillId="6" borderId="1" xfId="0" applyNumberFormat="1" applyFont="1" applyFill="1" applyBorder="1" applyAlignment="1" applyProtection="1">
      <alignment horizontal="center"/>
      <protection locked="0"/>
    </xf>
    <xf numFmtId="10" fontId="7" fillId="6" borderId="2" xfId="0" applyNumberFormat="1" applyFont="1" applyFill="1" applyBorder="1" applyAlignment="1" applyProtection="1">
      <alignment horizontal="center"/>
      <protection locked="0"/>
    </xf>
    <xf numFmtId="10" fontId="7" fillId="6" borderId="14" xfId="0" applyNumberFormat="1" applyFont="1" applyFill="1" applyBorder="1" applyAlignment="1" applyProtection="1">
      <alignment horizontal="center"/>
      <protection locked="0"/>
    </xf>
    <xf numFmtId="10" fontId="7" fillId="6" borderId="0" xfId="0" applyNumberFormat="1" applyFont="1" applyFill="1" applyAlignment="1" applyProtection="1">
      <alignment horizontal="center"/>
      <protection locked="0"/>
    </xf>
    <xf numFmtId="0" fontId="3" fillId="2" borderId="15" xfId="0" applyFont="1" applyFill="1" applyBorder="1" applyAlignment="1">
      <alignment horizontal="centerContinuous"/>
    </xf>
    <xf numFmtId="0" fontId="5" fillId="0" borderId="9" xfId="0" applyFont="1" applyBorder="1" applyAlignment="1">
      <alignment horizontal="center" wrapText="1"/>
    </xf>
    <xf numFmtId="0" fontId="5" fillId="0" borderId="7" xfId="0" applyFont="1" applyBorder="1" applyAlignment="1">
      <alignment horizontal="center" vertical="center" wrapText="1"/>
    </xf>
    <xf numFmtId="165" fontId="7" fillId="6" borderId="8" xfId="0" applyNumberFormat="1" applyFont="1" applyFill="1" applyBorder="1" applyAlignment="1" applyProtection="1">
      <alignment horizontal="center"/>
      <protection locked="0"/>
    </xf>
    <xf numFmtId="165" fontId="7" fillId="6" borderId="9" xfId="0" applyNumberFormat="1" applyFont="1" applyFill="1" applyBorder="1" applyAlignment="1" applyProtection="1">
      <alignment horizontal="center"/>
      <protection locked="0"/>
    </xf>
    <xf numFmtId="3" fontId="4" fillId="0" borderId="8" xfId="1" applyNumberFormat="1" applyFont="1" applyFill="1" applyBorder="1" applyAlignment="1">
      <alignment horizontal="center"/>
    </xf>
    <xf numFmtId="0" fontId="7" fillId="6" borderId="5" xfId="0" applyFont="1" applyFill="1" applyBorder="1" applyAlignment="1" applyProtection="1">
      <alignment horizontal="center"/>
      <protection locked="0"/>
    </xf>
    <xf numFmtId="0" fontId="7" fillId="0" borderId="4" xfId="0" applyFont="1" applyBorder="1" applyAlignment="1">
      <alignment horizontal="center" wrapText="1"/>
    </xf>
    <xf numFmtId="0" fontId="4" fillId="0" borderId="14" xfId="0" applyFont="1" applyBorder="1"/>
    <xf numFmtId="0" fontId="0" fillId="0" borderId="1" xfId="0"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14" xfId="0" applyBorder="1" applyAlignment="1">
      <alignment horizontal="center" wrapText="1"/>
    </xf>
    <xf numFmtId="0" fontId="0" fillId="0" borderId="0" xfId="0" applyAlignment="1">
      <alignment horizontal="center" wrapText="1"/>
    </xf>
    <xf numFmtId="0" fontId="0" fillId="0" borderId="15"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2" xfId="0" applyBorder="1" applyAlignment="1">
      <alignment horizontal="center" wrapText="1"/>
    </xf>
    <xf numFmtId="0" fontId="0" fillId="0" borderId="0" xfId="0" quotePrefix="1" applyAlignment="1">
      <alignment horizontal="left" vertical="center" wrapText="1"/>
    </xf>
    <xf numFmtId="0" fontId="0" fillId="0" borderId="0" xfId="0" applyAlignment="1">
      <alignment horizontal="left" wrapText="1"/>
    </xf>
    <xf numFmtId="0" fontId="7" fillId="6" borderId="13" xfId="0" applyFont="1" applyFill="1" applyBorder="1" applyAlignment="1" applyProtection="1">
      <alignment horizontal="center"/>
      <protection locked="0"/>
    </xf>
    <xf numFmtId="0" fontId="7" fillId="6" borderId="10" xfId="0" applyFont="1" applyFill="1" applyBorder="1" applyAlignment="1" applyProtection="1">
      <alignment horizontal="center"/>
      <protection locked="0"/>
    </xf>
    <xf numFmtId="0" fontId="7" fillId="6" borderId="1" xfId="0" applyFont="1" applyFill="1" applyBorder="1" applyAlignment="1" applyProtection="1">
      <alignment horizontal="left" vertical="top" wrapText="1"/>
      <protection locked="0"/>
    </xf>
    <xf numFmtId="0" fontId="7" fillId="6" borderId="2" xfId="0" applyFont="1" applyFill="1" applyBorder="1" applyAlignment="1" applyProtection="1">
      <alignment horizontal="left" vertical="top" wrapText="1"/>
      <protection locked="0"/>
    </xf>
    <xf numFmtId="0" fontId="7" fillId="6" borderId="11" xfId="0" applyFont="1" applyFill="1" applyBorder="1" applyAlignment="1" applyProtection="1">
      <alignment horizontal="left" vertical="top" wrapText="1"/>
      <protection locked="0"/>
    </xf>
    <xf numFmtId="0" fontId="7" fillId="6" borderId="14" xfId="0" applyFont="1" applyFill="1" applyBorder="1" applyAlignment="1" applyProtection="1">
      <alignment horizontal="left" vertical="top" wrapText="1"/>
      <protection locked="0"/>
    </xf>
    <xf numFmtId="0" fontId="7" fillId="6" borderId="0" xfId="0" applyFont="1" applyFill="1" applyAlignment="1" applyProtection="1">
      <alignment horizontal="left" vertical="top" wrapText="1"/>
      <protection locked="0"/>
    </xf>
    <xf numFmtId="0" fontId="7" fillId="6" borderId="15" xfId="0" applyFont="1" applyFill="1" applyBorder="1" applyAlignment="1" applyProtection="1">
      <alignment horizontal="left" vertical="top" wrapText="1"/>
      <protection locked="0"/>
    </xf>
    <xf numFmtId="0" fontId="7" fillId="6" borderId="3" xfId="0" applyFont="1" applyFill="1" applyBorder="1" applyAlignment="1" applyProtection="1">
      <alignment horizontal="left" vertical="top" wrapText="1"/>
      <protection locked="0"/>
    </xf>
    <xf numFmtId="0" fontId="7" fillId="6" borderId="4" xfId="0" applyFont="1" applyFill="1" applyBorder="1" applyAlignment="1" applyProtection="1">
      <alignment horizontal="left" vertical="top" wrapText="1"/>
      <protection locked="0"/>
    </xf>
    <xf numFmtId="0" fontId="7" fillId="6" borderId="12" xfId="0" applyFont="1" applyFill="1" applyBorder="1" applyAlignment="1" applyProtection="1">
      <alignment horizontal="left" vertical="top" wrapText="1"/>
      <protection locked="0"/>
    </xf>
  </cellXfs>
  <cellStyles count="7">
    <cellStyle name="Comma" xfId="1" builtinId="3"/>
    <cellStyle name="Comma 2" xfId="6" xr:uid="{3C067645-2640-47D1-8F20-B191765501C5}"/>
    <cellStyle name="Normal" xfId="0" builtinId="0" customBuiltin="1"/>
    <cellStyle name="Normal 14" xfId="5" xr:uid="{2BA772D4-B9AA-4021-A886-F22759AA3DB7}"/>
    <cellStyle name="Normal 2 2" xfId="4" xr:uid="{36CB2D69-79E9-4250-B9BB-4657252BF7C2}"/>
    <cellStyle name="Normal 2 3" xfId="3" xr:uid="{1933F0E1-9D55-4E16-8562-44989D9C1E42}"/>
    <cellStyle name="Percent" xfId="2" builtinId="5"/>
  </cellStyles>
  <dxfs count="34">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bgColor auto="1"/>
        </patternFill>
      </fill>
    </dxf>
    <dxf>
      <fill>
        <patternFill patternType="lightTrellis">
          <bgColor auto="1"/>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0000FF"/>
      <color rgb="FFFFCCFF"/>
      <color rgb="FF008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F4EB8-4191-40AD-8616-47E8821C0ABA}">
  <sheetPr codeName="Sheet1">
    <tabColor rgb="FF0000FF"/>
  </sheetPr>
  <dimension ref="B2:AX3967"/>
  <sheetViews>
    <sheetView zoomScale="85" zoomScaleNormal="85" workbookViewId="0">
      <selection activeCell="C29" sqref="C29"/>
    </sheetView>
  </sheetViews>
  <sheetFormatPr defaultRowHeight="12.45" x14ac:dyDescent="0.3"/>
  <cols>
    <col min="2" max="2" width="10.69140625" customWidth="1"/>
    <col min="3" max="3" width="36" customWidth="1"/>
    <col min="4" max="4" width="21.15234375" customWidth="1"/>
    <col min="6" max="6" width="14.53515625" customWidth="1"/>
    <col min="7" max="7" width="3" customWidth="1"/>
    <col min="8" max="10" width="14.53515625" customWidth="1"/>
    <col min="11" max="11" width="3" customWidth="1"/>
    <col min="12" max="14" width="14.53515625" customWidth="1"/>
    <col min="15" max="15" width="3" customWidth="1"/>
    <col min="16" max="19" width="14.53515625" customWidth="1"/>
    <col min="21" max="23" width="14.53515625" customWidth="1"/>
    <col min="25" max="25" width="14.53515625" customWidth="1"/>
    <col min="46" max="46" width="10.84375" customWidth="1"/>
    <col min="49" max="49" width="9.84375" bestFit="1" customWidth="1"/>
  </cols>
  <sheetData>
    <row r="2" spans="2:50" x14ac:dyDescent="0.3">
      <c r="U2" s="113">
        <f>'Instructions &amp; General Inputs'!$C$16</f>
        <v>0</v>
      </c>
      <c r="V2" s="166"/>
    </row>
    <row r="3" spans="2:50" x14ac:dyDescent="0.3">
      <c r="U3" t="str">
        <f>'Instructions &amp; General Inputs'!C19</f>
        <v>HIV/AIDS</v>
      </c>
      <c r="V3">
        <f>'Instructions &amp; General Inputs'!D19</f>
        <v>0</v>
      </c>
    </row>
    <row r="4" spans="2:50" x14ac:dyDescent="0.3">
      <c r="U4" t="str">
        <f>'Instructions &amp; General Inputs'!C20</f>
        <v>SMI</v>
      </c>
      <c r="V4">
        <f>'Instructions &amp; General Inputs'!D20</f>
        <v>0</v>
      </c>
    </row>
    <row r="5" spans="2:50" x14ac:dyDescent="0.3">
      <c r="F5" s="80">
        <v>2019</v>
      </c>
      <c r="H5" s="205" t="s">
        <v>215</v>
      </c>
      <c r="I5" s="206"/>
      <c r="J5" s="207"/>
      <c r="L5" s="205" t="s">
        <v>460</v>
      </c>
      <c r="M5" s="206"/>
      <c r="N5" s="207"/>
      <c r="S5" s="80" t="s">
        <v>464</v>
      </c>
      <c r="T5" s="93" t="s">
        <v>118</v>
      </c>
      <c r="U5" t="str">
        <f>'Instructions &amp; General Inputs'!C21</f>
        <v>Child Welfare</v>
      </c>
      <c r="V5">
        <f>'Instructions &amp; General Inputs'!D21</f>
        <v>0</v>
      </c>
      <c r="AA5" s="28" t="s">
        <v>164</v>
      </c>
      <c r="AK5" s="28" t="s">
        <v>165</v>
      </c>
      <c r="AT5" s="28" t="s">
        <v>166</v>
      </c>
    </row>
    <row r="6" spans="2:50" ht="13.2" customHeight="1" x14ac:dyDescent="0.3">
      <c r="H6" s="208"/>
      <c r="I6" s="209"/>
      <c r="J6" s="210"/>
      <c r="L6" s="208"/>
      <c r="M6" s="209"/>
      <c r="N6" s="210"/>
      <c r="S6" s="80" t="s">
        <v>466</v>
      </c>
      <c r="T6" s="93" t="s">
        <v>118</v>
      </c>
      <c r="AA6" t="s">
        <v>117</v>
      </c>
      <c r="AB6" t="s">
        <v>167</v>
      </c>
      <c r="AT6" t="s">
        <v>168</v>
      </c>
    </row>
    <row r="7" spans="2:50" x14ac:dyDescent="0.3">
      <c r="B7" s="1" t="s">
        <v>65</v>
      </c>
      <c r="C7" s="2"/>
      <c r="D7" s="2"/>
      <c r="E7" s="2"/>
      <c r="F7" s="7"/>
      <c r="G7" s="25"/>
      <c r="H7" s="211"/>
      <c r="I7" s="212"/>
      <c r="J7" s="213"/>
      <c r="K7" s="25"/>
      <c r="L7" s="211"/>
      <c r="M7" s="212"/>
      <c r="N7" s="213"/>
      <c r="O7" s="25"/>
      <c r="P7" s="25"/>
      <c r="Q7" s="25"/>
      <c r="R7" s="25"/>
      <c r="S7" s="25"/>
      <c r="T7" s="25"/>
      <c r="U7" s="37" t="s">
        <v>216</v>
      </c>
      <c r="V7" s="38"/>
      <c r="W7" s="39"/>
      <c r="Y7" s="141" t="s">
        <v>93</v>
      </c>
      <c r="AT7" t="s">
        <v>170</v>
      </c>
    </row>
    <row r="8" spans="2:50" ht="37.299999999999997" x14ac:dyDescent="0.3">
      <c r="B8" s="31" t="s">
        <v>54</v>
      </c>
      <c r="C8" s="31" t="s">
        <v>1</v>
      </c>
      <c r="D8" s="31" t="s">
        <v>2</v>
      </c>
      <c r="E8" s="31" t="s">
        <v>41</v>
      </c>
      <c r="F8" s="32" t="s">
        <v>3</v>
      </c>
      <c r="G8" s="33"/>
      <c r="H8" s="159" t="s">
        <v>212</v>
      </c>
      <c r="I8" s="159" t="s">
        <v>213</v>
      </c>
      <c r="J8" s="159" t="s">
        <v>214</v>
      </c>
      <c r="K8" s="33"/>
      <c r="L8" s="159" t="s">
        <v>212</v>
      </c>
      <c r="M8" s="159" t="s">
        <v>213</v>
      </c>
      <c r="N8" s="159" t="s">
        <v>214</v>
      </c>
      <c r="O8" s="33"/>
      <c r="P8" s="203" t="s">
        <v>463</v>
      </c>
      <c r="Q8" s="203" t="s">
        <v>462</v>
      </c>
      <c r="R8" s="203" t="s">
        <v>465</v>
      </c>
      <c r="S8" s="159" t="s">
        <v>218</v>
      </c>
      <c r="T8" s="33"/>
      <c r="U8" s="34" t="s">
        <v>113</v>
      </c>
      <c r="V8" s="35" t="s">
        <v>114</v>
      </c>
      <c r="W8" s="36" t="s">
        <v>115</v>
      </c>
      <c r="Y8" s="132" t="s">
        <v>96</v>
      </c>
      <c r="AA8" s="81" t="s">
        <v>138</v>
      </c>
      <c r="AB8" s="81" t="s">
        <v>139</v>
      </c>
      <c r="AC8" s="81" t="s">
        <v>41</v>
      </c>
      <c r="AD8" s="81" t="s">
        <v>1</v>
      </c>
      <c r="AE8" s="81" t="s">
        <v>2</v>
      </c>
      <c r="AF8" s="81" t="s">
        <v>140</v>
      </c>
      <c r="AG8" s="81" t="s">
        <v>141</v>
      </c>
      <c r="AH8" s="81" t="s">
        <v>142</v>
      </c>
      <c r="AI8" s="116" t="s">
        <v>160</v>
      </c>
      <c r="AK8" s="81" t="s">
        <v>161</v>
      </c>
      <c r="AL8" s="81" t="s">
        <v>138</v>
      </c>
      <c r="AM8" s="81" t="s">
        <v>139</v>
      </c>
      <c r="AN8" s="81" t="s">
        <v>41</v>
      </c>
      <c r="AO8" s="81" t="s">
        <v>1</v>
      </c>
      <c r="AP8" s="81" t="s">
        <v>2</v>
      </c>
      <c r="AQ8" s="81" t="s">
        <v>162</v>
      </c>
      <c r="AR8" s="116" t="s">
        <v>160</v>
      </c>
      <c r="AT8" s="81" t="s">
        <v>161</v>
      </c>
      <c r="AU8" s="81" t="s">
        <v>160</v>
      </c>
      <c r="AV8" s="81" t="s">
        <v>41</v>
      </c>
      <c r="AW8" s="81" t="s">
        <v>1</v>
      </c>
      <c r="AX8" s="81" t="s">
        <v>169</v>
      </c>
    </row>
    <row r="9" spans="2:50" x14ac:dyDescent="0.3">
      <c r="B9" s="22" t="s">
        <v>48</v>
      </c>
      <c r="C9" s="22" t="s">
        <v>4</v>
      </c>
      <c r="D9" s="22" t="s">
        <v>5</v>
      </c>
      <c r="E9" s="23" t="s">
        <v>46</v>
      </c>
      <c r="F9" s="82">
        <f>IF(INDEX('Instructions &amp; General Inputs'!$D$24:$D$32,MATCH(E9,'Instructions &amp; General Inputs'!$C$24:$C$32,0))="Yes",SUMIFS($AG:$AG,$AI:$AI,F$5,$AC:$AC,$E9,$AD:$AD,$C9,$AE:$AE,$D9),0)</f>
        <v>0</v>
      </c>
      <c r="G9" s="25"/>
      <c r="H9" s="161">
        <v>0.25</v>
      </c>
      <c r="I9" s="161">
        <v>0.2857142857142857</v>
      </c>
      <c r="J9" s="161">
        <v>0.33333333333333331</v>
      </c>
      <c r="K9" s="25"/>
      <c r="L9" s="161" t="s">
        <v>482</v>
      </c>
      <c r="M9" s="161" t="s">
        <v>482</v>
      </c>
      <c r="N9" s="161" t="s">
        <v>482</v>
      </c>
      <c r="O9" s="25"/>
      <c r="P9" s="167">
        <v>1</v>
      </c>
      <c r="Q9" s="167">
        <v>0</v>
      </c>
      <c r="R9" s="167">
        <v>1</v>
      </c>
      <c r="S9" s="160" t="str">
        <f>IF(ISNUMBER(FIND("HIV",$C9)),"HIV/AIDS",IF($C9="Child Welfare","Child Welfare",IF(OR(ISNUMBER(FIND(" SMI",$C9)),ISNUMBER(FIND(" SMI",$D9))),"SMI","")))</f>
        <v/>
      </c>
      <c r="T9" s="25"/>
      <c r="U9" s="162" t="b" cm="1">
        <f t="array" ref="U9">IF(COUNTIFS($P$8:$R$8,$U$2)&gt;0,$F9*H9*INDEX($P9:$R9,,MATCH($U$2,$P$8:$R$8,0)),
IF($U$2=$S$5,$F9*SUM(H9,IF($S9="",0,IF(INDEX($V$3:$V$5,MATCH($S9,$U$3:$U$5,0))="Yes",L9,0))),
IF($U$2=$S$6,$F9*SUM(H9,IF($S9="",0,IF(INDEX($V$3:$V$5,MATCH($S9,$U$3:$U$5,0))="Yes",L9,0)),0)*$R9)))</f>
        <v>0</v>
      </c>
      <c r="V9" s="162" t="b" cm="1">
        <f t="array" ref="V9">IF(COUNTIFS($P$8:$R$8,$U$2)&gt;0,$F9*I9*INDEX($P9:$R9,,MATCH($U$2,$P$8:$R$8,0)),
IF($U$2=$S$5,$F9*SUM(I9,IF($S9="",0,IF(INDEX($V$3:$V$5,MATCH($S9,$U$3:$U$5,0))="Yes",M9,0))),
IF($U$2=$S$6,$F9*SUM(I9,IF($S9="",0,IF(INDEX($V$3:$V$5,MATCH($S9,$U$3:$U$5,0))="Yes",M9,0)),0)*$R9)))</f>
        <v>0</v>
      </c>
      <c r="W9" s="162" t="b" cm="1">
        <f t="array" ref="W9">IF(COUNTIFS($P$8:$R$8,$U$2)&gt;0,$F9*J9*INDEX($P9:$R9,,MATCH($U$2,$P$8:$R$8,0)),
IF($U$2=$S$5,$F9*SUM(J9,IF($S9="",0,IF(INDEX($V$3:$V$5,MATCH($S9,$U$3:$U$5,0))="Yes",N9,0))),
IF($U$2=$S$6,$F9*SUM(J9,IF($S9="",0,IF(INDEX($V$3:$V$5,MATCH($S9,$U$3:$U$5,0))="Yes",N9,0)),0)*$R9)))</f>
        <v>0</v>
      </c>
      <c r="Y9" s="162" t="e" cm="1">
        <f t="array" ref="Y9">INDEX($U9:$W9,,MATCH('Instructions &amp; General Inputs'!$C$35,$U$8:$W$8,0))</f>
        <v>#N/A</v>
      </c>
      <c r="AA9" s="80" t="s">
        <v>143</v>
      </c>
      <c r="AB9" s="80" t="s">
        <v>144</v>
      </c>
      <c r="AC9" s="80" t="s">
        <v>46</v>
      </c>
      <c r="AD9" s="80" t="s">
        <v>30</v>
      </c>
      <c r="AE9" s="80" t="s">
        <v>31</v>
      </c>
      <c r="AF9" s="80" t="s">
        <v>145</v>
      </c>
      <c r="AG9" s="80">
        <v>9371.9861751152075</v>
      </c>
      <c r="AH9" s="80" t="s">
        <v>33</v>
      </c>
      <c r="AI9">
        <f>VALUE(LEFT(AA9,4))</f>
        <v>2019</v>
      </c>
      <c r="AK9" s="80" t="s">
        <v>163</v>
      </c>
      <c r="AL9" s="80" t="s">
        <v>143</v>
      </c>
      <c r="AM9" s="80" t="s">
        <v>147</v>
      </c>
      <c r="AN9" s="80" t="s">
        <v>46</v>
      </c>
      <c r="AO9" s="80" t="s">
        <v>116</v>
      </c>
      <c r="AP9" s="80" t="s">
        <v>23</v>
      </c>
      <c r="AQ9" s="80">
        <v>2</v>
      </c>
      <c r="AR9">
        <f>VALUE(LEFT(AL9,4))</f>
        <v>2019</v>
      </c>
      <c r="AT9" s="80" t="s">
        <v>47</v>
      </c>
      <c r="AU9" s="80">
        <v>2019</v>
      </c>
      <c r="AV9" s="80" t="s">
        <v>46</v>
      </c>
      <c r="AW9" s="80" t="s">
        <v>43</v>
      </c>
      <c r="AX9" s="117">
        <v>51788</v>
      </c>
    </row>
    <row r="10" spans="2:50" x14ac:dyDescent="0.3">
      <c r="B10" s="23" t="s">
        <v>48</v>
      </c>
      <c r="C10" s="23" t="s">
        <v>4</v>
      </c>
      <c r="D10" s="23" t="s">
        <v>6</v>
      </c>
      <c r="E10" s="23" t="s">
        <v>46</v>
      </c>
      <c r="F10" s="82">
        <f>IF(INDEX('Instructions &amp; General Inputs'!$D$24:$D$32,MATCH(E10,'Instructions &amp; General Inputs'!$C$24:$C$32,0))="Yes",SUMIFS($AG:$AG,$AI:$AI,F$5,$AC:$AC,$E10,$AD:$AD,$C10,$AE:$AE,$D10),0)</f>
        <v>0</v>
      </c>
      <c r="G10" s="25"/>
      <c r="H10" s="161">
        <v>0.25</v>
      </c>
      <c r="I10" s="161">
        <v>0.2857142857142857</v>
      </c>
      <c r="J10" s="161">
        <v>0.33333333333333331</v>
      </c>
      <c r="K10" s="25"/>
      <c r="L10" s="161" t="s">
        <v>482</v>
      </c>
      <c r="M10" s="161" t="s">
        <v>482</v>
      </c>
      <c r="N10" s="161" t="s">
        <v>482</v>
      </c>
      <c r="O10" s="25"/>
      <c r="P10" s="167">
        <v>1</v>
      </c>
      <c r="Q10" s="167">
        <v>0</v>
      </c>
      <c r="R10" s="167">
        <v>1</v>
      </c>
      <c r="S10" s="160" t="str">
        <f t="shared" ref="S10:S73" si="0">IF(ISNUMBER(FIND("HIV",$C10)),"HIV/AIDS",IF($C10="Child Welfare","Child Welfare",IF(OR(ISNUMBER(FIND(" SMI",$C10)),ISNUMBER(FIND(" SMI",$D10))),"SMI","")))</f>
        <v/>
      </c>
      <c r="T10" s="25"/>
      <c r="U10" s="162" t="b" cm="1">
        <f t="array" ref="U10">IF(COUNTIFS($P$8:$R$8,$U$2)&gt;0,$F10*H10*INDEX($P10:$R10,,MATCH($U$2,$P$8:$R$8,0)),
IF($U$2=$S$5,$F10*SUM(H10,IF($S10="",0,IF(INDEX($V$3:$V$5,MATCH($S10,$U$3:$U$5,0))="Yes",L10,0))),
IF($U$2=$S$6,$F10*SUM(H10,IF($S10="",0,IF(INDEX($V$3:$V$5,MATCH($S10,$U$3:$U$5,0))="Yes",L10,0)),0)*$R10)))</f>
        <v>0</v>
      </c>
      <c r="V10" s="162" t="b" cm="1">
        <f t="array" ref="V10">IF(COUNTIFS($P$8:$R$8,$U$2)&gt;0,$F10*I10*INDEX($P10:$R10,,MATCH($U$2,$P$8:$R$8,0)),
IF($U$2=$S$5,$F10*SUM(I10,IF($S10="",0,IF(INDEX($V$3:$V$5,MATCH($S10,$U$3:$U$5,0))="Yes",M10,0))),
IF($U$2=$S$6,$F10*SUM(I10,IF($S10="",0,IF(INDEX($V$3:$V$5,MATCH($S10,$U$3:$U$5,0))="Yes",M10,0)),0)*$R10)))</f>
        <v>0</v>
      </c>
      <c r="W10" s="162" t="b" cm="1">
        <f t="array" ref="W10">IF(COUNTIFS($P$8:$R$8,$U$2)&gt;0,$F10*J10*INDEX($P10:$R10,,MATCH($U$2,$P$8:$R$8,0)),
IF($U$2=$S$5,$F10*SUM(J10,IF($S10="",0,IF(INDEX($V$3:$V$5,MATCH($S10,$U$3:$U$5,0))="Yes",N10,0))),
IF($U$2=$S$6,$F10*SUM(J10,IF($S10="",0,IF(INDEX($V$3:$V$5,MATCH($S10,$U$3:$U$5,0))="Yes",N10,0)),0)*$R10)))</f>
        <v>0</v>
      </c>
      <c r="Y10" s="162" t="e" cm="1">
        <f t="array" ref="Y10">INDEX($U10:$W10,,MATCH('Instructions &amp; General Inputs'!$C$35,$U$8:$W$8,0))</f>
        <v>#N/A</v>
      </c>
      <c r="AA10" s="80" t="s">
        <v>143</v>
      </c>
      <c r="AB10" s="80" t="s">
        <v>144</v>
      </c>
      <c r="AC10" s="80" t="s">
        <v>46</v>
      </c>
      <c r="AD10" s="80" t="s">
        <v>30</v>
      </c>
      <c r="AE10" s="80" t="s">
        <v>31</v>
      </c>
      <c r="AF10" s="80" t="s">
        <v>146</v>
      </c>
      <c r="AG10" s="80">
        <v>4452.5483870967746</v>
      </c>
      <c r="AH10" s="80" t="s">
        <v>33</v>
      </c>
      <c r="AI10">
        <f t="shared" ref="AI10:AI73" si="1">VALUE(LEFT(AA10,4))</f>
        <v>2019</v>
      </c>
      <c r="AK10" s="80" t="s">
        <v>163</v>
      </c>
      <c r="AL10" s="80" t="s">
        <v>143</v>
      </c>
      <c r="AM10" s="80" t="s">
        <v>147</v>
      </c>
      <c r="AN10" s="80" t="s">
        <v>46</v>
      </c>
      <c r="AO10" s="80" t="s">
        <v>25</v>
      </c>
      <c r="AP10" s="80" t="s">
        <v>19</v>
      </c>
      <c r="AQ10" s="80">
        <v>1</v>
      </c>
      <c r="AR10">
        <f t="shared" ref="AR10:AR73" si="2">VALUE(LEFT(AL10,4))</f>
        <v>2019</v>
      </c>
      <c r="AT10" s="80" t="s">
        <v>47</v>
      </c>
      <c r="AU10" s="80">
        <v>2019</v>
      </c>
      <c r="AV10" s="80" t="s">
        <v>55</v>
      </c>
      <c r="AW10" s="80" t="s">
        <v>43</v>
      </c>
      <c r="AX10" s="117">
        <v>121097</v>
      </c>
    </row>
    <row r="11" spans="2:50" x14ac:dyDescent="0.3">
      <c r="B11" s="23" t="s">
        <v>48</v>
      </c>
      <c r="C11" s="23" t="s">
        <v>4</v>
      </c>
      <c r="D11" s="23" t="s">
        <v>7</v>
      </c>
      <c r="E11" s="23" t="s">
        <v>46</v>
      </c>
      <c r="F11" s="82">
        <f>IF(INDEX('Instructions &amp; General Inputs'!$D$24:$D$32,MATCH(E11,'Instructions &amp; General Inputs'!$C$24:$C$32,0))="Yes",SUMIFS($AG:$AG,$AI:$AI,F$5,$AC:$AC,$E11,$AD:$AD,$C11,$AE:$AE,$D11),0)</f>
        <v>0</v>
      </c>
      <c r="G11" s="25"/>
      <c r="H11" s="161">
        <v>0.25</v>
      </c>
      <c r="I11" s="161">
        <v>0.2857142857142857</v>
      </c>
      <c r="J11" s="161">
        <v>0.33333333333333331</v>
      </c>
      <c r="K11" s="25"/>
      <c r="L11" s="161" t="s">
        <v>482</v>
      </c>
      <c r="M11" s="161" t="s">
        <v>482</v>
      </c>
      <c r="N11" s="161" t="s">
        <v>482</v>
      </c>
      <c r="O11" s="25"/>
      <c r="P11" s="167">
        <v>1</v>
      </c>
      <c r="Q11" s="167">
        <v>0</v>
      </c>
      <c r="R11" s="167">
        <v>1</v>
      </c>
      <c r="S11" s="160" t="str">
        <f t="shared" si="0"/>
        <v/>
      </c>
      <c r="T11" s="25"/>
      <c r="U11" s="162" t="b" cm="1">
        <f t="array" ref="U11">IF(COUNTIFS($P$8:$R$8,$U$2)&gt;0,$F11*H11*INDEX($P11:$R11,,MATCH($U$2,$P$8:$R$8,0)),
IF($U$2=$S$5,$F11*SUM(H11,IF($S11="",0,IF(INDEX($V$3:$V$5,MATCH($S11,$U$3:$U$5,0))="Yes",L11,0))),
IF($U$2=$S$6,$F11*SUM(H11,IF($S11="",0,IF(INDEX($V$3:$V$5,MATCH($S11,$U$3:$U$5,0))="Yes",L11,0)),0)*$R11)))</f>
        <v>0</v>
      </c>
      <c r="V11" s="162" t="b" cm="1">
        <f t="array" ref="V11">IF(COUNTIFS($P$8:$R$8,$U$2)&gt;0,$F11*I11*INDEX($P11:$R11,,MATCH($U$2,$P$8:$R$8,0)),
IF($U$2=$S$5,$F11*SUM(I11,IF($S11="",0,IF(INDEX($V$3:$V$5,MATCH($S11,$U$3:$U$5,0))="Yes",M11,0))),
IF($U$2=$S$6,$F11*SUM(I11,IF($S11="",0,IF(INDEX($V$3:$V$5,MATCH($S11,$U$3:$U$5,0))="Yes",M11,0)),0)*$R11)))</f>
        <v>0</v>
      </c>
      <c r="W11" s="162" t="b" cm="1">
        <f t="array" ref="W11">IF(COUNTIFS($P$8:$R$8,$U$2)&gt;0,$F11*J11*INDEX($P11:$R11,,MATCH($U$2,$P$8:$R$8,0)),
IF($U$2=$S$5,$F11*SUM(J11,IF($S11="",0,IF(INDEX($V$3:$V$5,MATCH($S11,$U$3:$U$5,0))="Yes",N11,0))),
IF($U$2=$S$6,$F11*SUM(J11,IF($S11="",0,IF(INDEX($V$3:$V$5,MATCH($S11,$U$3:$U$5,0))="Yes",N11,0)),0)*$R11)))</f>
        <v>0</v>
      </c>
      <c r="Y11" s="162" t="e" cm="1">
        <f t="array" ref="Y11">INDEX($U11:$W11,,MATCH('Instructions &amp; General Inputs'!$C$35,$U$8:$W$8,0))</f>
        <v>#N/A</v>
      </c>
      <c r="AA11" s="80" t="s">
        <v>143</v>
      </c>
      <c r="AB11" s="80" t="s">
        <v>144</v>
      </c>
      <c r="AC11" s="80" t="s">
        <v>46</v>
      </c>
      <c r="AD11" s="80" t="s">
        <v>29</v>
      </c>
      <c r="AE11" s="80" t="s">
        <v>28</v>
      </c>
      <c r="AF11" s="80" t="s">
        <v>145</v>
      </c>
      <c r="AG11" s="80">
        <v>84</v>
      </c>
      <c r="AH11" s="80" t="s">
        <v>33</v>
      </c>
      <c r="AI11">
        <f t="shared" si="1"/>
        <v>2019</v>
      </c>
      <c r="AK11" s="80" t="s">
        <v>163</v>
      </c>
      <c r="AL11" s="80" t="s">
        <v>143</v>
      </c>
      <c r="AM11" s="80" t="s">
        <v>147</v>
      </c>
      <c r="AN11" s="80" t="s">
        <v>46</v>
      </c>
      <c r="AO11" s="80" t="s">
        <v>13</v>
      </c>
      <c r="AP11" s="80" t="s">
        <v>14</v>
      </c>
      <c r="AQ11" s="80">
        <v>14</v>
      </c>
      <c r="AR11">
        <f t="shared" si="2"/>
        <v>2019</v>
      </c>
      <c r="AT11" s="80" t="s">
        <v>47</v>
      </c>
      <c r="AU11" s="80">
        <v>2019</v>
      </c>
      <c r="AV11" s="80" t="s">
        <v>56</v>
      </c>
      <c r="AW11" s="80" t="s">
        <v>43</v>
      </c>
      <c r="AX11" s="117">
        <v>72464</v>
      </c>
    </row>
    <row r="12" spans="2:50" x14ac:dyDescent="0.3">
      <c r="B12" s="23" t="s">
        <v>48</v>
      </c>
      <c r="C12" s="23" t="s">
        <v>4</v>
      </c>
      <c r="D12" s="23" t="s">
        <v>8</v>
      </c>
      <c r="E12" s="23" t="s">
        <v>46</v>
      </c>
      <c r="F12" s="82">
        <f>IF(INDEX('Instructions &amp; General Inputs'!$D$24:$D$32,MATCH(E12,'Instructions &amp; General Inputs'!$C$24:$C$32,0))="Yes",SUMIFS($AG:$AG,$AI:$AI,F$5,$AC:$AC,$E12,$AD:$AD,$C12,$AE:$AE,$D12),0)</f>
        <v>0</v>
      </c>
      <c r="G12" s="25"/>
      <c r="H12" s="161">
        <v>0.25</v>
      </c>
      <c r="I12" s="161">
        <v>0.2857142857142857</v>
      </c>
      <c r="J12" s="161">
        <v>0.33333333333333331</v>
      </c>
      <c r="K12" s="25"/>
      <c r="L12" s="161" t="s">
        <v>482</v>
      </c>
      <c r="M12" s="161" t="s">
        <v>482</v>
      </c>
      <c r="N12" s="161" t="s">
        <v>482</v>
      </c>
      <c r="O12" s="25"/>
      <c r="P12" s="167">
        <v>1</v>
      </c>
      <c r="Q12" s="167">
        <v>0</v>
      </c>
      <c r="R12" s="167">
        <v>1</v>
      </c>
      <c r="S12" s="160" t="str">
        <f t="shared" si="0"/>
        <v/>
      </c>
      <c r="T12" s="25"/>
      <c r="U12" s="162" t="b" cm="1">
        <f t="array" ref="U12">IF(COUNTIFS($P$8:$R$8,$U$2)&gt;0,$F12*H12*INDEX($P12:$R12,,MATCH($U$2,$P$8:$R$8,0)),
IF($U$2=$S$5,$F12*SUM(H12,IF($S12="",0,IF(INDEX($V$3:$V$5,MATCH($S12,$U$3:$U$5,0))="Yes",L12,0))),
IF($U$2=$S$6,$F12*SUM(H12,IF($S12="",0,IF(INDEX($V$3:$V$5,MATCH($S12,$U$3:$U$5,0))="Yes",L12,0)),0)*$R12)))</f>
        <v>0</v>
      </c>
      <c r="V12" s="162" t="b" cm="1">
        <f t="array" ref="V12">IF(COUNTIFS($P$8:$R$8,$U$2)&gt;0,$F12*I12*INDEX($P12:$R12,,MATCH($U$2,$P$8:$R$8,0)),
IF($U$2=$S$5,$F12*SUM(I12,IF($S12="",0,IF(INDEX($V$3:$V$5,MATCH($S12,$U$3:$U$5,0))="Yes",M12,0))),
IF($U$2=$S$6,$F12*SUM(I12,IF($S12="",0,IF(INDEX($V$3:$V$5,MATCH($S12,$U$3:$U$5,0))="Yes",M12,0)),0)*$R12)))</f>
        <v>0</v>
      </c>
      <c r="W12" s="162" t="b" cm="1">
        <f t="array" ref="W12">IF(COUNTIFS($P$8:$R$8,$U$2)&gt;0,$F12*J12*INDEX($P12:$R12,,MATCH($U$2,$P$8:$R$8,0)),
IF($U$2=$S$5,$F12*SUM(J12,IF($S12="",0,IF(INDEX($V$3:$V$5,MATCH($S12,$U$3:$U$5,0))="Yes",N12,0))),
IF($U$2=$S$6,$F12*SUM(J12,IF($S12="",0,IF(INDEX($V$3:$V$5,MATCH($S12,$U$3:$U$5,0))="Yes",N12,0)),0)*$R12)))</f>
        <v>0</v>
      </c>
      <c r="Y12" s="162" t="e" cm="1">
        <f t="array" ref="Y12">INDEX($U12:$W12,,MATCH('Instructions &amp; General Inputs'!$C$35,$U$8:$W$8,0))</f>
        <v>#N/A</v>
      </c>
      <c r="AA12" s="80" t="s">
        <v>143</v>
      </c>
      <c r="AB12" s="80" t="s">
        <v>144</v>
      </c>
      <c r="AC12" s="80" t="s">
        <v>46</v>
      </c>
      <c r="AD12" s="80" t="s">
        <v>29</v>
      </c>
      <c r="AE12" s="80" t="s">
        <v>28</v>
      </c>
      <c r="AF12" s="80" t="s">
        <v>146</v>
      </c>
      <c r="AG12" s="80">
        <v>42</v>
      </c>
      <c r="AH12" s="80" t="s">
        <v>33</v>
      </c>
      <c r="AI12">
        <f t="shared" si="1"/>
        <v>2019</v>
      </c>
      <c r="AK12" s="80" t="s">
        <v>163</v>
      </c>
      <c r="AL12" s="80" t="s">
        <v>143</v>
      </c>
      <c r="AM12" s="80" t="s">
        <v>147</v>
      </c>
      <c r="AN12" s="80" t="s">
        <v>46</v>
      </c>
      <c r="AO12" s="80" t="s">
        <v>15</v>
      </c>
      <c r="AP12" s="80" t="s">
        <v>14</v>
      </c>
      <c r="AQ12" s="80">
        <v>22</v>
      </c>
      <c r="AR12">
        <f t="shared" si="2"/>
        <v>2019</v>
      </c>
      <c r="AT12" s="80" t="s">
        <v>47</v>
      </c>
      <c r="AU12" s="80">
        <v>2019</v>
      </c>
      <c r="AV12" s="80" t="s">
        <v>57</v>
      </c>
      <c r="AW12" s="80" t="s">
        <v>43</v>
      </c>
      <c r="AX12" s="117">
        <v>61423</v>
      </c>
    </row>
    <row r="13" spans="2:50" x14ac:dyDescent="0.3">
      <c r="B13" s="23" t="s">
        <v>48</v>
      </c>
      <c r="C13" s="23" t="s">
        <v>4</v>
      </c>
      <c r="D13" s="23" t="s">
        <v>9</v>
      </c>
      <c r="E13" s="23" t="s">
        <v>46</v>
      </c>
      <c r="F13" s="82">
        <f>IF(INDEX('Instructions &amp; General Inputs'!$D$24:$D$32,MATCH(E13,'Instructions &amp; General Inputs'!$C$24:$C$32,0))="Yes",SUMIFS($AG:$AG,$AI:$AI,F$5,$AC:$AC,$E13,$AD:$AD,$C13,$AE:$AE,$D13),0)</f>
        <v>0</v>
      </c>
      <c r="G13" s="25"/>
      <c r="H13" s="161">
        <v>0.25</v>
      </c>
      <c r="I13" s="161">
        <v>0.2857142857142857</v>
      </c>
      <c r="J13" s="161">
        <v>0.33333333333333331</v>
      </c>
      <c r="K13" s="25"/>
      <c r="L13" s="161" t="s">
        <v>482</v>
      </c>
      <c r="M13" s="161" t="s">
        <v>482</v>
      </c>
      <c r="N13" s="161" t="s">
        <v>482</v>
      </c>
      <c r="O13" s="25"/>
      <c r="P13" s="167">
        <v>1</v>
      </c>
      <c r="Q13" s="167">
        <v>0</v>
      </c>
      <c r="R13" s="167">
        <v>1</v>
      </c>
      <c r="S13" s="160" t="str">
        <f t="shared" si="0"/>
        <v/>
      </c>
      <c r="T13" s="25"/>
      <c r="U13" s="162" t="b" cm="1">
        <f t="array" ref="U13">IF(COUNTIFS($P$8:$R$8,$U$2)&gt;0,$F13*H13*INDEX($P13:$R13,,MATCH($U$2,$P$8:$R$8,0)),
IF($U$2=$S$5,$F13*SUM(H13,IF($S13="",0,IF(INDEX($V$3:$V$5,MATCH($S13,$U$3:$U$5,0))="Yes",L13,0))),
IF($U$2=$S$6,$F13*SUM(H13,IF($S13="",0,IF(INDEX($V$3:$V$5,MATCH($S13,$U$3:$U$5,0))="Yes",L13,0)),0)*$R13)))</f>
        <v>0</v>
      </c>
      <c r="V13" s="162" t="b" cm="1">
        <f t="array" ref="V13">IF(COUNTIFS($P$8:$R$8,$U$2)&gt;0,$F13*I13*INDEX($P13:$R13,,MATCH($U$2,$P$8:$R$8,0)),
IF($U$2=$S$5,$F13*SUM(I13,IF($S13="",0,IF(INDEX($V$3:$V$5,MATCH($S13,$U$3:$U$5,0))="Yes",M13,0))),
IF($U$2=$S$6,$F13*SUM(I13,IF($S13="",0,IF(INDEX($V$3:$V$5,MATCH($S13,$U$3:$U$5,0))="Yes",M13,0)),0)*$R13)))</f>
        <v>0</v>
      </c>
      <c r="W13" s="162" t="b" cm="1">
        <f t="array" ref="W13">IF(COUNTIFS($P$8:$R$8,$U$2)&gt;0,$F13*J13*INDEX($P13:$R13,,MATCH($U$2,$P$8:$R$8,0)),
IF($U$2=$S$5,$F13*SUM(J13,IF($S13="",0,IF(INDEX($V$3:$V$5,MATCH($S13,$U$3:$U$5,0))="Yes",N13,0))),
IF($U$2=$S$6,$F13*SUM(J13,IF($S13="",0,IF(INDEX($V$3:$V$5,MATCH($S13,$U$3:$U$5,0))="Yes",N13,0)),0)*$R13)))</f>
        <v>0</v>
      </c>
      <c r="Y13" s="162" t="e" cm="1">
        <f t="array" ref="Y13">INDEX($U13:$W13,,MATCH('Instructions &amp; General Inputs'!$C$35,$U$8:$W$8,0))</f>
        <v>#N/A</v>
      </c>
      <c r="AA13" s="80" t="s">
        <v>143</v>
      </c>
      <c r="AB13" s="80" t="s">
        <v>144</v>
      </c>
      <c r="AC13" s="80" t="s">
        <v>55</v>
      </c>
      <c r="AD13" s="80" t="s">
        <v>30</v>
      </c>
      <c r="AE13" s="80" t="s">
        <v>31</v>
      </c>
      <c r="AF13" s="80" t="s">
        <v>145</v>
      </c>
      <c r="AG13" s="80">
        <v>17219.88709677419</v>
      </c>
      <c r="AH13" s="80" t="s">
        <v>33</v>
      </c>
      <c r="AI13">
        <f t="shared" si="1"/>
        <v>2019</v>
      </c>
      <c r="AK13" s="80" t="s">
        <v>163</v>
      </c>
      <c r="AL13" s="80" t="s">
        <v>143</v>
      </c>
      <c r="AM13" s="80" t="s">
        <v>147</v>
      </c>
      <c r="AN13" s="80" t="s">
        <v>46</v>
      </c>
      <c r="AO13" s="80" t="s">
        <v>4</v>
      </c>
      <c r="AP13" s="80" t="s">
        <v>8</v>
      </c>
      <c r="AQ13" s="80">
        <v>945</v>
      </c>
      <c r="AR13">
        <f t="shared" si="2"/>
        <v>2019</v>
      </c>
      <c r="AT13" s="80" t="s">
        <v>47</v>
      </c>
      <c r="AU13" s="80">
        <v>2019</v>
      </c>
      <c r="AV13" s="80" t="s">
        <v>58</v>
      </c>
      <c r="AW13" s="80" t="s">
        <v>43</v>
      </c>
      <c r="AX13" s="117">
        <v>66489</v>
      </c>
    </row>
    <row r="14" spans="2:50" x14ac:dyDescent="0.3">
      <c r="B14" s="23" t="s">
        <v>48</v>
      </c>
      <c r="C14" s="23" t="s">
        <v>4</v>
      </c>
      <c r="D14" s="23" t="s">
        <v>10</v>
      </c>
      <c r="E14" s="23" t="s">
        <v>46</v>
      </c>
      <c r="F14" s="82">
        <f>IF(INDEX('Instructions &amp; General Inputs'!$D$24:$D$32,MATCH(E14,'Instructions &amp; General Inputs'!$C$24:$C$32,0))="Yes",SUMIFS($AG:$AG,$AI:$AI,F$5,$AC:$AC,$E14,$AD:$AD,$C14,$AE:$AE,$D14),0)</f>
        <v>0</v>
      </c>
      <c r="G14" s="25"/>
      <c r="H14" s="161">
        <v>0.25</v>
      </c>
      <c r="I14" s="161">
        <v>0.2857142857142857</v>
      </c>
      <c r="J14" s="161">
        <v>0.33333333333333331</v>
      </c>
      <c r="K14" s="25"/>
      <c r="L14" s="161" t="s">
        <v>482</v>
      </c>
      <c r="M14" s="161" t="s">
        <v>482</v>
      </c>
      <c r="N14" s="161" t="s">
        <v>482</v>
      </c>
      <c r="O14" s="25"/>
      <c r="P14" s="167">
        <v>1</v>
      </c>
      <c r="Q14" s="167">
        <v>0</v>
      </c>
      <c r="R14" s="167">
        <v>1</v>
      </c>
      <c r="S14" s="160" t="str">
        <f t="shared" si="0"/>
        <v/>
      </c>
      <c r="T14" s="25"/>
      <c r="U14" s="162" t="b" cm="1">
        <f t="array" ref="U14">IF(COUNTIFS($P$8:$R$8,$U$2)&gt;0,$F14*H14*INDEX($P14:$R14,,MATCH($U$2,$P$8:$R$8,0)),
IF($U$2=$S$5,$F14*SUM(H14,IF($S14="",0,IF(INDEX($V$3:$V$5,MATCH($S14,$U$3:$U$5,0))="Yes",L14,0))),
IF($U$2=$S$6,$F14*SUM(H14,IF($S14="",0,IF(INDEX($V$3:$V$5,MATCH($S14,$U$3:$U$5,0))="Yes",L14,0)),0)*$R14)))</f>
        <v>0</v>
      </c>
      <c r="V14" s="162" t="b" cm="1">
        <f t="array" ref="V14">IF(COUNTIFS($P$8:$R$8,$U$2)&gt;0,$F14*I14*INDEX($P14:$R14,,MATCH($U$2,$P$8:$R$8,0)),
IF($U$2=$S$5,$F14*SUM(I14,IF($S14="",0,IF(INDEX($V$3:$V$5,MATCH($S14,$U$3:$U$5,0))="Yes",M14,0))),
IF($U$2=$S$6,$F14*SUM(I14,IF($S14="",0,IF(INDEX($V$3:$V$5,MATCH($S14,$U$3:$U$5,0))="Yes",M14,0)),0)*$R14)))</f>
        <v>0</v>
      </c>
      <c r="W14" s="162" t="b" cm="1">
        <f t="array" ref="W14">IF(COUNTIFS($P$8:$R$8,$U$2)&gt;0,$F14*J14*INDEX($P14:$R14,,MATCH($U$2,$P$8:$R$8,0)),
IF($U$2=$S$5,$F14*SUM(J14,IF($S14="",0,IF(INDEX($V$3:$V$5,MATCH($S14,$U$3:$U$5,0))="Yes",N14,0))),
IF($U$2=$S$6,$F14*SUM(J14,IF($S14="",0,IF(INDEX($V$3:$V$5,MATCH($S14,$U$3:$U$5,0))="Yes",N14,0)),0)*$R14)))</f>
        <v>0</v>
      </c>
      <c r="Y14" s="162" t="e" cm="1">
        <f t="array" ref="Y14">INDEX($U14:$W14,,MATCH('Instructions &amp; General Inputs'!$C$35,$U$8:$W$8,0))</f>
        <v>#N/A</v>
      </c>
      <c r="AA14" s="80" t="s">
        <v>143</v>
      </c>
      <c r="AB14" s="80" t="s">
        <v>144</v>
      </c>
      <c r="AC14" s="80" t="s">
        <v>55</v>
      </c>
      <c r="AD14" s="80" t="s">
        <v>30</v>
      </c>
      <c r="AE14" s="80" t="s">
        <v>31</v>
      </c>
      <c r="AF14" s="80" t="s">
        <v>146</v>
      </c>
      <c r="AG14" s="80">
        <v>8302.1935483870966</v>
      </c>
      <c r="AH14" s="80" t="s">
        <v>33</v>
      </c>
      <c r="AI14">
        <f t="shared" si="1"/>
        <v>2019</v>
      </c>
      <c r="AK14" s="80" t="s">
        <v>163</v>
      </c>
      <c r="AL14" s="80" t="s">
        <v>143</v>
      </c>
      <c r="AM14" s="80" t="s">
        <v>147</v>
      </c>
      <c r="AN14" s="80" t="s">
        <v>46</v>
      </c>
      <c r="AO14" s="80" t="s">
        <v>11</v>
      </c>
      <c r="AP14" s="80" t="s">
        <v>8</v>
      </c>
      <c r="AQ14" s="80">
        <v>138</v>
      </c>
      <c r="AR14">
        <f t="shared" si="2"/>
        <v>2019</v>
      </c>
      <c r="AT14" s="80" t="s">
        <v>47</v>
      </c>
      <c r="AU14" s="80">
        <v>2019</v>
      </c>
      <c r="AV14" s="80" t="s">
        <v>59</v>
      </c>
      <c r="AW14" s="80" t="s">
        <v>43</v>
      </c>
      <c r="AX14" s="117">
        <v>45160</v>
      </c>
    </row>
    <row r="15" spans="2:50" x14ac:dyDescent="0.3">
      <c r="B15" s="23" t="s">
        <v>48</v>
      </c>
      <c r="C15" s="23" t="s">
        <v>11</v>
      </c>
      <c r="D15" s="23" t="s">
        <v>12</v>
      </c>
      <c r="E15" s="23" t="s">
        <v>46</v>
      </c>
      <c r="F15" s="82">
        <f>IF(INDEX('Instructions &amp; General Inputs'!$D$24:$D$32,MATCH(E15,'Instructions &amp; General Inputs'!$C$24:$C$32,0))="Yes",SUMIFS($AG:$AG,$AI:$AI,F$5,$AC:$AC,$E15,$AD:$AD,$C15,$AE:$AE,$D15),0)</f>
        <v>0</v>
      </c>
      <c r="G15" s="25"/>
      <c r="H15" s="161">
        <v>0.15</v>
      </c>
      <c r="I15" s="161">
        <v>0.1714285714285714</v>
      </c>
      <c r="J15" s="161">
        <v>0.19999999999999998</v>
      </c>
      <c r="K15" s="25"/>
      <c r="L15" s="161">
        <v>0.4</v>
      </c>
      <c r="M15" s="161">
        <v>0.4</v>
      </c>
      <c r="N15" s="161">
        <v>0.4</v>
      </c>
      <c r="O15" s="25"/>
      <c r="P15" s="167">
        <v>1</v>
      </c>
      <c r="Q15" s="167">
        <v>0</v>
      </c>
      <c r="R15" s="167">
        <v>1</v>
      </c>
      <c r="S15" s="160" t="str">
        <f t="shared" si="0"/>
        <v>SMI</v>
      </c>
      <c r="T15" s="25"/>
      <c r="U15" s="162" t="b" cm="1">
        <f t="array" ref="U15">IF(COUNTIFS($P$8:$R$8,$U$2)&gt;0,$F15*H15*INDEX($P15:$R15,,MATCH($U$2,$P$8:$R$8,0)),
IF($U$2=$S$5,$F15*SUM(H15,IF($S15="",0,IF(INDEX($V$3:$V$5,MATCH($S15,$U$3:$U$5,0))="Yes",L15,0))),
IF($U$2=$S$6,$F15*SUM(H15,IF($S15="",0,IF(INDEX($V$3:$V$5,MATCH($S15,$U$3:$U$5,0))="Yes",L15,0)),0)*$R15)))</f>
        <v>0</v>
      </c>
      <c r="V15" s="162" t="b" cm="1">
        <f t="array" ref="V15">IF(COUNTIFS($P$8:$R$8,$U$2)&gt;0,$F15*I15*INDEX($P15:$R15,,MATCH($U$2,$P$8:$R$8,0)),
IF($U$2=$S$5,$F15*SUM(I15,IF($S15="",0,IF(INDEX($V$3:$V$5,MATCH($S15,$U$3:$U$5,0))="Yes",M15,0))),
IF($U$2=$S$6,$F15*SUM(I15,IF($S15="",0,IF(INDEX($V$3:$V$5,MATCH($S15,$U$3:$U$5,0))="Yes",M15,0)),0)*$R15)))</f>
        <v>0</v>
      </c>
      <c r="W15" s="162" t="b" cm="1">
        <f t="array" ref="W15">IF(COUNTIFS($P$8:$R$8,$U$2)&gt;0,$F15*J15*INDEX($P15:$R15,,MATCH($U$2,$P$8:$R$8,0)),
IF($U$2=$S$5,$F15*SUM(J15,IF($S15="",0,IF(INDEX($V$3:$V$5,MATCH($S15,$U$3:$U$5,0))="Yes",N15,0))),
IF($U$2=$S$6,$F15*SUM(J15,IF($S15="",0,IF(INDEX($V$3:$V$5,MATCH($S15,$U$3:$U$5,0))="Yes",N15,0)),0)*$R15)))</f>
        <v>0</v>
      </c>
      <c r="Y15" s="162" t="e" cm="1">
        <f t="array" ref="Y15">INDEX($U15:$W15,,MATCH('Instructions &amp; General Inputs'!$C$35,$U$8:$W$8,0))</f>
        <v>#N/A</v>
      </c>
      <c r="AA15" s="80" t="s">
        <v>143</v>
      </c>
      <c r="AB15" s="80" t="s">
        <v>144</v>
      </c>
      <c r="AC15" s="80" t="s">
        <v>55</v>
      </c>
      <c r="AD15" s="80" t="s">
        <v>29</v>
      </c>
      <c r="AE15" s="80" t="s">
        <v>28</v>
      </c>
      <c r="AF15" s="80" t="s">
        <v>145</v>
      </c>
      <c r="AG15" s="80">
        <v>207.25</v>
      </c>
      <c r="AH15" s="80" t="s">
        <v>33</v>
      </c>
      <c r="AI15">
        <f t="shared" si="1"/>
        <v>2019</v>
      </c>
      <c r="AK15" s="80" t="s">
        <v>163</v>
      </c>
      <c r="AL15" s="80" t="s">
        <v>143</v>
      </c>
      <c r="AM15" s="80" t="s">
        <v>147</v>
      </c>
      <c r="AN15" s="80" t="s">
        <v>55</v>
      </c>
      <c r="AO15" s="80" t="s">
        <v>20</v>
      </c>
      <c r="AP15" s="80" t="s">
        <v>14</v>
      </c>
      <c r="AQ15" s="80">
        <v>4</v>
      </c>
      <c r="AR15">
        <f t="shared" si="2"/>
        <v>2019</v>
      </c>
      <c r="AT15" s="80" t="s">
        <v>47</v>
      </c>
      <c r="AU15" s="80">
        <v>2019</v>
      </c>
      <c r="AV15" s="80" t="s">
        <v>60</v>
      </c>
      <c r="AW15" s="80" t="s">
        <v>43</v>
      </c>
      <c r="AX15" s="117">
        <v>55502</v>
      </c>
    </row>
    <row r="16" spans="2:50" x14ac:dyDescent="0.3">
      <c r="B16" s="23" t="s">
        <v>48</v>
      </c>
      <c r="C16" s="23" t="s">
        <v>11</v>
      </c>
      <c r="D16" s="23" t="s">
        <v>8</v>
      </c>
      <c r="E16" s="23" t="s">
        <v>46</v>
      </c>
      <c r="F16" s="82">
        <f>IF(INDEX('Instructions &amp; General Inputs'!$D$24:$D$32,MATCH(E16,'Instructions &amp; General Inputs'!$C$24:$C$32,0))="Yes",SUMIFS($AG:$AG,$AI:$AI,F$5,$AC:$AC,$E16,$AD:$AD,$C16,$AE:$AE,$D16),0)</f>
        <v>0</v>
      </c>
      <c r="G16" s="25"/>
      <c r="H16" s="161">
        <v>0.15</v>
      </c>
      <c r="I16" s="161">
        <v>0.1714285714285714</v>
      </c>
      <c r="J16" s="161">
        <v>0.19999999999999998</v>
      </c>
      <c r="K16" s="25"/>
      <c r="L16" s="161">
        <v>0.4</v>
      </c>
      <c r="M16" s="161">
        <v>0.4</v>
      </c>
      <c r="N16" s="161">
        <v>0.4</v>
      </c>
      <c r="O16" s="25"/>
      <c r="P16" s="167">
        <v>1</v>
      </c>
      <c r="Q16" s="167">
        <v>0</v>
      </c>
      <c r="R16" s="167">
        <v>1</v>
      </c>
      <c r="S16" s="160" t="str">
        <f t="shared" si="0"/>
        <v>SMI</v>
      </c>
      <c r="T16" s="25"/>
      <c r="U16" s="162" t="b" cm="1">
        <f t="array" ref="U16">IF(COUNTIFS($P$8:$R$8,$U$2)&gt;0,$F16*H16*INDEX($P16:$R16,,MATCH($U$2,$P$8:$R$8,0)),
IF($U$2=$S$5,$F16*SUM(H16,IF($S16="",0,IF(INDEX($V$3:$V$5,MATCH($S16,$U$3:$U$5,0))="Yes",L16,0))),
IF($U$2=$S$6,$F16*SUM(H16,IF($S16="",0,IF(INDEX($V$3:$V$5,MATCH($S16,$U$3:$U$5,0))="Yes",L16,0)),0)*$R16)))</f>
        <v>0</v>
      </c>
      <c r="V16" s="162" t="b" cm="1">
        <f t="array" ref="V16">IF(COUNTIFS($P$8:$R$8,$U$2)&gt;0,$F16*I16*INDEX($P16:$R16,,MATCH($U$2,$P$8:$R$8,0)),
IF($U$2=$S$5,$F16*SUM(I16,IF($S16="",0,IF(INDEX($V$3:$V$5,MATCH($S16,$U$3:$U$5,0))="Yes",M16,0))),
IF($U$2=$S$6,$F16*SUM(I16,IF($S16="",0,IF(INDEX($V$3:$V$5,MATCH($S16,$U$3:$U$5,0))="Yes",M16,0)),0)*$R16)))</f>
        <v>0</v>
      </c>
      <c r="W16" s="162" t="b" cm="1">
        <f t="array" ref="W16">IF(COUNTIFS($P$8:$R$8,$U$2)&gt;0,$F16*J16*INDEX($P16:$R16,,MATCH($U$2,$P$8:$R$8,0)),
IF($U$2=$S$5,$F16*SUM(J16,IF($S16="",0,IF(INDEX($V$3:$V$5,MATCH($S16,$U$3:$U$5,0))="Yes",N16,0))),
IF($U$2=$S$6,$F16*SUM(J16,IF($S16="",0,IF(INDEX($V$3:$V$5,MATCH($S16,$U$3:$U$5,0))="Yes",N16,0)),0)*$R16)))</f>
        <v>0</v>
      </c>
      <c r="Y16" s="162" t="e" cm="1">
        <f t="array" ref="Y16">INDEX($U16:$W16,,MATCH('Instructions &amp; General Inputs'!$C$35,$U$8:$W$8,0))</f>
        <v>#N/A</v>
      </c>
      <c r="AA16" s="80" t="s">
        <v>143</v>
      </c>
      <c r="AB16" s="80" t="s">
        <v>144</v>
      </c>
      <c r="AC16" s="80" t="s">
        <v>55</v>
      </c>
      <c r="AD16" s="80" t="s">
        <v>29</v>
      </c>
      <c r="AE16" s="80" t="s">
        <v>28</v>
      </c>
      <c r="AF16" s="80" t="s">
        <v>146</v>
      </c>
      <c r="AG16" s="80">
        <v>99</v>
      </c>
      <c r="AH16" s="80" t="s">
        <v>33</v>
      </c>
      <c r="AI16">
        <f t="shared" si="1"/>
        <v>2019</v>
      </c>
      <c r="AK16" s="80" t="s">
        <v>163</v>
      </c>
      <c r="AL16" s="80" t="s">
        <v>143</v>
      </c>
      <c r="AM16" s="80" t="s">
        <v>147</v>
      </c>
      <c r="AN16" s="80" t="s">
        <v>55</v>
      </c>
      <c r="AO16" s="80" t="s">
        <v>116</v>
      </c>
      <c r="AP16" s="80" t="s">
        <v>22</v>
      </c>
      <c r="AQ16" s="80">
        <v>9</v>
      </c>
      <c r="AR16">
        <f t="shared" si="2"/>
        <v>2019</v>
      </c>
      <c r="AT16" s="80" t="s">
        <v>47</v>
      </c>
      <c r="AU16" s="80">
        <v>2019</v>
      </c>
      <c r="AV16" s="80" t="s">
        <v>61</v>
      </c>
      <c r="AW16" s="80" t="s">
        <v>43</v>
      </c>
      <c r="AX16" s="117">
        <v>29420</v>
      </c>
    </row>
    <row r="17" spans="2:50" x14ac:dyDescent="0.3">
      <c r="B17" s="23" t="s">
        <v>48</v>
      </c>
      <c r="C17" s="23" t="s">
        <v>11</v>
      </c>
      <c r="D17" s="23" t="s">
        <v>9</v>
      </c>
      <c r="E17" s="23" t="s">
        <v>46</v>
      </c>
      <c r="F17" s="82">
        <f>IF(INDEX('Instructions &amp; General Inputs'!$D$24:$D$32,MATCH(E17,'Instructions &amp; General Inputs'!$C$24:$C$32,0))="Yes",SUMIFS($AG:$AG,$AI:$AI,F$5,$AC:$AC,$E17,$AD:$AD,$C17,$AE:$AE,$D17),0)</f>
        <v>0</v>
      </c>
      <c r="G17" s="25"/>
      <c r="H17" s="161">
        <v>0.15</v>
      </c>
      <c r="I17" s="161">
        <v>0.1714285714285714</v>
      </c>
      <c r="J17" s="161">
        <v>0.19999999999999998</v>
      </c>
      <c r="K17" s="25"/>
      <c r="L17" s="161">
        <v>0.4</v>
      </c>
      <c r="M17" s="161">
        <v>0.4</v>
      </c>
      <c r="N17" s="161">
        <v>0.4</v>
      </c>
      <c r="O17" s="25"/>
      <c r="P17" s="167">
        <v>1</v>
      </c>
      <c r="Q17" s="167">
        <v>0</v>
      </c>
      <c r="R17" s="167">
        <v>1</v>
      </c>
      <c r="S17" s="160" t="str">
        <f t="shared" si="0"/>
        <v>SMI</v>
      </c>
      <c r="T17" s="25"/>
      <c r="U17" s="162" t="b" cm="1">
        <f t="array" ref="U17">IF(COUNTIFS($P$8:$R$8,$U$2)&gt;0,$F17*H17*INDEX($P17:$R17,,MATCH($U$2,$P$8:$R$8,0)),
IF($U$2=$S$5,$F17*SUM(H17,IF($S17="",0,IF(INDEX($V$3:$V$5,MATCH($S17,$U$3:$U$5,0))="Yes",L17,0))),
IF($U$2=$S$6,$F17*SUM(H17,IF($S17="",0,IF(INDEX($V$3:$V$5,MATCH($S17,$U$3:$U$5,0))="Yes",L17,0)),0)*$R17)))</f>
        <v>0</v>
      </c>
      <c r="V17" s="162" t="b" cm="1">
        <f t="array" ref="V17">IF(COUNTIFS($P$8:$R$8,$U$2)&gt;0,$F17*I17*INDEX($P17:$R17,,MATCH($U$2,$P$8:$R$8,0)),
IF($U$2=$S$5,$F17*SUM(I17,IF($S17="",0,IF(INDEX($V$3:$V$5,MATCH($S17,$U$3:$U$5,0))="Yes",M17,0))),
IF($U$2=$S$6,$F17*SUM(I17,IF($S17="",0,IF(INDEX($V$3:$V$5,MATCH($S17,$U$3:$U$5,0))="Yes",M17,0)),0)*$R17)))</f>
        <v>0</v>
      </c>
      <c r="W17" s="162" t="b" cm="1">
        <f t="array" ref="W17">IF(COUNTIFS($P$8:$R$8,$U$2)&gt;0,$F17*J17*INDEX($P17:$R17,,MATCH($U$2,$P$8:$R$8,0)),
IF($U$2=$S$5,$F17*SUM(J17,IF($S17="",0,IF(INDEX($V$3:$V$5,MATCH($S17,$U$3:$U$5,0))="Yes",N17,0))),
IF($U$2=$S$6,$F17*SUM(J17,IF($S17="",0,IF(INDEX($V$3:$V$5,MATCH($S17,$U$3:$U$5,0))="Yes",N17,0)),0)*$R17)))</f>
        <v>0</v>
      </c>
      <c r="Y17" s="162" t="e" cm="1">
        <f t="array" ref="Y17">INDEX($U17:$W17,,MATCH('Instructions &amp; General Inputs'!$C$35,$U$8:$W$8,0))</f>
        <v>#N/A</v>
      </c>
      <c r="AA17" s="80" t="s">
        <v>143</v>
      </c>
      <c r="AB17" s="80" t="s">
        <v>144</v>
      </c>
      <c r="AC17" s="80" t="s">
        <v>56</v>
      </c>
      <c r="AD17" s="80" t="s">
        <v>30</v>
      </c>
      <c r="AE17" s="80" t="s">
        <v>31</v>
      </c>
      <c r="AF17" s="80" t="s">
        <v>145</v>
      </c>
      <c r="AG17" s="80">
        <v>7473.1762672811064</v>
      </c>
      <c r="AH17" s="80" t="s">
        <v>33</v>
      </c>
      <c r="AI17">
        <f t="shared" si="1"/>
        <v>2019</v>
      </c>
      <c r="AK17" s="80" t="s">
        <v>163</v>
      </c>
      <c r="AL17" s="80" t="s">
        <v>143</v>
      </c>
      <c r="AM17" s="80" t="s">
        <v>147</v>
      </c>
      <c r="AN17" s="80" t="s">
        <v>55</v>
      </c>
      <c r="AO17" s="80" t="s">
        <v>116</v>
      </c>
      <c r="AP17" s="80" t="s">
        <v>23</v>
      </c>
      <c r="AQ17" s="80">
        <v>4</v>
      </c>
      <c r="AR17">
        <f t="shared" si="2"/>
        <v>2019</v>
      </c>
      <c r="AT17" s="80" t="s">
        <v>47</v>
      </c>
      <c r="AU17" s="80">
        <v>2019</v>
      </c>
      <c r="AV17" s="80" t="s">
        <v>62</v>
      </c>
      <c r="AW17" s="80" t="s">
        <v>43</v>
      </c>
      <c r="AX17" s="117">
        <v>66079</v>
      </c>
    </row>
    <row r="18" spans="2:50" x14ac:dyDescent="0.3">
      <c r="B18" s="23" t="s">
        <v>48</v>
      </c>
      <c r="C18" s="23" t="s">
        <v>11</v>
      </c>
      <c r="D18" s="23" t="s">
        <v>10</v>
      </c>
      <c r="E18" s="23" t="s">
        <v>46</v>
      </c>
      <c r="F18" s="82">
        <f>IF(INDEX('Instructions &amp; General Inputs'!$D$24:$D$32,MATCH(E18,'Instructions &amp; General Inputs'!$C$24:$C$32,0))="Yes",SUMIFS($AG:$AG,$AI:$AI,F$5,$AC:$AC,$E18,$AD:$AD,$C18,$AE:$AE,$D18),0)</f>
        <v>0</v>
      </c>
      <c r="G18" s="25"/>
      <c r="H18" s="161">
        <v>0.15</v>
      </c>
      <c r="I18" s="161">
        <v>0.1714285714285714</v>
      </c>
      <c r="J18" s="161">
        <v>0.19999999999999998</v>
      </c>
      <c r="K18" s="25"/>
      <c r="L18" s="161">
        <v>0.4</v>
      </c>
      <c r="M18" s="161">
        <v>0.4</v>
      </c>
      <c r="N18" s="161">
        <v>0.4</v>
      </c>
      <c r="O18" s="25"/>
      <c r="P18" s="167">
        <v>1</v>
      </c>
      <c r="Q18" s="167">
        <v>0</v>
      </c>
      <c r="R18" s="167">
        <v>1</v>
      </c>
      <c r="S18" s="160" t="str">
        <f t="shared" si="0"/>
        <v>SMI</v>
      </c>
      <c r="T18" s="25"/>
      <c r="U18" s="162" t="b" cm="1">
        <f t="array" ref="U18">IF(COUNTIFS($P$8:$R$8,$U$2)&gt;0,$F18*H18*INDEX($P18:$R18,,MATCH($U$2,$P$8:$R$8,0)),
IF($U$2=$S$5,$F18*SUM(H18,IF($S18="",0,IF(INDEX($V$3:$V$5,MATCH($S18,$U$3:$U$5,0))="Yes",L18,0))),
IF($U$2=$S$6,$F18*SUM(H18,IF($S18="",0,IF(INDEX($V$3:$V$5,MATCH($S18,$U$3:$U$5,0))="Yes",L18,0)),0)*$R18)))</f>
        <v>0</v>
      </c>
      <c r="V18" s="162" t="b" cm="1">
        <f t="array" ref="V18">IF(COUNTIFS($P$8:$R$8,$U$2)&gt;0,$F18*I18*INDEX($P18:$R18,,MATCH($U$2,$P$8:$R$8,0)),
IF($U$2=$S$5,$F18*SUM(I18,IF($S18="",0,IF(INDEX($V$3:$V$5,MATCH($S18,$U$3:$U$5,0))="Yes",M18,0))),
IF($U$2=$S$6,$F18*SUM(I18,IF($S18="",0,IF(INDEX($V$3:$V$5,MATCH($S18,$U$3:$U$5,0))="Yes",M18,0)),0)*$R18)))</f>
        <v>0</v>
      </c>
      <c r="W18" s="162" t="b" cm="1">
        <f t="array" ref="W18">IF(COUNTIFS($P$8:$R$8,$U$2)&gt;0,$F18*J18*INDEX($P18:$R18,,MATCH($U$2,$P$8:$R$8,0)),
IF($U$2=$S$5,$F18*SUM(J18,IF($S18="",0,IF(INDEX($V$3:$V$5,MATCH($S18,$U$3:$U$5,0))="Yes",N18,0))),
IF($U$2=$S$6,$F18*SUM(J18,IF($S18="",0,IF(INDEX($V$3:$V$5,MATCH($S18,$U$3:$U$5,0))="Yes",N18,0)),0)*$R18)))</f>
        <v>0</v>
      </c>
      <c r="Y18" s="162" t="e" cm="1">
        <f t="array" ref="Y18">INDEX($U18:$W18,,MATCH('Instructions &amp; General Inputs'!$C$35,$U$8:$W$8,0))</f>
        <v>#N/A</v>
      </c>
      <c r="AA18" s="80" t="s">
        <v>143</v>
      </c>
      <c r="AB18" s="80" t="s">
        <v>144</v>
      </c>
      <c r="AC18" s="80" t="s">
        <v>56</v>
      </c>
      <c r="AD18" s="80" t="s">
        <v>30</v>
      </c>
      <c r="AE18" s="80" t="s">
        <v>31</v>
      </c>
      <c r="AF18" s="80" t="s">
        <v>146</v>
      </c>
      <c r="AG18" s="80">
        <v>3730.0967741935488</v>
      </c>
      <c r="AH18" s="80" t="s">
        <v>33</v>
      </c>
      <c r="AI18">
        <f t="shared" si="1"/>
        <v>2019</v>
      </c>
      <c r="AK18" s="80" t="s">
        <v>163</v>
      </c>
      <c r="AL18" s="80" t="s">
        <v>143</v>
      </c>
      <c r="AM18" s="80" t="s">
        <v>147</v>
      </c>
      <c r="AN18" s="80" t="s">
        <v>55</v>
      </c>
      <c r="AO18" s="80" t="s">
        <v>13</v>
      </c>
      <c r="AP18" s="80" t="s">
        <v>14</v>
      </c>
      <c r="AQ18" s="80">
        <v>23</v>
      </c>
      <c r="AR18">
        <f t="shared" si="2"/>
        <v>2019</v>
      </c>
      <c r="AT18" s="80" t="s">
        <v>47</v>
      </c>
      <c r="AU18" s="80">
        <v>2019</v>
      </c>
      <c r="AV18" s="80" t="s">
        <v>46</v>
      </c>
      <c r="AW18" s="80" t="s">
        <v>42</v>
      </c>
      <c r="AX18" s="118">
        <v>33633</v>
      </c>
    </row>
    <row r="19" spans="2:50" x14ac:dyDescent="0.3">
      <c r="B19" s="23" t="s">
        <v>48</v>
      </c>
      <c r="C19" s="23" t="s">
        <v>13</v>
      </c>
      <c r="D19" s="23" t="s">
        <v>5</v>
      </c>
      <c r="E19" s="23" t="s">
        <v>46</v>
      </c>
      <c r="F19" s="82">
        <f>IF(INDEX('Instructions &amp; General Inputs'!$D$24:$D$32,MATCH(E19,'Instructions &amp; General Inputs'!$C$24:$C$32,0))="Yes",SUMIFS($AG:$AG,$AI:$AI,F$5,$AC:$AC,$E19,$AD:$AD,$C19,$AE:$AE,$D19),0)</f>
        <v>0</v>
      </c>
      <c r="G19" s="25"/>
      <c r="H19" s="161">
        <v>0.25</v>
      </c>
      <c r="I19" s="161">
        <v>0.2857142857142857</v>
      </c>
      <c r="J19" s="161">
        <v>0.33333333333333331</v>
      </c>
      <c r="K19" s="25"/>
      <c r="L19" s="161" t="s">
        <v>482</v>
      </c>
      <c r="M19" s="161" t="s">
        <v>482</v>
      </c>
      <c r="N19" s="161" t="s">
        <v>482</v>
      </c>
      <c r="O19" s="25"/>
      <c r="P19" s="167">
        <v>1</v>
      </c>
      <c r="Q19" s="167">
        <v>0</v>
      </c>
      <c r="R19" s="167">
        <v>1</v>
      </c>
      <c r="S19" s="160" t="str">
        <f t="shared" si="0"/>
        <v/>
      </c>
      <c r="T19" s="25"/>
      <c r="U19" s="162" t="b" cm="1">
        <f t="array" ref="U19">IF(COUNTIFS($P$8:$R$8,$U$2)&gt;0,$F19*H19*INDEX($P19:$R19,,MATCH($U$2,$P$8:$R$8,0)),
IF($U$2=$S$5,$F19*SUM(H19,IF($S19="",0,IF(INDEX($V$3:$V$5,MATCH($S19,$U$3:$U$5,0))="Yes",L19,0))),
IF($U$2=$S$6,$F19*SUM(H19,IF($S19="",0,IF(INDEX($V$3:$V$5,MATCH($S19,$U$3:$U$5,0))="Yes",L19,0)),0)*$R19)))</f>
        <v>0</v>
      </c>
      <c r="V19" s="162" t="b" cm="1">
        <f t="array" ref="V19">IF(COUNTIFS($P$8:$R$8,$U$2)&gt;0,$F19*I19*INDEX($P19:$R19,,MATCH($U$2,$P$8:$R$8,0)),
IF($U$2=$S$5,$F19*SUM(I19,IF($S19="",0,IF(INDEX($V$3:$V$5,MATCH($S19,$U$3:$U$5,0))="Yes",M19,0))),
IF($U$2=$S$6,$F19*SUM(I19,IF($S19="",0,IF(INDEX($V$3:$V$5,MATCH($S19,$U$3:$U$5,0))="Yes",M19,0)),0)*$R19)))</f>
        <v>0</v>
      </c>
      <c r="W19" s="162" t="b" cm="1">
        <f t="array" ref="W19">IF(COUNTIFS($P$8:$R$8,$U$2)&gt;0,$F19*J19*INDEX($P19:$R19,,MATCH($U$2,$P$8:$R$8,0)),
IF($U$2=$S$5,$F19*SUM(J19,IF($S19="",0,IF(INDEX($V$3:$V$5,MATCH($S19,$U$3:$U$5,0))="Yes",N19,0))),
IF($U$2=$S$6,$F19*SUM(J19,IF($S19="",0,IF(INDEX($V$3:$V$5,MATCH($S19,$U$3:$U$5,0))="Yes",N19,0)),0)*$R19)))</f>
        <v>0</v>
      </c>
      <c r="Y19" s="162" t="e" cm="1">
        <f t="array" ref="Y19">INDEX($U19:$W19,,MATCH('Instructions &amp; General Inputs'!$C$35,$U$8:$W$8,0))</f>
        <v>#N/A</v>
      </c>
      <c r="AA19" s="80" t="s">
        <v>143</v>
      </c>
      <c r="AB19" s="80" t="s">
        <v>144</v>
      </c>
      <c r="AC19" s="80" t="s">
        <v>56</v>
      </c>
      <c r="AD19" s="80" t="s">
        <v>29</v>
      </c>
      <c r="AE19" s="80" t="s">
        <v>28</v>
      </c>
      <c r="AF19" s="80" t="s">
        <v>145</v>
      </c>
      <c r="AG19" s="80">
        <v>47</v>
      </c>
      <c r="AH19" s="80" t="s">
        <v>33</v>
      </c>
      <c r="AI19">
        <f t="shared" si="1"/>
        <v>2019</v>
      </c>
      <c r="AK19" s="80" t="s">
        <v>163</v>
      </c>
      <c r="AL19" s="80" t="s">
        <v>143</v>
      </c>
      <c r="AM19" s="80" t="s">
        <v>147</v>
      </c>
      <c r="AN19" s="80" t="s">
        <v>55</v>
      </c>
      <c r="AO19" s="80" t="s">
        <v>15</v>
      </c>
      <c r="AP19" s="80" t="s">
        <v>14</v>
      </c>
      <c r="AQ19" s="80">
        <v>29</v>
      </c>
      <c r="AR19">
        <f t="shared" si="2"/>
        <v>2019</v>
      </c>
      <c r="AT19" s="80" t="s">
        <v>47</v>
      </c>
      <c r="AU19" s="80">
        <v>2019</v>
      </c>
      <c r="AV19" s="80" t="s">
        <v>55</v>
      </c>
      <c r="AW19" s="80" t="s">
        <v>42</v>
      </c>
      <c r="AX19" s="118">
        <v>92742</v>
      </c>
    </row>
    <row r="20" spans="2:50" x14ac:dyDescent="0.3">
      <c r="B20" s="23" t="s">
        <v>48</v>
      </c>
      <c r="C20" s="23" t="s">
        <v>13</v>
      </c>
      <c r="D20" s="23" t="s">
        <v>6</v>
      </c>
      <c r="E20" s="23" t="s">
        <v>46</v>
      </c>
      <c r="F20" s="82">
        <f>IF(INDEX('Instructions &amp; General Inputs'!$D$24:$D$32,MATCH(E20,'Instructions &amp; General Inputs'!$C$24:$C$32,0))="Yes",SUMIFS($AG:$AG,$AI:$AI,F$5,$AC:$AC,$E20,$AD:$AD,$C20,$AE:$AE,$D20),0)</f>
        <v>0</v>
      </c>
      <c r="G20" s="25"/>
      <c r="H20" s="161">
        <v>0.25</v>
      </c>
      <c r="I20" s="161">
        <v>0.2857142857142857</v>
      </c>
      <c r="J20" s="161">
        <v>0.33333333333333331</v>
      </c>
      <c r="K20" s="25"/>
      <c r="L20" s="161" t="s">
        <v>482</v>
      </c>
      <c r="M20" s="161" t="s">
        <v>482</v>
      </c>
      <c r="N20" s="161" t="s">
        <v>482</v>
      </c>
      <c r="O20" s="25"/>
      <c r="P20" s="167">
        <v>1</v>
      </c>
      <c r="Q20" s="167">
        <v>0</v>
      </c>
      <c r="R20" s="167">
        <v>1</v>
      </c>
      <c r="S20" s="160" t="str">
        <f t="shared" si="0"/>
        <v/>
      </c>
      <c r="T20" s="25"/>
      <c r="U20" s="162" t="b" cm="1">
        <f t="array" ref="U20">IF(COUNTIFS($P$8:$R$8,$U$2)&gt;0,$F20*H20*INDEX($P20:$R20,,MATCH($U$2,$P$8:$R$8,0)),
IF($U$2=$S$5,$F20*SUM(H20,IF($S20="",0,IF(INDEX($V$3:$V$5,MATCH($S20,$U$3:$U$5,0))="Yes",L20,0))),
IF($U$2=$S$6,$F20*SUM(H20,IF($S20="",0,IF(INDEX($V$3:$V$5,MATCH($S20,$U$3:$U$5,0))="Yes",L20,0)),0)*$R20)))</f>
        <v>0</v>
      </c>
      <c r="V20" s="162" t="b" cm="1">
        <f t="array" ref="V20">IF(COUNTIFS($P$8:$R$8,$U$2)&gt;0,$F20*I20*INDEX($P20:$R20,,MATCH($U$2,$P$8:$R$8,0)),
IF($U$2=$S$5,$F20*SUM(I20,IF($S20="",0,IF(INDEX($V$3:$V$5,MATCH($S20,$U$3:$U$5,0))="Yes",M20,0))),
IF($U$2=$S$6,$F20*SUM(I20,IF($S20="",0,IF(INDEX($V$3:$V$5,MATCH($S20,$U$3:$U$5,0))="Yes",M20,0)),0)*$R20)))</f>
        <v>0</v>
      </c>
      <c r="W20" s="162" t="b" cm="1">
        <f t="array" ref="W20">IF(COUNTIFS($P$8:$R$8,$U$2)&gt;0,$F20*J20*INDEX($P20:$R20,,MATCH($U$2,$P$8:$R$8,0)),
IF($U$2=$S$5,$F20*SUM(J20,IF($S20="",0,IF(INDEX($V$3:$V$5,MATCH($S20,$U$3:$U$5,0))="Yes",N20,0))),
IF($U$2=$S$6,$F20*SUM(J20,IF($S20="",0,IF(INDEX($V$3:$V$5,MATCH($S20,$U$3:$U$5,0))="Yes",N20,0)),0)*$R20)))</f>
        <v>0</v>
      </c>
      <c r="Y20" s="162" t="e" cm="1">
        <f t="array" ref="Y20">INDEX($U20:$W20,,MATCH('Instructions &amp; General Inputs'!$C$35,$U$8:$W$8,0))</f>
        <v>#N/A</v>
      </c>
      <c r="AA20" s="80" t="s">
        <v>143</v>
      </c>
      <c r="AB20" s="80" t="s">
        <v>144</v>
      </c>
      <c r="AC20" s="80" t="s">
        <v>56</v>
      </c>
      <c r="AD20" s="80" t="s">
        <v>29</v>
      </c>
      <c r="AE20" s="80" t="s">
        <v>28</v>
      </c>
      <c r="AF20" s="80" t="s">
        <v>146</v>
      </c>
      <c r="AG20" s="80">
        <v>26</v>
      </c>
      <c r="AH20" s="80" t="s">
        <v>33</v>
      </c>
      <c r="AI20">
        <f t="shared" si="1"/>
        <v>2019</v>
      </c>
      <c r="AK20" s="80" t="s">
        <v>163</v>
      </c>
      <c r="AL20" s="80" t="s">
        <v>143</v>
      </c>
      <c r="AM20" s="80" t="s">
        <v>147</v>
      </c>
      <c r="AN20" s="80" t="s">
        <v>55</v>
      </c>
      <c r="AO20" s="80" t="s">
        <v>4</v>
      </c>
      <c r="AP20" s="80" t="s">
        <v>8</v>
      </c>
      <c r="AQ20" s="80">
        <v>2322</v>
      </c>
      <c r="AR20">
        <f t="shared" si="2"/>
        <v>2019</v>
      </c>
      <c r="AT20" s="80" t="s">
        <v>47</v>
      </c>
      <c r="AU20" s="80">
        <v>2019</v>
      </c>
      <c r="AV20" s="80" t="s">
        <v>56</v>
      </c>
      <c r="AW20" s="80" t="s">
        <v>42</v>
      </c>
      <c r="AX20" s="118">
        <v>57756</v>
      </c>
    </row>
    <row r="21" spans="2:50" x14ac:dyDescent="0.3">
      <c r="B21" s="23" t="s">
        <v>48</v>
      </c>
      <c r="C21" s="23" t="s">
        <v>13</v>
      </c>
      <c r="D21" s="23" t="s">
        <v>7</v>
      </c>
      <c r="E21" s="23" t="s">
        <v>46</v>
      </c>
      <c r="F21" s="82">
        <f>IF(INDEX('Instructions &amp; General Inputs'!$D$24:$D$32,MATCH(E21,'Instructions &amp; General Inputs'!$C$24:$C$32,0))="Yes",SUMIFS($AG:$AG,$AI:$AI,F$5,$AC:$AC,$E21,$AD:$AD,$C21,$AE:$AE,$D21),0)</f>
        <v>0</v>
      </c>
      <c r="G21" s="25"/>
      <c r="H21" s="161">
        <v>0.25</v>
      </c>
      <c r="I21" s="161">
        <v>0.2857142857142857</v>
      </c>
      <c r="J21" s="161">
        <v>0.33333333333333331</v>
      </c>
      <c r="K21" s="25"/>
      <c r="L21" s="161" t="s">
        <v>482</v>
      </c>
      <c r="M21" s="161" t="s">
        <v>482</v>
      </c>
      <c r="N21" s="161" t="s">
        <v>482</v>
      </c>
      <c r="O21" s="25"/>
      <c r="P21" s="167">
        <v>1</v>
      </c>
      <c r="Q21" s="167">
        <v>0</v>
      </c>
      <c r="R21" s="167">
        <v>1</v>
      </c>
      <c r="S21" s="160" t="str">
        <f t="shared" si="0"/>
        <v/>
      </c>
      <c r="T21" s="25"/>
      <c r="U21" s="162" t="b" cm="1">
        <f t="array" ref="U21">IF(COUNTIFS($P$8:$R$8,$U$2)&gt;0,$F21*H21*INDEX($P21:$R21,,MATCH($U$2,$P$8:$R$8,0)),
IF($U$2=$S$5,$F21*SUM(H21,IF($S21="",0,IF(INDEX($V$3:$V$5,MATCH($S21,$U$3:$U$5,0))="Yes",L21,0))),
IF($U$2=$S$6,$F21*SUM(H21,IF($S21="",0,IF(INDEX($V$3:$V$5,MATCH($S21,$U$3:$U$5,0))="Yes",L21,0)),0)*$R21)))</f>
        <v>0</v>
      </c>
      <c r="V21" s="162" t="b" cm="1">
        <f t="array" ref="V21">IF(COUNTIFS($P$8:$R$8,$U$2)&gt;0,$F21*I21*INDEX($P21:$R21,,MATCH($U$2,$P$8:$R$8,0)),
IF($U$2=$S$5,$F21*SUM(I21,IF($S21="",0,IF(INDEX($V$3:$V$5,MATCH($S21,$U$3:$U$5,0))="Yes",M21,0))),
IF($U$2=$S$6,$F21*SUM(I21,IF($S21="",0,IF(INDEX($V$3:$V$5,MATCH($S21,$U$3:$U$5,0))="Yes",M21,0)),0)*$R21)))</f>
        <v>0</v>
      </c>
      <c r="W21" s="162" t="b" cm="1">
        <f t="array" ref="W21">IF(COUNTIFS($P$8:$R$8,$U$2)&gt;0,$F21*J21*INDEX($P21:$R21,,MATCH($U$2,$P$8:$R$8,0)),
IF($U$2=$S$5,$F21*SUM(J21,IF($S21="",0,IF(INDEX($V$3:$V$5,MATCH($S21,$U$3:$U$5,0))="Yes",N21,0))),
IF($U$2=$S$6,$F21*SUM(J21,IF($S21="",0,IF(INDEX($V$3:$V$5,MATCH($S21,$U$3:$U$5,0))="Yes",N21,0)),0)*$R21)))</f>
        <v>0</v>
      </c>
      <c r="Y21" s="162" t="e" cm="1">
        <f t="array" ref="Y21">INDEX($U21:$W21,,MATCH('Instructions &amp; General Inputs'!$C$35,$U$8:$W$8,0))</f>
        <v>#N/A</v>
      </c>
      <c r="AA21" s="80" t="s">
        <v>143</v>
      </c>
      <c r="AB21" s="80" t="s">
        <v>144</v>
      </c>
      <c r="AC21" s="80" t="s">
        <v>57</v>
      </c>
      <c r="AD21" s="80" t="s">
        <v>30</v>
      </c>
      <c r="AE21" s="80" t="s">
        <v>31</v>
      </c>
      <c r="AF21" s="80" t="s">
        <v>145</v>
      </c>
      <c r="AG21" s="80">
        <v>14347.668202764975</v>
      </c>
      <c r="AH21" s="80" t="s">
        <v>33</v>
      </c>
      <c r="AI21">
        <f t="shared" si="1"/>
        <v>2019</v>
      </c>
      <c r="AK21" s="80" t="s">
        <v>163</v>
      </c>
      <c r="AL21" s="80" t="s">
        <v>143</v>
      </c>
      <c r="AM21" s="80" t="s">
        <v>147</v>
      </c>
      <c r="AN21" s="80" t="s">
        <v>55</v>
      </c>
      <c r="AO21" s="80" t="s">
        <v>11</v>
      </c>
      <c r="AP21" s="80" t="s">
        <v>8</v>
      </c>
      <c r="AQ21" s="80">
        <v>403</v>
      </c>
      <c r="AR21">
        <f t="shared" si="2"/>
        <v>2019</v>
      </c>
      <c r="AT21" s="80" t="s">
        <v>47</v>
      </c>
      <c r="AU21" s="80">
        <v>2019</v>
      </c>
      <c r="AV21" s="80" t="s">
        <v>57</v>
      </c>
      <c r="AW21" s="80" t="s">
        <v>42</v>
      </c>
      <c r="AX21" s="118">
        <v>90728</v>
      </c>
    </row>
    <row r="22" spans="2:50" x14ac:dyDescent="0.3">
      <c r="B22" s="23" t="s">
        <v>48</v>
      </c>
      <c r="C22" s="23" t="s">
        <v>13</v>
      </c>
      <c r="D22" s="23" t="s">
        <v>14</v>
      </c>
      <c r="E22" s="23" t="s">
        <v>46</v>
      </c>
      <c r="F22" s="82">
        <f>IF(INDEX('Instructions &amp; General Inputs'!$D$24:$D$32,MATCH(E22,'Instructions &amp; General Inputs'!$C$24:$C$32,0))="Yes",SUMIFS($AG:$AG,$AI:$AI,F$5,$AC:$AC,$E22,$AD:$AD,$C22,$AE:$AE,$D22),0)</f>
        <v>0</v>
      </c>
      <c r="G22" s="25"/>
      <c r="H22" s="161">
        <v>0.25</v>
      </c>
      <c r="I22" s="161">
        <v>0.2857142857142857</v>
      </c>
      <c r="J22" s="161">
        <v>0.33333333333333331</v>
      </c>
      <c r="K22" s="25"/>
      <c r="L22" s="161" t="s">
        <v>482</v>
      </c>
      <c r="M22" s="161" t="s">
        <v>482</v>
      </c>
      <c r="N22" s="161" t="s">
        <v>482</v>
      </c>
      <c r="O22" s="25"/>
      <c r="P22" s="167">
        <v>1</v>
      </c>
      <c r="Q22" s="167">
        <v>0</v>
      </c>
      <c r="R22" s="167">
        <v>1</v>
      </c>
      <c r="S22" s="160" t="str">
        <f t="shared" si="0"/>
        <v/>
      </c>
      <c r="T22" s="25"/>
      <c r="U22" s="162" t="b" cm="1">
        <f t="array" ref="U22">IF(COUNTIFS($P$8:$R$8,$U$2)&gt;0,$F22*H22*INDEX($P22:$R22,,MATCH($U$2,$P$8:$R$8,0)),
IF($U$2=$S$5,$F22*SUM(H22,IF($S22="",0,IF(INDEX($V$3:$V$5,MATCH($S22,$U$3:$U$5,0))="Yes",L22,0))),
IF($U$2=$S$6,$F22*SUM(H22,IF($S22="",0,IF(INDEX($V$3:$V$5,MATCH($S22,$U$3:$U$5,0))="Yes",L22,0)),0)*$R22)))</f>
        <v>0</v>
      </c>
      <c r="V22" s="162" t="b" cm="1">
        <f t="array" ref="V22">IF(COUNTIFS($P$8:$R$8,$U$2)&gt;0,$F22*I22*INDEX($P22:$R22,,MATCH($U$2,$P$8:$R$8,0)),
IF($U$2=$S$5,$F22*SUM(I22,IF($S22="",0,IF(INDEX($V$3:$V$5,MATCH($S22,$U$3:$U$5,0))="Yes",M22,0))),
IF($U$2=$S$6,$F22*SUM(I22,IF($S22="",0,IF(INDEX($V$3:$V$5,MATCH($S22,$U$3:$U$5,0))="Yes",M22,0)),0)*$R22)))</f>
        <v>0</v>
      </c>
      <c r="W22" s="162" t="b" cm="1">
        <f t="array" ref="W22">IF(COUNTIFS($P$8:$R$8,$U$2)&gt;0,$F22*J22*INDEX($P22:$R22,,MATCH($U$2,$P$8:$R$8,0)),
IF($U$2=$S$5,$F22*SUM(J22,IF($S22="",0,IF(INDEX($V$3:$V$5,MATCH($S22,$U$3:$U$5,0))="Yes",N22,0))),
IF($U$2=$S$6,$F22*SUM(J22,IF($S22="",0,IF(INDEX($V$3:$V$5,MATCH($S22,$U$3:$U$5,0))="Yes",N22,0)),0)*$R22)))</f>
        <v>0</v>
      </c>
      <c r="Y22" s="162" t="e" cm="1">
        <f t="array" ref="Y22">INDEX($U22:$W22,,MATCH('Instructions &amp; General Inputs'!$C$35,$U$8:$W$8,0))</f>
        <v>#N/A</v>
      </c>
      <c r="AA22" s="80" t="s">
        <v>143</v>
      </c>
      <c r="AB22" s="80" t="s">
        <v>144</v>
      </c>
      <c r="AC22" s="80" t="s">
        <v>57</v>
      </c>
      <c r="AD22" s="80" t="s">
        <v>30</v>
      </c>
      <c r="AE22" s="80" t="s">
        <v>31</v>
      </c>
      <c r="AF22" s="80" t="s">
        <v>146</v>
      </c>
      <c r="AG22" s="80">
        <v>7140.0645161290313</v>
      </c>
      <c r="AH22" s="80" t="s">
        <v>33</v>
      </c>
      <c r="AI22">
        <f t="shared" si="1"/>
        <v>2019</v>
      </c>
      <c r="AK22" s="80" t="s">
        <v>163</v>
      </c>
      <c r="AL22" s="80" t="s">
        <v>143</v>
      </c>
      <c r="AM22" s="80" t="s">
        <v>147</v>
      </c>
      <c r="AN22" s="80" t="s">
        <v>55</v>
      </c>
      <c r="AO22" s="80" t="s">
        <v>11</v>
      </c>
      <c r="AP22" s="80" t="s">
        <v>12</v>
      </c>
      <c r="AQ22" s="80">
        <v>1</v>
      </c>
      <c r="AR22">
        <f t="shared" si="2"/>
        <v>2019</v>
      </c>
      <c r="AT22" s="80" t="s">
        <v>47</v>
      </c>
      <c r="AU22" s="80">
        <v>2019</v>
      </c>
      <c r="AV22" s="80" t="s">
        <v>58</v>
      </c>
      <c r="AW22" s="80" t="s">
        <v>42</v>
      </c>
      <c r="AX22" s="118">
        <v>53223</v>
      </c>
    </row>
    <row r="23" spans="2:50" x14ac:dyDescent="0.3">
      <c r="B23" s="23" t="s">
        <v>48</v>
      </c>
      <c r="C23" s="23" t="s">
        <v>15</v>
      </c>
      <c r="D23" s="23" t="s">
        <v>12</v>
      </c>
      <c r="E23" s="23" t="s">
        <v>46</v>
      </c>
      <c r="F23" s="82">
        <f>IF(INDEX('Instructions &amp; General Inputs'!$D$24:$D$32,MATCH(E23,'Instructions &amp; General Inputs'!$C$24:$C$32,0))="Yes",SUMIFS($AG:$AG,$AI:$AI,F$5,$AC:$AC,$E23,$AD:$AD,$C23,$AE:$AE,$D23),0)</f>
        <v>0</v>
      </c>
      <c r="G23" s="25"/>
      <c r="H23" s="161">
        <v>0.15</v>
      </c>
      <c r="I23" s="161">
        <v>0.1714285714285714</v>
      </c>
      <c r="J23" s="161">
        <v>0.19999999999999998</v>
      </c>
      <c r="K23" s="25"/>
      <c r="L23" s="161">
        <v>0.4</v>
      </c>
      <c r="M23" s="161">
        <v>0.4</v>
      </c>
      <c r="N23" s="161">
        <v>0.4</v>
      </c>
      <c r="O23" s="25"/>
      <c r="P23" s="167">
        <v>1</v>
      </c>
      <c r="Q23" s="167">
        <v>0</v>
      </c>
      <c r="R23" s="167">
        <v>1</v>
      </c>
      <c r="S23" s="160" t="str">
        <f t="shared" si="0"/>
        <v>SMI</v>
      </c>
      <c r="T23" s="25"/>
      <c r="U23" s="162" t="b" cm="1">
        <f t="array" ref="U23">IF(COUNTIFS($P$8:$R$8,$U$2)&gt;0,$F23*H23*INDEX($P23:$R23,,MATCH($U$2,$P$8:$R$8,0)),
IF($U$2=$S$5,$F23*SUM(H23,IF($S23="",0,IF(INDEX($V$3:$V$5,MATCH($S23,$U$3:$U$5,0))="Yes",L23,0))),
IF($U$2=$S$6,$F23*SUM(H23,IF($S23="",0,IF(INDEX($V$3:$V$5,MATCH($S23,$U$3:$U$5,0))="Yes",L23,0)),0)*$R23)))</f>
        <v>0</v>
      </c>
      <c r="V23" s="162" t="b" cm="1">
        <f t="array" ref="V23">IF(COUNTIFS($P$8:$R$8,$U$2)&gt;0,$F23*I23*INDEX($P23:$R23,,MATCH($U$2,$P$8:$R$8,0)),
IF($U$2=$S$5,$F23*SUM(I23,IF($S23="",0,IF(INDEX($V$3:$V$5,MATCH($S23,$U$3:$U$5,0))="Yes",M23,0))),
IF($U$2=$S$6,$F23*SUM(I23,IF($S23="",0,IF(INDEX($V$3:$V$5,MATCH($S23,$U$3:$U$5,0))="Yes",M23,0)),0)*$R23)))</f>
        <v>0</v>
      </c>
      <c r="W23" s="162" t="b" cm="1">
        <f t="array" ref="W23">IF(COUNTIFS($P$8:$R$8,$U$2)&gt;0,$F23*J23*INDEX($P23:$R23,,MATCH($U$2,$P$8:$R$8,0)),
IF($U$2=$S$5,$F23*SUM(J23,IF($S23="",0,IF(INDEX($V$3:$V$5,MATCH($S23,$U$3:$U$5,0))="Yes",N23,0))),
IF($U$2=$S$6,$F23*SUM(J23,IF($S23="",0,IF(INDEX($V$3:$V$5,MATCH($S23,$U$3:$U$5,0))="Yes",N23,0)),0)*$R23)))</f>
        <v>0</v>
      </c>
      <c r="Y23" s="162" t="e" cm="1">
        <f t="array" ref="Y23">INDEX($U23:$W23,,MATCH('Instructions &amp; General Inputs'!$C$35,$U$8:$W$8,0))</f>
        <v>#N/A</v>
      </c>
      <c r="AA23" s="80" t="s">
        <v>143</v>
      </c>
      <c r="AB23" s="80" t="s">
        <v>144</v>
      </c>
      <c r="AC23" s="80" t="s">
        <v>57</v>
      </c>
      <c r="AD23" s="80" t="s">
        <v>29</v>
      </c>
      <c r="AE23" s="80" t="s">
        <v>28</v>
      </c>
      <c r="AF23" s="80" t="s">
        <v>145</v>
      </c>
      <c r="AG23" s="80">
        <v>200.83870967741936</v>
      </c>
      <c r="AH23" s="80" t="s">
        <v>33</v>
      </c>
      <c r="AI23">
        <f t="shared" si="1"/>
        <v>2019</v>
      </c>
      <c r="AK23" s="80" t="s">
        <v>163</v>
      </c>
      <c r="AL23" s="80" t="s">
        <v>143</v>
      </c>
      <c r="AM23" s="80" t="s">
        <v>147</v>
      </c>
      <c r="AN23" s="80" t="s">
        <v>56</v>
      </c>
      <c r="AO23" s="80" t="s">
        <v>20</v>
      </c>
      <c r="AP23" s="80" t="s">
        <v>14</v>
      </c>
      <c r="AQ23" s="80">
        <v>3</v>
      </c>
      <c r="AR23">
        <f t="shared" si="2"/>
        <v>2019</v>
      </c>
      <c r="AT23" s="80" t="s">
        <v>47</v>
      </c>
      <c r="AU23" s="80">
        <v>2019</v>
      </c>
      <c r="AV23" s="80" t="s">
        <v>59</v>
      </c>
      <c r="AW23" s="80" t="s">
        <v>42</v>
      </c>
      <c r="AX23" s="118">
        <v>37277</v>
      </c>
    </row>
    <row r="24" spans="2:50" x14ac:dyDescent="0.3">
      <c r="B24" s="23" t="s">
        <v>48</v>
      </c>
      <c r="C24" s="23" t="s">
        <v>15</v>
      </c>
      <c r="D24" s="23" t="s">
        <v>14</v>
      </c>
      <c r="E24" s="23" t="s">
        <v>46</v>
      </c>
      <c r="F24" s="82">
        <f>IF(INDEX('Instructions &amp; General Inputs'!$D$24:$D$32,MATCH(E24,'Instructions &amp; General Inputs'!$C$24:$C$32,0))="Yes",SUMIFS($AG:$AG,$AI:$AI,F$5,$AC:$AC,$E24,$AD:$AD,$C24,$AE:$AE,$D24),0)</f>
        <v>0</v>
      </c>
      <c r="G24" s="25"/>
      <c r="H24" s="161">
        <v>0.15</v>
      </c>
      <c r="I24" s="161">
        <v>0.1714285714285714</v>
      </c>
      <c r="J24" s="161">
        <v>0.19999999999999998</v>
      </c>
      <c r="K24" s="25"/>
      <c r="L24" s="161">
        <v>0.4</v>
      </c>
      <c r="M24" s="161">
        <v>0.4</v>
      </c>
      <c r="N24" s="161">
        <v>0.4</v>
      </c>
      <c r="O24" s="25"/>
      <c r="P24" s="167">
        <v>1</v>
      </c>
      <c r="Q24" s="167">
        <v>0</v>
      </c>
      <c r="R24" s="167">
        <v>1</v>
      </c>
      <c r="S24" s="160" t="str">
        <f t="shared" si="0"/>
        <v>SMI</v>
      </c>
      <c r="T24" s="25"/>
      <c r="U24" s="162" t="b" cm="1">
        <f t="array" ref="U24">IF(COUNTIFS($P$8:$R$8,$U$2)&gt;0,$F24*H24*INDEX($P24:$R24,,MATCH($U$2,$P$8:$R$8,0)),
IF($U$2=$S$5,$F24*SUM(H24,IF($S24="",0,IF(INDEX($V$3:$V$5,MATCH($S24,$U$3:$U$5,0))="Yes",L24,0))),
IF($U$2=$S$6,$F24*SUM(H24,IF($S24="",0,IF(INDEX($V$3:$V$5,MATCH($S24,$U$3:$U$5,0))="Yes",L24,0)),0)*$R24)))</f>
        <v>0</v>
      </c>
      <c r="V24" s="162" t="b" cm="1">
        <f t="array" ref="V24">IF(COUNTIFS($P$8:$R$8,$U$2)&gt;0,$F24*I24*INDEX($P24:$R24,,MATCH($U$2,$P$8:$R$8,0)),
IF($U$2=$S$5,$F24*SUM(I24,IF($S24="",0,IF(INDEX($V$3:$V$5,MATCH($S24,$U$3:$U$5,0))="Yes",M24,0))),
IF($U$2=$S$6,$F24*SUM(I24,IF($S24="",0,IF(INDEX($V$3:$V$5,MATCH($S24,$U$3:$U$5,0))="Yes",M24,0)),0)*$R24)))</f>
        <v>0</v>
      </c>
      <c r="W24" s="162" t="b" cm="1">
        <f t="array" ref="W24">IF(COUNTIFS($P$8:$R$8,$U$2)&gt;0,$F24*J24*INDEX($P24:$R24,,MATCH($U$2,$P$8:$R$8,0)),
IF($U$2=$S$5,$F24*SUM(J24,IF($S24="",0,IF(INDEX($V$3:$V$5,MATCH($S24,$U$3:$U$5,0))="Yes",N24,0))),
IF($U$2=$S$6,$F24*SUM(J24,IF($S24="",0,IF(INDEX($V$3:$V$5,MATCH($S24,$U$3:$U$5,0))="Yes",N24,0)),0)*$R24)))</f>
        <v>0</v>
      </c>
      <c r="Y24" s="162" t="e" cm="1">
        <f t="array" ref="Y24">INDEX($U24:$W24,,MATCH('Instructions &amp; General Inputs'!$C$35,$U$8:$W$8,0))</f>
        <v>#N/A</v>
      </c>
      <c r="AA24" s="80" t="s">
        <v>143</v>
      </c>
      <c r="AB24" s="80" t="s">
        <v>144</v>
      </c>
      <c r="AC24" s="80" t="s">
        <v>57</v>
      </c>
      <c r="AD24" s="80" t="s">
        <v>29</v>
      </c>
      <c r="AE24" s="80" t="s">
        <v>28</v>
      </c>
      <c r="AF24" s="80" t="s">
        <v>146</v>
      </c>
      <c r="AG24" s="80">
        <v>104</v>
      </c>
      <c r="AH24" s="80" t="s">
        <v>33</v>
      </c>
      <c r="AI24">
        <f t="shared" si="1"/>
        <v>2019</v>
      </c>
      <c r="AK24" s="80" t="s">
        <v>163</v>
      </c>
      <c r="AL24" s="80" t="s">
        <v>143</v>
      </c>
      <c r="AM24" s="80" t="s">
        <v>147</v>
      </c>
      <c r="AN24" s="80" t="s">
        <v>56</v>
      </c>
      <c r="AO24" s="80" t="s">
        <v>116</v>
      </c>
      <c r="AP24" s="80" t="s">
        <v>22</v>
      </c>
      <c r="AQ24" s="80">
        <v>2</v>
      </c>
      <c r="AR24">
        <f t="shared" si="2"/>
        <v>2019</v>
      </c>
      <c r="AT24" s="80" t="s">
        <v>47</v>
      </c>
      <c r="AU24" s="80">
        <v>2019</v>
      </c>
      <c r="AV24" s="80" t="s">
        <v>60</v>
      </c>
      <c r="AW24" s="80" t="s">
        <v>42</v>
      </c>
      <c r="AX24" s="118">
        <v>67679</v>
      </c>
    </row>
    <row r="25" spans="2:50" x14ac:dyDescent="0.3">
      <c r="B25" s="23" t="s">
        <v>48</v>
      </c>
      <c r="C25" s="23" t="s">
        <v>16</v>
      </c>
      <c r="D25" s="23" t="s">
        <v>17</v>
      </c>
      <c r="E25" s="23" t="s">
        <v>46</v>
      </c>
      <c r="F25" s="82">
        <f>IF(INDEX('Instructions &amp; General Inputs'!$D$24:$D$32,MATCH(E25,'Instructions &amp; General Inputs'!$C$24:$C$32,0))="Yes",SUMIFS($AG:$AG,$AI:$AI,F$5,$AC:$AC,$E25,$AD:$AD,$C25,$AE:$AE,$D25),0)</f>
        <v>0</v>
      </c>
      <c r="G25" s="25"/>
      <c r="H25" s="161">
        <v>0.25</v>
      </c>
      <c r="I25" s="161">
        <v>0.2857142857142857</v>
      </c>
      <c r="J25" s="161">
        <v>0.33333333333333331</v>
      </c>
      <c r="K25" s="25"/>
      <c r="L25" s="161" t="s">
        <v>482</v>
      </c>
      <c r="M25" s="161" t="s">
        <v>482</v>
      </c>
      <c r="N25" s="161" t="s">
        <v>482</v>
      </c>
      <c r="O25" s="25"/>
      <c r="P25" s="167">
        <v>1</v>
      </c>
      <c r="Q25" s="167">
        <v>0</v>
      </c>
      <c r="R25" s="167">
        <v>1</v>
      </c>
      <c r="S25" s="160" t="str">
        <f t="shared" si="0"/>
        <v/>
      </c>
      <c r="T25" s="25"/>
      <c r="U25" s="162" t="b" cm="1">
        <f t="array" ref="U25">IF(COUNTIFS($P$8:$R$8,$U$2)&gt;0,$F25*H25*INDEX($P25:$R25,,MATCH($U$2,$P$8:$R$8,0)),
IF($U$2=$S$5,$F25*SUM(H25,IF($S25="",0,IF(INDEX($V$3:$V$5,MATCH($S25,$U$3:$U$5,0))="Yes",L25,0))),
IF($U$2=$S$6,$F25*SUM(H25,IF($S25="",0,IF(INDEX($V$3:$V$5,MATCH($S25,$U$3:$U$5,0))="Yes",L25,0)),0)*$R25)))</f>
        <v>0</v>
      </c>
      <c r="V25" s="162" t="b" cm="1">
        <f t="array" ref="V25">IF(COUNTIFS($P$8:$R$8,$U$2)&gt;0,$F25*I25*INDEX($P25:$R25,,MATCH($U$2,$P$8:$R$8,0)),
IF($U$2=$S$5,$F25*SUM(I25,IF($S25="",0,IF(INDEX($V$3:$V$5,MATCH($S25,$U$3:$U$5,0))="Yes",M25,0))),
IF($U$2=$S$6,$F25*SUM(I25,IF($S25="",0,IF(INDEX($V$3:$V$5,MATCH($S25,$U$3:$U$5,0))="Yes",M25,0)),0)*$R25)))</f>
        <v>0</v>
      </c>
      <c r="W25" s="162" t="b" cm="1">
        <f t="array" ref="W25">IF(COUNTIFS($P$8:$R$8,$U$2)&gt;0,$F25*J25*INDEX($P25:$R25,,MATCH($U$2,$P$8:$R$8,0)),
IF($U$2=$S$5,$F25*SUM(J25,IF($S25="",0,IF(INDEX($V$3:$V$5,MATCH($S25,$U$3:$U$5,0))="Yes",N25,0))),
IF($U$2=$S$6,$F25*SUM(J25,IF($S25="",0,IF(INDEX($V$3:$V$5,MATCH($S25,$U$3:$U$5,0))="Yes",N25,0)),0)*$R25)))</f>
        <v>0</v>
      </c>
      <c r="Y25" s="162" t="e" cm="1">
        <f t="array" ref="Y25">INDEX($U25:$W25,,MATCH('Instructions &amp; General Inputs'!$C$35,$U$8:$W$8,0))</f>
        <v>#N/A</v>
      </c>
      <c r="AA25" s="80" t="s">
        <v>143</v>
      </c>
      <c r="AB25" s="80" t="s">
        <v>144</v>
      </c>
      <c r="AC25" s="80" t="s">
        <v>58</v>
      </c>
      <c r="AD25" s="80" t="s">
        <v>30</v>
      </c>
      <c r="AE25" s="80" t="s">
        <v>31</v>
      </c>
      <c r="AF25" s="80" t="s">
        <v>145</v>
      </c>
      <c r="AG25" s="80">
        <v>14625.115207373272</v>
      </c>
      <c r="AH25" s="80" t="s">
        <v>33</v>
      </c>
      <c r="AI25">
        <f t="shared" si="1"/>
        <v>2019</v>
      </c>
      <c r="AK25" s="80" t="s">
        <v>163</v>
      </c>
      <c r="AL25" s="80" t="s">
        <v>143</v>
      </c>
      <c r="AM25" s="80" t="s">
        <v>147</v>
      </c>
      <c r="AN25" s="80" t="s">
        <v>56</v>
      </c>
      <c r="AO25" s="80" t="s">
        <v>116</v>
      </c>
      <c r="AP25" s="80" t="s">
        <v>23</v>
      </c>
      <c r="AQ25" s="80">
        <v>3</v>
      </c>
      <c r="AR25">
        <f t="shared" si="2"/>
        <v>2019</v>
      </c>
      <c r="AT25" s="80" t="s">
        <v>47</v>
      </c>
      <c r="AU25" s="80">
        <v>2019</v>
      </c>
      <c r="AV25" s="80" t="s">
        <v>61</v>
      </c>
      <c r="AW25" s="80" t="s">
        <v>42</v>
      </c>
      <c r="AX25" s="118">
        <v>81279</v>
      </c>
    </row>
    <row r="26" spans="2:50" x14ac:dyDescent="0.3">
      <c r="B26" s="23" t="s">
        <v>48</v>
      </c>
      <c r="C26" s="23" t="s">
        <v>16</v>
      </c>
      <c r="D26" s="23" t="s">
        <v>18</v>
      </c>
      <c r="E26" s="23" t="s">
        <v>46</v>
      </c>
      <c r="F26" s="82">
        <f>IF(INDEX('Instructions &amp; General Inputs'!$D$24:$D$32,MATCH(E26,'Instructions &amp; General Inputs'!$C$24:$C$32,0))="Yes",SUMIFS($AG:$AG,$AI:$AI,F$5,$AC:$AC,$E26,$AD:$AD,$C26,$AE:$AE,$D26),0)</f>
        <v>0</v>
      </c>
      <c r="G26" s="25"/>
      <c r="H26" s="161">
        <v>0.25</v>
      </c>
      <c r="I26" s="161">
        <v>0.2857142857142857</v>
      </c>
      <c r="J26" s="161">
        <v>0.33333333333333331</v>
      </c>
      <c r="K26" s="25"/>
      <c r="L26" s="161" t="s">
        <v>482</v>
      </c>
      <c r="M26" s="161" t="s">
        <v>482</v>
      </c>
      <c r="N26" s="161" t="s">
        <v>482</v>
      </c>
      <c r="O26" s="25"/>
      <c r="P26" s="167">
        <v>1</v>
      </c>
      <c r="Q26" s="167">
        <v>0</v>
      </c>
      <c r="R26" s="167">
        <v>1</v>
      </c>
      <c r="S26" s="160" t="str">
        <f t="shared" si="0"/>
        <v/>
      </c>
      <c r="T26" s="25"/>
      <c r="U26" s="162" t="b" cm="1">
        <f t="array" ref="U26">IF(COUNTIFS($P$8:$R$8,$U$2)&gt;0,$F26*H26*INDEX($P26:$R26,,MATCH($U$2,$P$8:$R$8,0)),
IF($U$2=$S$5,$F26*SUM(H26,IF($S26="",0,IF(INDEX($V$3:$V$5,MATCH($S26,$U$3:$U$5,0))="Yes",L26,0))),
IF($U$2=$S$6,$F26*SUM(H26,IF($S26="",0,IF(INDEX($V$3:$V$5,MATCH($S26,$U$3:$U$5,0))="Yes",L26,0)),0)*$R26)))</f>
        <v>0</v>
      </c>
      <c r="V26" s="162" t="b" cm="1">
        <f t="array" ref="V26">IF(COUNTIFS($P$8:$R$8,$U$2)&gt;0,$F26*I26*INDEX($P26:$R26,,MATCH($U$2,$P$8:$R$8,0)),
IF($U$2=$S$5,$F26*SUM(I26,IF($S26="",0,IF(INDEX($V$3:$V$5,MATCH($S26,$U$3:$U$5,0))="Yes",M26,0))),
IF($U$2=$S$6,$F26*SUM(I26,IF($S26="",0,IF(INDEX($V$3:$V$5,MATCH($S26,$U$3:$U$5,0))="Yes",M26,0)),0)*$R26)))</f>
        <v>0</v>
      </c>
      <c r="W26" s="162" t="b" cm="1">
        <f t="array" ref="W26">IF(COUNTIFS($P$8:$R$8,$U$2)&gt;0,$F26*J26*INDEX($P26:$R26,,MATCH($U$2,$P$8:$R$8,0)),
IF($U$2=$S$5,$F26*SUM(J26,IF($S26="",0,IF(INDEX($V$3:$V$5,MATCH($S26,$U$3:$U$5,0))="Yes",N26,0))),
IF($U$2=$S$6,$F26*SUM(J26,IF($S26="",0,IF(INDEX($V$3:$V$5,MATCH($S26,$U$3:$U$5,0))="Yes",N26,0)),0)*$R26)))</f>
        <v>0</v>
      </c>
      <c r="Y26" s="162" t="e" cm="1">
        <f t="array" ref="Y26">INDEX($U26:$W26,,MATCH('Instructions &amp; General Inputs'!$C$35,$U$8:$W$8,0))</f>
        <v>#N/A</v>
      </c>
      <c r="AA26" s="80" t="s">
        <v>143</v>
      </c>
      <c r="AB26" s="80" t="s">
        <v>144</v>
      </c>
      <c r="AC26" s="80" t="s">
        <v>58</v>
      </c>
      <c r="AD26" s="80" t="s">
        <v>30</v>
      </c>
      <c r="AE26" s="80" t="s">
        <v>31</v>
      </c>
      <c r="AF26" s="80" t="s">
        <v>146</v>
      </c>
      <c r="AG26" s="80">
        <v>7430.7419354838712</v>
      </c>
      <c r="AH26" s="80" t="s">
        <v>33</v>
      </c>
      <c r="AI26">
        <f t="shared" si="1"/>
        <v>2019</v>
      </c>
      <c r="AK26" s="80" t="s">
        <v>163</v>
      </c>
      <c r="AL26" s="80" t="s">
        <v>143</v>
      </c>
      <c r="AM26" s="80" t="s">
        <v>147</v>
      </c>
      <c r="AN26" s="80" t="s">
        <v>56</v>
      </c>
      <c r="AO26" s="80" t="s">
        <v>13</v>
      </c>
      <c r="AP26" s="80" t="s">
        <v>14</v>
      </c>
      <c r="AQ26" s="80">
        <v>5</v>
      </c>
      <c r="AR26">
        <f t="shared" si="2"/>
        <v>2019</v>
      </c>
      <c r="AT26" s="80" t="s">
        <v>47</v>
      </c>
      <c r="AU26" s="80">
        <v>2019</v>
      </c>
      <c r="AV26" s="80" t="s">
        <v>62</v>
      </c>
      <c r="AW26" s="80" t="s">
        <v>42</v>
      </c>
      <c r="AX26" s="118">
        <v>256337</v>
      </c>
    </row>
    <row r="27" spans="2:50" x14ac:dyDescent="0.3">
      <c r="B27" s="23" t="s">
        <v>48</v>
      </c>
      <c r="C27" s="23" t="s">
        <v>16</v>
      </c>
      <c r="D27" s="23" t="s">
        <v>19</v>
      </c>
      <c r="E27" s="23" t="s">
        <v>46</v>
      </c>
      <c r="F27" s="82">
        <f>IF(INDEX('Instructions &amp; General Inputs'!$D$24:$D$32,MATCH(E27,'Instructions &amp; General Inputs'!$C$24:$C$32,0))="Yes",SUMIFS($AG:$AG,$AI:$AI,F$5,$AC:$AC,$E27,$AD:$AD,$C27,$AE:$AE,$D27),0)</f>
        <v>0</v>
      </c>
      <c r="G27" s="25"/>
      <c r="H27" s="161">
        <v>0.15</v>
      </c>
      <c r="I27" s="161">
        <v>0.1714285714285714</v>
      </c>
      <c r="J27" s="161">
        <v>0.19999999999999998</v>
      </c>
      <c r="K27" s="25"/>
      <c r="L27" s="161">
        <v>0.4</v>
      </c>
      <c r="M27" s="161">
        <v>0.4</v>
      </c>
      <c r="N27" s="161">
        <v>0.4</v>
      </c>
      <c r="O27" s="25"/>
      <c r="P27" s="167">
        <v>1</v>
      </c>
      <c r="Q27" s="167">
        <v>0</v>
      </c>
      <c r="R27" s="167">
        <v>1</v>
      </c>
      <c r="S27" s="160" t="str">
        <f t="shared" si="0"/>
        <v>SMI</v>
      </c>
      <c r="T27" s="25"/>
      <c r="U27" s="162" t="b" cm="1">
        <f t="array" ref="U27">IF(COUNTIFS($P$8:$R$8,$U$2)&gt;0,$F27*H27*INDEX($P27:$R27,,MATCH($U$2,$P$8:$R$8,0)),
IF($U$2=$S$5,$F27*SUM(H27,IF($S27="",0,IF(INDEX($V$3:$V$5,MATCH($S27,$U$3:$U$5,0))="Yes",L27,0))),
IF($U$2=$S$6,$F27*SUM(H27,IF($S27="",0,IF(INDEX($V$3:$V$5,MATCH($S27,$U$3:$U$5,0))="Yes",L27,0)),0)*$R27)))</f>
        <v>0</v>
      </c>
      <c r="V27" s="162" t="b" cm="1">
        <f t="array" ref="V27">IF(COUNTIFS($P$8:$R$8,$U$2)&gt;0,$F27*I27*INDEX($P27:$R27,,MATCH($U$2,$P$8:$R$8,0)),
IF($U$2=$S$5,$F27*SUM(I27,IF($S27="",0,IF(INDEX($V$3:$V$5,MATCH($S27,$U$3:$U$5,0))="Yes",M27,0))),
IF($U$2=$S$6,$F27*SUM(I27,IF($S27="",0,IF(INDEX($V$3:$V$5,MATCH($S27,$U$3:$U$5,0))="Yes",M27,0)),0)*$R27)))</f>
        <v>0</v>
      </c>
      <c r="W27" s="162" t="b" cm="1">
        <f t="array" ref="W27">IF(COUNTIFS($P$8:$R$8,$U$2)&gt;0,$F27*J27*INDEX($P27:$R27,,MATCH($U$2,$P$8:$R$8,0)),
IF($U$2=$S$5,$F27*SUM(J27,IF($S27="",0,IF(INDEX($V$3:$V$5,MATCH($S27,$U$3:$U$5,0))="Yes",N27,0))),
IF($U$2=$S$6,$F27*SUM(J27,IF($S27="",0,IF(INDEX($V$3:$V$5,MATCH($S27,$U$3:$U$5,0))="Yes",N27,0)),0)*$R27)))</f>
        <v>0</v>
      </c>
      <c r="Y27" s="162" t="e" cm="1">
        <f t="array" ref="Y27">INDEX($U27:$W27,,MATCH('Instructions &amp; General Inputs'!$C$35,$U$8:$W$8,0))</f>
        <v>#N/A</v>
      </c>
      <c r="AA27" s="80" t="s">
        <v>143</v>
      </c>
      <c r="AB27" s="80" t="s">
        <v>144</v>
      </c>
      <c r="AC27" s="80" t="s">
        <v>58</v>
      </c>
      <c r="AD27" s="80" t="s">
        <v>29</v>
      </c>
      <c r="AE27" s="80" t="s">
        <v>28</v>
      </c>
      <c r="AF27" s="80" t="s">
        <v>145</v>
      </c>
      <c r="AG27" s="80">
        <v>161.12903225806451</v>
      </c>
      <c r="AH27" s="80" t="s">
        <v>33</v>
      </c>
      <c r="AI27">
        <f t="shared" si="1"/>
        <v>2019</v>
      </c>
      <c r="AK27" s="80" t="s">
        <v>163</v>
      </c>
      <c r="AL27" s="80" t="s">
        <v>143</v>
      </c>
      <c r="AM27" s="80" t="s">
        <v>147</v>
      </c>
      <c r="AN27" s="80" t="s">
        <v>56</v>
      </c>
      <c r="AO27" s="80" t="s">
        <v>15</v>
      </c>
      <c r="AP27" s="80" t="s">
        <v>14</v>
      </c>
      <c r="AQ27" s="80">
        <v>15</v>
      </c>
      <c r="AR27">
        <f t="shared" si="2"/>
        <v>2019</v>
      </c>
      <c r="AT27" s="80"/>
      <c r="AU27" s="80"/>
      <c r="AV27" s="80"/>
      <c r="AW27" s="80"/>
      <c r="AX27" s="117"/>
    </row>
    <row r="28" spans="2:50" x14ac:dyDescent="0.3">
      <c r="B28" s="23" t="s">
        <v>48</v>
      </c>
      <c r="C28" s="23" t="s">
        <v>20</v>
      </c>
      <c r="D28" s="23" t="s">
        <v>5</v>
      </c>
      <c r="E28" s="23" t="s">
        <v>46</v>
      </c>
      <c r="F28" s="82">
        <f>IF(INDEX('Instructions &amp; General Inputs'!$D$24:$D$32,MATCH(E28,'Instructions &amp; General Inputs'!$C$24:$C$32,0))="Yes",SUMIFS($AG:$AG,$AI:$AI,F$5,$AC:$AC,$E28,$AD:$AD,$C28,$AE:$AE,$D28),0)</f>
        <v>0</v>
      </c>
      <c r="G28" s="25"/>
      <c r="H28" s="161">
        <v>0.1</v>
      </c>
      <c r="I28" s="161">
        <v>0.11428571428571428</v>
      </c>
      <c r="J28" s="161">
        <v>0.13333333333333333</v>
      </c>
      <c r="K28" s="25"/>
      <c r="L28" s="161">
        <v>0.6</v>
      </c>
      <c r="M28" s="161">
        <v>0.6</v>
      </c>
      <c r="N28" s="161">
        <v>0.6</v>
      </c>
      <c r="O28" s="25"/>
      <c r="P28" s="167">
        <v>1</v>
      </c>
      <c r="Q28" s="167">
        <v>0</v>
      </c>
      <c r="R28" s="167">
        <v>1</v>
      </c>
      <c r="S28" s="160" t="str">
        <f t="shared" si="0"/>
        <v>Child Welfare</v>
      </c>
      <c r="T28" s="25"/>
      <c r="U28" s="162" t="b" cm="1">
        <f t="array" ref="U28">IF(COUNTIFS($P$8:$R$8,$U$2)&gt;0,$F28*H28*INDEX($P28:$R28,,MATCH($U$2,$P$8:$R$8,0)),
IF($U$2=$S$5,$F28*SUM(H28,IF($S28="",0,IF(INDEX($V$3:$V$5,MATCH($S28,$U$3:$U$5,0))="Yes",L28,0))),
IF($U$2=$S$6,$F28*SUM(H28,IF($S28="",0,IF(INDEX($V$3:$V$5,MATCH($S28,$U$3:$U$5,0))="Yes",L28,0)),0)*$R28)))</f>
        <v>0</v>
      </c>
      <c r="V28" s="162" t="b" cm="1">
        <f t="array" ref="V28">IF(COUNTIFS($P$8:$R$8,$U$2)&gt;0,$F28*I28*INDEX($P28:$R28,,MATCH($U$2,$P$8:$R$8,0)),
IF($U$2=$S$5,$F28*SUM(I28,IF($S28="",0,IF(INDEX($V$3:$V$5,MATCH($S28,$U$3:$U$5,0))="Yes",M28,0))),
IF($U$2=$S$6,$F28*SUM(I28,IF($S28="",0,IF(INDEX($V$3:$V$5,MATCH($S28,$U$3:$U$5,0))="Yes",M28,0)),0)*$R28)))</f>
        <v>0</v>
      </c>
      <c r="W28" s="162" t="b" cm="1">
        <f t="array" ref="W28">IF(COUNTIFS($P$8:$R$8,$U$2)&gt;0,$F28*J28*INDEX($P28:$R28,,MATCH($U$2,$P$8:$R$8,0)),
IF($U$2=$S$5,$F28*SUM(J28,IF($S28="",0,IF(INDEX($V$3:$V$5,MATCH($S28,$U$3:$U$5,0))="Yes",N28,0))),
IF($U$2=$S$6,$F28*SUM(J28,IF($S28="",0,IF(INDEX($V$3:$V$5,MATCH($S28,$U$3:$U$5,0))="Yes",N28,0)),0)*$R28)))</f>
        <v>0</v>
      </c>
      <c r="Y28" s="162" t="e" cm="1">
        <f t="array" ref="Y28">INDEX($U28:$W28,,MATCH('Instructions &amp; General Inputs'!$C$35,$U$8:$W$8,0))</f>
        <v>#N/A</v>
      </c>
      <c r="AA28" s="80" t="s">
        <v>143</v>
      </c>
      <c r="AB28" s="80" t="s">
        <v>144</v>
      </c>
      <c r="AC28" s="80" t="s">
        <v>58</v>
      </c>
      <c r="AD28" s="80" t="s">
        <v>29</v>
      </c>
      <c r="AE28" s="80" t="s">
        <v>28</v>
      </c>
      <c r="AF28" s="80" t="s">
        <v>146</v>
      </c>
      <c r="AG28" s="80">
        <v>82</v>
      </c>
      <c r="AH28" s="80" t="s">
        <v>33</v>
      </c>
      <c r="AI28">
        <f t="shared" si="1"/>
        <v>2019</v>
      </c>
      <c r="AK28" s="80" t="s">
        <v>163</v>
      </c>
      <c r="AL28" s="80" t="s">
        <v>143</v>
      </c>
      <c r="AM28" s="80" t="s">
        <v>147</v>
      </c>
      <c r="AN28" s="80" t="s">
        <v>56</v>
      </c>
      <c r="AO28" s="80" t="s">
        <v>4</v>
      </c>
      <c r="AP28" s="80" t="s">
        <v>8</v>
      </c>
      <c r="AQ28" s="80">
        <v>1099</v>
      </c>
      <c r="AR28">
        <f t="shared" si="2"/>
        <v>2019</v>
      </c>
      <c r="AT28" s="80"/>
      <c r="AU28" s="80"/>
      <c r="AV28" s="80"/>
      <c r="AW28" s="80"/>
      <c r="AX28" s="117"/>
    </row>
    <row r="29" spans="2:50" x14ac:dyDescent="0.3">
      <c r="B29" s="23" t="s">
        <v>48</v>
      </c>
      <c r="C29" s="23" t="s">
        <v>20</v>
      </c>
      <c r="D29" s="23" t="s">
        <v>6</v>
      </c>
      <c r="E29" s="23" t="s">
        <v>46</v>
      </c>
      <c r="F29" s="82">
        <f>IF(INDEX('Instructions &amp; General Inputs'!$D$24:$D$32,MATCH(E29,'Instructions &amp; General Inputs'!$C$24:$C$32,0))="Yes",SUMIFS($AG:$AG,$AI:$AI,F$5,$AC:$AC,$E29,$AD:$AD,$C29,$AE:$AE,$D29),0)</f>
        <v>0</v>
      </c>
      <c r="G29" s="25"/>
      <c r="H29" s="161">
        <v>0.1</v>
      </c>
      <c r="I29" s="161">
        <v>0.11428571428571428</v>
      </c>
      <c r="J29" s="161">
        <v>0.13333333333333333</v>
      </c>
      <c r="K29" s="25"/>
      <c r="L29" s="161">
        <v>0.6</v>
      </c>
      <c r="M29" s="161">
        <v>0.6</v>
      </c>
      <c r="N29" s="161">
        <v>0.6</v>
      </c>
      <c r="O29" s="25"/>
      <c r="P29" s="167">
        <v>1</v>
      </c>
      <c r="Q29" s="167">
        <v>0</v>
      </c>
      <c r="R29" s="167">
        <v>1</v>
      </c>
      <c r="S29" s="160" t="str">
        <f t="shared" si="0"/>
        <v>Child Welfare</v>
      </c>
      <c r="T29" s="25"/>
      <c r="U29" s="162" t="b" cm="1">
        <f t="array" ref="U29">IF(COUNTIFS($P$8:$R$8,$U$2)&gt;0,$F29*H29*INDEX($P29:$R29,,MATCH($U$2,$P$8:$R$8,0)),
IF($U$2=$S$5,$F29*SUM(H29,IF($S29="",0,IF(INDEX($V$3:$V$5,MATCH($S29,$U$3:$U$5,0))="Yes",L29,0))),
IF($U$2=$S$6,$F29*SUM(H29,IF($S29="",0,IF(INDEX($V$3:$V$5,MATCH($S29,$U$3:$U$5,0))="Yes",L29,0)),0)*$R29)))</f>
        <v>0</v>
      </c>
      <c r="V29" s="162" t="b" cm="1">
        <f t="array" ref="V29">IF(COUNTIFS($P$8:$R$8,$U$2)&gt;0,$F29*I29*INDEX($P29:$R29,,MATCH($U$2,$P$8:$R$8,0)),
IF($U$2=$S$5,$F29*SUM(I29,IF($S29="",0,IF(INDEX($V$3:$V$5,MATCH($S29,$U$3:$U$5,0))="Yes",M29,0))),
IF($U$2=$S$6,$F29*SUM(I29,IF($S29="",0,IF(INDEX($V$3:$V$5,MATCH($S29,$U$3:$U$5,0))="Yes",M29,0)),0)*$R29)))</f>
        <v>0</v>
      </c>
      <c r="W29" s="162" t="b" cm="1">
        <f t="array" ref="W29">IF(COUNTIFS($P$8:$R$8,$U$2)&gt;0,$F29*J29*INDEX($P29:$R29,,MATCH($U$2,$P$8:$R$8,0)),
IF($U$2=$S$5,$F29*SUM(J29,IF($S29="",0,IF(INDEX($V$3:$V$5,MATCH($S29,$U$3:$U$5,0))="Yes",N29,0))),
IF($U$2=$S$6,$F29*SUM(J29,IF($S29="",0,IF(INDEX($V$3:$V$5,MATCH($S29,$U$3:$U$5,0))="Yes",N29,0)),0)*$R29)))</f>
        <v>0</v>
      </c>
      <c r="Y29" s="162" t="e" cm="1">
        <f t="array" ref="Y29">INDEX($U29:$W29,,MATCH('Instructions &amp; General Inputs'!$C$35,$U$8:$W$8,0))</f>
        <v>#N/A</v>
      </c>
      <c r="AA29" s="80" t="s">
        <v>143</v>
      </c>
      <c r="AB29" s="80" t="s">
        <v>144</v>
      </c>
      <c r="AC29" s="80" t="s">
        <v>59</v>
      </c>
      <c r="AD29" s="80" t="s">
        <v>30</v>
      </c>
      <c r="AE29" s="80" t="s">
        <v>31</v>
      </c>
      <c r="AF29" s="80" t="s">
        <v>145</v>
      </c>
      <c r="AG29" s="80">
        <v>6313.1912442396315</v>
      </c>
      <c r="AH29" s="80" t="s">
        <v>33</v>
      </c>
      <c r="AI29">
        <f t="shared" si="1"/>
        <v>2019</v>
      </c>
      <c r="AK29" s="80" t="s">
        <v>163</v>
      </c>
      <c r="AL29" s="80" t="s">
        <v>143</v>
      </c>
      <c r="AM29" s="80" t="s">
        <v>147</v>
      </c>
      <c r="AN29" s="80" t="s">
        <v>56</v>
      </c>
      <c r="AO29" s="80" t="s">
        <v>11</v>
      </c>
      <c r="AP29" s="80" t="s">
        <v>8</v>
      </c>
      <c r="AQ29" s="80">
        <v>211</v>
      </c>
      <c r="AR29">
        <f t="shared" si="2"/>
        <v>2019</v>
      </c>
      <c r="AT29" s="80"/>
      <c r="AU29" s="80"/>
      <c r="AV29" s="80"/>
      <c r="AW29" s="80"/>
      <c r="AX29" s="117"/>
    </row>
    <row r="30" spans="2:50" x14ac:dyDescent="0.3">
      <c r="B30" s="23" t="s">
        <v>48</v>
      </c>
      <c r="C30" s="23" t="s">
        <v>20</v>
      </c>
      <c r="D30" s="23" t="s">
        <v>7</v>
      </c>
      <c r="E30" s="23" t="s">
        <v>46</v>
      </c>
      <c r="F30" s="82">
        <f>IF(INDEX('Instructions &amp; General Inputs'!$D$24:$D$32,MATCH(E30,'Instructions &amp; General Inputs'!$C$24:$C$32,0))="Yes",SUMIFS($AG:$AG,$AI:$AI,F$5,$AC:$AC,$E30,$AD:$AD,$C30,$AE:$AE,$D30),0)</f>
        <v>0</v>
      </c>
      <c r="G30" s="25"/>
      <c r="H30" s="161">
        <v>0.1</v>
      </c>
      <c r="I30" s="161">
        <v>0.11428571428571428</v>
      </c>
      <c r="J30" s="161">
        <v>0.13333333333333333</v>
      </c>
      <c r="K30" s="25"/>
      <c r="L30" s="161">
        <v>0.6</v>
      </c>
      <c r="M30" s="161">
        <v>0.6</v>
      </c>
      <c r="N30" s="161">
        <v>0.6</v>
      </c>
      <c r="O30" s="25"/>
      <c r="P30" s="167">
        <v>1</v>
      </c>
      <c r="Q30" s="167">
        <v>0</v>
      </c>
      <c r="R30" s="167">
        <v>1</v>
      </c>
      <c r="S30" s="160" t="str">
        <f t="shared" si="0"/>
        <v>Child Welfare</v>
      </c>
      <c r="T30" s="25"/>
      <c r="U30" s="162" t="b" cm="1">
        <f t="array" ref="U30">IF(COUNTIFS($P$8:$R$8,$U$2)&gt;0,$F30*H30*INDEX($P30:$R30,,MATCH($U$2,$P$8:$R$8,0)),
IF($U$2=$S$5,$F30*SUM(H30,IF($S30="",0,IF(INDEX($V$3:$V$5,MATCH($S30,$U$3:$U$5,0))="Yes",L30,0))),
IF($U$2=$S$6,$F30*SUM(H30,IF($S30="",0,IF(INDEX($V$3:$V$5,MATCH($S30,$U$3:$U$5,0))="Yes",L30,0)),0)*$R30)))</f>
        <v>0</v>
      </c>
      <c r="V30" s="162" t="b" cm="1">
        <f t="array" ref="V30">IF(COUNTIFS($P$8:$R$8,$U$2)&gt;0,$F30*I30*INDEX($P30:$R30,,MATCH($U$2,$P$8:$R$8,0)),
IF($U$2=$S$5,$F30*SUM(I30,IF($S30="",0,IF(INDEX($V$3:$V$5,MATCH($S30,$U$3:$U$5,0))="Yes",M30,0))),
IF($U$2=$S$6,$F30*SUM(I30,IF($S30="",0,IF(INDEX($V$3:$V$5,MATCH($S30,$U$3:$U$5,0))="Yes",M30,0)),0)*$R30)))</f>
        <v>0</v>
      </c>
      <c r="W30" s="162" t="b" cm="1">
        <f t="array" ref="W30">IF(COUNTIFS($P$8:$R$8,$U$2)&gt;0,$F30*J30*INDEX($P30:$R30,,MATCH($U$2,$P$8:$R$8,0)),
IF($U$2=$S$5,$F30*SUM(J30,IF($S30="",0,IF(INDEX($V$3:$V$5,MATCH($S30,$U$3:$U$5,0))="Yes",N30,0))),
IF($U$2=$S$6,$F30*SUM(J30,IF($S30="",0,IF(INDEX($V$3:$V$5,MATCH($S30,$U$3:$U$5,0))="Yes",N30,0)),0)*$R30)))</f>
        <v>0</v>
      </c>
      <c r="Y30" s="162" t="e" cm="1">
        <f t="array" ref="Y30">INDEX($U30:$W30,,MATCH('Instructions &amp; General Inputs'!$C$35,$U$8:$W$8,0))</f>
        <v>#N/A</v>
      </c>
      <c r="AA30" s="80" t="s">
        <v>143</v>
      </c>
      <c r="AB30" s="80" t="s">
        <v>144</v>
      </c>
      <c r="AC30" s="80" t="s">
        <v>59</v>
      </c>
      <c r="AD30" s="80" t="s">
        <v>30</v>
      </c>
      <c r="AE30" s="80" t="s">
        <v>31</v>
      </c>
      <c r="AF30" s="80" t="s">
        <v>146</v>
      </c>
      <c r="AG30" s="80">
        <v>3174.8064516129029</v>
      </c>
      <c r="AH30" s="80" t="s">
        <v>33</v>
      </c>
      <c r="AI30">
        <f t="shared" si="1"/>
        <v>2019</v>
      </c>
      <c r="AK30" s="80" t="s">
        <v>163</v>
      </c>
      <c r="AL30" s="80" t="s">
        <v>143</v>
      </c>
      <c r="AM30" s="80" t="s">
        <v>147</v>
      </c>
      <c r="AN30" s="80" t="s">
        <v>57</v>
      </c>
      <c r="AO30" s="80" t="s">
        <v>20</v>
      </c>
      <c r="AP30" s="80" t="s">
        <v>14</v>
      </c>
      <c r="AQ30" s="80">
        <v>6</v>
      </c>
      <c r="AR30">
        <f t="shared" si="2"/>
        <v>2019</v>
      </c>
      <c r="AT30" s="80"/>
      <c r="AU30" s="80"/>
      <c r="AV30" s="80"/>
      <c r="AW30" s="80"/>
      <c r="AX30" s="117"/>
    </row>
    <row r="31" spans="2:50" x14ac:dyDescent="0.3">
      <c r="B31" s="23" t="s">
        <v>48</v>
      </c>
      <c r="C31" s="23" t="s">
        <v>20</v>
      </c>
      <c r="D31" s="23" t="s">
        <v>14</v>
      </c>
      <c r="E31" s="23" t="s">
        <v>46</v>
      </c>
      <c r="F31" s="82">
        <f>IF(INDEX('Instructions &amp; General Inputs'!$D$24:$D$32,MATCH(E31,'Instructions &amp; General Inputs'!$C$24:$C$32,0))="Yes",SUMIFS($AG:$AG,$AI:$AI,F$5,$AC:$AC,$E31,$AD:$AD,$C31,$AE:$AE,$D31),0)</f>
        <v>0</v>
      </c>
      <c r="G31" s="25"/>
      <c r="H31" s="161">
        <v>0.1</v>
      </c>
      <c r="I31" s="161">
        <v>0.11428571428571428</v>
      </c>
      <c r="J31" s="161">
        <v>0.13333333333333333</v>
      </c>
      <c r="K31" s="25"/>
      <c r="L31" s="161">
        <v>0.6</v>
      </c>
      <c r="M31" s="161">
        <v>0.6</v>
      </c>
      <c r="N31" s="161">
        <v>0.6</v>
      </c>
      <c r="O31" s="25"/>
      <c r="P31" s="167">
        <v>1</v>
      </c>
      <c r="Q31" s="167">
        <v>0</v>
      </c>
      <c r="R31" s="167">
        <v>1</v>
      </c>
      <c r="S31" s="160" t="str">
        <f t="shared" si="0"/>
        <v>Child Welfare</v>
      </c>
      <c r="T31" s="25"/>
      <c r="U31" s="162" t="b" cm="1">
        <f t="array" ref="U31">IF(COUNTIFS($P$8:$R$8,$U$2)&gt;0,$F31*H31*INDEX($P31:$R31,,MATCH($U$2,$P$8:$R$8,0)),
IF($U$2=$S$5,$F31*SUM(H31,IF($S31="",0,IF(INDEX($V$3:$V$5,MATCH($S31,$U$3:$U$5,0))="Yes",L31,0))),
IF($U$2=$S$6,$F31*SUM(H31,IF($S31="",0,IF(INDEX($V$3:$V$5,MATCH($S31,$U$3:$U$5,0))="Yes",L31,0)),0)*$R31)))</f>
        <v>0</v>
      </c>
      <c r="V31" s="162" t="b" cm="1">
        <f t="array" ref="V31">IF(COUNTIFS($P$8:$R$8,$U$2)&gt;0,$F31*I31*INDEX($P31:$R31,,MATCH($U$2,$P$8:$R$8,0)),
IF($U$2=$S$5,$F31*SUM(I31,IF($S31="",0,IF(INDEX($V$3:$V$5,MATCH($S31,$U$3:$U$5,0))="Yes",M31,0))),
IF($U$2=$S$6,$F31*SUM(I31,IF($S31="",0,IF(INDEX($V$3:$V$5,MATCH($S31,$U$3:$U$5,0))="Yes",M31,0)),0)*$R31)))</f>
        <v>0</v>
      </c>
      <c r="W31" s="162" t="b" cm="1">
        <f t="array" ref="W31">IF(COUNTIFS($P$8:$R$8,$U$2)&gt;0,$F31*J31*INDEX($P31:$R31,,MATCH($U$2,$P$8:$R$8,0)),
IF($U$2=$S$5,$F31*SUM(J31,IF($S31="",0,IF(INDEX($V$3:$V$5,MATCH($S31,$U$3:$U$5,0))="Yes",N31,0))),
IF($U$2=$S$6,$F31*SUM(J31,IF($S31="",0,IF(INDEX($V$3:$V$5,MATCH($S31,$U$3:$U$5,0))="Yes",N31,0)),0)*$R31)))</f>
        <v>0</v>
      </c>
      <c r="Y31" s="162" t="e" cm="1">
        <f t="array" ref="Y31">INDEX($U31:$W31,,MATCH('Instructions &amp; General Inputs'!$C$35,$U$8:$W$8,0))</f>
        <v>#N/A</v>
      </c>
      <c r="AA31" s="80" t="s">
        <v>143</v>
      </c>
      <c r="AB31" s="80" t="s">
        <v>144</v>
      </c>
      <c r="AC31" s="80" t="s">
        <v>59</v>
      </c>
      <c r="AD31" s="80" t="s">
        <v>29</v>
      </c>
      <c r="AE31" s="80" t="s">
        <v>28</v>
      </c>
      <c r="AF31" s="80" t="s">
        <v>145</v>
      </c>
      <c r="AG31" s="80">
        <v>49</v>
      </c>
      <c r="AH31" s="80" t="s">
        <v>33</v>
      </c>
      <c r="AI31">
        <f t="shared" si="1"/>
        <v>2019</v>
      </c>
      <c r="AK31" s="80" t="s">
        <v>163</v>
      </c>
      <c r="AL31" s="80" t="s">
        <v>143</v>
      </c>
      <c r="AM31" s="80" t="s">
        <v>147</v>
      </c>
      <c r="AN31" s="80" t="s">
        <v>57</v>
      </c>
      <c r="AO31" s="80" t="s">
        <v>116</v>
      </c>
      <c r="AP31" s="80" t="s">
        <v>22</v>
      </c>
      <c r="AQ31" s="80">
        <v>5</v>
      </c>
      <c r="AR31">
        <f t="shared" si="2"/>
        <v>2019</v>
      </c>
      <c r="AT31" s="80"/>
      <c r="AU31" s="80"/>
      <c r="AV31" s="80"/>
      <c r="AW31" s="80"/>
      <c r="AX31" s="117"/>
    </row>
    <row r="32" spans="2:50" x14ac:dyDescent="0.3">
      <c r="B32" s="23" t="s">
        <v>48</v>
      </c>
      <c r="C32" s="23" t="s">
        <v>116</v>
      </c>
      <c r="D32" s="23" t="s">
        <v>22</v>
      </c>
      <c r="E32" s="23" t="s">
        <v>46</v>
      </c>
      <c r="F32" s="82">
        <f>IF(INDEX('Instructions &amp; General Inputs'!$D$24:$D$32,MATCH(E32,'Instructions &amp; General Inputs'!$C$24:$C$32,0))="Yes",SUMIFS($AG:$AG,$AI:$AI,F$5,$AC:$AC,$E32,$AD:$AD,$C32,$AE:$AE,$D32),0)</f>
        <v>0</v>
      </c>
      <c r="G32" s="25"/>
      <c r="H32" s="161">
        <v>0.125</v>
      </c>
      <c r="I32" s="161">
        <v>0.14285714285714285</v>
      </c>
      <c r="J32" s="161">
        <v>0.16666666666666666</v>
      </c>
      <c r="K32" s="25"/>
      <c r="L32" s="161">
        <v>0.5</v>
      </c>
      <c r="M32" s="161">
        <v>0.5</v>
      </c>
      <c r="N32" s="161">
        <v>0.5</v>
      </c>
      <c r="O32" s="25"/>
      <c r="P32" s="167">
        <v>1</v>
      </c>
      <c r="Q32" s="167">
        <v>0</v>
      </c>
      <c r="R32" s="167">
        <v>1</v>
      </c>
      <c r="S32" s="160" t="str">
        <f t="shared" si="0"/>
        <v>HIV/AIDS</v>
      </c>
      <c r="T32" s="25"/>
      <c r="U32" s="201" t="b" cm="1">
        <f t="array" ref="U32">IF(COUNTIFS($P$8:$R$8,$U$2)&gt;0,$F32*H32*INDEX($P32:$R32,,MATCH($U$2,$P$8:$R$8,0)),
IF($U$2=$S$5,$F32*SUM(H32,IF($S32="",0,IF(INDEX($V$3:$V$5,MATCH($S32,$U$3:$U$5,0))="Yes",L32,0))),
IF($U$2=$S$6,$F32*SUM(H32,IF($S32="",0,IF(INDEX($V$3:$V$5,MATCH($S32,$U$3:$U$5,0))="Yes",L32,0)),0)*$R32)))</f>
        <v>0</v>
      </c>
      <c r="V32" s="201" t="b" cm="1">
        <f t="array" ref="V32">IF(COUNTIFS($P$8:$R$8,$U$2)&gt;0,$F32*I32*INDEX($P32:$R32,,MATCH($U$2,$P$8:$R$8,0)),
IF($U$2=$S$5,$F32*SUM(I32,IF($S32="",0,IF(INDEX($V$3:$V$5,MATCH($S32,$U$3:$U$5,0))="Yes",M32,0))),
IF($U$2=$S$6,$F32*SUM(I32,IF($S32="",0,IF(INDEX($V$3:$V$5,MATCH($S32,$U$3:$U$5,0))="Yes",M32,0)),0)*$R32)))</f>
        <v>0</v>
      </c>
      <c r="W32" s="201" t="b" cm="1">
        <f t="array" ref="W32">IF(COUNTIFS($P$8:$R$8,$U$2)&gt;0,$F32*J32*INDEX($P32:$R32,,MATCH($U$2,$P$8:$R$8,0)),
IF($U$2=$S$5,$F32*SUM(J32,IF($S32="",0,IF(INDEX($V$3:$V$5,MATCH($S32,$U$3:$U$5,0))="Yes",N32,0))),
IF($U$2=$S$6,$F32*SUM(J32,IF($S32="",0,IF(INDEX($V$3:$V$5,MATCH($S32,$U$3:$U$5,0))="Yes",N32,0)),0)*$R32)))</f>
        <v>0</v>
      </c>
      <c r="Y32" s="162" t="e" cm="1">
        <f t="array" ref="Y32">INDEX($U32:$W32,,MATCH('Instructions &amp; General Inputs'!$C$35,$U$8:$W$8,0))</f>
        <v>#N/A</v>
      </c>
      <c r="AA32" s="80" t="s">
        <v>143</v>
      </c>
      <c r="AB32" s="80" t="s">
        <v>144</v>
      </c>
      <c r="AC32" s="80" t="s">
        <v>59</v>
      </c>
      <c r="AD32" s="80" t="s">
        <v>29</v>
      </c>
      <c r="AE32" s="80" t="s">
        <v>28</v>
      </c>
      <c r="AF32" s="80" t="s">
        <v>146</v>
      </c>
      <c r="AG32" s="80">
        <v>23</v>
      </c>
      <c r="AH32" s="80" t="s">
        <v>33</v>
      </c>
      <c r="AI32">
        <f t="shared" si="1"/>
        <v>2019</v>
      </c>
      <c r="AK32" s="80" t="s">
        <v>163</v>
      </c>
      <c r="AL32" s="80" t="s">
        <v>143</v>
      </c>
      <c r="AM32" s="80" t="s">
        <v>147</v>
      </c>
      <c r="AN32" s="80" t="s">
        <v>57</v>
      </c>
      <c r="AO32" s="80" t="s">
        <v>116</v>
      </c>
      <c r="AP32" s="80" t="s">
        <v>23</v>
      </c>
      <c r="AQ32" s="80">
        <v>3</v>
      </c>
      <c r="AR32">
        <f t="shared" si="2"/>
        <v>2019</v>
      </c>
      <c r="AT32" s="80"/>
      <c r="AU32" s="80"/>
      <c r="AV32" s="80"/>
      <c r="AW32" s="80"/>
      <c r="AX32" s="117"/>
    </row>
    <row r="33" spans="2:50" x14ac:dyDescent="0.3">
      <c r="B33" s="23" t="s">
        <v>48</v>
      </c>
      <c r="C33" s="23" t="s">
        <v>116</v>
      </c>
      <c r="D33" s="23" t="s">
        <v>23</v>
      </c>
      <c r="E33" s="23" t="s">
        <v>46</v>
      </c>
      <c r="F33" s="82">
        <f>IF(INDEX('Instructions &amp; General Inputs'!$D$24:$D$32,MATCH(E33,'Instructions &amp; General Inputs'!$C$24:$C$32,0))="Yes",SUMIFS($AG:$AG,$AI:$AI,F$5,$AC:$AC,$E33,$AD:$AD,$C33,$AE:$AE,$D33),0)</f>
        <v>0</v>
      </c>
      <c r="G33" s="25"/>
      <c r="H33" s="161">
        <v>0.125</v>
      </c>
      <c r="I33" s="161">
        <v>0.14285714285714285</v>
      </c>
      <c r="J33" s="161">
        <v>0.16666666666666666</v>
      </c>
      <c r="K33" s="25"/>
      <c r="L33" s="161">
        <v>0.5</v>
      </c>
      <c r="M33" s="161">
        <v>0.5</v>
      </c>
      <c r="N33" s="161">
        <v>0.5</v>
      </c>
      <c r="O33" s="25"/>
      <c r="P33" s="167">
        <v>1</v>
      </c>
      <c r="Q33" s="167">
        <v>0</v>
      </c>
      <c r="R33" s="167">
        <v>1</v>
      </c>
      <c r="S33" s="160" t="str">
        <f t="shared" si="0"/>
        <v>HIV/AIDS</v>
      </c>
      <c r="T33" s="25"/>
      <c r="U33" s="201" t="b" cm="1">
        <f t="array" ref="U33">IF(COUNTIFS($P$8:$R$8,$U$2)&gt;0,$F33*H33*INDEX($P33:$R33,,MATCH($U$2,$P$8:$R$8,0)),
IF($U$2=$S$5,$F33*SUM(H33,IF($S33="",0,IF(INDEX($V$3:$V$5,MATCH($S33,$U$3:$U$5,0))="Yes",L33,0))),
IF($U$2=$S$6,$F33*SUM(H33,IF($S33="",0,IF(INDEX($V$3:$V$5,MATCH($S33,$U$3:$U$5,0))="Yes",L33,0)),0)*$R33)))</f>
        <v>0</v>
      </c>
      <c r="V33" s="201" t="b" cm="1">
        <f t="array" ref="V33">IF(COUNTIFS($P$8:$R$8,$U$2)&gt;0,$F33*I33*INDEX($P33:$R33,,MATCH($U$2,$P$8:$R$8,0)),
IF($U$2=$S$5,$F33*SUM(I33,IF($S33="",0,IF(INDEX($V$3:$V$5,MATCH($S33,$U$3:$U$5,0))="Yes",M33,0))),
IF($U$2=$S$6,$F33*SUM(I33,IF($S33="",0,IF(INDEX($V$3:$V$5,MATCH($S33,$U$3:$U$5,0))="Yes",M33,0)),0)*$R33)))</f>
        <v>0</v>
      </c>
      <c r="W33" s="201" t="b" cm="1">
        <f t="array" ref="W33">IF(COUNTIFS($P$8:$R$8,$U$2)&gt;0,$F33*J33*INDEX($P33:$R33,,MATCH($U$2,$P$8:$R$8,0)),
IF($U$2=$S$5,$F33*SUM(J33,IF($S33="",0,IF(INDEX($V$3:$V$5,MATCH($S33,$U$3:$U$5,0))="Yes",N33,0))),
IF($U$2=$S$6,$F33*SUM(J33,IF($S33="",0,IF(INDEX($V$3:$V$5,MATCH($S33,$U$3:$U$5,0))="Yes",N33,0)),0)*$R33)))</f>
        <v>0</v>
      </c>
      <c r="Y33" s="162" t="e" cm="1">
        <f t="array" ref="Y33">INDEX($U33:$W33,,MATCH('Instructions &amp; General Inputs'!$C$35,$U$8:$W$8,0))</f>
        <v>#N/A</v>
      </c>
      <c r="AA33" s="80" t="s">
        <v>143</v>
      </c>
      <c r="AB33" s="80" t="s">
        <v>144</v>
      </c>
      <c r="AC33" s="80" t="s">
        <v>60</v>
      </c>
      <c r="AD33" s="80" t="s">
        <v>30</v>
      </c>
      <c r="AE33" s="80" t="s">
        <v>31</v>
      </c>
      <c r="AF33" s="80" t="s">
        <v>145</v>
      </c>
      <c r="AG33" s="80">
        <v>8711.540322580644</v>
      </c>
      <c r="AH33" s="80" t="s">
        <v>33</v>
      </c>
      <c r="AI33">
        <f t="shared" si="1"/>
        <v>2019</v>
      </c>
      <c r="AK33" s="80" t="s">
        <v>163</v>
      </c>
      <c r="AL33" s="80" t="s">
        <v>143</v>
      </c>
      <c r="AM33" s="80" t="s">
        <v>147</v>
      </c>
      <c r="AN33" s="80" t="s">
        <v>57</v>
      </c>
      <c r="AO33" s="80" t="s">
        <v>13</v>
      </c>
      <c r="AP33" s="80" t="s">
        <v>14</v>
      </c>
      <c r="AQ33" s="80">
        <v>27</v>
      </c>
      <c r="AR33">
        <f t="shared" si="2"/>
        <v>2019</v>
      </c>
      <c r="AT33" s="80"/>
      <c r="AU33" s="80"/>
      <c r="AV33" s="80"/>
      <c r="AW33" s="80"/>
      <c r="AX33" s="117"/>
    </row>
    <row r="34" spans="2:50" x14ac:dyDescent="0.3">
      <c r="B34" s="23" t="s">
        <v>48</v>
      </c>
      <c r="C34" s="23" t="s">
        <v>24</v>
      </c>
      <c r="D34" s="23" t="s">
        <v>22</v>
      </c>
      <c r="E34" s="23" t="s">
        <v>46</v>
      </c>
      <c r="F34" s="82">
        <f>IF(INDEX('Instructions &amp; General Inputs'!$D$24:$D$32,MATCH(E34,'Instructions &amp; General Inputs'!$C$24:$C$32,0))="Yes",SUMIFS($AG:$AG,$AI:$AI,F$5,$AC:$AC,$E34,$AD:$AD,$C34,$AE:$AE,$D34),0)</f>
        <v>0</v>
      </c>
      <c r="G34" s="25"/>
      <c r="H34" s="161">
        <v>0.125</v>
      </c>
      <c r="I34" s="161">
        <v>0.14285714285714285</v>
      </c>
      <c r="J34" s="161">
        <v>0.16666666666666666</v>
      </c>
      <c r="K34" s="25"/>
      <c r="L34" s="161">
        <v>0.5</v>
      </c>
      <c r="M34" s="161">
        <v>0.5</v>
      </c>
      <c r="N34" s="161">
        <v>0.5</v>
      </c>
      <c r="O34" s="25"/>
      <c r="P34" s="167">
        <v>1</v>
      </c>
      <c r="Q34" s="167">
        <v>0</v>
      </c>
      <c r="R34" s="167">
        <v>1</v>
      </c>
      <c r="S34" s="160" t="str">
        <f t="shared" si="0"/>
        <v>HIV/AIDS</v>
      </c>
      <c r="T34" s="25"/>
      <c r="U34" s="201" t="b" cm="1">
        <f t="array" ref="U34">IF(COUNTIFS($P$8:$R$8,$U$2)&gt;0,$F34*H34*INDEX($P34:$R34,,MATCH($U$2,$P$8:$R$8,0)),
IF($U$2=$S$5,$F34*SUM(H34,IF($S34="",0,IF(INDEX($V$3:$V$5,MATCH($S34,$U$3:$U$5,0))="Yes",L34,0))),
IF($U$2=$S$6,$F34*SUM(H34,IF($S34="",0,IF(INDEX($V$3:$V$5,MATCH($S34,$U$3:$U$5,0))="Yes",L34,0)),0)*$R34)))</f>
        <v>0</v>
      </c>
      <c r="V34" s="201" t="b" cm="1">
        <f t="array" ref="V34">IF(COUNTIFS($P$8:$R$8,$U$2)&gt;0,$F34*I34*INDEX($P34:$R34,,MATCH($U$2,$P$8:$R$8,0)),
IF($U$2=$S$5,$F34*SUM(I34,IF($S34="",0,IF(INDEX($V$3:$V$5,MATCH($S34,$U$3:$U$5,0))="Yes",M34,0))),
IF($U$2=$S$6,$F34*SUM(I34,IF($S34="",0,IF(INDEX($V$3:$V$5,MATCH($S34,$U$3:$U$5,0))="Yes",M34,0)),0)*$R34)))</f>
        <v>0</v>
      </c>
      <c r="W34" s="201" t="b" cm="1">
        <f t="array" ref="W34">IF(COUNTIFS($P$8:$R$8,$U$2)&gt;0,$F34*J34*INDEX($P34:$R34,,MATCH($U$2,$P$8:$R$8,0)),
IF($U$2=$S$5,$F34*SUM(J34,IF($S34="",0,IF(INDEX($V$3:$V$5,MATCH($S34,$U$3:$U$5,0))="Yes",N34,0))),
IF($U$2=$S$6,$F34*SUM(J34,IF($S34="",0,IF(INDEX($V$3:$V$5,MATCH($S34,$U$3:$U$5,0))="Yes",N34,0)),0)*$R34)))</f>
        <v>0</v>
      </c>
      <c r="Y34" s="162" t="e" cm="1">
        <f t="array" ref="Y34">INDEX($U34:$W34,,MATCH('Instructions &amp; General Inputs'!$C$35,$U$8:$W$8,0))</f>
        <v>#N/A</v>
      </c>
      <c r="AA34" s="80" t="s">
        <v>143</v>
      </c>
      <c r="AB34" s="80" t="s">
        <v>144</v>
      </c>
      <c r="AC34" s="80" t="s">
        <v>60</v>
      </c>
      <c r="AD34" s="80" t="s">
        <v>30</v>
      </c>
      <c r="AE34" s="80" t="s">
        <v>31</v>
      </c>
      <c r="AF34" s="80" t="s">
        <v>146</v>
      </c>
      <c r="AG34" s="80">
        <v>4396.9354838709678</v>
      </c>
      <c r="AH34" s="80" t="s">
        <v>33</v>
      </c>
      <c r="AI34">
        <f t="shared" si="1"/>
        <v>2019</v>
      </c>
      <c r="AK34" s="80" t="s">
        <v>163</v>
      </c>
      <c r="AL34" s="80" t="s">
        <v>143</v>
      </c>
      <c r="AM34" s="80" t="s">
        <v>147</v>
      </c>
      <c r="AN34" s="80" t="s">
        <v>57</v>
      </c>
      <c r="AO34" s="80" t="s">
        <v>15</v>
      </c>
      <c r="AP34" s="80" t="s">
        <v>14</v>
      </c>
      <c r="AQ34" s="80">
        <v>28</v>
      </c>
      <c r="AR34">
        <f t="shared" si="2"/>
        <v>2019</v>
      </c>
      <c r="AT34" s="80"/>
      <c r="AU34" s="80"/>
      <c r="AV34" s="80"/>
      <c r="AW34" s="80"/>
      <c r="AX34" s="117"/>
    </row>
    <row r="35" spans="2:50" x14ac:dyDescent="0.3">
      <c r="B35" s="23" t="s">
        <v>48</v>
      </c>
      <c r="C35" s="23" t="s">
        <v>24</v>
      </c>
      <c r="D35" s="23" t="s">
        <v>23</v>
      </c>
      <c r="E35" s="23" t="s">
        <v>46</v>
      </c>
      <c r="F35" s="82">
        <f>IF(INDEX('Instructions &amp; General Inputs'!$D$24:$D$32,MATCH(E35,'Instructions &amp; General Inputs'!$C$24:$C$32,0))="Yes",SUMIFS($AG:$AG,$AI:$AI,F$5,$AC:$AC,$E35,$AD:$AD,$C35,$AE:$AE,$D35),0)</f>
        <v>0</v>
      </c>
      <c r="G35" s="25"/>
      <c r="H35" s="161">
        <v>0.125</v>
      </c>
      <c r="I35" s="161">
        <v>0.14285714285714285</v>
      </c>
      <c r="J35" s="161">
        <v>0.16666666666666666</v>
      </c>
      <c r="K35" s="25"/>
      <c r="L35" s="161">
        <v>0.5</v>
      </c>
      <c r="M35" s="161">
        <v>0.5</v>
      </c>
      <c r="N35" s="161">
        <v>0.5</v>
      </c>
      <c r="O35" s="25"/>
      <c r="P35" s="167">
        <v>1</v>
      </c>
      <c r="Q35" s="167">
        <v>0</v>
      </c>
      <c r="R35" s="167">
        <v>1</v>
      </c>
      <c r="S35" s="160" t="str">
        <f t="shared" si="0"/>
        <v>HIV/AIDS</v>
      </c>
      <c r="T35" s="25"/>
      <c r="U35" s="201" t="b" cm="1">
        <f t="array" ref="U35">IF(COUNTIFS($P$8:$R$8,$U$2)&gt;0,$F35*H35*INDEX($P35:$R35,,MATCH($U$2,$P$8:$R$8,0)),
IF($U$2=$S$5,$F35*SUM(H35,IF($S35="",0,IF(INDEX($V$3:$V$5,MATCH($S35,$U$3:$U$5,0))="Yes",L35,0))),
IF($U$2=$S$6,$F35*SUM(H35,IF($S35="",0,IF(INDEX($V$3:$V$5,MATCH($S35,$U$3:$U$5,0))="Yes",L35,0)),0)*$R35)))</f>
        <v>0</v>
      </c>
      <c r="V35" s="201" t="b" cm="1">
        <f t="array" ref="V35">IF(COUNTIFS($P$8:$R$8,$U$2)&gt;0,$F35*I35*INDEX($P35:$R35,,MATCH($U$2,$P$8:$R$8,0)),
IF($U$2=$S$5,$F35*SUM(I35,IF($S35="",0,IF(INDEX($V$3:$V$5,MATCH($S35,$U$3:$U$5,0))="Yes",M35,0))),
IF($U$2=$S$6,$F35*SUM(I35,IF($S35="",0,IF(INDEX($V$3:$V$5,MATCH($S35,$U$3:$U$5,0))="Yes",M35,0)),0)*$R35)))</f>
        <v>0</v>
      </c>
      <c r="W35" s="201" t="b" cm="1">
        <f t="array" ref="W35">IF(COUNTIFS($P$8:$R$8,$U$2)&gt;0,$F35*J35*INDEX($P35:$R35,,MATCH($U$2,$P$8:$R$8,0)),
IF($U$2=$S$5,$F35*SUM(J35,IF($S35="",0,IF(INDEX($V$3:$V$5,MATCH($S35,$U$3:$U$5,0))="Yes",N35,0))),
IF($U$2=$S$6,$F35*SUM(J35,IF($S35="",0,IF(INDEX($V$3:$V$5,MATCH($S35,$U$3:$U$5,0))="Yes",N35,0)),0)*$R35)))</f>
        <v>0</v>
      </c>
      <c r="Y35" s="162" t="e" cm="1">
        <f t="array" ref="Y35">INDEX($U35:$W35,,MATCH('Instructions &amp; General Inputs'!$C$35,$U$8:$W$8,0))</f>
        <v>#N/A</v>
      </c>
      <c r="AA35" s="80" t="s">
        <v>143</v>
      </c>
      <c r="AB35" s="80" t="s">
        <v>144</v>
      </c>
      <c r="AC35" s="80" t="s">
        <v>60</v>
      </c>
      <c r="AD35" s="80" t="s">
        <v>29</v>
      </c>
      <c r="AE35" s="80" t="s">
        <v>28</v>
      </c>
      <c r="AF35" s="80" t="s">
        <v>145</v>
      </c>
      <c r="AG35" s="80">
        <v>177.35714285714286</v>
      </c>
      <c r="AH35" s="80" t="s">
        <v>33</v>
      </c>
      <c r="AI35">
        <f t="shared" si="1"/>
        <v>2019</v>
      </c>
      <c r="AK35" s="80" t="s">
        <v>163</v>
      </c>
      <c r="AL35" s="80" t="s">
        <v>143</v>
      </c>
      <c r="AM35" s="80" t="s">
        <v>147</v>
      </c>
      <c r="AN35" s="80" t="s">
        <v>57</v>
      </c>
      <c r="AO35" s="80" t="s">
        <v>4</v>
      </c>
      <c r="AP35" s="80" t="s">
        <v>8</v>
      </c>
      <c r="AQ35" s="80">
        <v>2741</v>
      </c>
      <c r="AR35">
        <f t="shared" si="2"/>
        <v>2019</v>
      </c>
      <c r="AT35" s="80"/>
      <c r="AU35" s="80"/>
      <c r="AV35" s="80"/>
      <c r="AW35" s="80"/>
      <c r="AX35" s="117"/>
    </row>
    <row r="36" spans="2:50" x14ac:dyDescent="0.3">
      <c r="B36" s="23" t="s">
        <v>48</v>
      </c>
      <c r="C36" s="23" t="s">
        <v>25</v>
      </c>
      <c r="D36" s="23" t="s">
        <v>17</v>
      </c>
      <c r="E36" s="23" t="s">
        <v>46</v>
      </c>
      <c r="F36" s="82">
        <f>IF(INDEX('Instructions &amp; General Inputs'!$D$24:$D$32,MATCH(E36,'Instructions &amp; General Inputs'!$C$24:$C$32,0))="Yes",SUMIFS($AG:$AG,$AI:$AI,F$5,$AC:$AC,$E36,$AD:$AD,$C36,$AE:$AE,$D36),0)</f>
        <v>0</v>
      </c>
      <c r="G36" s="25"/>
      <c r="H36" s="161">
        <v>0.25</v>
      </c>
      <c r="I36" s="161">
        <v>0.2857142857142857</v>
      </c>
      <c r="J36" s="161">
        <v>0.33333333333333331</v>
      </c>
      <c r="K36" s="25"/>
      <c r="L36" s="161" t="s">
        <v>482</v>
      </c>
      <c r="M36" s="161" t="s">
        <v>482</v>
      </c>
      <c r="N36" s="161" t="s">
        <v>482</v>
      </c>
      <c r="O36" s="25"/>
      <c r="P36" s="167">
        <v>1</v>
      </c>
      <c r="Q36" s="167">
        <v>1</v>
      </c>
      <c r="R36" s="167">
        <v>0</v>
      </c>
      <c r="S36" s="160" t="str">
        <f t="shared" si="0"/>
        <v/>
      </c>
      <c r="T36" s="25"/>
      <c r="U36" s="162" t="b" cm="1">
        <f t="array" ref="U36">IF(COUNTIFS($P$8:$R$8,$U$2)&gt;0,$F36*H36*INDEX($P36:$R36,,MATCH($U$2,$P$8:$R$8,0)),
IF($U$2=$S$5,$F36*SUM(H36,IF($S36="",0,IF(INDEX($V$3:$V$5,MATCH($S36,$U$3:$U$5,0))="Yes",L36,0))),
IF($U$2=$S$6,$F36*SUM(H36,IF($S36="",0,IF(INDEX($V$3:$V$5,MATCH($S36,$U$3:$U$5,0))="Yes",L36,0)),0)*$R36)))</f>
        <v>0</v>
      </c>
      <c r="V36" s="162" t="b" cm="1">
        <f t="array" ref="V36">IF(COUNTIFS($P$8:$R$8,$U$2)&gt;0,$F36*I36*INDEX($P36:$R36,,MATCH($U$2,$P$8:$R$8,0)),
IF($U$2=$S$5,$F36*SUM(I36,IF($S36="",0,IF(INDEX($V$3:$V$5,MATCH($S36,$U$3:$U$5,0))="Yes",M36,0))),
IF($U$2=$S$6,$F36*SUM(I36,IF($S36="",0,IF(INDEX($V$3:$V$5,MATCH($S36,$U$3:$U$5,0))="Yes",M36,0)),0)*$R36)))</f>
        <v>0</v>
      </c>
      <c r="W36" s="162" t="b" cm="1">
        <f t="array" ref="W36">IF(COUNTIFS($P$8:$R$8,$U$2)&gt;0,$F36*J36*INDEX($P36:$R36,,MATCH($U$2,$P$8:$R$8,0)),
IF($U$2=$S$5,$F36*SUM(J36,IF($S36="",0,IF(INDEX($V$3:$V$5,MATCH($S36,$U$3:$U$5,0))="Yes",N36,0))),
IF($U$2=$S$6,$F36*SUM(J36,IF($S36="",0,IF(INDEX($V$3:$V$5,MATCH($S36,$U$3:$U$5,0))="Yes",N36,0)),0)*$R36)))</f>
        <v>0</v>
      </c>
      <c r="Y36" s="162" t="e" cm="1">
        <f t="array" ref="Y36">INDEX($U36:$W36,,MATCH('Instructions &amp; General Inputs'!$C$35,$U$8:$W$8,0))</f>
        <v>#N/A</v>
      </c>
      <c r="AA36" s="80" t="s">
        <v>143</v>
      </c>
      <c r="AB36" s="80" t="s">
        <v>144</v>
      </c>
      <c r="AC36" s="80" t="s">
        <v>60</v>
      </c>
      <c r="AD36" s="80" t="s">
        <v>29</v>
      </c>
      <c r="AE36" s="80" t="s">
        <v>28</v>
      </c>
      <c r="AF36" s="80" t="s">
        <v>146</v>
      </c>
      <c r="AG36" s="80">
        <v>87</v>
      </c>
      <c r="AH36" s="80" t="s">
        <v>33</v>
      </c>
      <c r="AI36">
        <f t="shared" si="1"/>
        <v>2019</v>
      </c>
      <c r="AK36" s="80" t="s">
        <v>163</v>
      </c>
      <c r="AL36" s="80" t="s">
        <v>143</v>
      </c>
      <c r="AM36" s="80" t="s">
        <v>147</v>
      </c>
      <c r="AN36" s="80" t="s">
        <v>57</v>
      </c>
      <c r="AO36" s="80" t="s">
        <v>11</v>
      </c>
      <c r="AP36" s="80" t="s">
        <v>8</v>
      </c>
      <c r="AQ36" s="80">
        <v>415</v>
      </c>
      <c r="AR36">
        <f t="shared" si="2"/>
        <v>2019</v>
      </c>
      <c r="AT36" s="80"/>
      <c r="AU36" s="80"/>
      <c r="AV36" s="80"/>
      <c r="AW36" s="80"/>
      <c r="AX36" s="118"/>
    </row>
    <row r="37" spans="2:50" x14ac:dyDescent="0.3">
      <c r="B37" s="23" t="s">
        <v>48</v>
      </c>
      <c r="C37" s="23" t="s">
        <v>25</v>
      </c>
      <c r="D37" s="23" t="s">
        <v>18</v>
      </c>
      <c r="E37" s="23" t="s">
        <v>46</v>
      </c>
      <c r="F37" s="82">
        <f>IF(INDEX('Instructions &amp; General Inputs'!$D$24:$D$32,MATCH(E37,'Instructions &amp; General Inputs'!$C$24:$C$32,0))="Yes",SUMIFS($AG:$AG,$AI:$AI,F$5,$AC:$AC,$E37,$AD:$AD,$C37,$AE:$AE,$D37),0)</f>
        <v>0</v>
      </c>
      <c r="G37" s="25"/>
      <c r="H37" s="161">
        <v>0.25</v>
      </c>
      <c r="I37" s="161">
        <v>0.2857142857142857</v>
      </c>
      <c r="J37" s="161">
        <v>0.33333333333333331</v>
      </c>
      <c r="K37" s="25"/>
      <c r="L37" s="161" t="s">
        <v>482</v>
      </c>
      <c r="M37" s="161" t="s">
        <v>482</v>
      </c>
      <c r="N37" s="161" t="s">
        <v>482</v>
      </c>
      <c r="O37" s="25"/>
      <c r="P37" s="167">
        <v>1</v>
      </c>
      <c r="Q37" s="167">
        <v>1</v>
      </c>
      <c r="R37" s="167">
        <v>0</v>
      </c>
      <c r="S37" s="160" t="str">
        <f t="shared" si="0"/>
        <v/>
      </c>
      <c r="T37" s="25"/>
      <c r="U37" s="162" t="b" cm="1">
        <f t="array" ref="U37">IF(COUNTIFS($P$8:$R$8,$U$2)&gt;0,$F37*H37*INDEX($P37:$R37,,MATCH($U$2,$P$8:$R$8,0)),
IF($U$2=$S$5,$F37*SUM(H37,IF($S37="",0,IF(INDEX($V$3:$V$5,MATCH($S37,$U$3:$U$5,0))="Yes",L37,0))),
IF($U$2=$S$6,$F37*SUM(H37,IF($S37="",0,IF(INDEX($V$3:$V$5,MATCH($S37,$U$3:$U$5,0))="Yes",L37,0)),0)*$R37)))</f>
        <v>0</v>
      </c>
      <c r="V37" s="162" t="b" cm="1">
        <f t="array" ref="V37">IF(COUNTIFS($P$8:$R$8,$U$2)&gt;0,$F37*I37*INDEX($P37:$R37,,MATCH($U$2,$P$8:$R$8,0)),
IF($U$2=$S$5,$F37*SUM(I37,IF($S37="",0,IF(INDEX($V$3:$V$5,MATCH($S37,$U$3:$U$5,0))="Yes",M37,0))),
IF($U$2=$S$6,$F37*SUM(I37,IF($S37="",0,IF(INDEX($V$3:$V$5,MATCH($S37,$U$3:$U$5,0))="Yes",M37,0)),0)*$R37)))</f>
        <v>0</v>
      </c>
      <c r="W37" s="162" t="b" cm="1">
        <f t="array" ref="W37">IF(COUNTIFS($P$8:$R$8,$U$2)&gt;0,$F37*J37*INDEX($P37:$R37,,MATCH($U$2,$P$8:$R$8,0)),
IF($U$2=$S$5,$F37*SUM(J37,IF($S37="",0,IF(INDEX($V$3:$V$5,MATCH($S37,$U$3:$U$5,0))="Yes",N37,0))),
IF($U$2=$S$6,$F37*SUM(J37,IF($S37="",0,IF(INDEX($V$3:$V$5,MATCH($S37,$U$3:$U$5,0))="Yes",N37,0)),0)*$R37)))</f>
        <v>0</v>
      </c>
      <c r="Y37" s="162" t="e" cm="1">
        <f t="array" ref="Y37">INDEX($U37:$W37,,MATCH('Instructions &amp; General Inputs'!$C$35,$U$8:$W$8,0))</f>
        <v>#N/A</v>
      </c>
      <c r="AA37" s="80" t="s">
        <v>143</v>
      </c>
      <c r="AB37" s="80" t="s">
        <v>144</v>
      </c>
      <c r="AC37" s="80" t="s">
        <v>61</v>
      </c>
      <c r="AD37" s="80" t="s">
        <v>30</v>
      </c>
      <c r="AE37" s="80" t="s">
        <v>31</v>
      </c>
      <c r="AF37" s="80" t="s">
        <v>145</v>
      </c>
      <c r="AG37" s="80">
        <v>11216.1900921659</v>
      </c>
      <c r="AH37" s="80" t="s">
        <v>33</v>
      </c>
      <c r="AI37">
        <f t="shared" si="1"/>
        <v>2019</v>
      </c>
      <c r="AK37" s="80" t="s">
        <v>163</v>
      </c>
      <c r="AL37" s="80" t="s">
        <v>143</v>
      </c>
      <c r="AM37" s="80" t="s">
        <v>147</v>
      </c>
      <c r="AN37" s="80" t="s">
        <v>58</v>
      </c>
      <c r="AO37" s="80" t="s">
        <v>116</v>
      </c>
      <c r="AP37" s="80" t="s">
        <v>22</v>
      </c>
      <c r="AQ37" s="80">
        <v>9</v>
      </c>
      <c r="AR37">
        <f t="shared" si="2"/>
        <v>2019</v>
      </c>
      <c r="AT37" s="80"/>
      <c r="AU37" s="80"/>
      <c r="AV37" s="80"/>
      <c r="AW37" s="80"/>
      <c r="AX37" s="118"/>
    </row>
    <row r="38" spans="2:50" x14ac:dyDescent="0.3">
      <c r="B38" s="23" t="s">
        <v>48</v>
      </c>
      <c r="C38" s="23" t="s">
        <v>25</v>
      </c>
      <c r="D38" s="23" t="s">
        <v>19</v>
      </c>
      <c r="E38" s="23" t="s">
        <v>46</v>
      </c>
      <c r="F38" s="82">
        <f>IF(INDEX('Instructions &amp; General Inputs'!$D$24:$D$32,MATCH(E38,'Instructions &amp; General Inputs'!$C$24:$C$32,0))="Yes",SUMIFS($AG:$AG,$AI:$AI,F$5,$AC:$AC,$E38,$AD:$AD,$C38,$AE:$AE,$D38),0)</f>
        <v>0</v>
      </c>
      <c r="G38" s="25"/>
      <c r="H38" s="161">
        <v>0.15</v>
      </c>
      <c r="I38" s="161">
        <v>0.1714285714285714</v>
      </c>
      <c r="J38" s="161">
        <v>0.19999999999999998</v>
      </c>
      <c r="K38" s="25"/>
      <c r="L38" s="161">
        <v>0.4</v>
      </c>
      <c r="M38" s="161">
        <v>0.4</v>
      </c>
      <c r="N38" s="161">
        <v>0.4</v>
      </c>
      <c r="O38" s="25"/>
      <c r="P38" s="167">
        <v>1</v>
      </c>
      <c r="Q38" s="167">
        <v>1</v>
      </c>
      <c r="R38" s="167">
        <v>0</v>
      </c>
      <c r="S38" s="160" t="str">
        <f t="shared" si="0"/>
        <v>SMI</v>
      </c>
      <c r="T38" s="25"/>
      <c r="U38" s="162" t="b" cm="1">
        <f t="array" ref="U38">IF(COUNTIFS($P$8:$R$8,$U$2)&gt;0,$F38*H38*INDEX($P38:$R38,,MATCH($U$2,$P$8:$R$8,0)),
IF($U$2=$S$5,$F38*SUM(H38,IF($S38="",0,IF(INDEX($V$3:$V$5,MATCH($S38,$U$3:$U$5,0))="Yes",L38,0))),
IF($U$2=$S$6,$F38*SUM(H38,IF($S38="",0,IF(INDEX($V$3:$V$5,MATCH($S38,$U$3:$U$5,0))="Yes",L38,0)),0)*$R38)))</f>
        <v>0</v>
      </c>
      <c r="V38" s="162" t="b" cm="1">
        <f t="array" ref="V38">IF(COUNTIFS($P$8:$R$8,$U$2)&gt;0,$F38*I38*INDEX($P38:$R38,,MATCH($U$2,$P$8:$R$8,0)),
IF($U$2=$S$5,$F38*SUM(I38,IF($S38="",0,IF(INDEX($V$3:$V$5,MATCH($S38,$U$3:$U$5,0))="Yes",M38,0))),
IF($U$2=$S$6,$F38*SUM(I38,IF($S38="",0,IF(INDEX($V$3:$V$5,MATCH($S38,$U$3:$U$5,0))="Yes",M38,0)),0)*$R38)))</f>
        <v>0</v>
      </c>
      <c r="W38" s="162" t="b" cm="1">
        <f t="array" ref="W38">IF(COUNTIFS($P$8:$R$8,$U$2)&gt;0,$F38*J38*INDEX($P38:$R38,,MATCH($U$2,$P$8:$R$8,0)),
IF($U$2=$S$5,$F38*SUM(J38,IF($S38="",0,IF(INDEX($V$3:$V$5,MATCH($S38,$U$3:$U$5,0))="Yes",N38,0))),
IF($U$2=$S$6,$F38*SUM(J38,IF($S38="",0,IF(INDEX($V$3:$V$5,MATCH($S38,$U$3:$U$5,0))="Yes",N38,0)),0)*$R38)))</f>
        <v>0</v>
      </c>
      <c r="Y38" s="162" t="e" cm="1">
        <f t="array" ref="Y38">INDEX($U38:$W38,,MATCH('Instructions &amp; General Inputs'!$C$35,$U$8:$W$8,0))</f>
        <v>#N/A</v>
      </c>
      <c r="AA38" s="80" t="s">
        <v>143</v>
      </c>
      <c r="AB38" s="80" t="s">
        <v>144</v>
      </c>
      <c r="AC38" s="80" t="s">
        <v>61</v>
      </c>
      <c r="AD38" s="80" t="s">
        <v>30</v>
      </c>
      <c r="AE38" s="80" t="s">
        <v>31</v>
      </c>
      <c r="AF38" s="80" t="s">
        <v>146</v>
      </c>
      <c r="AG38" s="80">
        <v>5613.3225806451619</v>
      </c>
      <c r="AH38" s="80" t="s">
        <v>33</v>
      </c>
      <c r="AI38">
        <f t="shared" si="1"/>
        <v>2019</v>
      </c>
      <c r="AK38" s="80" t="s">
        <v>163</v>
      </c>
      <c r="AL38" s="80" t="s">
        <v>143</v>
      </c>
      <c r="AM38" s="80" t="s">
        <v>147</v>
      </c>
      <c r="AN38" s="80" t="s">
        <v>58</v>
      </c>
      <c r="AO38" s="80" t="s">
        <v>116</v>
      </c>
      <c r="AP38" s="80" t="s">
        <v>23</v>
      </c>
      <c r="AQ38" s="80">
        <v>1</v>
      </c>
      <c r="AR38">
        <f t="shared" si="2"/>
        <v>2019</v>
      </c>
      <c r="AT38" s="80"/>
      <c r="AU38" s="80"/>
      <c r="AV38" s="80"/>
      <c r="AW38" s="80"/>
      <c r="AX38" s="118"/>
    </row>
    <row r="39" spans="2:50" x14ac:dyDescent="0.3">
      <c r="B39" s="23" t="s">
        <v>48</v>
      </c>
      <c r="C39" s="23" t="s">
        <v>26</v>
      </c>
      <c r="D39" s="23" t="s">
        <v>17</v>
      </c>
      <c r="E39" s="23" t="s">
        <v>46</v>
      </c>
      <c r="F39" s="82">
        <f>IF(INDEX('Instructions &amp; General Inputs'!$D$24:$D$32,MATCH(E39,'Instructions &amp; General Inputs'!$C$24:$C$32,0))="Yes",SUMIFS($AG:$AG,$AI:$AI,F$5,$AC:$AC,$E39,$AD:$AD,$C39,$AE:$AE,$D39),0)</f>
        <v>0</v>
      </c>
      <c r="G39" s="25"/>
      <c r="H39" s="161">
        <v>0.25</v>
      </c>
      <c r="I39" s="161">
        <v>0.2857142857142857</v>
      </c>
      <c r="J39" s="161">
        <v>0.33333333333333331</v>
      </c>
      <c r="K39" s="25"/>
      <c r="L39" s="161" t="s">
        <v>482</v>
      </c>
      <c r="M39" s="161" t="s">
        <v>482</v>
      </c>
      <c r="N39" s="161" t="s">
        <v>482</v>
      </c>
      <c r="O39" s="25"/>
      <c r="P39" s="167">
        <v>1</v>
      </c>
      <c r="Q39" s="167">
        <v>1</v>
      </c>
      <c r="R39" s="167">
        <v>0</v>
      </c>
      <c r="S39" s="160" t="str">
        <f t="shared" si="0"/>
        <v/>
      </c>
      <c r="T39" s="25"/>
      <c r="U39" s="162" t="b" cm="1">
        <f t="array" ref="U39">IF(COUNTIFS($P$8:$R$8,$U$2)&gt;0,$F39*H39*INDEX($P39:$R39,,MATCH($U$2,$P$8:$R$8,0)),
IF($U$2=$S$5,$F39*SUM(H39,IF($S39="",0,IF(INDEX($V$3:$V$5,MATCH($S39,$U$3:$U$5,0))="Yes",L39,0))),
IF($U$2=$S$6,$F39*SUM(H39,IF($S39="",0,IF(INDEX($V$3:$V$5,MATCH($S39,$U$3:$U$5,0))="Yes",L39,0)),0)*$R39)))</f>
        <v>0</v>
      </c>
      <c r="V39" s="162" t="b" cm="1">
        <f t="array" ref="V39">IF(COUNTIFS($P$8:$R$8,$U$2)&gt;0,$F39*I39*INDEX($P39:$R39,,MATCH($U$2,$P$8:$R$8,0)),
IF($U$2=$S$5,$F39*SUM(I39,IF($S39="",0,IF(INDEX($V$3:$V$5,MATCH($S39,$U$3:$U$5,0))="Yes",M39,0))),
IF($U$2=$S$6,$F39*SUM(I39,IF($S39="",0,IF(INDEX($V$3:$V$5,MATCH($S39,$U$3:$U$5,0))="Yes",M39,0)),0)*$R39)))</f>
        <v>0</v>
      </c>
      <c r="W39" s="162" t="b" cm="1">
        <f t="array" ref="W39">IF(COUNTIFS($P$8:$R$8,$U$2)&gt;0,$F39*J39*INDEX($P39:$R39,,MATCH($U$2,$P$8:$R$8,0)),
IF($U$2=$S$5,$F39*SUM(J39,IF($S39="",0,IF(INDEX($V$3:$V$5,MATCH($S39,$U$3:$U$5,0))="Yes",N39,0))),
IF($U$2=$S$6,$F39*SUM(J39,IF($S39="",0,IF(INDEX($V$3:$V$5,MATCH($S39,$U$3:$U$5,0))="Yes",N39,0)),0)*$R39)))</f>
        <v>0</v>
      </c>
      <c r="Y39" s="162" t="e" cm="1">
        <f t="array" ref="Y39">INDEX($U39:$W39,,MATCH('Instructions &amp; General Inputs'!$C$35,$U$8:$W$8,0))</f>
        <v>#N/A</v>
      </c>
      <c r="AA39" s="80" t="s">
        <v>143</v>
      </c>
      <c r="AB39" s="80" t="s">
        <v>144</v>
      </c>
      <c r="AC39" s="80" t="s">
        <v>61</v>
      </c>
      <c r="AD39" s="80" t="s">
        <v>29</v>
      </c>
      <c r="AE39" s="80" t="s">
        <v>28</v>
      </c>
      <c r="AF39" s="80" t="s">
        <v>145</v>
      </c>
      <c r="AG39" s="80">
        <v>308</v>
      </c>
      <c r="AH39" s="80" t="s">
        <v>33</v>
      </c>
      <c r="AI39">
        <f t="shared" si="1"/>
        <v>2019</v>
      </c>
      <c r="AK39" s="80" t="s">
        <v>163</v>
      </c>
      <c r="AL39" s="80" t="s">
        <v>143</v>
      </c>
      <c r="AM39" s="80" t="s">
        <v>147</v>
      </c>
      <c r="AN39" s="80" t="s">
        <v>58</v>
      </c>
      <c r="AO39" s="80" t="s">
        <v>13</v>
      </c>
      <c r="AP39" s="80" t="s">
        <v>14</v>
      </c>
      <c r="AQ39" s="80">
        <v>21</v>
      </c>
      <c r="AR39">
        <f t="shared" si="2"/>
        <v>2019</v>
      </c>
      <c r="AT39" s="80"/>
      <c r="AU39" s="80"/>
      <c r="AV39" s="80"/>
      <c r="AW39" s="80"/>
      <c r="AX39" s="118"/>
    </row>
    <row r="40" spans="2:50" x14ac:dyDescent="0.3">
      <c r="B40" s="23" t="s">
        <v>48</v>
      </c>
      <c r="C40" s="23" t="s">
        <v>26</v>
      </c>
      <c r="D40" s="23" t="s">
        <v>18</v>
      </c>
      <c r="E40" s="23" t="s">
        <v>46</v>
      </c>
      <c r="F40" s="82">
        <f>IF(INDEX('Instructions &amp; General Inputs'!$D$24:$D$32,MATCH(E40,'Instructions &amp; General Inputs'!$C$24:$C$32,0))="Yes",SUMIFS($AG:$AG,$AI:$AI,F$5,$AC:$AC,$E40,$AD:$AD,$C40,$AE:$AE,$D40),0)</f>
        <v>0</v>
      </c>
      <c r="G40" s="25"/>
      <c r="H40" s="161">
        <v>0.25</v>
      </c>
      <c r="I40" s="161">
        <v>0.2857142857142857</v>
      </c>
      <c r="J40" s="161">
        <v>0.33333333333333331</v>
      </c>
      <c r="K40" s="25"/>
      <c r="L40" s="161" t="s">
        <v>482</v>
      </c>
      <c r="M40" s="161" t="s">
        <v>482</v>
      </c>
      <c r="N40" s="161" t="s">
        <v>482</v>
      </c>
      <c r="O40" s="25"/>
      <c r="P40" s="167">
        <v>1</v>
      </c>
      <c r="Q40" s="167">
        <v>1</v>
      </c>
      <c r="R40" s="167">
        <v>0</v>
      </c>
      <c r="S40" s="160" t="str">
        <f t="shared" si="0"/>
        <v/>
      </c>
      <c r="T40" s="25"/>
      <c r="U40" s="162" t="b" cm="1">
        <f t="array" ref="U40">IF(COUNTIFS($P$8:$R$8,$U$2)&gt;0,$F40*H40*INDEX($P40:$R40,,MATCH($U$2,$P$8:$R$8,0)),
IF($U$2=$S$5,$F40*SUM(H40,IF($S40="",0,IF(INDEX($V$3:$V$5,MATCH($S40,$U$3:$U$5,0))="Yes",L40,0))),
IF($U$2=$S$6,$F40*SUM(H40,IF($S40="",0,IF(INDEX($V$3:$V$5,MATCH($S40,$U$3:$U$5,0))="Yes",L40,0)),0)*$R40)))</f>
        <v>0</v>
      </c>
      <c r="V40" s="162" t="b" cm="1">
        <f t="array" ref="V40">IF(COUNTIFS($P$8:$R$8,$U$2)&gt;0,$F40*I40*INDEX($P40:$R40,,MATCH($U$2,$P$8:$R$8,0)),
IF($U$2=$S$5,$F40*SUM(I40,IF($S40="",0,IF(INDEX($V$3:$V$5,MATCH($S40,$U$3:$U$5,0))="Yes",M40,0))),
IF($U$2=$S$6,$F40*SUM(I40,IF($S40="",0,IF(INDEX($V$3:$V$5,MATCH($S40,$U$3:$U$5,0))="Yes",M40,0)),0)*$R40)))</f>
        <v>0</v>
      </c>
      <c r="W40" s="162" t="b" cm="1">
        <f t="array" ref="W40">IF(COUNTIFS($P$8:$R$8,$U$2)&gt;0,$F40*J40*INDEX($P40:$R40,,MATCH($U$2,$P$8:$R$8,0)),
IF($U$2=$S$5,$F40*SUM(J40,IF($S40="",0,IF(INDEX($V$3:$V$5,MATCH($S40,$U$3:$U$5,0))="Yes",N40,0))),
IF($U$2=$S$6,$F40*SUM(J40,IF($S40="",0,IF(INDEX($V$3:$V$5,MATCH($S40,$U$3:$U$5,0))="Yes",N40,0)),0)*$R40)))</f>
        <v>0</v>
      </c>
      <c r="Y40" s="162" t="e" cm="1">
        <f t="array" ref="Y40">INDEX($U40:$W40,,MATCH('Instructions &amp; General Inputs'!$C$35,$U$8:$W$8,0))</f>
        <v>#N/A</v>
      </c>
      <c r="AA40" s="80" t="s">
        <v>143</v>
      </c>
      <c r="AB40" s="80" t="s">
        <v>144</v>
      </c>
      <c r="AC40" s="80" t="s">
        <v>61</v>
      </c>
      <c r="AD40" s="80" t="s">
        <v>29</v>
      </c>
      <c r="AE40" s="80" t="s">
        <v>28</v>
      </c>
      <c r="AF40" s="80" t="s">
        <v>146</v>
      </c>
      <c r="AG40" s="80">
        <v>156</v>
      </c>
      <c r="AH40" s="80" t="s">
        <v>33</v>
      </c>
      <c r="AI40">
        <f t="shared" si="1"/>
        <v>2019</v>
      </c>
      <c r="AK40" s="80" t="s">
        <v>163</v>
      </c>
      <c r="AL40" s="80" t="s">
        <v>143</v>
      </c>
      <c r="AM40" s="80" t="s">
        <v>147</v>
      </c>
      <c r="AN40" s="80" t="s">
        <v>58</v>
      </c>
      <c r="AO40" s="80" t="s">
        <v>15</v>
      </c>
      <c r="AP40" s="80" t="s">
        <v>14</v>
      </c>
      <c r="AQ40" s="80">
        <v>25</v>
      </c>
      <c r="AR40">
        <f t="shared" si="2"/>
        <v>2019</v>
      </c>
      <c r="AT40" s="80"/>
      <c r="AU40" s="80"/>
      <c r="AV40" s="80"/>
      <c r="AW40" s="80"/>
      <c r="AX40" s="118"/>
    </row>
    <row r="41" spans="2:50" x14ac:dyDescent="0.3">
      <c r="B41" s="23" t="s">
        <v>48</v>
      </c>
      <c r="C41" s="23" t="s">
        <v>26</v>
      </c>
      <c r="D41" s="23" t="s">
        <v>19</v>
      </c>
      <c r="E41" s="23" t="s">
        <v>46</v>
      </c>
      <c r="F41" s="82">
        <f>IF(INDEX('Instructions &amp; General Inputs'!$D$24:$D$32,MATCH(E41,'Instructions &amp; General Inputs'!$C$24:$C$32,0))="Yes",SUMIFS($AG:$AG,$AI:$AI,F$5,$AC:$AC,$E41,$AD:$AD,$C41,$AE:$AE,$D41),0)</f>
        <v>0</v>
      </c>
      <c r="G41" s="25"/>
      <c r="H41" s="161">
        <v>0.15</v>
      </c>
      <c r="I41" s="161">
        <v>0.1714285714285714</v>
      </c>
      <c r="J41" s="161">
        <v>0.19999999999999998</v>
      </c>
      <c r="K41" s="25"/>
      <c r="L41" s="161">
        <v>0.4</v>
      </c>
      <c r="M41" s="161">
        <v>0.4</v>
      </c>
      <c r="N41" s="161">
        <v>0.4</v>
      </c>
      <c r="O41" s="25"/>
      <c r="P41" s="167">
        <v>1</v>
      </c>
      <c r="Q41" s="167">
        <v>1</v>
      </c>
      <c r="R41" s="167">
        <v>0</v>
      </c>
      <c r="S41" s="160" t="str">
        <f t="shared" si="0"/>
        <v>SMI</v>
      </c>
      <c r="T41" s="25"/>
      <c r="U41" s="162" t="b" cm="1">
        <f t="array" ref="U41">IF(COUNTIFS($P$8:$R$8,$U$2)&gt;0,$F41*H41*INDEX($P41:$R41,,MATCH($U$2,$P$8:$R$8,0)),
IF($U$2=$S$5,$F41*SUM(H41,IF($S41="",0,IF(INDEX($V$3:$V$5,MATCH($S41,$U$3:$U$5,0))="Yes",L41,0))),
IF($U$2=$S$6,$F41*SUM(H41,IF($S41="",0,IF(INDEX($V$3:$V$5,MATCH($S41,$U$3:$U$5,0))="Yes",L41,0)),0)*$R41)))</f>
        <v>0</v>
      </c>
      <c r="V41" s="162" t="b" cm="1">
        <f t="array" ref="V41">IF(COUNTIFS($P$8:$R$8,$U$2)&gt;0,$F41*I41*INDEX($P41:$R41,,MATCH($U$2,$P$8:$R$8,0)),
IF($U$2=$S$5,$F41*SUM(I41,IF($S41="",0,IF(INDEX($V$3:$V$5,MATCH($S41,$U$3:$U$5,0))="Yes",M41,0))),
IF($U$2=$S$6,$F41*SUM(I41,IF($S41="",0,IF(INDEX($V$3:$V$5,MATCH($S41,$U$3:$U$5,0))="Yes",M41,0)),0)*$R41)))</f>
        <v>0</v>
      </c>
      <c r="W41" s="162" t="b" cm="1">
        <f t="array" ref="W41">IF(COUNTIFS($P$8:$R$8,$U$2)&gt;0,$F41*J41*INDEX($P41:$R41,,MATCH($U$2,$P$8:$R$8,0)),
IF($U$2=$S$5,$F41*SUM(J41,IF($S41="",0,IF(INDEX($V$3:$V$5,MATCH($S41,$U$3:$U$5,0))="Yes",N41,0))),
IF($U$2=$S$6,$F41*SUM(J41,IF($S41="",0,IF(INDEX($V$3:$V$5,MATCH($S41,$U$3:$U$5,0))="Yes",N41,0)),0)*$R41)))</f>
        <v>0</v>
      </c>
      <c r="Y41" s="162" t="e" cm="1">
        <f t="array" ref="Y41">INDEX($U41:$W41,,MATCH('Instructions &amp; General Inputs'!$C$35,$U$8:$W$8,0))</f>
        <v>#N/A</v>
      </c>
      <c r="AA41" s="80" t="s">
        <v>143</v>
      </c>
      <c r="AB41" s="80" t="s">
        <v>144</v>
      </c>
      <c r="AC41" s="80" t="s">
        <v>62</v>
      </c>
      <c r="AD41" s="80" t="s">
        <v>30</v>
      </c>
      <c r="AE41" s="80" t="s">
        <v>31</v>
      </c>
      <c r="AF41" s="80" t="s">
        <v>145</v>
      </c>
      <c r="AG41" s="80">
        <v>19423.361751152072</v>
      </c>
      <c r="AH41" s="80" t="s">
        <v>33</v>
      </c>
      <c r="AI41">
        <f t="shared" si="1"/>
        <v>2019</v>
      </c>
      <c r="AK41" s="80" t="s">
        <v>163</v>
      </c>
      <c r="AL41" s="80" t="s">
        <v>143</v>
      </c>
      <c r="AM41" s="80" t="s">
        <v>147</v>
      </c>
      <c r="AN41" s="80" t="s">
        <v>58</v>
      </c>
      <c r="AO41" s="80" t="s">
        <v>4</v>
      </c>
      <c r="AP41" s="80" t="s">
        <v>7</v>
      </c>
      <c r="AQ41" s="80">
        <v>1</v>
      </c>
      <c r="AR41">
        <f t="shared" si="2"/>
        <v>2019</v>
      </c>
      <c r="AT41" s="80"/>
      <c r="AU41" s="80"/>
      <c r="AV41" s="80"/>
      <c r="AW41" s="80"/>
      <c r="AX41" s="118"/>
    </row>
    <row r="42" spans="2:50" x14ac:dyDescent="0.3">
      <c r="B42" s="23" t="s">
        <v>48</v>
      </c>
      <c r="C42" s="23" t="s">
        <v>27</v>
      </c>
      <c r="D42" s="23" t="s">
        <v>28</v>
      </c>
      <c r="E42" s="23" t="s">
        <v>46</v>
      </c>
      <c r="F42" s="82">
        <f>IF(INDEX('Instructions &amp; General Inputs'!$D$24:$D$32,MATCH(E42,'Instructions &amp; General Inputs'!$C$24:$C$32,0))="Yes",SUMIFS($AG:$AG,$AI:$AI,F$5,$AC:$AC,$E42,$AD:$AD,$C42,$AE:$AE,$D42),0)</f>
        <v>0</v>
      </c>
      <c r="G42" s="25"/>
      <c r="H42" s="161">
        <v>0.25</v>
      </c>
      <c r="I42" s="161">
        <v>0.2857142857142857</v>
      </c>
      <c r="J42" s="161">
        <v>0.33333333333333331</v>
      </c>
      <c r="K42" s="25"/>
      <c r="L42" s="161" t="s">
        <v>482</v>
      </c>
      <c r="M42" s="161" t="s">
        <v>482</v>
      </c>
      <c r="N42" s="161" t="s">
        <v>482</v>
      </c>
      <c r="O42" s="25"/>
      <c r="P42" s="167">
        <v>1</v>
      </c>
      <c r="Q42" s="167">
        <v>0</v>
      </c>
      <c r="R42" s="167">
        <v>1</v>
      </c>
      <c r="S42" s="160" t="str">
        <f t="shared" si="0"/>
        <v/>
      </c>
      <c r="T42" s="25"/>
      <c r="U42" s="162" t="b" cm="1">
        <f t="array" ref="U42">IF(COUNTIFS($P$8:$R$8,$U$2)&gt;0,$F42*H42*INDEX($P42:$R42,,MATCH($U$2,$P$8:$R$8,0)),
IF($U$2=$S$5,$F42*SUM(H42,IF($S42="",0,IF(INDEX($V$3:$V$5,MATCH($S42,$U$3:$U$5,0))="Yes",L42,0))),
IF($U$2=$S$6,$F42*SUM(H42,IF($S42="",0,IF(INDEX($V$3:$V$5,MATCH($S42,$U$3:$U$5,0))="Yes",L42,0)),0)*$R42)))</f>
        <v>0</v>
      </c>
      <c r="V42" s="162" t="b" cm="1">
        <f t="array" ref="V42">IF(COUNTIFS($P$8:$R$8,$U$2)&gt;0,$F42*I42*INDEX($P42:$R42,,MATCH($U$2,$P$8:$R$8,0)),
IF($U$2=$S$5,$F42*SUM(I42,IF($S42="",0,IF(INDEX($V$3:$V$5,MATCH($S42,$U$3:$U$5,0))="Yes",M42,0))),
IF($U$2=$S$6,$F42*SUM(I42,IF($S42="",0,IF(INDEX($V$3:$V$5,MATCH($S42,$U$3:$U$5,0))="Yes",M42,0)),0)*$R42)))</f>
        <v>0</v>
      </c>
      <c r="W42" s="162" t="b" cm="1">
        <f t="array" ref="W42">IF(COUNTIFS($P$8:$R$8,$U$2)&gt;0,$F42*J42*INDEX($P42:$R42,,MATCH($U$2,$P$8:$R$8,0)),
IF($U$2=$S$5,$F42*SUM(J42,IF($S42="",0,IF(INDEX($V$3:$V$5,MATCH($S42,$U$3:$U$5,0))="Yes",N42,0))),
IF($U$2=$S$6,$F42*SUM(J42,IF($S42="",0,IF(INDEX($V$3:$V$5,MATCH($S42,$U$3:$U$5,0))="Yes",N42,0)),0)*$R42)))</f>
        <v>0</v>
      </c>
      <c r="Y42" s="162" t="e" cm="1">
        <f t="array" ref="Y42">INDEX($U42:$W42,,MATCH('Instructions &amp; General Inputs'!$C$35,$U$8:$W$8,0))</f>
        <v>#N/A</v>
      </c>
      <c r="AA42" s="80" t="s">
        <v>143</v>
      </c>
      <c r="AB42" s="80" t="s">
        <v>144</v>
      </c>
      <c r="AC42" s="80" t="s">
        <v>62</v>
      </c>
      <c r="AD42" s="80" t="s">
        <v>30</v>
      </c>
      <c r="AE42" s="80" t="s">
        <v>31</v>
      </c>
      <c r="AF42" s="80" t="s">
        <v>146</v>
      </c>
      <c r="AG42" s="80">
        <v>9589.9354838709678</v>
      </c>
      <c r="AH42" s="80" t="s">
        <v>33</v>
      </c>
      <c r="AI42">
        <f t="shared" si="1"/>
        <v>2019</v>
      </c>
      <c r="AK42" s="80" t="s">
        <v>163</v>
      </c>
      <c r="AL42" s="80" t="s">
        <v>143</v>
      </c>
      <c r="AM42" s="80" t="s">
        <v>147</v>
      </c>
      <c r="AN42" s="80" t="s">
        <v>58</v>
      </c>
      <c r="AO42" s="80" t="s">
        <v>4</v>
      </c>
      <c r="AP42" s="80" t="s">
        <v>8</v>
      </c>
      <c r="AQ42" s="80">
        <v>2406</v>
      </c>
      <c r="AR42">
        <f t="shared" si="2"/>
        <v>2019</v>
      </c>
      <c r="AT42" s="80"/>
      <c r="AU42" s="80"/>
      <c r="AV42" s="80"/>
      <c r="AW42" s="80"/>
      <c r="AX42" s="118"/>
    </row>
    <row r="43" spans="2:50" x14ac:dyDescent="0.3">
      <c r="B43" s="23" t="s">
        <v>48</v>
      </c>
      <c r="C43" s="24" t="s">
        <v>32</v>
      </c>
      <c r="D43" s="24" t="s">
        <v>33</v>
      </c>
      <c r="E43" s="24" t="s">
        <v>46</v>
      </c>
      <c r="F43" s="121">
        <f>IF(INDEX('Instructions &amp; General Inputs'!$D$24:$D$32,MATCH(E42,'Instructions &amp; General Inputs'!$C$24:$C$32,0))="Yes",SUMIFS($AQ:$AQ,$AR:$AR,F$5,$AN:$AN,$E43),0)</f>
        <v>0</v>
      </c>
      <c r="G43" s="25"/>
      <c r="H43" s="176">
        <f>H12</f>
        <v>0.25</v>
      </c>
      <c r="I43" s="176">
        <f t="shared" ref="I43:J43" si="3">I12</f>
        <v>0.2857142857142857</v>
      </c>
      <c r="J43" s="176">
        <f t="shared" si="3"/>
        <v>0.33333333333333331</v>
      </c>
      <c r="K43" s="25"/>
      <c r="L43" s="176" t="str">
        <f>L12</f>
        <v>n/a</v>
      </c>
      <c r="M43" s="176" t="str">
        <f t="shared" ref="M43:N43" si="4">M12</f>
        <v>n/a</v>
      </c>
      <c r="N43" s="176" t="str">
        <f t="shared" si="4"/>
        <v>n/a</v>
      </c>
      <c r="O43" s="25"/>
      <c r="P43" s="167">
        <v>1</v>
      </c>
      <c r="Q43" s="167">
        <v>0</v>
      </c>
      <c r="R43" s="167">
        <v>1</v>
      </c>
      <c r="S43" s="160" t="str">
        <f t="shared" si="0"/>
        <v/>
      </c>
      <c r="T43" s="25"/>
      <c r="U43" s="162" t="b" cm="1">
        <f t="array" ref="U43">IF(COUNTIFS($P$8:$R$8,$U$2)&gt;0,$F43*H43*INDEX($P43:$R43,,MATCH($U$2,$P$8:$R$8,0)),
IF($U$2=$S$5,$F43*SUM(H43,IF($S43="",0,IF(INDEX($V$3:$V$5,MATCH($S43,$U$3:$U$5,0))="Yes",L43,0))),
IF($U$2=$S$6,$F43*SUM(H43,IF($S43="",0,IF(INDEX($V$3:$V$5,MATCH($S43,$U$3:$U$5,0))="Yes",L43,0)),0)*$R43)))</f>
        <v>0</v>
      </c>
      <c r="V43" s="163" t="b" cm="1">
        <f t="array" ref="V43">IF(COUNTIFS($P$8:$R$8,$U$2)&gt;0,$F43*I43*INDEX($P43:$R43,,MATCH($U$2,$P$8:$R$8,0)),
IF($U$2=$S$5,$F43*SUM(I43,IF($S43="",0,IF(INDEX($V$3:$V$5,MATCH($S43,$U$3:$U$5,0))="Yes",M43,0))),
IF($U$2=$S$6,$F43*SUM(I43,IF($S43="",0,IF(INDEX($V$3:$V$5,MATCH($S43,$U$3:$U$5,0))="Yes",M43,0)),0)*$R43)))</f>
        <v>0</v>
      </c>
      <c r="W43" s="163" t="b" cm="1">
        <f t="array" ref="W43">IF(COUNTIFS($P$8:$R$8,$U$2)&gt;0,$F43*J43*INDEX($P43:$R43,,MATCH($U$2,$P$8:$R$8,0)),
IF($U$2=$S$5,$F43*SUM(J43,IF($S43="",0,IF(INDEX($V$3:$V$5,MATCH($S43,$U$3:$U$5,0))="Yes",N43,0))),
IF($U$2=$S$6,$F43*SUM(J43,IF($S43="",0,IF(INDEX($V$3:$V$5,MATCH($S43,$U$3:$U$5,0))="Yes",N43,0)),0)*$R43)))</f>
        <v>0</v>
      </c>
      <c r="Y43" s="177" t="e" cm="1">
        <f t="array" ref="Y43">INDEX($U43:$W43,,MATCH('Instructions &amp; General Inputs'!$C$35,$U$8:$W$8,0))</f>
        <v>#N/A</v>
      </c>
      <c r="AA43" s="80" t="s">
        <v>143</v>
      </c>
      <c r="AB43" s="80" t="s">
        <v>144</v>
      </c>
      <c r="AC43" s="80" t="s">
        <v>62</v>
      </c>
      <c r="AD43" s="80" t="s">
        <v>29</v>
      </c>
      <c r="AE43" s="80" t="s">
        <v>28</v>
      </c>
      <c r="AF43" s="80" t="s">
        <v>145</v>
      </c>
      <c r="AG43" s="80">
        <v>230.03571428571428</v>
      </c>
      <c r="AH43" s="80" t="s">
        <v>33</v>
      </c>
      <c r="AI43">
        <f t="shared" si="1"/>
        <v>2019</v>
      </c>
      <c r="AK43" s="80" t="s">
        <v>163</v>
      </c>
      <c r="AL43" s="80" t="s">
        <v>143</v>
      </c>
      <c r="AM43" s="80" t="s">
        <v>147</v>
      </c>
      <c r="AN43" s="80" t="s">
        <v>58</v>
      </c>
      <c r="AO43" s="80" t="s">
        <v>11</v>
      </c>
      <c r="AP43" s="80" t="s">
        <v>8</v>
      </c>
      <c r="AQ43" s="80">
        <v>385</v>
      </c>
      <c r="AR43">
        <f t="shared" si="2"/>
        <v>2019</v>
      </c>
      <c r="AT43" s="80"/>
      <c r="AU43" s="80"/>
      <c r="AV43" s="80"/>
      <c r="AW43" s="80"/>
      <c r="AX43" s="118"/>
    </row>
    <row r="44" spans="2:50" x14ac:dyDescent="0.3">
      <c r="B44" s="22" t="s">
        <v>47</v>
      </c>
      <c r="C44" s="22" t="s">
        <v>42</v>
      </c>
      <c r="D44" s="22" t="s">
        <v>33</v>
      </c>
      <c r="E44" s="27" t="s">
        <v>46</v>
      </c>
      <c r="F44" s="119">
        <f>IF(INDEX('Instructions &amp; General Inputs'!$D$24:$D$32,MATCH(E42,'Instructions &amp; General Inputs'!$C$24:$C$32,0))="Yes",SUMIFS($AX:$AX,$AW:$AW,C44,$AV:$AV,E44),0)</f>
        <v>0</v>
      </c>
      <c r="G44" s="25"/>
      <c r="H44" s="176">
        <f>H37</f>
        <v>0.25</v>
      </c>
      <c r="I44" s="176">
        <f t="shared" ref="I44:J44" si="5">I37</f>
        <v>0.2857142857142857</v>
      </c>
      <c r="J44" s="176">
        <f t="shared" si="5"/>
        <v>0.33333333333333331</v>
      </c>
      <c r="K44" s="25"/>
      <c r="L44" s="176" t="str">
        <f>L37</f>
        <v>n/a</v>
      </c>
      <c r="M44" s="176" t="str">
        <f t="shared" ref="M44:N44" si="6">M37</f>
        <v>n/a</v>
      </c>
      <c r="N44" s="176" t="str">
        <f t="shared" si="6"/>
        <v>n/a</v>
      </c>
      <c r="O44" s="25"/>
      <c r="P44" s="167">
        <v>1</v>
      </c>
      <c r="Q44" s="167">
        <v>1</v>
      </c>
      <c r="R44" s="167">
        <v>0</v>
      </c>
      <c r="S44" s="160" t="str">
        <f t="shared" si="0"/>
        <v/>
      </c>
      <c r="T44" s="25"/>
      <c r="U44" s="164" t="b" cm="1">
        <f t="array" ref="U44">IF(COUNTIFS($P$8:$R$8,$U$2)&gt;0,$F44*H44*INDEX($P44:$R44,,MATCH($U$2,$P$8:$R$8,0)),
IF($U$2=$S$5,$F44*SUM(H44,IF($S44="",0,IF(INDEX($V$3:$V$5,MATCH($S44,$U$3:$U$5,0))="Yes",L44,0))),
IF($U$2=$S$6,$F44*SUM(H44,IF($S44="",0,IF(INDEX($V$3:$V$5,MATCH($S44,$U$3:$U$5,0))="Yes",L44,0)),0)*$R44)))</f>
        <v>0</v>
      </c>
      <c r="V44" s="164" t="b" cm="1">
        <f t="array" ref="V44">IF(COUNTIFS($P$8:$R$8,$U$2)&gt;0,$F44*I44*INDEX($P44:$R44,,MATCH($U$2,$P$8:$R$8,0)),
IF($U$2=$S$5,$F44*SUM(I44,IF($S44="",0,IF(INDEX($V$3:$V$5,MATCH($S44,$U$3:$U$5,0))="Yes",M44,0))),
IF($U$2=$S$6,$F44*SUM(I44,IF($S44="",0,IF(INDEX($V$3:$V$5,MATCH($S44,$U$3:$U$5,0))="Yes",M44,0)),0)*$R44)))</f>
        <v>0</v>
      </c>
      <c r="W44" s="164" t="b" cm="1">
        <f t="array" ref="W44">IF(COUNTIFS($P$8:$R$8,$U$2)&gt;0,$F44*J44*INDEX($P44:$R44,,MATCH($U$2,$P$8:$R$8,0)),
IF($U$2=$S$5,$F44*SUM(J44,IF($S44="",0,IF(INDEX($V$3:$V$5,MATCH($S44,$U$3:$U$5,0))="Yes",N44,0))),
IF($U$2=$S$6,$F44*SUM(J44,IF($S44="",0,IF(INDEX($V$3:$V$5,MATCH($S44,$U$3:$U$5,0))="Yes",N44,0)),0)*$R44)))</f>
        <v>0</v>
      </c>
      <c r="Y44" s="178" t="e" cm="1">
        <f t="array" ref="Y44">INDEX($U44:$W44,,MATCH('Instructions &amp; General Inputs'!$C$35,$U$8:$W$8,0))</f>
        <v>#N/A</v>
      </c>
      <c r="AA44" s="80" t="s">
        <v>143</v>
      </c>
      <c r="AB44" s="80" t="s">
        <v>144</v>
      </c>
      <c r="AC44" s="80" t="s">
        <v>62</v>
      </c>
      <c r="AD44" s="80" t="s">
        <v>29</v>
      </c>
      <c r="AE44" s="80" t="s">
        <v>28</v>
      </c>
      <c r="AF44" s="80" t="s">
        <v>146</v>
      </c>
      <c r="AG44" s="80">
        <v>116</v>
      </c>
      <c r="AH44" s="80" t="s">
        <v>33</v>
      </c>
      <c r="AI44">
        <f t="shared" si="1"/>
        <v>2019</v>
      </c>
      <c r="AK44" s="80" t="s">
        <v>163</v>
      </c>
      <c r="AL44" s="80" t="s">
        <v>143</v>
      </c>
      <c r="AM44" s="80" t="s">
        <v>147</v>
      </c>
      <c r="AN44" s="80" t="s">
        <v>59</v>
      </c>
      <c r="AO44" s="80" t="s">
        <v>20</v>
      </c>
      <c r="AP44" s="80" t="s">
        <v>14</v>
      </c>
      <c r="AQ44" s="80">
        <v>1</v>
      </c>
      <c r="AR44">
        <f t="shared" si="2"/>
        <v>2019</v>
      </c>
      <c r="AT44" s="80"/>
      <c r="AU44" s="80"/>
      <c r="AV44" s="80"/>
      <c r="AW44" s="80"/>
      <c r="AX44" s="118"/>
    </row>
    <row r="45" spans="2:50" x14ac:dyDescent="0.3">
      <c r="B45" s="24" t="s">
        <v>47</v>
      </c>
      <c r="C45" s="24" t="s">
        <v>43</v>
      </c>
      <c r="D45" s="24" t="s">
        <v>33</v>
      </c>
      <c r="E45" s="120" t="s">
        <v>46</v>
      </c>
      <c r="F45" s="122">
        <f>IF(INDEX('Instructions &amp; General Inputs'!$D$24:$D$32,MATCH(E42,'Instructions &amp; General Inputs'!$C$24:$C$32,0))="Yes",SUMIFS($AX:$AX,$AW:$AW,C45,$AV:$AV,E45),0)</f>
        <v>0</v>
      </c>
      <c r="G45" s="25"/>
      <c r="H45" s="176">
        <f>H36</f>
        <v>0.25</v>
      </c>
      <c r="I45" s="176">
        <f t="shared" ref="I45:J45" si="7">I36</f>
        <v>0.2857142857142857</v>
      </c>
      <c r="J45" s="176">
        <f t="shared" si="7"/>
        <v>0.33333333333333331</v>
      </c>
      <c r="K45" s="25"/>
      <c r="L45" s="176" t="str">
        <f>L36</f>
        <v>n/a</v>
      </c>
      <c r="M45" s="176" t="str">
        <f t="shared" ref="M45:N45" si="8">M36</f>
        <v>n/a</v>
      </c>
      <c r="N45" s="176" t="str">
        <f t="shared" si="8"/>
        <v>n/a</v>
      </c>
      <c r="O45" s="25"/>
      <c r="P45" s="167">
        <v>1</v>
      </c>
      <c r="Q45" s="167">
        <v>1</v>
      </c>
      <c r="R45" s="167">
        <v>0</v>
      </c>
      <c r="S45" s="160" t="str">
        <f t="shared" si="0"/>
        <v/>
      </c>
      <c r="T45" s="25"/>
      <c r="U45" s="165" t="b" cm="1">
        <f t="array" ref="U45">IF(COUNTIFS($P$8:$R$8,$U$2)&gt;0,$F45*H45*INDEX($P45:$R45,,MATCH($U$2,$P$8:$R$8,0)),
IF($U$2=$S$5,$F45*SUM(H45,IF($S45="",0,IF(INDEX($V$3:$V$5,MATCH($S45,$U$3:$U$5,0))="Yes",L45,0))),
IF($U$2=$S$6,$F45*SUM(H45,IF($S45="",0,IF(INDEX($V$3:$V$5,MATCH($S45,$U$3:$U$5,0))="Yes",L45,0)),0)*$R45)))</f>
        <v>0</v>
      </c>
      <c r="V45" s="165" t="b" cm="1">
        <f t="array" ref="V45">IF(COUNTIFS($P$8:$R$8,$U$2)&gt;0,$F45*I45*INDEX($P45:$R45,,MATCH($U$2,$P$8:$R$8,0)),
IF($U$2=$S$5,$F45*SUM(I45,IF($S45="",0,IF(INDEX($V$3:$V$5,MATCH($S45,$U$3:$U$5,0))="Yes",M45,0))),
IF($U$2=$S$6,$F45*SUM(I45,IF($S45="",0,IF(INDEX($V$3:$V$5,MATCH($S45,$U$3:$U$5,0))="Yes",M45,0)),0)*$R45)))</f>
        <v>0</v>
      </c>
      <c r="W45" s="165" t="b" cm="1">
        <f t="array" ref="W45">IF(COUNTIFS($P$8:$R$8,$U$2)&gt;0,$F45*J45*INDEX($P45:$R45,,MATCH($U$2,$P$8:$R$8,0)),
IF($U$2=$S$5,$F45*SUM(J45,IF($S45="",0,IF(INDEX($V$3:$V$5,MATCH($S45,$U$3:$U$5,0))="Yes",N45,0))),
IF($U$2=$S$6,$F45*SUM(J45,IF($S45="",0,IF(INDEX($V$3:$V$5,MATCH($S45,$U$3:$U$5,0))="Yes",N45,0)),0)*$R45)))</f>
        <v>0</v>
      </c>
      <c r="Y45" s="179" t="e" cm="1">
        <f t="array" ref="Y45">INDEX($U45:$W45,,MATCH('Instructions &amp; General Inputs'!$C$35,$U$8:$W$8,0))</f>
        <v>#N/A</v>
      </c>
      <c r="AA45" s="80" t="s">
        <v>143</v>
      </c>
      <c r="AB45" s="80" t="s">
        <v>147</v>
      </c>
      <c r="AC45" s="80" t="s">
        <v>46</v>
      </c>
      <c r="AD45" s="80" t="s">
        <v>27</v>
      </c>
      <c r="AE45" s="80" t="s">
        <v>28</v>
      </c>
      <c r="AF45" s="80" t="s">
        <v>145</v>
      </c>
      <c r="AG45" s="80">
        <v>77</v>
      </c>
      <c r="AH45" s="80" t="s">
        <v>33</v>
      </c>
      <c r="AI45">
        <f t="shared" si="1"/>
        <v>2019</v>
      </c>
      <c r="AK45" s="80" t="s">
        <v>163</v>
      </c>
      <c r="AL45" s="80" t="s">
        <v>143</v>
      </c>
      <c r="AM45" s="80" t="s">
        <v>147</v>
      </c>
      <c r="AN45" s="80" t="s">
        <v>59</v>
      </c>
      <c r="AO45" s="80" t="s">
        <v>116</v>
      </c>
      <c r="AP45" s="80" t="s">
        <v>22</v>
      </c>
      <c r="AQ45" s="80">
        <v>3</v>
      </c>
      <c r="AR45">
        <f t="shared" si="2"/>
        <v>2019</v>
      </c>
      <c r="AT45" s="80"/>
      <c r="AU45" s="80"/>
      <c r="AV45" s="80"/>
      <c r="AW45" s="80"/>
    </row>
    <row r="46" spans="2:50" x14ac:dyDescent="0.3">
      <c r="B46" s="22" t="s">
        <v>48</v>
      </c>
      <c r="C46" s="22" t="s">
        <v>4</v>
      </c>
      <c r="D46" s="22" t="s">
        <v>5</v>
      </c>
      <c r="E46" s="23" t="s">
        <v>55</v>
      </c>
      <c r="F46" s="82">
        <f>IF(INDEX('Instructions &amp; General Inputs'!$D$24:$D$32,MATCH(E46,'Instructions &amp; General Inputs'!$C$24:$C$32,0))="Yes",SUMIFS($AG:$AG,$AI:$AI,F$5,$AC:$AC,$E46,$AD:$AD,$C46,$AE:$AE,$D46),0)</f>
        <v>0</v>
      </c>
      <c r="G46" s="25"/>
      <c r="H46" s="161">
        <v>0.25</v>
      </c>
      <c r="I46" s="161">
        <v>0.2857142857142857</v>
      </c>
      <c r="J46" s="161">
        <v>0.33333333333333331</v>
      </c>
      <c r="K46" s="25"/>
      <c r="L46" s="161" t="s">
        <v>482</v>
      </c>
      <c r="M46" s="161" t="s">
        <v>482</v>
      </c>
      <c r="N46" s="161" t="s">
        <v>482</v>
      </c>
      <c r="O46" s="25"/>
      <c r="P46" s="167">
        <v>1</v>
      </c>
      <c r="Q46" s="167">
        <v>0</v>
      </c>
      <c r="R46" s="167">
        <v>1</v>
      </c>
      <c r="S46" s="160" t="str">
        <f t="shared" si="0"/>
        <v/>
      </c>
      <c r="T46" s="25"/>
      <c r="U46" s="162" t="b" cm="1">
        <f t="array" ref="U46">IF(COUNTIFS($P$8:$R$8,$U$2)&gt;0,$F46*H46*INDEX($P46:$R46,,MATCH($U$2,$P$8:$R$8,0)),
IF($U$2=$S$5,$F46*SUM(H46,IF($S46="",0,IF(INDEX($V$3:$V$5,MATCH($S46,$U$3:$U$5,0))="Yes",L46,0))),
IF($U$2=$S$6,$F46*SUM(H46,IF($S46="",0,IF(INDEX($V$3:$V$5,MATCH($S46,$U$3:$U$5,0))="Yes",L46,0)),0)*$R46)))</f>
        <v>0</v>
      </c>
      <c r="V46" s="162" t="b" cm="1">
        <f t="array" ref="V46">IF(COUNTIFS($P$8:$R$8,$U$2)&gt;0,$F46*I46*INDEX($P46:$R46,,MATCH($U$2,$P$8:$R$8,0)),
IF($U$2=$S$5,$F46*SUM(I46,IF($S46="",0,IF(INDEX($V$3:$V$5,MATCH($S46,$U$3:$U$5,0))="Yes",M46,0))),
IF($U$2=$S$6,$F46*SUM(I46,IF($S46="",0,IF(INDEX($V$3:$V$5,MATCH($S46,$U$3:$U$5,0))="Yes",M46,0)),0)*$R46)))</f>
        <v>0</v>
      </c>
      <c r="W46" s="162" t="b" cm="1">
        <f t="array" ref="W46">IF(COUNTIFS($P$8:$R$8,$U$2)&gt;0,$F46*J46*INDEX($P46:$R46,,MATCH($U$2,$P$8:$R$8,0)),
IF($U$2=$S$5,$F46*SUM(J46,IF($S46="",0,IF(INDEX($V$3:$V$5,MATCH($S46,$U$3:$U$5,0))="Yes",N46,0))),
IF($U$2=$S$6,$F46*SUM(J46,IF($S46="",0,IF(INDEX($V$3:$V$5,MATCH($S46,$U$3:$U$5,0))="Yes",N46,0)),0)*$R46)))</f>
        <v>0</v>
      </c>
      <c r="Y46" s="162" t="e" cm="1">
        <f t="array" ref="Y46">INDEX($U46:$W46,,MATCH('Instructions &amp; General Inputs'!$C$35,$U$8:$W$8,0))</f>
        <v>#N/A</v>
      </c>
      <c r="AA46" s="80" t="s">
        <v>143</v>
      </c>
      <c r="AB46" s="80" t="s">
        <v>147</v>
      </c>
      <c r="AC46" s="80" t="s">
        <v>46</v>
      </c>
      <c r="AD46" s="80" t="s">
        <v>27</v>
      </c>
      <c r="AE46" s="80" t="s">
        <v>28</v>
      </c>
      <c r="AF46" s="80" t="s">
        <v>146</v>
      </c>
      <c r="AG46" s="80">
        <v>27</v>
      </c>
      <c r="AH46" s="80" t="s">
        <v>33</v>
      </c>
      <c r="AI46">
        <f t="shared" si="1"/>
        <v>2019</v>
      </c>
      <c r="AK46" s="80" t="s">
        <v>163</v>
      </c>
      <c r="AL46" s="80" t="s">
        <v>143</v>
      </c>
      <c r="AM46" s="80" t="s">
        <v>147</v>
      </c>
      <c r="AN46" s="80" t="s">
        <v>59</v>
      </c>
      <c r="AO46" s="80" t="s">
        <v>13</v>
      </c>
      <c r="AP46" s="80" t="s">
        <v>14</v>
      </c>
      <c r="AQ46" s="80">
        <v>8</v>
      </c>
      <c r="AR46">
        <f t="shared" si="2"/>
        <v>2019</v>
      </c>
      <c r="AT46" s="80"/>
      <c r="AU46" s="80"/>
      <c r="AV46" s="80"/>
      <c r="AW46" s="80"/>
    </row>
    <row r="47" spans="2:50" x14ac:dyDescent="0.3">
      <c r="B47" s="23" t="s">
        <v>48</v>
      </c>
      <c r="C47" s="23" t="s">
        <v>4</v>
      </c>
      <c r="D47" s="23" t="s">
        <v>6</v>
      </c>
      <c r="E47" s="23" t="s">
        <v>55</v>
      </c>
      <c r="F47" s="82">
        <f>IF(INDEX('Instructions &amp; General Inputs'!$D$24:$D$32,MATCH(E47,'Instructions &amp; General Inputs'!$C$24:$C$32,0))="Yes",SUMIFS($AG:$AG,$AI:$AI,F$5,$AC:$AC,$E47,$AD:$AD,$C47,$AE:$AE,$D47),0)</f>
        <v>0</v>
      </c>
      <c r="G47" s="25"/>
      <c r="H47" s="161">
        <v>0.25</v>
      </c>
      <c r="I47" s="161">
        <v>0.2857142857142857</v>
      </c>
      <c r="J47" s="161">
        <v>0.33333333333333331</v>
      </c>
      <c r="K47" s="25"/>
      <c r="L47" s="161" t="s">
        <v>482</v>
      </c>
      <c r="M47" s="161" t="s">
        <v>482</v>
      </c>
      <c r="N47" s="161" t="s">
        <v>482</v>
      </c>
      <c r="O47" s="25"/>
      <c r="P47" s="167">
        <v>1</v>
      </c>
      <c r="Q47" s="167">
        <v>0</v>
      </c>
      <c r="R47" s="167">
        <v>1</v>
      </c>
      <c r="S47" s="160" t="str">
        <f t="shared" si="0"/>
        <v/>
      </c>
      <c r="T47" s="25"/>
      <c r="U47" s="162" t="b" cm="1">
        <f t="array" ref="U47">IF(COUNTIFS($P$8:$R$8,$U$2)&gt;0,$F47*H47*INDEX($P47:$R47,,MATCH($U$2,$P$8:$R$8,0)),
IF($U$2=$S$5,$F47*SUM(H47,IF($S47="",0,IF(INDEX($V$3:$V$5,MATCH($S47,$U$3:$U$5,0))="Yes",L47,0))),
IF($U$2=$S$6,$F47*SUM(H47,IF($S47="",0,IF(INDEX($V$3:$V$5,MATCH($S47,$U$3:$U$5,0))="Yes",L47,0)),0)*$R47)))</f>
        <v>0</v>
      </c>
      <c r="V47" s="162" t="b" cm="1">
        <f t="array" ref="V47">IF(COUNTIFS($P$8:$R$8,$U$2)&gt;0,$F47*I47*INDEX($P47:$R47,,MATCH($U$2,$P$8:$R$8,0)),
IF($U$2=$S$5,$F47*SUM(I47,IF($S47="",0,IF(INDEX($V$3:$V$5,MATCH($S47,$U$3:$U$5,0))="Yes",M47,0))),
IF($U$2=$S$6,$F47*SUM(I47,IF($S47="",0,IF(INDEX($V$3:$V$5,MATCH($S47,$U$3:$U$5,0))="Yes",M47,0)),0)*$R47)))</f>
        <v>0</v>
      </c>
      <c r="W47" s="162" t="b" cm="1">
        <f t="array" ref="W47">IF(COUNTIFS($P$8:$R$8,$U$2)&gt;0,$F47*J47*INDEX($P47:$R47,,MATCH($U$2,$P$8:$R$8,0)),
IF($U$2=$S$5,$F47*SUM(J47,IF($S47="",0,IF(INDEX($V$3:$V$5,MATCH($S47,$U$3:$U$5,0))="Yes",N47,0))),
IF($U$2=$S$6,$F47*SUM(J47,IF($S47="",0,IF(INDEX($V$3:$V$5,MATCH($S47,$U$3:$U$5,0))="Yes",N47,0)),0)*$R47)))</f>
        <v>0</v>
      </c>
      <c r="Y47" s="162" t="e" cm="1">
        <f t="array" ref="Y47">INDEX($U47:$W47,,MATCH('Instructions &amp; General Inputs'!$C$35,$U$8:$W$8,0))</f>
        <v>#N/A</v>
      </c>
      <c r="AA47" s="80" t="s">
        <v>143</v>
      </c>
      <c r="AB47" s="80" t="s">
        <v>147</v>
      </c>
      <c r="AC47" s="80" t="s">
        <v>46</v>
      </c>
      <c r="AD47" s="80" t="s">
        <v>27</v>
      </c>
      <c r="AE47" s="80" t="s">
        <v>28</v>
      </c>
      <c r="AF47" s="80" t="s">
        <v>148</v>
      </c>
      <c r="AG47" s="80">
        <v>19</v>
      </c>
      <c r="AH47" s="80" t="s">
        <v>33</v>
      </c>
      <c r="AI47">
        <f t="shared" si="1"/>
        <v>2019</v>
      </c>
      <c r="AK47" s="80" t="s">
        <v>163</v>
      </c>
      <c r="AL47" s="80" t="s">
        <v>143</v>
      </c>
      <c r="AM47" s="80" t="s">
        <v>147</v>
      </c>
      <c r="AN47" s="80" t="s">
        <v>59</v>
      </c>
      <c r="AO47" s="80" t="s">
        <v>15</v>
      </c>
      <c r="AP47" s="80" t="s">
        <v>14</v>
      </c>
      <c r="AQ47" s="80">
        <v>16</v>
      </c>
      <c r="AR47">
        <f t="shared" si="2"/>
        <v>2019</v>
      </c>
      <c r="AT47" s="80"/>
      <c r="AU47" s="80"/>
      <c r="AV47" s="80"/>
      <c r="AW47" s="80"/>
    </row>
    <row r="48" spans="2:50" x14ac:dyDescent="0.3">
      <c r="B48" s="23" t="s">
        <v>48</v>
      </c>
      <c r="C48" s="23" t="s">
        <v>4</v>
      </c>
      <c r="D48" s="23" t="s">
        <v>7</v>
      </c>
      <c r="E48" s="23" t="s">
        <v>55</v>
      </c>
      <c r="F48" s="82">
        <f>IF(INDEX('Instructions &amp; General Inputs'!$D$24:$D$32,MATCH(E48,'Instructions &amp; General Inputs'!$C$24:$C$32,0))="Yes",SUMIFS($AG:$AG,$AI:$AI,F$5,$AC:$AC,$E48,$AD:$AD,$C48,$AE:$AE,$D48),0)</f>
        <v>0</v>
      </c>
      <c r="G48" s="25"/>
      <c r="H48" s="161">
        <v>0.25</v>
      </c>
      <c r="I48" s="161">
        <v>0.2857142857142857</v>
      </c>
      <c r="J48" s="161">
        <v>0.33333333333333331</v>
      </c>
      <c r="K48" s="25"/>
      <c r="L48" s="161" t="s">
        <v>482</v>
      </c>
      <c r="M48" s="161" t="s">
        <v>482</v>
      </c>
      <c r="N48" s="161" t="s">
        <v>482</v>
      </c>
      <c r="O48" s="25"/>
      <c r="P48" s="167">
        <v>1</v>
      </c>
      <c r="Q48" s="167">
        <v>0</v>
      </c>
      <c r="R48" s="167">
        <v>1</v>
      </c>
      <c r="S48" s="160" t="str">
        <f t="shared" si="0"/>
        <v/>
      </c>
      <c r="T48" s="25"/>
      <c r="U48" s="162" t="b" cm="1">
        <f t="array" ref="U48">IF(COUNTIFS($P$8:$R$8,$U$2)&gt;0,$F48*H48*INDEX($P48:$R48,,MATCH($U$2,$P$8:$R$8,0)),
IF($U$2=$S$5,$F48*SUM(H48,IF($S48="",0,IF(INDEX($V$3:$V$5,MATCH($S48,$U$3:$U$5,0))="Yes",L48,0))),
IF($U$2=$S$6,$F48*SUM(H48,IF($S48="",0,IF(INDEX($V$3:$V$5,MATCH($S48,$U$3:$U$5,0))="Yes",L48,0)),0)*$R48)))</f>
        <v>0</v>
      </c>
      <c r="V48" s="162" t="b" cm="1">
        <f t="array" ref="V48">IF(COUNTIFS($P$8:$R$8,$U$2)&gt;0,$F48*I48*INDEX($P48:$R48,,MATCH($U$2,$P$8:$R$8,0)),
IF($U$2=$S$5,$F48*SUM(I48,IF($S48="",0,IF(INDEX($V$3:$V$5,MATCH($S48,$U$3:$U$5,0))="Yes",M48,0))),
IF($U$2=$S$6,$F48*SUM(I48,IF($S48="",0,IF(INDEX($V$3:$V$5,MATCH($S48,$U$3:$U$5,0))="Yes",M48,0)),0)*$R48)))</f>
        <v>0</v>
      </c>
      <c r="W48" s="162" t="b" cm="1">
        <f t="array" ref="W48">IF(COUNTIFS($P$8:$R$8,$U$2)&gt;0,$F48*J48*INDEX($P48:$R48,,MATCH($U$2,$P$8:$R$8,0)),
IF($U$2=$S$5,$F48*SUM(J48,IF($S48="",0,IF(INDEX($V$3:$V$5,MATCH($S48,$U$3:$U$5,0))="Yes",N48,0))),
IF($U$2=$S$6,$F48*SUM(J48,IF($S48="",0,IF(INDEX($V$3:$V$5,MATCH($S48,$U$3:$U$5,0))="Yes",N48,0)),0)*$R48)))</f>
        <v>0</v>
      </c>
      <c r="Y48" s="162" t="e" cm="1">
        <f t="array" ref="Y48">INDEX($U48:$W48,,MATCH('Instructions &amp; General Inputs'!$C$35,$U$8:$W$8,0))</f>
        <v>#N/A</v>
      </c>
      <c r="AA48" s="80" t="s">
        <v>143</v>
      </c>
      <c r="AB48" s="80" t="s">
        <v>147</v>
      </c>
      <c r="AC48" s="80" t="s">
        <v>46</v>
      </c>
      <c r="AD48" s="80" t="s">
        <v>20</v>
      </c>
      <c r="AE48" s="80" t="s">
        <v>5</v>
      </c>
      <c r="AF48" s="80" t="s">
        <v>145</v>
      </c>
      <c r="AG48" s="80">
        <v>26</v>
      </c>
      <c r="AH48" s="80" t="s">
        <v>33</v>
      </c>
      <c r="AI48">
        <f t="shared" si="1"/>
        <v>2019</v>
      </c>
      <c r="AK48" s="80" t="s">
        <v>163</v>
      </c>
      <c r="AL48" s="80" t="s">
        <v>143</v>
      </c>
      <c r="AM48" s="80" t="s">
        <v>147</v>
      </c>
      <c r="AN48" s="80" t="s">
        <v>59</v>
      </c>
      <c r="AO48" s="80" t="s">
        <v>4</v>
      </c>
      <c r="AP48" s="80" t="s">
        <v>8</v>
      </c>
      <c r="AQ48" s="80">
        <v>1270</v>
      </c>
      <c r="AR48">
        <f t="shared" si="2"/>
        <v>2019</v>
      </c>
      <c r="AT48" s="80"/>
      <c r="AU48" s="80"/>
      <c r="AV48" s="80"/>
      <c r="AW48" s="80"/>
    </row>
    <row r="49" spans="2:49" x14ac:dyDescent="0.3">
      <c r="B49" s="23" t="s">
        <v>48</v>
      </c>
      <c r="C49" s="23" t="s">
        <v>4</v>
      </c>
      <c r="D49" s="23" t="s">
        <v>8</v>
      </c>
      <c r="E49" s="23" t="s">
        <v>55</v>
      </c>
      <c r="F49" s="82">
        <f>IF(INDEX('Instructions &amp; General Inputs'!$D$24:$D$32,MATCH(E49,'Instructions &amp; General Inputs'!$C$24:$C$32,0))="Yes",SUMIFS($AG:$AG,$AI:$AI,F$5,$AC:$AC,$E49,$AD:$AD,$C49,$AE:$AE,$D49),0)</f>
        <v>0</v>
      </c>
      <c r="G49" s="25"/>
      <c r="H49" s="161">
        <v>0.25</v>
      </c>
      <c r="I49" s="161">
        <v>0.2857142857142857</v>
      </c>
      <c r="J49" s="161">
        <v>0.33333333333333331</v>
      </c>
      <c r="K49" s="25"/>
      <c r="L49" s="161" t="s">
        <v>482</v>
      </c>
      <c r="M49" s="161" t="s">
        <v>482</v>
      </c>
      <c r="N49" s="161" t="s">
        <v>482</v>
      </c>
      <c r="O49" s="25"/>
      <c r="P49" s="167">
        <v>1</v>
      </c>
      <c r="Q49" s="167">
        <v>0</v>
      </c>
      <c r="R49" s="167">
        <v>1</v>
      </c>
      <c r="S49" s="160" t="str">
        <f t="shared" si="0"/>
        <v/>
      </c>
      <c r="T49" s="25"/>
      <c r="U49" s="162" t="b" cm="1">
        <f t="array" ref="U49">IF(COUNTIFS($P$8:$R$8,$U$2)&gt;0,$F49*H49*INDEX($P49:$R49,,MATCH($U$2,$P$8:$R$8,0)),
IF($U$2=$S$5,$F49*SUM(H49,IF($S49="",0,IF(INDEX($V$3:$V$5,MATCH($S49,$U$3:$U$5,0))="Yes",L49,0))),
IF($U$2=$S$6,$F49*SUM(H49,IF($S49="",0,IF(INDEX($V$3:$V$5,MATCH($S49,$U$3:$U$5,0))="Yes",L49,0)),0)*$R49)))</f>
        <v>0</v>
      </c>
      <c r="V49" s="162" t="b" cm="1">
        <f t="array" ref="V49">IF(COUNTIFS($P$8:$R$8,$U$2)&gt;0,$F49*I49*INDEX($P49:$R49,,MATCH($U$2,$P$8:$R$8,0)),
IF($U$2=$S$5,$F49*SUM(I49,IF($S49="",0,IF(INDEX($V$3:$V$5,MATCH($S49,$U$3:$U$5,0))="Yes",M49,0))),
IF($U$2=$S$6,$F49*SUM(I49,IF($S49="",0,IF(INDEX($V$3:$V$5,MATCH($S49,$U$3:$U$5,0))="Yes",M49,0)),0)*$R49)))</f>
        <v>0</v>
      </c>
      <c r="W49" s="162" t="b" cm="1">
        <f t="array" ref="W49">IF(COUNTIFS($P$8:$R$8,$U$2)&gt;0,$F49*J49*INDEX($P49:$R49,,MATCH($U$2,$P$8:$R$8,0)),
IF($U$2=$S$5,$F49*SUM(J49,IF($S49="",0,IF(INDEX($V$3:$V$5,MATCH($S49,$U$3:$U$5,0))="Yes",N49,0))),
IF($U$2=$S$6,$F49*SUM(J49,IF($S49="",0,IF(INDEX($V$3:$V$5,MATCH($S49,$U$3:$U$5,0))="Yes",N49,0)),0)*$R49)))</f>
        <v>0</v>
      </c>
      <c r="Y49" s="162" t="e" cm="1">
        <f t="array" ref="Y49">INDEX($U49:$W49,,MATCH('Instructions &amp; General Inputs'!$C$35,$U$8:$W$8,0))</f>
        <v>#N/A</v>
      </c>
      <c r="AA49" s="80" t="s">
        <v>143</v>
      </c>
      <c r="AB49" s="80" t="s">
        <v>147</v>
      </c>
      <c r="AC49" s="80" t="s">
        <v>46</v>
      </c>
      <c r="AD49" s="80" t="s">
        <v>20</v>
      </c>
      <c r="AE49" s="80" t="s">
        <v>5</v>
      </c>
      <c r="AF49" s="80" t="s">
        <v>146</v>
      </c>
      <c r="AG49" s="80">
        <v>6</v>
      </c>
      <c r="AH49" s="80" t="s">
        <v>33</v>
      </c>
      <c r="AI49">
        <f t="shared" si="1"/>
        <v>2019</v>
      </c>
      <c r="AK49" s="80" t="s">
        <v>163</v>
      </c>
      <c r="AL49" s="80" t="s">
        <v>143</v>
      </c>
      <c r="AM49" s="80" t="s">
        <v>147</v>
      </c>
      <c r="AN49" s="80" t="s">
        <v>59</v>
      </c>
      <c r="AO49" s="80" t="s">
        <v>11</v>
      </c>
      <c r="AP49" s="80" t="s">
        <v>8</v>
      </c>
      <c r="AQ49" s="80">
        <v>172</v>
      </c>
      <c r="AR49">
        <f t="shared" si="2"/>
        <v>2019</v>
      </c>
      <c r="AT49" s="80"/>
      <c r="AU49" s="80"/>
      <c r="AV49" s="80"/>
      <c r="AW49" s="80"/>
    </row>
    <row r="50" spans="2:49" x14ac:dyDescent="0.3">
      <c r="B50" s="23" t="s">
        <v>48</v>
      </c>
      <c r="C50" s="23" t="s">
        <v>4</v>
      </c>
      <c r="D50" s="23" t="s">
        <v>9</v>
      </c>
      <c r="E50" s="23" t="s">
        <v>55</v>
      </c>
      <c r="F50" s="82">
        <f>IF(INDEX('Instructions &amp; General Inputs'!$D$24:$D$32,MATCH(E50,'Instructions &amp; General Inputs'!$C$24:$C$32,0))="Yes",SUMIFS($AG:$AG,$AI:$AI,F$5,$AC:$AC,$E50,$AD:$AD,$C50,$AE:$AE,$D50),0)</f>
        <v>0</v>
      </c>
      <c r="G50" s="25"/>
      <c r="H50" s="161">
        <v>0.25</v>
      </c>
      <c r="I50" s="161">
        <v>0.2857142857142857</v>
      </c>
      <c r="J50" s="161">
        <v>0.33333333333333331</v>
      </c>
      <c r="K50" s="25"/>
      <c r="L50" s="161" t="s">
        <v>482</v>
      </c>
      <c r="M50" s="161" t="s">
        <v>482</v>
      </c>
      <c r="N50" s="161" t="s">
        <v>482</v>
      </c>
      <c r="O50" s="25"/>
      <c r="P50" s="167">
        <v>1</v>
      </c>
      <c r="Q50" s="167">
        <v>0</v>
      </c>
      <c r="R50" s="167">
        <v>1</v>
      </c>
      <c r="S50" s="160" t="str">
        <f t="shared" si="0"/>
        <v/>
      </c>
      <c r="T50" s="25"/>
      <c r="U50" s="162" t="b" cm="1">
        <f t="array" ref="U50">IF(COUNTIFS($P$8:$R$8,$U$2)&gt;0,$F50*H50*INDEX($P50:$R50,,MATCH($U$2,$P$8:$R$8,0)),
IF($U$2=$S$5,$F50*SUM(H50,IF($S50="",0,IF(INDEX($V$3:$V$5,MATCH($S50,$U$3:$U$5,0))="Yes",L50,0))),
IF($U$2=$S$6,$F50*SUM(H50,IF($S50="",0,IF(INDEX($V$3:$V$5,MATCH($S50,$U$3:$U$5,0))="Yes",L50,0)),0)*$R50)))</f>
        <v>0</v>
      </c>
      <c r="V50" s="162" t="b" cm="1">
        <f t="array" ref="V50">IF(COUNTIFS($P$8:$R$8,$U$2)&gt;0,$F50*I50*INDEX($P50:$R50,,MATCH($U$2,$P$8:$R$8,0)),
IF($U$2=$S$5,$F50*SUM(I50,IF($S50="",0,IF(INDEX($V$3:$V$5,MATCH($S50,$U$3:$U$5,0))="Yes",M50,0))),
IF($U$2=$S$6,$F50*SUM(I50,IF($S50="",0,IF(INDEX($V$3:$V$5,MATCH($S50,$U$3:$U$5,0))="Yes",M50,0)),0)*$R50)))</f>
        <v>0</v>
      </c>
      <c r="W50" s="162" t="b" cm="1">
        <f t="array" ref="W50">IF(COUNTIFS($P$8:$R$8,$U$2)&gt;0,$F50*J50*INDEX($P50:$R50,,MATCH($U$2,$P$8:$R$8,0)),
IF($U$2=$S$5,$F50*SUM(J50,IF($S50="",0,IF(INDEX($V$3:$V$5,MATCH($S50,$U$3:$U$5,0))="Yes",N50,0))),
IF($U$2=$S$6,$F50*SUM(J50,IF($S50="",0,IF(INDEX($V$3:$V$5,MATCH($S50,$U$3:$U$5,0))="Yes",N50,0)),0)*$R50)))</f>
        <v>0</v>
      </c>
      <c r="Y50" s="162" t="e" cm="1">
        <f t="array" ref="Y50">INDEX($U50:$W50,,MATCH('Instructions &amp; General Inputs'!$C$35,$U$8:$W$8,0))</f>
        <v>#N/A</v>
      </c>
      <c r="AA50" s="80" t="s">
        <v>143</v>
      </c>
      <c r="AB50" s="80" t="s">
        <v>147</v>
      </c>
      <c r="AC50" s="80" t="s">
        <v>46</v>
      </c>
      <c r="AD50" s="80" t="s">
        <v>20</v>
      </c>
      <c r="AE50" s="80" t="s">
        <v>5</v>
      </c>
      <c r="AF50" s="80" t="s">
        <v>148</v>
      </c>
      <c r="AG50" s="80">
        <v>3</v>
      </c>
      <c r="AH50" s="80" t="s">
        <v>33</v>
      </c>
      <c r="AI50">
        <f t="shared" si="1"/>
        <v>2019</v>
      </c>
      <c r="AK50" s="80" t="s">
        <v>163</v>
      </c>
      <c r="AL50" s="80" t="s">
        <v>143</v>
      </c>
      <c r="AM50" s="80" t="s">
        <v>147</v>
      </c>
      <c r="AN50" s="80" t="s">
        <v>60</v>
      </c>
      <c r="AO50" s="80" t="s">
        <v>20</v>
      </c>
      <c r="AP50" s="80" t="s">
        <v>14</v>
      </c>
      <c r="AQ50" s="80">
        <v>4</v>
      </c>
      <c r="AR50">
        <f t="shared" si="2"/>
        <v>2019</v>
      </c>
      <c r="AT50" s="80"/>
      <c r="AU50" s="80"/>
      <c r="AV50" s="80"/>
      <c r="AW50" s="80"/>
    </row>
    <row r="51" spans="2:49" x14ac:dyDescent="0.3">
      <c r="B51" s="23" t="s">
        <v>48</v>
      </c>
      <c r="C51" s="23" t="s">
        <v>4</v>
      </c>
      <c r="D51" s="23" t="s">
        <v>10</v>
      </c>
      <c r="E51" s="23" t="s">
        <v>55</v>
      </c>
      <c r="F51" s="82">
        <f>IF(INDEX('Instructions &amp; General Inputs'!$D$24:$D$32,MATCH(E51,'Instructions &amp; General Inputs'!$C$24:$C$32,0))="Yes",SUMIFS($AG:$AG,$AI:$AI,F$5,$AC:$AC,$E51,$AD:$AD,$C51,$AE:$AE,$D51),0)</f>
        <v>0</v>
      </c>
      <c r="G51" s="25"/>
      <c r="H51" s="161">
        <v>0.25</v>
      </c>
      <c r="I51" s="161">
        <v>0.2857142857142857</v>
      </c>
      <c r="J51" s="161">
        <v>0.33333333333333331</v>
      </c>
      <c r="K51" s="25"/>
      <c r="L51" s="161" t="s">
        <v>482</v>
      </c>
      <c r="M51" s="161" t="s">
        <v>482</v>
      </c>
      <c r="N51" s="161" t="s">
        <v>482</v>
      </c>
      <c r="O51" s="25"/>
      <c r="P51" s="167">
        <v>1</v>
      </c>
      <c r="Q51" s="167">
        <v>0</v>
      </c>
      <c r="R51" s="167">
        <v>1</v>
      </c>
      <c r="S51" s="160" t="str">
        <f t="shared" si="0"/>
        <v/>
      </c>
      <c r="T51" s="25"/>
      <c r="U51" s="162" t="b" cm="1">
        <f t="array" ref="U51">IF(COUNTIFS($P$8:$R$8,$U$2)&gt;0,$F51*H51*INDEX($P51:$R51,,MATCH($U$2,$P$8:$R$8,0)),
IF($U$2=$S$5,$F51*SUM(H51,IF($S51="",0,IF(INDEX($V$3:$V$5,MATCH($S51,$U$3:$U$5,0))="Yes",L51,0))),
IF($U$2=$S$6,$F51*SUM(H51,IF($S51="",0,IF(INDEX($V$3:$V$5,MATCH($S51,$U$3:$U$5,0))="Yes",L51,0)),0)*$R51)))</f>
        <v>0</v>
      </c>
      <c r="V51" s="162" t="b" cm="1">
        <f t="array" ref="V51">IF(COUNTIFS($P$8:$R$8,$U$2)&gt;0,$F51*I51*INDEX($P51:$R51,,MATCH($U$2,$P$8:$R$8,0)),
IF($U$2=$S$5,$F51*SUM(I51,IF($S51="",0,IF(INDEX($V$3:$V$5,MATCH($S51,$U$3:$U$5,0))="Yes",M51,0))),
IF($U$2=$S$6,$F51*SUM(I51,IF($S51="",0,IF(INDEX($V$3:$V$5,MATCH($S51,$U$3:$U$5,0))="Yes",M51,0)),0)*$R51)))</f>
        <v>0</v>
      </c>
      <c r="W51" s="162" t="b" cm="1">
        <f t="array" ref="W51">IF(COUNTIFS($P$8:$R$8,$U$2)&gt;0,$F51*J51*INDEX($P51:$R51,,MATCH($U$2,$P$8:$R$8,0)),
IF($U$2=$S$5,$F51*SUM(J51,IF($S51="",0,IF(INDEX($V$3:$V$5,MATCH($S51,$U$3:$U$5,0))="Yes",N51,0))),
IF($U$2=$S$6,$F51*SUM(J51,IF($S51="",0,IF(INDEX($V$3:$V$5,MATCH($S51,$U$3:$U$5,0))="Yes",N51,0)),0)*$R51)))</f>
        <v>0</v>
      </c>
      <c r="Y51" s="162" t="e" cm="1">
        <f t="array" ref="Y51">INDEX($U51:$W51,,MATCH('Instructions &amp; General Inputs'!$C$35,$U$8:$W$8,0))</f>
        <v>#N/A</v>
      </c>
      <c r="AA51" s="80" t="s">
        <v>143</v>
      </c>
      <c r="AB51" s="80" t="s">
        <v>147</v>
      </c>
      <c r="AC51" s="80" t="s">
        <v>46</v>
      </c>
      <c r="AD51" s="80" t="s">
        <v>20</v>
      </c>
      <c r="AE51" s="80" t="s">
        <v>7</v>
      </c>
      <c r="AF51" s="80" t="s">
        <v>145</v>
      </c>
      <c r="AG51" s="80">
        <v>9701.0460589528084</v>
      </c>
      <c r="AH51" s="80" t="s">
        <v>33</v>
      </c>
      <c r="AI51">
        <f t="shared" si="1"/>
        <v>2019</v>
      </c>
      <c r="AK51" s="80" t="s">
        <v>163</v>
      </c>
      <c r="AL51" s="80" t="s">
        <v>143</v>
      </c>
      <c r="AM51" s="80" t="s">
        <v>147</v>
      </c>
      <c r="AN51" s="80" t="s">
        <v>60</v>
      </c>
      <c r="AO51" s="80" t="s">
        <v>116</v>
      </c>
      <c r="AP51" s="80" t="s">
        <v>22</v>
      </c>
      <c r="AQ51" s="80">
        <v>4</v>
      </c>
      <c r="AR51">
        <f t="shared" si="2"/>
        <v>2019</v>
      </c>
      <c r="AT51" s="80"/>
      <c r="AU51" s="80"/>
      <c r="AV51" s="80"/>
      <c r="AW51" s="80"/>
    </row>
    <row r="52" spans="2:49" x14ac:dyDescent="0.3">
      <c r="B52" s="23" t="s">
        <v>48</v>
      </c>
      <c r="C52" s="23" t="s">
        <v>11</v>
      </c>
      <c r="D52" s="23" t="s">
        <v>12</v>
      </c>
      <c r="E52" s="23" t="s">
        <v>55</v>
      </c>
      <c r="F52" s="82">
        <f>IF(INDEX('Instructions &amp; General Inputs'!$D$24:$D$32,MATCH(E52,'Instructions &amp; General Inputs'!$C$24:$C$32,0))="Yes",SUMIFS($AG:$AG,$AI:$AI,F$5,$AC:$AC,$E52,$AD:$AD,$C52,$AE:$AE,$D52),0)</f>
        <v>0</v>
      </c>
      <c r="G52" s="25"/>
      <c r="H52" s="161">
        <v>0.15</v>
      </c>
      <c r="I52" s="161">
        <v>0.1714285714285714</v>
      </c>
      <c r="J52" s="161">
        <v>0.19999999999999998</v>
      </c>
      <c r="K52" s="25"/>
      <c r="L52" s="161">
        <v>0.4</v>
      </c>
      <c r="M52" s="161">
        <v>0.4</v>
      </c>
      <c r="N52" s="161">
        <v>0.4</v>
      </c>
      <c r="O52" s="25"/>
      <c r="P52" s="167">
        <v>1</v>
      </c>
      <c r="Q52" s="167">
        <v>0</v>
      </c>
      <c r="R52" s="167">
        <v>1</v>
      </c>
      <c r="S52" s="160" t="str">
        <f t="shared" si="0"/>
        <v>SMI</v>
      </c>
      <c r="T52" s="25"/>
      <c r="U52" s="162" t="b" cm="1">
        <f t="array" ref="U52">IF(COUNTIFS($P$8:$R$8,$U$2)&gt;0,$F52*H52*INDEX($P52:$R52,,MATCH($U$2,$P$8:$R$8,0)),
IF($U$2=$S$5,$F52*SUM(H52,IF($S52="",0,IF(INDEX($V$3:$V$5,MATCH($S52,$U$3:$U$5,0))="Yes",L52,0))),
IF($U$2=$S$6,$F52*SUM(H52,IF($S52="",0,IF(INDEX($V$3:$V$5,MATCH($S52,$U$3:$U$5,0))="Yes",L52,0)),0)*$R52)))</f>
        <v>0</v>
      </c>
      <c r="V52" s="162" t="b" cm="1">
        <f t="array" ref="V52">IF(COUNTIFS($P$8:$R$8,$U$2)&gt;0,$F52*I52*INDEX($P52:$R52,,MATCH($U$2,$P$8:$R$8,0)),
IF($U$2=$S$5,$F52*SUM(I52,IF($S52="",0,IF(INDEX($V$3:$V$5,MATCH($S52,$U$3:$U$5,0))="Yes",M52,0))),
IF($U$2=$S$6,$F52*SUM(I52,IF($S52="",0,IF(INDEX($V$3:$V$5,MATCH($S52,$U$3:$U$5,0))="Yes",M52,0)),0)*$R52)))</f>
        <v>0</v>
      </c>
      <c r="W52" s="162" t="b" cm="1">
        <f t="array" ref="W52">IF(COUNTIFS($P$8:$R$8,$U$2)&gt;0,$F52*J52*INDEX($P52:$R52,,MATCH($U$2,$P$8:$R$8,0)),
IF($U$2=$S$5,$F52*SUM(J52,IF($S52="",0,IF(INDEX($V$3:$V$5,MATCH($S52,$U$3:$U$5,0))="Yes",N52,0))),
IF($U$2=$S$6,$F52*SUM(J52,IF($S52="",0,IF(INDEX($V$3:$V$5,MATCH($S52,$U$3:$U$5,0))="Yes",N52,0)),0)*$R52)))</f>
        <v>0</v>
      </c>
      <c r="Y52" s="162" t="e" cm="1">
        <f t="array" ref="Y52">INDEX($U52:$W52,,MATCH('Instructions &amp; General Inputs'!$C$35,$U$8:$W$8,0))</f>
        <v>#N/A</v>
      </c>
      <c r="AA52" s="80" t="s">
        <v>143</v>
      </c>
      <c r="AB52" s="80" t="s">
        <v>147</v>
      </c>
      <c r="AC52" s="80" t="s">
        <v>46</v>
      </c>
      <c r="AD52" s="80" t="s">
        <v>20</v>
      </c>
      <c r="AE52" s="80" t="s">
        <v>7</v>
      </c>
      <c r="AF52" s="80" t="s">
        <v>146</v>
      </c>
      <c r="AG52" s="80">
        <v>1740</v>
      </c>
      <c r="AH52" s="80" t="s">
        <v>33</v>
      </c>
      <c r="AI52">
        <f t="shared" si="1"/>
        <v>2019</v>
      </c>
      <c r="AK52" s="80" t="s">
        <v>163</v>
      </c>
      <c r="AL52" s="80" t="s">
        <v>143</v>
      </c>
      <c r="AM52" s="80" t="s">
        <v>147</v>
      </c>
      <c r="AN52" s="80" t="s">
        <v>60</v>
      </c>
      <c r="AO52" s="80" t="s">
        <v>116</v>
      </c>
      <c r="AP52" s="80" t="s">
        <v>23</v>
      </c>
      <c r="AQ52" s="80">
        <v>4</v>
      </c>
      <c r="AR52">
        <f t="shared" si="2"/>
        <v>2019</v>
      </c>
      <c r="AT52" s="80"/>
      <c r="AU52" s="80"/>
      <c r="AV52" s="80"/>
      <c r="AW52" s="80"/>
    </row>
    <row r="53" spans="2:49" x14ac:dyDescent="0.3">
      <c r="B53" s="23" t="s">
        <v>48</v>
      </c>
      <c r="C53" s="23" t="s">
        <v>11</v>
      </c>
      <c r="D53" s="23" t="s">
        <v>8</v>
      </c>
      <c r="E53" s="23" t="s">
        <v>55</v>
      </c>
      <c r="F53" s="82">
        <f>IF(INDEX('Instructions &amp; General Inputs'!$D$24:$D$32,MATCH(E53,'Instructions &amp; General Inputs'!$C$24:$C$32,0))="Yes",SUMIFS($AG:$AG,$AI:$AI,F$5,$AC:$AC,$E53,$AD:$AD,$C53,$AE:$AE,$D53),0)</f>
        <v>0</v>
      </c>
      <c r="G53" s="25"/>
      <c r="H53" s="161">
        <v>0.15</v>
      </c>
      <c r="I53" s="161">
        <v>0.1714285714285714</v>
      </c>
      <c r="J53" s="161">
        <v>0.19999999999999998</v>
      </c>
      <c r="K53" s="25"/>
      <c r="L53" s="161">
        <v>0.4</v>
      </c>
      <c r="M53" s="161">
        <v>0.4</v>
      </c>
      <c r="N53" s="161">
        <v>0.4</v>
      </c>
      <c r="O53" s="25"/>
      <c r="P53" s="167">
        <v>1</v>
      </c>
      <c r="Q53" s="167">
        <v>0</v>
      </c>
      <c r="R53" s="167">
        <v>1</v>
      </c>
      <c r="S53" s="160" t="str">
        <f t="shared" si="0"/>
        <v>SMI</v>
      </c>
      <c r="T53" s="25"/>
      <c r="U53" s="162" t="b" cm="1">
        <f t="array" ref="U53">IF(COUNTIFS($P$8:$R$8,$U$2)&gt;0,$F53*H53*INDEX($P53:$R53,,MATCH($U$2,$P$8:$R$8,0)),
IF($U$2=$S$5,$F53*SUM(H53,IF($S53="",0,IF(INDEX($V$3:$V$5,MATCH($S53,$U$3:$U$5,0))="Yes",L53,0))),
IF($U$2=$S$6,$F53*SUM(H53,IF($S53="",0,IF(INDEX($V$3:$V$5,MATCH($S53,$U$3:$U$5,0))="Yes",L53,0)),0)*$R53)))</f>
        <v>0</v>
      </c>
      <c r="V53" s="162" t="b" cm="1">
        <f t="array" ref="V53">IF(COUNTIFS($P$8:$R$8,$U$2)&gt;0,$F53*I53*INDEX($P53:$R53,,MATCH($U$2,$P$8:$R$8,0)),
IF($U$2=$S$5,$F53*SUM(I53,IF($S53="",0,IF(INDEX($V$3:$V$5,MATCH($S53,$U$3:$U$5,0))="Yes",M53,0))),
IF($U$2=$S$6,$F53*SUM(I53,IF($S53="",0,IF(INDEX($V$3:$V$5,MATCH($S53,$U$3:$U$5,0))="Yes",M53,0)),0)*$R53)))</f>
        <v>0</v>
      </c>
      <c r="W53" s="162" t="b" cm="1">
        <f t="array" ref="W53">IF(COUNTIFS($P$8:$R$8,$U$2)&gt;0,$F53*J53*INDEX($P53:$R53,,MATCH($U$2,$P$8:$R$8,0)),
IF($U$2=$S$5,$F53*SUM(J53,IF($S53="",0,IF(INDEX($V$3:$V$5,MATCH($S53,$U$3:$U$5,0))="Yes",N53,0))),
IF($U$2=$S$6,$F53*SUM(J53,IF($S53="",0,IF(INDEX($V$3:$V$5,MATCH($S53,$U$3:$U$5,0))="Yes",N53,0)),0)*$R53)))</f>
        <v>0</v>
      </c>
      <c r="Y53" s="162" t="e" cm="1">
        <f t="array" ref="Y53">INDEX($U53:$W53,,MATCH('Instructions &amp; General Inputs'!$C$35,$U$8:$W$8,0))</f>
        <v>#N/A</v>
      </c>
      <c r="AA53" s="80" t="s">
        <v>143</v>
      </c>
      <c r="AB53" s="80" t="s">
        <v>147</v>
      </c>
      <c r="AC53" s="80" t="s">
        <v>46</v>
      </c>
      <c r="AD53" s="80" t="s">
        <v>20</v>
      </c>
      <c r="AE53" s="80" t="s">
        <v>7</v>
      </c>
      <c r="AF53" s="80" t="s">
        <v>148</v>
      </c>
      <c r="AG53" s="80">
        <v>3163.7419271171093</v>
      </c>
      <c r="AH53" s="80" t="s">
        <v>33</v>
      </c>
      <c r="AI53">
        <f t="shared" si="1"/>
        <v>2019</v>
      </c>
      <c r="AK53" s="80" t="s">
        <v>163</v>
      </c>
      <c r="AL53" s="80" t="s">
        <v>143</v>
      </c>
      <c r="AM53" s="80" t="s">
        <v>147</v>
      </c>
      <c r="AN53" s="80" t="s">
        <v>60</v>
      </c>
      <c r="AO53" s="80" t="s">
        <v>13</v>
      </c>
      <c r="AP53" s="80" t="s">
        <v>14</v>
      </c>
      <c r="AQ53" s="80">
        <v>12</v>
      </c>
      <c r="AR53">
        <f t="shared" si="2"/>
        <v>2019</v>
      </c>
      <c r="AT53" s="80"/>
      <c r="AU53" s="80"/>
      <c r="AV53" s="80"/>
      <c r="AW53" s="80"/>
    </row>
    <row r="54" spans="2:49" x14ac:dyDescent="0.3">
      <c r="B54" s="23" t="s">
        <v>48</v>
      </c>
      <c r="C54" s="23" t="s">
        <v>11</v>
      </c>
      <c r="D54" s="23" t="s">
        <v>9</v>
      </c>
      <c r="E54" s="23" t="s">
        <v>55</v>
      </c>
      <c r="F54" s="82">
        <f>IF(INDEX('Instructions &amp; General Inputs'!$D$24:$D$32,MATCH(E54,'Instructions &amp; General Inputs'!$C$24:$C$32,0))="Yes",SUMIFS($AG:$AG,$AI:$AI,F$5,$AC:$AC,$E54,$AD:$AD,$C54,$AE:$AE,$D54),0)</f>
        <v>0</v>
      </c>
      <c r="G54" s="25"/>
      <c r="H54" s="161">
        <v>0.15</v>
      </c>
      <c r="I54" s="161">
        <v>0.1714285714285714</v>
      </c>
      <c r="J54" s="161">
        <v>0.19999999999999998</v>
      </c>
      <c r="K54" s="25"/>
      <c r="L54" s="161">
        <v>0.4</v>
      </c>
      <c r="M54" s="161">
        <v>0.4</v>
      </c>
      <c r="N54" s="161">
        <v>0.4</v>
      </c>
      <c r="O54" s="25"/>
      <c r="P54" s="167">
        <v>1</v>
      </c>
      <c r="Q54" s="167">
        <v>0</v>
      </c>
      <c r="R54" s="167">
        <v>1</v>
      </c>
      <c r="S54" s="160" t="str">
        <f t="shared" si="0"/>
        <v>SMI</v>
      </c>
      <c r="T54" s="25"/>
      <c r="U54" s="162" t="b" cm="1">
        <f t="array" ref="U54">IF(COUNTIFS($P$8:$R$8,$U$2)&gt;0,$F54*H54*INDEX($P54:$R54,,MATCH($U$2,$P$8:$R$8,0)),
IF($U$2=$S$5,$F54*SUM(H54,IF($S54="",0,IF(INDEX($V$3:$V$5,MATCH($S54,$U$3:$U$5,0))="Yes",L54,0))),
IF($U$2=$S$6,$F54*SUM(H54,IF($S54="",0,IF(INDEX($V$3:$V$5,MATCH($S54,$U$3:$U$5,0))="Yes",L54,0)),0)*$R54)))</f>
        <v>0</v>
      </c>
      <c r="V54" s="162" t="b" cm="1">
        <f t="array" ref="V54">IF(COUNTIFS($P$8:$R$8,$U$2)&gt;0,$F54*I54*INDEX($P54:$R54,,MATCH($U$2,$P$8:$R$8,0)),
IF($U$2=$S$5,$F54*SUM(I54,IF($S54="",0,IF(INDEX($V$3:$V$5,MATCH($S54,$U$3:$U$5,0))="Yes",M54,0))),
IF($U$2=$S$6,$F54*SUM(I54,IF($S54="",0,IF(INDEX($V$3:$V$5,MATCH($S54,$U$3:$U$5,0))="Yes",M54,0)),0)*$R54)))</f>
        <v>0</v>
      </c>
      <c r="W54" s="162" t="b" cm="1">
        <f t="array" ref="W54">IF(COUNTIFS($P$8:$R$8,$U$2)&gt;0,$F54*J54*INDEX($P54:$R54,,MATCH($U$2,$P$8:$R$8,0)),
IF($U$2=$S$5,$F54*SUM(J54,IF($S54="",0,IF(INDEX($V$3:$V$5,MATCH($S54,$U$3:$U$5,0))="Yes",N54,0))),
IF($U$2=$S$6,$F54*SUM(J54,IF($S54="",0,IF(INDEX($V$3:$V$5,MATCH($S54,$U$3:$U$5,0))="Yes",N54,0)),0)*$R54)))</f>
        <v>0</v>
      </c>
      <c r="Y54" s="162" t="e" cm="1">
        <f t="array" ref="Y54">INDEX($U54:$W54,,MATCH('Instructions &amp; General Inputs'!$C$35,$U$8:$W$8,0))</f>
        <v>#N/A</v>
      </c>
      <c r="AA54" s="80" t="s">
        <v>143</v>
      </c>
      <c r="AB54" s="80" t="s">
        <v>147</v>
      </c>
      <c r="AC54" s="80" t="s">
        <v>46</v>
      </c>
      <c r="AD54" s="80" t="s">
        <v>20</v>
      </c>
      <c r="AE54" s="80" t="s">
        <v>14</v>
      </c>
      <c r="AF54" s="80" t="s">
        <v>145</v>
      </c>
      <c r="AG54" s="80">
        <v>2494.9492989182472</v>
      </c>
      <c r="AH54" s="80" t="s">
        <v>33</v>
      </c>
      <c r="AI54">
        <f t="shared" si="1"/>
        <v>2019</v>
      </c>
      <c r="AK54" s="80" t="s">
        <v>163</v>
      </c>
      <c r="AL54" s="80" t="s">
        <v>143</v>
      </c>
      <c r="AM54" s="80" t="s">
        <v>147</v>
      </c>
      <c r="AN54" s="80" t="s">
        <v>60</v>
      </c>
      <c r="AO54" s="80" t="s">
        <v>15</v>
      </c>
      <c r="AP54" s="80" t="s">
        <v>14</v>
      </c>
      <c r="AQ54" s="80">
        <v>7</v>
      </c>
      <c r="AR54">
        <f t="shared" si="2"/>
        <v>2019</v>
      </c>
      <c r="AT54" s="80"/>
      <c r="AU54" s="80"/>
      <c r="AV54" s="80"/>
      <c r="AW54" s="80"/>
    </row>
    <row r="55" spans="2:49" x14ac:dyDescent="0.3">
      <c r="B55" s="23" t="s">
        <v>48</v>
      </c>
      <c r="C55" s="23" t="s">
        <v>11</v>
      </c>
      <c r="D55" s="23" t="s">
        <v>10</v>
      </c>
      <c r="E55" s="23" t="s">
        <v>55</v>
      </c>
      <c r="F55" s="82">
        <f>IF(INDEX('Instructions &amp; General Inputs'!$D$24:$D$32,MATCH(E55,'Instructions &amp; General Inputs'!$C$24:$C$32,0))="Yes",SUMIFS($AG:$AG,$AI:$AI,F$5,$AC:$AC,$E55,$AD:$AD,$C55,$AE:$AE,$D55),0)</f>
        <v>0</v>
      </c>
      <c r="G55" s="25"/>
      <c r="H55" s="161">
        <v>0.15</v>
      </c>
      <c r="I55" s="161">
        <v>0.1714285714285714</v>
      </c>
      <c r="J55" s="161">
        <v>0.19999999999999998</v>
      </c>
      <c r="K55" s="25"/>
      <c r="L55" s="161">
        <v>0.4</v>
      </c>
      <c r="M55" s="161">
        <v>0.4</v>
      </c>
      <c r="N55" s="161">
        <v>0.4</v>
      </c>
      <c r="O55" s="25"/>
      <c r="P55" s="167">
        <v>1</v>
      </c>
      <c r="Q55" s="167">
        <v>0</v>
      </c>
      <c r="R55" s="167">
        <v>1</v>
      </c>
      <c r="S55" s="160" t="str">
        <f t="shared" si="0"/>
        <v>SMI</v>
      </c>
      <c r="T55" s="25"/>
      <c r="U55" s="162" t="b" cm="1">
        <f t="array" ref="U55">IF(COUNTIFS($P$8:$R$8,$U$2)&gt;0,$F55*H55*INDEX($P55:$R55,,MATCH($U$2,$P$8:$R$8,0)),
IF($U$2=$S$5,$F55*SUM(H55,IF($S55="",0,IF(INDEX($V$3:$V$5,MATCH($S55,$U$3:$U$5,0))="Yes",L55,0))),
IF($U$2=$S$6,$F55*SUM(H55,IF($S55="",0,IF(INDEX($V$3:$V$5,MATCH($S55,$U$3:$U$5,0))="Yes",L55,0)),0)*$R55)))</f>
        <v>0</v>
      </c>
      <c r="V55" s="162" t="b" cm="1">
        <f t="array" ref="V55">IF(COUNTIFS($P$8:$R$8,$U$2)&gt;0,$F55*I55*INDEX($P55:$R55,,MATCH($U$2,$P$8:$R$8,0)),
IF($U$2=$S$5,$F55*SUM(I55,IF($S55="",0,IF(INDEX($V$3:$V$5,MATCH($S55,$U$3:$U$5,0))="Yes",M55,0))),
IF($U$2=$S$6,$F55*SUM(I55,IF($S55="",0,IF(INDEX($V$3:$V$5,MATCH($S55,$U$3:$U$5,0))="Yes",M55,0)),0)*$R55)))</f>
        <v>0</v>
      </c>
      <c r="W55" s="162" t="b" cm="1">
        <f t="array" ref="W55">IF(COUNTIFS($P$8:$R$8,$U$2)&gt;0,$F55*J55*INDEX($P55:$R55,,MATCH($U$2,$P$8:$R$8,0)),
IF($U$2=$S$5,$F55*SUM(J55,IF($S55="",0,IF(INDEX($V$3:$V$5,MATCH($S55,$U$3:$U$5,0))="Yes",N55,0))),
IF($U$2=$S$6,$F55*SUM(J55,IF($S55="",0,IF(INDEX($V$3:$V$5,MATCH($S55,$U$3:$U$5,0))="Yes",N55,0)),0)*$R55)))</f>
        <v>0</v>
      </c>
      <c r="Y55" s="162" t="e" cm="1">
        <f t="array" ref="Y55">INDEX($U55:$W55,,MATCH('Instructions &amp; General Inputs'!$C$35,$U$8:$W$8,0))</f>
        <v>#N/A</v>
      </c>
      <c r="AA55" s="80" t="s">
        <v>143</v>
      </c>
      <c r="AB55" s="80" t="s">
        <v>147</v>
      </c>
      <c r="AC55" s="80" t="s">
        <v>46</v>
      </c>
      <c r="AD55" s="80" t="s">
        <v>20</v>
      </c>
      <c r="AE55" s="80" t="s">
        <v>14</v>
      </c>
      <c r="AF55" s="80" t="s">
        <v>146</v>
      </c>
      <c r="AG55" s="80">
        <v>369</v>
      </c>
      <c r="AH55" s="80" t="s">
        <v>33</v>
      </c>
      <c r="AI55">
        <f t="shared" si="1"/>
        <v>2019</v>
      </c>
      <c r="AK55" s="80" t="s">
        <v>163</v>
      </c>
      <c r="AL55" s="80" t="s">
        <v>143</v>
      </c>
      <c r="AM55" s="80" t="s">
        <v>147</v>
      </c>
      <c r="AN55" s="80" t="s">
        <v>60</v>
      </c>
      <c r="AO55" s="80" t="s">
        <v>4</v>
      </c>
      <c r="AP55" s="80" t="s">
        <v>7</v>
      </c>
      <c r="AQ55" s="80">
        <v>2</v>
      </c>
      <c r="AR55">
        <f t="shared" si="2"/>
        <v>2019</v>
      </c>
      <c r="AT55" s="80"/>
      <c r="AU55" s="80"/>
      <c r="AV55" s="80"/>
      <c r="AW55" s="80"/>
    </row>
    <row r="56" spans="2:49" x14ac:dyDescent="0.3">
      <c r="B56" s="23" t="s">
        <v>48</v>
      </c>
      <c r="C56" s="23" t="s">
        <v>13</v>
      </c>
      <c r="D56" s="23" t="s">
        <v>5</v>
      </c>
      <c r="E56" s="23" t="s">
        <v>55</v>
      </c>
      <c r="F56" s="82">
        <f>IF(INDEX('Instructions &amp; General Inputs'!$D$24:$D$32,MATCH(E56,'Instructions &amp; General Inputs'!$C$24:$C$32,0))="Yes",SUMIFS($AG:$AG,$AI:$AI,F$5,$AC:$AC,$E56,$AD:$AD,$C56,$AE:$AE,$D56),0)</f>
        <v>0</v>
      </c>
      <c r="G56" s="25"/>
      <c r="H56" s="161">
        <v>0.25</v>
      </c>
      <c r="I56" s="161">
        <v>0.2857142857142857</v>
      </c>
      <c r="J56" s="161">
        <v>0.33333333333333331</v>
      </c>
      <c r="K56" s="25"/>
      <c r="L56" s="161" t="s">
        <v>482</v>
      </c>
      <c r="M56" s="161" t="s">
        <v>482</v>
      </c>
      <c r="N56" s="161" t="s">
        <v>482</v>
      </c>
      <c r="O56" s="25"/>
      <c r="P56" s="167">
        <v>1</v>
      </c>
      <c r="Q56" s="167">
        <v>0</v>
      </c>
      <c r="R56" s="167">
        <v>1</v>
      </c>
      <c r="S56" s="160" t="str">
        <f t="shared" si="0"/>
        <v/>
      </c>
      <c r="T56" s="25"/>
      <c r="U56" s="162" t="b" cm="1">
        <f t="array" ref="U56">IF(COUNTIFS($P$8:$R$8,$U$2)&gt;0,$F56*H56*INDEX($P56:$R56,,MATCH($U$2,$P$8:$R$8,0)),
IF($U$2=$S$5,$F56*SUM(H56,IF($S56="",0,IF(INDEX($V$3:$V$5,MATCH($S56,$U$3:$U$5,0))="Yes",L56,0))),
IF($U$2=$S$6,$F56*SUM(H56,IF($S56="",0,IF(INDEX($V$3:$V$5,MATCH($S56,$U$3:$U$5,0))="Yes",L56,0)),0)*$R56)))</f>
        <v>0</v>
      </c>
      <c r="V56" s="162" t="b" cm="1">
        <f t="array" ref="V56">IF(COUNTIFS($P$8:$R$8,$U$2)&gt;0,$F56*I56*INDEX($P56:$R56,,MATCH($U$2,$P$8:$R$8,0)),
IF($U$2=$S$5,$F56*SUM(I56,IF($S56="",0,IF(INDEX($V$3:$V$5,MATCH($S56,$U$3:$U$5,0))="Yes",M56,0))),
IF($U$2=$S$6,$F56*SUM(I56,IF($S56="",0,IF(INDEX($V$3:$V$5,MATCH($S56,$U$3:$U$5,0))="Yes",M56,0)),0)*$R56)))</f>
        <v>0</v>
      </c>
      <c r="W56" s="162" t="b" cm="1">
        <f t="array" ref="W56">IF(COUNTIFS($P$8:$R$8,$U$2)&gt;0,$F56*J56*INDEX($P56:$R56,,MATCH($U$2,$P$8:$R$8,0)),
IF($U$2=$S$5,$F56*SUM(J56,IF($S56="",0,IF(INDEX($V$3:$V$5,MATCH($S56,$U$3:$U$5,0))="Yes",N56,0))),
IF($U$2=$S$6,$F56*SUM(J56,IF($S56="",0,IF(INDEX($V$3:$V$5,MATCH($S56,$U$3:$U$5,0))="Yes",N56,0)),0)*$R56)))</f>
        <v>0</v>
      </c>
      <c r="Y56" s="162" t="e" cm="1">
        <f t="array" ref="Y56">INDEX($U56:$W56,,MATCH('Instructions &amp; General Inputs'!$C$35,$U$8:$W$8,0))</f>
        <v>#N/A</v>
      </c>
      <c r="AA56" s="80" t="s">
        <v>143</v>
      </c>
      <c r="AB56" s="80" t="s">
        <v>147</v>
      </c>
      <c r="AC56" s="80" t="s">
        <v>46</v>
      </c>
      <c r="AD56" s="80" t="s">
        <v>20</v>
      </c>
      <c r="AE56" s="80" t="s">
        <v>14</v>
      </c>
      <c r="AF56" s="80" t="s">
        <v>148</v>
      </c>
      <c r="AG56" s="80">
        <v>935.29031701385975</v>
      </c>
      <c r="AH56" s="80" t="s">
        <v>33</v>
      </c>
      <c r="AI56">
        <f t="shared" si="1"/>
        <v>2019</v>
      </c>
      <c r="AK56" s="80" t="s">
        <v>163</v>
      </c>
      <c r="AL56" s="80" t="s">
        <v>143</v>
      </c>
      <c r="AM56" s="80" t="s">
        <v>147</v>
      </c>
      <c r="AN56" s="80" t="s">
        <v>60</v>
      </c>
      <c r="AO56" s="80" t="s">
        <v>4</v>
      </c>
      <c r="AP56" s="80" t="s">
        <v>8</v>
      </c>
      <c r="AQ56" s="80">
        <v>1587</v>
      </c>
      <c r="AR56">
        <f t="shared" si="2"/>
        <v>2019</v>
      </c>
      <c r="AT56" s="80"/>
      <c r="AU56" s="80"/>
      <c r="AV56" s="80"/>
      <c r="AW56" s="80"/>
    </row>
    <row r="57" spans="2:49" x14ac:dyDescent="0.3">
      <c r="B57" s="23" t="s">
        <v>48</v>
      </c>
      <c r="C57" s="23" t="s">
        <v>13</v>
      </c>
      <c r="D57" s="23" t="s">
        <v>6</v>
      </c>
      <c r="E57" s="23" t="s">
        <v>55</v>
      </c>
      <c r="F57" s="82">
        <f>IF(INDEX('Instructions &amp; General Inputs'!$D$24:$D$32,MATCH(E57,'Instructions &amp; General Inputs'!$C$24:$C$32,0))="Yes",SUMIFS($AG:$AG,$AI:$AI,F$5,$AC:$AC,$E57,$AD:$AD,$C57,$AE:$AE,$D57),0)</f>
        <v>0</v>
      </c>
      <c r="G57" s="25"/>
      <c r="H57" s="161">
        <v>0.25</v>
      </c>
      <c r="I57" s="161">
        <v>0.2857142857142857</v>
      </c>
      <c r="J57" s="161">
        <v>0.33333333333333331</v>
      </c>
      <c r="K57" s="25"/>
      <c r="L57" s="161" t="s">
        <v>482</v>
      </c>
      <c r="M57" s="161" t="s">
        <v>482</v>
      </c>
      <c r="N57" s="161" t="s">
        <v>482</v>
      </c>
      <c r="O57" s="25"/>
      <c r="P57" s="167">
        <v>1</v>
      </c>
      <c r="Q57" s="167">
        <v>0</v>
      </c>
      <c r="R57" s="167">
        <v>1</v>
      </c>
      <c r="S57" s="160" t="str">
        <f t="shared" si="0"/>
        <v/>
      </c>
      <c r="T57" s="25"/>
      <c r="U57" s="162" t="b" cm="1">
        <f t="array" ref="U57">IF(COUNTIFS($P$8:$R$8,$U$2)&gt;0,$F57*H57*INDEX($P57:$R57,,MATCH($U$2,$P$8:$R$8,0)),
IF($U$2=$S$5,$F57*SUM(H57,IF($S57="",0,IF(INDEX($V$3:$V$5,MATCH($S57,$U$3:$U$5,0))="Yes",L57,0))),
IF($U$2=$S$6,$F57*SUM(H57,IF($S57="",0,IF(INDEX($V$3:$V$5,MATCH($S57,$U$3:$U$5,0))="Yes",L57,0)),0)*$R57)))</f>
        <v>0</v>
      </c>
      <c r="V57" s="162" t="b" cm="1">
        <f t="array" ref="V57">IF(COUNTIFS($P$8:$R$8,$U$2)&gt;0,$F57*I57*INDEX($P57:$R57,,MATCH($U$2,$P$8:$R$8,0)),
IF($U$2=$S$5,$F57*SUM(I57,IF($S57="",0,IF(INDEX($V$3:$V$5,MATCH($S57,$U$3:$U$5,0))="Yes",M57,0))),
IF($U$2=$S$6,$F57*SUM(I57,IF($S57="",0,IF(INDEX($V$3:$V$5,MATCH($S57,$U$3:$U$5,0))="Yes",M57,0)),0)*$R57)))</f>
        <v>0</v>
      </c>
      <c r="W57" s="162" t="b" cm="1">
        <f t="array" ref="W57">IF(COUNTIFS($P$8:$R$8,$U$2)&gt;0,$F57*J57*INDEX($P57:$R57,,MATCH($U$2,$P$8:$R$8,0)),
IF($U$2=$S$5,$F57*SUM(J57,IF($S57="",0,IF(INDEX($V$3:$V$5,MATCH($S57,$U$3:$U$5,0))="Yes",N57,0))),
IF($U$2=$S$6,$F57*SUM(J57,IF($S57="",0,IF(INDEX($V$3:$V$5,MATCH($S57,$U$3:$U$5,0))="Yes",N57,0)),0)*$R57)))</f>
        <v>0</v>
      </c>
      <c r="Y57" s="162" t="e" cm="1">
        <f t="array" ref="Y57">INDEX($U57:$W57,,MATCH('Instructions &amp; General Inputs'!$C$35,$U$8:$W$8,0))</f>
        <v>#N/A</v>
      </c>
      <c r="AA57" s="80" t="s">
        <v>143</v>
      </c>
      <c r="AB57" s="80" t="s">
        <v>147</v>
      </c>
      <c r="AC57" s="80" t="s">
        <v>46</v>
      </c>
      <c r="AD57" s="80" t="s">
        <v>20</v>
      </c>
      <c r="AE57" s="80" t="s">
        <v>6</v>
      </c>
      <c r="AF57" s="80" t="s">
        <v>145</v>
      </c>
      <c r="AG57" s="80">
        <v>419.52419196069241</v>
      </c>
      <c r="AH57" s="80" t="s">
        <v>33</v>
      </c>
      <c r="AI57">
        <f t="shared" si="1"/>
        <v>2019</v>
      </c>
      <c r="AK57" s="80" t="s">
        <v>163</v>
      </c>
      <c r="AL57" s="80" t="s">
        <v>143</v>
      </c>
      <c r="AM57" s="80" t="s">
        <v>147</v>
      </c>
      <c r="AN57" s="80" t="s">
        <v>60</v>
      </c>
      <c r="AO57" s="80" t="s">
        <v>11</v>
      </c>
      <c r="AP57" s="80" t="s">
        <v>8</v>
      </c>
      <c r="AQ57" s="80">
        <v>166</v>
      </c>
      <c r="AR57">
        <f t="shared" si="2"/>
        <v>2019</v>
      </c>
      <c r="AT57" s="80"/>
      <c r="AU57" s="80"/>
      <c r="AV57" s="80"/>
      <c r="AW57" s="80"/>
    </row>
    <row r="58" spans="2:49" x14ac:dyDescent="0.3">
      <c r="B58" s="23" t="s">
        <v>48</v>
      </c>
      <c r="C58" s="23" t="s">
        <v>13</v>
      </c>
      <c r="D58" s="23" t="s">
        <v>7</v>
      </c>
      <c r="E58" s="23" t="s">
        <v>55</v>
      </c>
      <c r="F58" s="82">
        <f>IF(INDEX('Instructions &amp; General Inputs'!$D$24:$D$32,MATCH(E58,'Instructions &amp; General Inputs'!$C$24:$C$32,0))="Yes",SUMIFS($AG:$AG,$AI:$AI,F$5,$AC:$AC,$E58,$AD:$AD,$C58,$AE:$AE,$D58),0)</f>
        <v>0</v>
      </c>
      <c r="G58" s="25"/>
      <c r="H58" s="161">
        <v>0.25</v>
      </c>
      <c r="I58" s="161">
        <v>0.2857142857142857</v>
      </c>
      <c r="J58" s="161">
        <v>0.33333333333333331</v>
      </c>
      <c r="K58" s="25"/>
      <c r="L58" s="161" t="s">
        <v>482</v>
      </c>
      <c r="M58" s="161" t="s">
        <v>482</v>
      </c>
      <c r="N58" s="161" t="s">
        <v>482</v>
      </c>
      <c r="O58" s="25"/>
      <c r="P58" s="167">
        <v>1</v>
      </c>
      <c r="Q58" s="167">
        <v>0</v>
      </c>
      <c r="R58" s="167">
        <v>1</v>
      </c>
      <c r="S58" s="160" t="str">
        <f t="shared" si="0"/>
        <v/>
      </c>
      <c r="T58" s="25"/>
      <c r="U58" s="162" t="b" cm="1">
        <f t="array" ref="U58">IF(COUNTIFS($P$8:$R$8,$U$2)&gt;0,$F58*H58*INDEX($P58:$R58,,MATCH($U$2,$P$8:$R$8,0)),
IF($U$2=$S$5,$F58*SUM(H58,IF($S58="",0,IF(INDEX($V$3:$V$5,MATCH($S58,$U$3:$U$5,0))="Yes",L58,0))),
IF($U$2=$S$6,$F58*SUM(H58,IF($S58="",0,IF(INDEX($V$3:$V$5,MATCH($S58,$U$3:$U$5,0))="Yes",L58,0)),0)*$R58)))</f>
        <v>0</v>
      </c>
      <c r="V58" s="162" t="b" cm="1">
        <f t="array" ref="V58">IF(COUNTIFS($P$8:$R$8,$U$2)&gt;0,$F58*I58*INDEX($P58:$R58,,MATCH($U$2,$P$8:$R$8,0)),
IF($U$2=$S$5,$F58*SUM(I58,IF($S58="",0,IF(INDEX($V$3:$V$5,MATCH($S58,$U$3:$U$5,0))="Yes",M58,0))),
IF($U$2=$S$6,$F58*SUM(I58,IF($S58="",0,IF(INDEX($V$3:$V$5,MATCH($S58,$U$3:$U$5,0))="Yes",M58,0)),0)*$R58)))</f>
        <v>0</v>
      </c>
      <c r="W58" s="162" t="b" cm="1">
        <f t="array" ref="W58">IF(COUNTIFS($P$8:$R$8,$U$2)&gt;0,$F58*J58*INDEX($P58:$R58,,MATCH($U$2,$P$8:$R$8,0)),
IF($U$2=$S$5,$F58*SUM(J58,IF($S58="",0,IF(INDEX($V$3:$V$5,MATCH($S58,$U$3:$U$5,0))="Yes",N58,0))),
IF($U$2=$S$6,$F58*SUM(J58,IF($S58="",0,IF(INDEX($V$3:$V$5,MATCH($S58,$U$3:$U$5,0))="Yes",N58,0)),0)*$R58)))</f>
        <v>0</v>
      </c>
      <c r="Y58" s="162" t="e" cm="1">
        <f t="array" ref="Y58">INDEX($U58:$W58,,MATCH('Instructions &amp; General Inputs'!$C$35,$U$8:$W$8,0))</f>
        <v>#N/A</v>
      </c>
      <c r="AA58" s="80" t="s">
        <v>143</v>
      </c>
      <c r="AB58" s="80" t="s">
        <v>147</v>
      </c>
      <c r="AC58" s="80" t="s">
        <v>46</v>
      </c>
      <c r="AD58" s="80" t="s">
        <v>20</v>
      </c>
      <c r="AE58" s="80" t="s">
        <v>6</v>
      </c>
      <c r="AF58" s="80" t="s">
        <v>146</v>
      </c>
      <c r="AG58" s="80">
        <v>77</v>
      </c>
      <c r="AH58" s="80" t="s">
        <v>33</v>
      </c>
      <c r="AI58">
        <f t="shared" si="1"/>
        <v>2019</v>
      </c>
      <c r="AK58" s="80" t="s">
        <v>163</v>
      </c>
      <c r="AL58" s="80" t="s">
        <v>143</v>
      </c>
      <c r="AM58" s="80" t="s">
        <v>147</v>
      </c>
      <c r="AN58" s="80" t="s">
        <v>61</v>
      </c>
      <c r="AO58" s="80" t="s">
        <v>20</v>
      </c>
      <c r="AP58" s="80" t="s">
        <v>14</v>
      </c>
      <c r="AQ58" s="80">
        <v>8</v>
      </c>
      <c r="AR58">
        <f t="shared" si="2"/>
        <v>2019</v>
      </c>
      <c r="AT58" s="80"/>
      <c r="AU58" s="80"/>
      <c r="AV58" s="80"/>
      <c r="AW58" s="80"/>
    </row>
    <row r="59" spans="2:49" x14ac:dyDescent="0.3">
      <c r="B59" s="23" t="s">
        <v>48</v>
      </c>
      <c r="C59" s="23" t="s">
        <v>13</v>
      </c>
      <c r="D59" s="23" t="s">
        <v>14</v>
      </c>
      <c r="E59" s="23" t="s">
        <v>55</v>
      </c>
      <c r="F59" s="82">
        <f>IF(INDEX('Instructions &amp; General Inputs'!$D$24:$D$32,MATCH(E59,'Instructions &amp; General Inputs'!$C$24:$C$32,0))="Yes",SUMIFS($AG:$AG,$AI:$AI,F$5,$AC:$AC,$E59,$AD:$AD,$C59,$AE:$AE,$D59),0)</f>
        <v>0</v>
      </c>
      <c r="G59" s="25"/>
      <c r="H59" s="161">
        <v>0.25</v>
      </c>
      <c r="I59" s="161">
        <v>0.2857142857142857</v>
      </c>
      <c r="J59" s="161">
        <v>0.33333333333333331</v>
      </c>
      <c r="K59" s="25"/>
      <c r="L59" s="161" t="s">
        <v>482</v>
      </c>
      <c r="M59" s="161" t="s">
        <v>482</v>
      </c>
      <c r="N59" s="161" t="s">
        <v>482</v>
      </c>
      <c r="O59" s="25"/>
      <c r="P59" s="167">
        <v>1</v>
      </c>
      <c r="Q59" s="167">
        <v>0</v>
      </c>
      <c r="R59" s="167">
        <v>1</v>
      </c>
      <c r="S59" s="160" t="str">
        <f t="shared" si="0"/>
        <v/>
      </c>
      <c r="T59" s="25"/>
      <c r="U59" s="162" t="b" cm="1">
        <f t="array" ref="U59">IF(COUNTIFS($P$8:$R$8,$U$2)&gt;0,$F59*H59*INDEX($P59:$R59,,MATCH($U$2,$P$8:$R$8,0)),
IF($U$2=$S$5,$F59*SUM(H59,IF($S59="",0,IF(INDEX($V$3:$V$5,MATCH($S59,$U$3:$U$5,0))="Yes",L59,0))),
IF($U$2=$S$6,$F59*SUM(H59,IF($S59="",0,IF(INDEX($V$3:$V$5,MATCH($S59,$U$3:$U$5,0))="Yes",L59,0)),0)*$R59)))</f>
        <v>0</v>
      </c>
      <c r="V59" s="162" t="b" cm="1">
        <f t="array" ref="V59">IF(COUNTIFS($P$8:$R$8,$U$2)&gt;0,$F59*I59*INDEX($P59:$R59,,MATCH($U$2,$P$8:$R$8,0)),
IF($U$2=$S$5,$F59*SUM(I59,IF($S59="",0,IF(INDEX($V$3:$V$5,MATCH($S59,$U$3:$U$5,0))="Yes",M59,0))),
IF($U$2=$S$6,$F59*SUM(I59,IF($S59="",0,IF(INDEX($V$3:$V$5,MATCH($S59,$U$3:$U$5,0))="Yes",M59,0)),0)*$R59)))</f>
        <v>0</v>
      </c>
      <c r="W59" s="162" t="b" cm="1">
        <f t="array" ref="W59">IF(COUNTIFS($P$8:$R$8,$U$2)&gt;0,$F59*J59*INDEX($P59:$R59,,MATCH($U$2,$P$8:$R$8,0)),
IF($U$2=$S$5,$F59*SUM(J59,IF($S59="",0,IF(INDEX($V$3:$V$5,MATCH($S59,$U$3:$U$5,0))="Yes",N59,0))),
IF($U$2=$S$6,$F59*SUM(J59,IF($S59="",0,IF(INDEX($V$3:$V$5,MATCH($S59,$U$3:$U$5,0))="Yes",N59,0)),0)*$R59)))</f>
        <v>0</v>
      </c>
      <c r="Y59" s="162" t="e" cm="1">
        <f t="array" ref="Y59">INDEX($U59:$W59,,MATCH('Instructions &amp; General Inputs'!$C$35,$U$8:$W$8,0))</f>
        <v>#N/A</v>
      </c>
      <c r="AA59" s="80" t="s">
        <v>143</v>
      </c>
      <c r="AB59" s="80" t="s">
        <v>147</v>
      </c>
      <c r="AC59" s="80" t="s">
        <v>46</v>
      </c>
      <c r="AD59" s="80" t="s">
        <v>20</v>
      </c>
      <c r="AE59" s="80" t="s">
        <v>6</v>
      </c>
      <c r="AF59" s="80" t="s">
        <v>148</v>
      </c>
      <c r="AG59" s="80">
        <v>131.22580599784851</v>
      </c>
      <c r="AH59" s="80" t="s">
        <v>33</v>
      </c>
      <c r="AI59">
        <f t="shared" si="1"/>
        <v>2019</v>
      </c>
      <c r="AK59" s="80" t="s">
        <v>163</v>
      </c>
      <c r="AL59" s="80" t="s">
        <v>143</v>
      </c>
      <c r="AM59" s="80" t="s">
        <v>147</v>
      </c>
      <c r="AN59" s="80" t="s">
        <v>61</v>
      </c>
      <c r="AO59" s="80" t="s">
        <v>116</v>
      </c>
      <c r="AP59" s="80" t="s">
        <v>22</v>
      </c>
      <c r="AQ59" s="80">
        <v>9</v>
      </c>
      <c r="AR59">
        <f t="shared" si="2"/>
        <v>2019</v>
      </c>
      <c r="AT59" s="80"/>
      <c r="AU59" s="80"/>
      <c r="AV59" s="80"/>
      <c r="AW59" s="80"/>
    </row>
    <row r="60" spans="2:49" x14ac:dyDescent="0.3">
      <c r="B60" s="23" t="s">
        <v>48</v>
      </c>
      <c r="C60" s="23" t="s">
        <v>15</v>
      </c>
      <c r="D60" s="23" t="s">
        <v>12</v>
      </c>
      <c r="E60" s="23" t="s">
        <v>55</v>
      </c>
      <c r="F60" s="82">
        <f>IF(INDEX('Instructions &amp; General Inputs'!$D$24:$D$32,MATCH(E60,'Instructions &amp; General Inputs'!$C$24:$C$32,0))="Yes",SUMIFS($AG:$AG,$AI:$AI,F$5,$AC:$AC,$E60,$AD:$AD,$C60,$AE:$AE,$D60),0)</f>
        <v>0</v>
      </c>
      <c r="G60" s="25"/>
      <c r="H60" s="161">
        <v>0.15</v>
      </c>
      <c r="I60" s="161">
        <v>0.1714285714285714</v>
      </c>
      <c r="J60" s="161">
        <v>0.19999999999999998</v>
      </c>
      <c r="K60" s="25"/>
      <c r="L60" s="161">
        <v>0.4</v>
      </c>
      <c r="M60" s="161">
        <v>0.4</v>
      </c>
      <c r="N60" s="161">
        <v>0.4</v>
      </c>
      <c r="O60" s="25"/>
      <c r="P60" s="167">
        <v>1</v>
      </c>
      <c r="Q60" s="167">
        <v>0</v>
      </c>
      <c r="R60" s="167">
        <v>1</v>
      </c>
      <c r="S60" s="160" t="str">
        <f t="shared" si="0"/>
        <v>SMI</v>
      </c>
      <c r="T60" s="25"/>
      <c r="U60" s="162" t="b" cm="1">
        <f t="array" ref="U60">IF(COUNTIFS($P$8:$R$8,$U$2)&gt;0,$F60*H60*INDEX($P60:$R60,,MATCH($U$2,$P$8:$R$8,0)),
IF($U$2=$S$5,$F60*SUM(H60,IF($S60="",0,IF(INDEX($V$3:$V$5,MATCH($S60,$U$3:$U$5,0))="Yes",L60,0))),
IF($U$2=$S$6,$F60*SUM(H60,IF($S60="",0,IF(INDEX($V$3:$V$5,MATCH($S60,$U$3:$U$5,0))="Yes",L60,0)),0)*$R60)))</f>
        <v>0</v>
      </c>
      <c r="V60" s="162" t="b" cm="1">
        <f t="array" ref="V60">IF(COUNTIFS($P$8:$R$8,$U$2)&gt;0,$F60*I60*INDEX($P60:$R60,,MATCH($U$2,$P$8:$R$8,0)),
IF($U$2=$S$5,$F60*SUM(I60,IF($S60="",0,IF(INDEX($V$3:$V$5,MATCH($S60,$U$3:$U$5,0))="Yes",M60,0))),
IF($U$2=$S$6,$F60*SUM(I60,IF($S60="",0,IF(INDEX($V$3:$V$5,MATCH($S60,$U$3:$U$5,0))="Yes",M60,0)),0)*$R60)))</f>
        <v>0</v>
      </c>
      <c r="W60" s="162" t="b" cm="1">
        <f t="array" ref="W60">IF(COUNTIFS($P$8:$R$8,$U$2)&gt;0,$F60*J60*INDEX($P60:$R60,,MATCH($U$2,$P$8:$R$8,0)),
IF($U$2=$S$5,$F60*SUM(J60,IF($S60="",0,IF(INDEX($V$3:$V$5,MATCH($S60,$U$3:$U$5,0))="Yes",N60,0))),
IF($U$2=$S$6,$F60*SUM(J60,IF($S60="",0,IF(INDEX($V$3:$V$5,MATCH($S60,$U$3:$U$5,0))="Yes",N60,0)),0)*$R60)))</f>
        <v>0</v>
      </c>
      <c r="Y60" s="162" t="e" cm="1">
        <f t="array" ref="Y60">INDEX($U60:$W60,,MATCH('Instructions &amp; General Inputs'!$C$35,$U$8:$W$8,0))</f>
        <v>#N/A</v>
      </c>
      <c r="AA60" s="80" t="s">
        <v>143</v>
      </c>
      <c r="AB60" s="80" t="s">
        <v>147</v>
      </c>
      <c r="AC60" s="80" t="s">
        <v>46</v>
      </c>
      <c r="AD60" s="80" t="s">
        <v>24</v>
      </c>
      <c r="AE60" s="80" t="s">
        <v>22</v>
      </c>
      <c r="AF60" s="80" t="s">
        <v>145</v>
      </c>
      <c r="AG60" s="80">
        <v>203</v>
      </c>
      <c r="AH60" s="80" t="s">
        <v>33</v>
      </c>
      <c r="AI60">
        <f t="shared" si="1"/>
        <v>2019</v>
      </c>
      <c r="AK60" s="80" t="s">
        <v>163</v>
      </c>
      <c r="AL60" s="80" t="s">
        <v>143</v>
      </c>
      <c r="AM60" s="80" t="s">
        <v>147</v>
      </c>
      <c r="AN60" s="80" t="s">
        <v>61</v>
      </c>
      <c r="AO60" s="80" t="s">
        <v>116</v>
      </c>
      <c r="AP60" s="80" t="s">
        <v>23</v>
      </c>
      <c r="AQ60" s="80">
        <v>5</v>
      </c>
      <c r="AR60">
        <f t="shared" si="2"/>
        <v>2019</v>
      </c>
      <c r="AT60" s="80"/>
      <c r="AU60" s="80"/>
      <c r="AV60" s="80"/>
      <c r="AW60" s="80"/>
    </row>
    <row r="61" spans="2:49" x14ac:dyDescent="0.3">
      <c r="B61" s="23" t="s">
        <v>48</v>
      </c>
      <c r="C61" s="23" t="s">
        <v>15</v>
      </c>
      <c r="D61" s="23" t="s">
        <v>14</v>
      </c>
      <c r="E61" s="23" t="s">
        <v>55</v>
      </c>
      <c r="F61" s="82">
        <f>IF(INDEX('Instructions &amp; General Inputs'!$D$24:$D$32,MATCH(E61,'Instructions &amp; General Inputs'!$C$24:$C$32,0))="Yes",SUMIFS($AG:$AG,$AI:$AI,F$5,$AC:$AC,$E61,$AD:$AD,$C61,$AE:$AE,$D61),0)</f>
        <v>0</v>
      </c>
      <c r="G61" s="25"/>
      <c r="H61" s="161">
        <v>0.15</v>
      </c>
      <c r="I61" s="161">
        <v>0.1714285714285714</v>
      </c>
      <c r="J61" s="161">
        <v>0.19999999999999998</v>
      </c>
      <c r="K61" s="25"/>
      <c r="L61" s="161">
        <v>0.4</v>
      </c>
      <c r="M61" s="161">
        <v>0.4</v>
      </c>
      <c r="N61" s="161">
        <v>0.4</v>
      </c>
      <c r="O61" s="25"/>
      <c r="P61" s="167">
        <v>1</v>
      </c>
      <c r="Q61" s="167">
        <v>0</v>
      </c>
      <c r="R61" s="167">
        <v>1</v>
      </c>
      <c r="S61" s="160" t="str">
        <f t="shared" si="0"/>
        <v>SMI</v>
      </c>
      <c r="T61" s="25"/>
      <c r="U61" s="162" t="b" cm="1">
        <f t="array" ref="U61">IF(COUNTIFS($P$8:$R$8,$U$2)&gt;0,$F61*H61*INDEX($P61:$R61,,MATCH($U$2,$P$8:$R$8,0)),
IF($U$2=$S$5,$F61*SUM(H61,IF($S61="",0,IF(INDEX($V$3:$V$5,MATCH($S61,$U$3:$U$5,0))="Yes",L61,0))),
IF($U$2=$S$6,$F61*SUM(H61,IF($S61="",0,IF(INDEX($V$3:$V$5,MATCH($S61,$U$3:$U$5,0))="Yes",L61,0)),0)*$R61)))</f>
        <v>0</v>
      </c>
      <c r="V61" s="162" t="b" cm="1">
        <f t="array" ref="V61">IF(COUNTIFS($P$8:$R$8,$U$2)&gt;0,$F61*I61*INDEX($P61:$R61,,MATCH($U$2,$P$8:$R$8,0)),
IF($U$2=$S$5,$F61*SUM(I61,IF($S61="",0,IF(INDEX($V$3:$V$5,MATCH($S61,$U$3:$U$5,0))="Yes",M61,0))),
IF($U$2=$S$6,$F61*SUM(I61,IF($S61="",0,IF(INDEX($V$3:$V$5,MATCH($S61,$U$3:$U$5,0))="Yes",M61,0)),0)*$R61)))</f>
        <v>0</v>
      </c>
      <c r="W61" s="162" t="b" cm="1">
        <f t="array" ref="W61">IF(COUNTIFS($P$8:$R$8,$U$2)&gt;0,$F61*J61*INDEX($P61:$R61,,MATCH($U$2,$P$8:$R$8,0)),
IF($U$2=$S$5,$F61*SUM(J61,IF($S61="",0,IF(INDEX($V$3:$V$5,MATCH($S61,$U$3:$U$5,0))="Yes",N61,0))),
IF($U$2=$S$6,$F61*SUM(J61,IF($S61="",0,IF(INDEX($V$3:$V$5,MATCH($S61,$U$3:$U$5,0))="Yes",N61,0)),0)*$R61)))</f>
        <v>0</v>
      </c>
      <c r="Y61" s="162" t="e" cm="1">
        <f t="array" ref="Y61">INDEX($U61:$W61,,MATCH('Instructions &amp; General Inputs'!$C$35,$U$8:$W$8,0))</f>
        <v>#N/A</v>
      </c>
      <c r="AA61" s="80" t="s">
        <v>143</v>
      </c>
      <c r="AB61" s="80" t="s">
        <v>147</v>
      </c>
      <c r="AC61" s="80" t="s">
        <v>46</v>
      </c>
      <c r="AD61" s="80" t="s">
        <v>24</v>
      </c>
      <c r="AE61" s="80" t="s">
        <v>22</v>
      </c>
      <c r="AF61" s="80" t="s">
        <v>146</v>
      </c>
      <c r="AG61" s="80">
        <v>16</v>
      </c>
      <c r="AH61" s="80" t="s">
        <v>33</v>
      </c>
      <c r="AI61">
        <f t="shared" si="1"/>
        <v>2019</v>
      </c>
      <c r="AK61" s="80" t="s">
        <v>163</v>
      </c>
      <c r="AL61" s="80" t="s">
        <v>143</v>
      </c>
      <c r="AM61" s="80" t="s">
        <v>147</v>
      </c>
      <c r="AN61" s="80" t="s">
        <v>61</v>
      </c>
      <c r="AO61" s="80" t="s">
        <v>13</v>
      </c>
      <c r="AP61" s="80" t="s">
        <v>14</v>
      </c>
      <c r="AQ61" s="80">
        <v>7</v>
      </c>
      <c r="AR61">
        <f t="shared" si="2"/>
        <v>2019</v>
      </c>
      <c r="AT61" s="80"/>
      <c r="AU61" s="80"/>
      <c r="AV61" s="80"/>
      <c r="AW61" s="80"/>
    </row>
    <row r="62" spans="2:49" x14ac:dyDescent="0.3">
      <c r="B62" s="23" t="s">
        <v>48</v>
      </c>
      <c r="C62" s="23" t="s">
        <v>16</v>
      </c>
      <c r="D62" s="23" t="s">
        <v>17</v>
      </c>
      <c r="E62" s="23" t="s">
        <v>55</v>
      </c>
      <c r="F62" s="82">
        <f>IF(INDEX('Instructions &amp; General Inputs'!$D$24:$D$32,MATCH(E62,'Instructions &amp; General Inputs'!$C$24:$C$32,0))="Yes",SUMIFS($AG:$AG,$AI:$AI,F$5,$AC:$AC,$E62,$AD:$AD,$C62,$AE:$AE,$D62),0)</f>
        <v>0</v>
      </c>
      <c r="G62" s="25"/>
      <c r="H62" s="161">
        <v>0.25</v>
      </c>
      <c r="I62" s="161">
        <v>0.2857142857142857</v>
      </c>
      <c r="J62" s="161">
        <v>0.33333333333333331</v>
      </c>
      <c r="K62" s="25"/>
      <c r="L62" s="161" t="s">
        <v>482</v>
      </c>
      <c r="M62" s="161" t="s">
        <v>482</v>
      </c>
      <c r="N62" s="161" t="s">
        <v>482</v>
      </c>
      <c r="O62" s="25"/>
      <c r="P62" s="167">
        <v>1</v>
      </c>
      <c r="Q62" s="167">
        <v>0</v>
      </c>
      <c r="R62" s="167">
        <v>1</v>
      </c>
      <c r="S62" s="160" t="str">
        <f t="shared" si="0"/>
        <v/>
      </c>
      <c r="T62" s="25"/>
      <c r="U62" s="162" t="b" cm="1">
        <f t="array" ref="U62">IF(COUNTIFS($P$8:$R$8,$U$2)&gt;0,$F62*H62*INDEX($P62:$R62,,MATCH($U$2,$P$8:$R$8,0)),
IF($U$2=$S$5,$F62*SUM(H62,IF($S62="",0,IF(INDEX($V$3:$V$5,MATCH($S62,$U$3:$U$5,0))="Yes",L62,0))),
IF($U$2=$S$6,$F62*SUM(H62,IF($S62="",0,IF(INDEX($V$3:$V$5,MATCH($S62,$U$3:$U$5,0))="Yes",L62,0)),0)*$R62)))</f>
        <v>0</v>
      </c>
      <c r="V62" s="162" t="b" cm="1">
        <f t="array" ref="V62">IF(COUNTIFS($P$8:$R$8,$U$2)&gt;0,$F62*I62*INDEX($P62:$R62,,MATCH($U$2,$P$8:$R$8,0)),
IF($U$2=$S$5,$F62*SUM(I62,IF($S62="",0,IF(INDEX($V$3:$V$5,MATCH($S62,$U$3:$U$5,0))="Yes",M62,0))),
IF($U$2=$S$6,$F62*SUM(I62,IF($S62="",0,IF(INDEX($V$3:$V$5,MATCH($S62,$U$3:$U$5,0))="Yes",M62,0)),0)*$R62)))</f>
        <v>0</v>
      </c>
      <c r="W62" s="162" t="b" cm="1">
        <f t="array" ref="W62">IF(COUNTIFS($P$8:$R$8,$U$2)&gt;0,$F62*J62*INDEX($P62:$R62,,MATCH($U$2,$P$8:$R$8,0)),
IF($U$2=$S$5,$F62*SUM(J62,IF($S62="",0,IF(INDEX($V$3:$V$5,MATCH($S62,$U$3:$U$5,0))="Yes",N62,0))),
IF($U$2=$S$6,$F62*SUM(J62,IF($S62="",0,IF(INDEX($V$3:$V$5,MATCH($S62,$U$3:$U$5,0))="Yes",N62,0)),0)*$R62)))</f>
        <v>0</v>
      </c>
      <c r="Y62" s="162" t="e" cm="1">
        <f t="array" ref="Y62">INDEX($U62:$W62,,MATCH('Instructions &amp; General Inputs'!$C$35,$U$8:$W$8,0))</f>
        <v>#N/A</v>
      </c>
      <c r="AA62" s="80" t="s">
        <v>143</v>
      </c>
      <c r="AB62" s="80" t="s">
        <v>147</v>
      </c>
      <c r="AC62" s="80" t="s">
        <v>46</v>
      </c>
      <c r="AD62" s="80" t="s">
        <v>24</v>
      </c>
      <c r="AE62" s="80" t="s">
        <v>22</v>
      </c>
      <c r="AF62" s="80" t="s">
        <v>148</v>
      </c>
      <c r="AG62" s="80">
        <v>86.516129016876221</v>
      </c>
      <c r="AH62" s="80" t="s">
        <v>33</v>
      </c>
      <c r="AI62">
        <f t="shared" si="1"/>
        <v>2019</v>
      </c>
      <c r="AK62" s="80" t="s">
        <v>163</v>
      </c>
      <c r="AL62" s="80" t="s">
        <v>143</v>
      </c>
      <c r="AM62" s="80" t="s">
        <v>147</v>
      </c>
      <c r="AN62" s="80" t="s">
        <v>61</v>
      </c>
      <c r="AO62" s="80" t="s">
        <v>15</v>
      </c>
      <c r="AP62" s="80" t="s">
        <v>14</v>
      </c>
      <c r="AQ62" s="80">
        <v>15</v>
      </c>
      <c r="AR62">
        <f t="shared" si="2"/>
        <v>2019</v>
      </c>
      <c r="AT62" s="80"/>
      <c r="AU62" s="80"/>
      <c r="AV62" s="80"/>
      <c r="AW62" s="80"/>
    </row>
    <row r="63" spans="2:49" x14ac:dyDescent="0.3">
      <c r="B63" s="23" t="s">
        <v>48</v>
      </c>
      <c r="C63" s="23" t="s">
        <v>16</v>
      </c>
      <c r="D63" s="23" t="s">
        <v>18</v>
      </c>
      <c r="E63" s="23" t="s">
        <v>55</v>
      </c>
      <c r="F63" s="82">
        <f>IF(INDEX('Instructions &amp; General Inputs'!$D$24:$D$32,MATCH(E63,'Instructions &amp; General Inputs'!$C$24:$C$32,0))="Yes",SUMIFS($AG:$AG,$AI:$AI,F$5,$AC:$AC,$E63,$AD:$AD,$C63,$AE:$AE,$D63),0)</f>
        <v>0</v>
      </c>
      <c r="G63" s="25"/>
      <c r="H63" s="161">
        <v>0.25</v>
      </c>
      <c r="I63" s="161">
        <v>0.2857142857142857</v>
      </c>
      <c r="J63" s="161">
        <v>0.33333333333333331</v>
      </c>
      <c r="K63" s="25"/>
      <c r="L63" s="161" t="s">
        <v>482</v>
      </c>
      <c r="M63" s="161" t="s">
        <v>482</v>
      </c>
      <c r="N63" s="161" t="s">
        <v>482</v>
      </c>
      <c r="O63" s="25"/>
      <c r="P63" s="167">
        <v>1</v>
      </c>
      <c r="Q63" s="167">
        <v>0</v>
      </c>
      <c r="R63" s="167">
        <v>1</v>
      </c>
      <c r="S63" s="160" t="str">
        <f t="shared" si="0"/>
        <v/>
      </c>
      <c r="T63" s="25"/>
      <c r="U63" s="162" t="b" cm="1">
        <f t="array" ref="U63">IF(COUNTIFS($P$8:$R$8,$U$2)&gt;0,$F63*H63*INDEX($P63:$R63,,MATCH($U$2,$P$8:$R$8,0)),
IF($U$2=$S$5,$F63*SUM(H63,IF($S63="",0,IF(INDEX($V$3:$V$5,MATCH($S63,$U$3:$U$5,0))="Yes",L63,0))),
IF($U$2=$S$6,$F63*SUM(H63,IF($S63="",0,IF(INDEX($V$3:$V$5,MATCH($S63,$U$3:$U$5,0))="Yes",L63,0)),0)*$R63)))</f>
        <v>0</v>
      </c>
      <c r="V63" s="162" t="b" cm="1">
        <f t="array" ref="V63">IF(COUNTIFS($P$8:$R$8,$U$2)&gt;0,$F63*I63*INDEX($P63:$R63,,MATCH($U$2,$P$8:$R$8,0)),
IF($U$2=$S$5,$F63*SUM(I63,IF($S63="",0,IF(INDEX($V$3:$V$5,MATCH($S63,$U$3:$U$5,0))="Yes",M63,0))),
IF($U$2=$S$6,$F63*SUM(I63,IF($S63="",0,IF(INDEX($V$3:$V$5,MATCH($S63,$U$3:$U$5,0))="Yes",M63,0)),0)*$R63)))</f>
        <v>0</v>
      </c>
      <c r="W63" s="162" t="b" cm="1">
        <f t="array" ref="W63">IF(COUNTIFS($P$8:$R$8,$U$2)&gt;0,$F63*J63*INDEX($P63:$R63,,MATCH($U$2,$P$8:$R$8,0)),
IF($U$2=$S$5,$F63*SUM(J63,IF($S63="",0,IF(INDEX($V$3:$V$5,MATCH($S63,$U$3:$U$5,0))="Yes",N63,0))),
IF($U$2=$S$6,$F63*SUM(J63,IF($S63="",0,IF(INDEX($V$3:$V$5,MATCH($S63,$U$3:$U$5,0))="Yes",N63,0)),0)*$R63)))</f>
        <v>0</v>
      </c>
      <c r="Y63" s="162" t="e" cm="1">
        <f t="array" ref="Y63">INDEX($U63:$W63,,MATCH('Instructions &amp; General Inputs'!$C$35,$U$8:$W$8,0))</f>
        <v>#N/A</v>
      </c>
      <c r="AA63" s="80" t="s">
        <v>143</v>
      </c>
      <c r="AB63" s="80" t="s">
        <v>147</v>
      </c>
      <c r="AC63" s="80" t="s">
        <v>46</v>
      </c>
      <c r="AD63" s="80" t="s">
        <v>24</v>
      </c>
      <c r="AE63" s="80" t="s">
        <v>23</v>
      </c>
      <c r="AF63" s="80" t="s">
        <v>145</v>
      </c>
      <c r="AG63" s="80">
        <v>121.75</v>
      </c>
      <c r="AH63" s="80" t="s">
        <v>33</v>
      </c>
      <c r="AI63">
        <f t="shared" si="1"/>
        <v>2019</v>
      </c>
      <c r="AK63" s="80" t="s">
        <v>163</v>
      </c>
      <c r="AL63" s="80" t="s">
        <v>143</v>
      </c>
      <c r="AM63" s="80" t="s">
        <v>147</v>
      </c>
      <c r="AN63" s="80" t="s">
        <v>61</v>
      </c>
      <c r="AO63" s="80" t="s">
        <v>4</v>
      </c>
      <c r="AP63" s="80" t="s">
        <v>8</v>
      </c>
      <c r="AQ63" s="80">
        <v>1530</v>
      </c>
      <c r="AR63">
        <f t="shared" si="2"/>
        <v>2019</v>
      </c>
    </row>
    <row r="64" spans="2:49" x14ac:dyDescent="0.3">
      <c r="B64" s="23" t="s">
        <v>48</v>
      </c>
      <c r="C64" s="23" t="s">
        <v>16</v>
      </c>
      <c r="D64" s="23" t="s">
        <v>19</v>
      </c>
      <c r="E64" s="23" t="s">
        <v>55</v>
      </c>
      <c r="F64" s="82">
        <f>IF(INDEX('Instructions &amp; General Inputs'!$D$24:$D$32,MATCH(E64,'Instructions &amp; General Inputs'!$C$24:$C$32,0))="Yes",SUMIFS($AG:$AG,$AI:$AI,F$5,$AC:$AC,$E64,$AD:$AD,$C64,$AE:$AE,$D64),0)</f>
        <v>0</v>
      </c>
      <c r="G64" s="25"/>
      <c r="H64" s="161">
        <v>0.15</v>
      </c>
      <c r="I64" s="161">
        <v>0.1714285714285714</v>
      </c>
      <c r="J64" s="161">
        <v>0.19999999999999998</v>
      </c>
      <c r="K64" s="25"/>
      <c r="L64" s="161">
        <v>0.4</v>
      </c>
      <c r="M64" s="161">
        <v>0.4</v>
      </c>
      <c r="N64" s="161">
        <v>0.4</v>
      </c>
      <c r="O64" s="25"/>
      <c r="P64" s="167">
        <v>1</v>
      </c>
      <c r="Q64" s="167">
        <v>0</v>
      </c>
      <c r="R64" s="167">
        <v>1</v>
      </c>
      <c r="S64" s="160" t="str">
        <f t="shared" si="0"/>
        <v>SMI</v>
      </c>
      <c r="T64" s="25"/>
      <c r="U64" s="162" t="b" cm="1">
        <f t="array" ref="U64">IF(COUNTIFS($P$8:$R$8,$U$2)&gt;0,$F64*H64*INDEX($P64:$R64,,MATCH($U$2,$P$8:$R$8,0)),
IF($U$2=$S$5,$F64*SUM(H64,IF($S64="",0,IF(INDEX($V$3:$V$5,MATCH($S64,$U$3:$U$5,0))="Yes",L64,0))),
IF($U$2=$S$6,$F64*SUM(H64,IF($S64="",0,IF(INDEX($V$3:$V$5,MATCH($S64,$U$3:$U$5,0))="Yes",L64,0)),0)*$R64)))</f>
        <v>0</v>
      </c>
      <c r="V64" s="162" t="b" cm="1">
        <f t="array" ref="V64">IF(COUNTIFS($P$8:$R$8,$U$2)&gt;0,$F64*I64*INDEX($P64:$R64,,MATCH($U$2,$P$8:$R$8,0)),
IF($U$2=$S$5,$F64*SUM(I64,IF($S64="",0,IF(INDEX($V$3:$V$5,MATCH($S64,$U$3:$U$5,0))="Yes",M64,0))),
IF($U$2=$S$6,$F64*SUM(I64,IF($S64="",0,IF(INDEX($V$3:$V$5,MATCH($S64,$U$3:$U$5,0))="Yes",M64,0)),0)*$R64)))</f>
        <v>0</v>
      </c>
      <c r="W64" s="162" t="b" cm="1">
        <f t="array" ref="W64">IF(COUNTIFS($P$8:$R$8,$U$2)&gt;0,$F64*J64*INDEX($P64:$R64,,MATCH($U$2,$P$8:$R$8,0)),
IF($U$2=$S$5,$F64*SUM(J64,IF($S64="",0,IF(INDEX($V$3:$V$5,MATCH($S64,$U$3:$U$5,0))="Yes",N64,0))),
IF($U$2=$S$6,$F64*SUM(J64,IF($S64="",0,IF(INDEX($V$3:$V$5,MATCH($S64,$U$3:$U$5,0))="Yes",N64,0)),0)*$R64)))</f>
        <v>0</v>
      </c>
      <c r="Y64" s="162" t="e" cm="1">
        <f t="array" ref="Y64">INDEX($U64:$W64,,MATCH('Instructions &amp; General Inputs'!$C$35,$U$8:$W$8,0))</f>
        <v>#N/A</v>
      </c>
      <c r="AA64" s="80" t="s">
        <v>143</v>
      </c>
      <c r="AB64" s="80" t="s">
        <v>147</v>
      </c>
      <c r="AC64" s="80" t="s">
        <v>46</v>
      </c>
      <c r="AD64" s="80" t="s">
        <v>24</v>
      </c>
      <c r="AE64" s="80" t="s">
        <v>23</v>
      </c>
      <c r="AF64" s="80" t="s">
        <v>146</v>
      </c>
      <c r="AG64" s="80">
        <v>12</v>
      </c>
      <c r="AH64" s="80" t="s">
        <v>33</v>
      </c>
      <c r="AI64">
        <f t="shared" si="1"/>
        <v>2019</v>
      </c>
      <c r="AK64" s="80" t="s">
        <v>163</v>
      </c>
      <c r="AL64" s="80" t="s">
        <v>143</v>
      </c>
      <c r="AM64" s="80" t="s">
        <v>147</v>
      </c>
      <c r="AN64" s="80" t="s">
        <v>61</v>
      </c>
      <c r="AO64" s="80" t="s">
        <v>11</v>
      </c>
      <c r="AP64" s="80" t="s">
        <v>8</v>
      </c>
      <c r="AQ64" s="80">
        <v>172</v>
      </c>
      <c r="AR64">
        <f t="shared" si="2"/>
        <v>2019</v>
      </c>
    </row>
    <row r="65" spans="2:44" x14ac:dyDescent="0.3">
      <c r="B65" s="23" t="s">
        <v>48</v>
      </c>
      <c r="C65" s="23" t="s">
        <v>20</v>
      </c>
      <c r="D65" s="23" t="s">
        <v>5</v>
      </c>
      <c r="E65" s="23" t="s">
        <v>55</v>
      </c>
      <c r="F65" s="82">
        <f>IF(INDEX('Instructions &amp; General Inputs'!$D$24:$D$32,MATCH(E65,'Instructions &amp; General Inputs'!$C$24:$C$32,0))="Yes",SUMIFS($AG:$AG,$AI:$AI,F$5,$AC:$AC,$E65,$AD:$AD,$C65,$AE:$AE,$D65),0)</f>
        <v>0</v>
      </c>
      <c r="G65" s="25"/>
      <c r="H65" s="161">
        <v>0.1</v>
      </c>
      <c r="I65" s="161">
        <v>0.11428571428571428</v>
      </c>
      <c r="J65" s="161">
        <v>0.13333333333333333</v>
      </c>
      <c r="K65" s="25"/>
      <c r="L65" s="161">
        <v>0.6</v>
      </c>
      <c r="M65" s="161">
        <v>0.6</v>
      </c>
      <c r="N65" s="161">
        <v>0.6</v>
      </c>
      <c r="O65" s="25"/>
      <c r="P65" s="167">
        <v>1</v>
      </c>
      <c r="Q65" s="167">
        <v>0</v>
      </c>
      <c r="R65" s="167">
        <v>1</v>
      </c>
      <c r="S65" s="160" t="str">
        <f t="shared" si="0"/>
        <v>Child Welfare</v>
      </c>
      <c r="T65" s="25"/>
      <c r="U65" s="162" t="b" cm="1">
        <f t="array" ref="U65">IF(COUNTIFS($P$8:$R$8,$U$2)&gt;0,$F65*H65*INDEX($P65:$R65,,MATCH($U$2,$P$8:$R$8,0)),
IF($U$2=$S$5,$F65*SUM(H65,IF($S65="",0,IF(INDEX($V$3:$V$5,MATCH($S65,$U$3:$U$5,0))="Yes",L65,0))),
IF($U$2=$S$6,$F65*SUM(H65,IF($S65="",0,IF(INDEX($V$3:$V$5,MATCH($S65,$U$3:$U$5,0))="Yes",L65,0)),0)*$R65)))</f>
        <v>0</v>
      </c>
      <c r="V65" s="162" t="b" cm="1">
        <f t="array" ref="V65">IF(COUNTIFS($P$8:$R$8,$U$2)&gt;0,$F65*I65*INDEX($P65:$R65,,MATCH($U$2,$P$8:$R$8,0)),
IF($U$2=$S$5,$F65*SUM(I65,IF($S65="",0,IF(INDEX($V$3:$V$5,MATCH($S65,$U$3:$U$5,0))="Yes",M65,0))),
IF($U$2=$S$6,$F65*SUM(I65,IF($S65="",0,IF(INDEX($V$3:$V$5,MATCH($S65,$U$3:$U$5,0))="Yes",M65,0)),0)*$R65)))</f>
        <v>0</v>
      </c>
      <c r="W65" s="162" t="b" cm="1">
        <f t="array" ref="W65">IF(COUNTIFS($P$8:$R$8,$U$2)&gt;0,$F65*J65*INDEX($P65:$R65,,MATCH($U$2,$P$8:$R$8,0)),
IF($U$2=$S$5,$F65*SUM(J65,IF($S65="",0,IF(INDEX($V$3:$V$5,MATCH($S65,$U$3:$U$5,0))="Yes",N65,0))),
IF($U$2=$S$6,$F65*SUM(J65,IF($S65="",0,IF(INDEX($V$3:$V$5,MATCH($S65,$U$3:$U$5,0))="Yes",N65,0)),0)*$R65)))</f>
        <v>0</v>
      </c>
      <c r="Y65" s="162" t="e" cm="1">
        <f t="array" ref="Y65">INDEX($U65:$W65,,MATCH('Instructions &amp; General Inputs'!$C$35,$U$8:$W$8,0))</f>
        <v>#N/A</v>
      </c>
      <c r="AA65" s="80" t="s">
        <v>143</v>
      </c>
      <c r="AB65" s="80" t="s">
        <v>147</v>
      </c>
      <c r="AC65" s="80" t="s">
        <v>46</v>
      </c>
      <c r="AD65" s="80" t="s">
        <v>24</v>
      </c>
      <c r="AE65" s="80" t="s">
        <v>23</v>
      </c>
      <c r="AF65" s="80" t="s">
        <v>148</v>
      </c>
      <c r="AG65" s="80">
        <v>47</v>
      </c>
      <c r="AH65" s="80" t="s">
        <v>33</v>
      </c>
      <c r="AI65">
        <f t="shared" si="1"/>
        <v>2019</v>
      </c>
      <c r="AK65" s="80" t="s">
        <v>163</v>
      </c>
      <c r="AL65" s="80" t="s">
        <v>143</v>
      </c>
      <c r="AM65" s="80" t="s">
        <v>147</v>
      </c>
      <c r="AN65" s="80" t="s">
        <v>62</v>
      </c>
      <c r="AO65" s="80" t="s">
        <v>20</v>
      </c>
      <c r="AP65" s="80" t="s">
        <v>14</v>
      </c>
      <c r="AQ65" s="80">
        <v>3</v>
      </c>
      <c r="AR65">
        <f t="shared" si="2"/>
        <v>2019</v>
      </c>
    </row>
    <row r="66" spans="2:44" x14ac:dyDescent="0.3">
      <c r="B66" s="23" t="s">
        <v>48</v>
      </c>
      <c r="C66" s="23" t="s">
        <v>20</v>
      </c>
      <c r="D66" s="23" t="s">
        <v>6</v>
      </c>
      <c r="E66" s="23" t="s">
        <v>55</v>
      </c>
      <c r="F66" s="82">
        <f>IF(INDEX('Instructions &amp; General Inputs'!$D$24:$D$32,MATCH(E66,'Instructions &amp; General Inputs'!$C$24:$C$32,0))="Yes",SUMIFS($AG:$AG,$AI:$AI,F$5,$AC:$AC,$E66,$AD:$AD,$C66,$AE:$AE,$D66),0)</f>
        <v>0</v>
      </c>
      <c r="G66" s="25"/>
      <c r="H66" s="161">
        <v>0.1</v>
      </c>
      <c r="I66" s="161">
        <v>0.11428571428571428</v>
      </c>
      <c r="J66" s="161">
        <v>0.13333333333333333</v>
      </c>
      <c r="K66" s="25"/>
      <c r="L66" s="161">
        <v>0.6</v>
      </c>
      <c r="M66" s="161">
        <v>0.6</v>
      </c>
      <c r="N66" s="161">
        <v>0.6</v>
      </c>
      <c r="O66" s="25"/>
      <c r="P66" s="167">
        <v>1</v>
      </c>
      <c r="Q66" s="167">
        <v>0</v>
      </c>
      <c r="R66" s="167">
        <v>1</v>
      </c>
      <c r="S66" s="160" t="str">
        <f t="shared" si="0"/>
        <v>Child Welfare</v>
      </c>
      <c r="T66" s="25"/>
      <c r="U66" s="162" t="b" cm="1">
        <f t="array" ref="U66">IF(COUNTIFS($P$8:$R$8,$U$2)&gt;0,$F66*H66*INDEX($P66:$R66,,MATCH($U$2,$P$8:$R$8,0)),
IF($U$2=$S$5,$F66*SUM(H66,IF($S66="",0,IF(INDEX($V$3:$V$5,MATCH($S66,$U$3:$U$5,0))="Yes",L66,0))),
IF($U$2=$S$6,$F66*SUM(H66,IF($S66="",0,IF(INDEX($V$3:$V$5,MATCH($S66,$U$3:$U$5,0))="Yes",L66,0)),0)*$R66)))</f>
        <v>0</v>
      </c>
      <c r="V66" s="162" t="b" cm="1">
        <f t="array" ref="V66">IF(COUNTIFS($P$8:$R$8,$U$2)&gt;0,$F66*I66*INDEX($P66:$R66,,MATCH($U$2,$P$8:$R$8,0)),
IF($U$2=$S$5,$F66*SUM(I66,IF($S66="",0,IF(INDEX($V$3:$V$5,MATCH($S66,$U$3:$U$5,0))="Yes",M66,0))),
IF($U$2=$S$6,$F66*SUM(I66,IF($S66="",0,IF(INDEX($V$3:$V$5,MATCH($S66,$U$3:$U$5,0))="Yes",M66,0)),0)*$R66)))</f>
        <v>0</v>
      </c>
      <c r="W66" s="162" t="b" cm="1">
        <f t="array" ref="W66">IF(COUNTIFS($P$8:$R$8,$U$2)&gt;0,$F66*J66*INDEX($P66:$R66,,MATCH($U$2,$P$8:$R$8,0)),
IF($U$2=$S$5,$F66*SUM(J66,IF($S66="",0,IF(INDEX($V$3:$V$5,MATCH($S66,$U$3:$U$5,0))="Yes",N66,0))),
IF($U$2=$S$6,$F66*SUM(J66,IF($S66="",0,IF(INDEX($V$3:$V$5,MATCH($S66,$U$3:$U$5,0))="Yes",N66,0)),0)*$R66)))</f>
        <v>0</v>
      </c>
      <c r="Y66" s="162" t="e" cm="1">
        <f t="array" ref="Y66">INDEX($U66:$W66,,MATCH('Instructions &amp; General Inputs'!$C$35,$U$8:$W$8,0))</f>
        <v>#N/A</v>
      </c>
      <c r="AA66" s="80" t="s">
        <v>143</v>
      </c>
      <c r="AB66" s="80" t="s">
        <v>147</v>
      </c>
      <c r="AC66" s="80" t="s">
        <v>46</v>
      </c>
      <c r="AD66" s="80" t="s">
        <v>116</v>
      </c>
      <c r="AE66" s="80" t="s">
        <v>22</v>
      </c>
      <c r="AF66" s="80" t="s">
        <v>145</v>
      </c>
      <c r="AG66" s="80">
        <v>759.52994492650032</v>
      </c>
      <c r="AH66" s="80" t="s">
        <v>33</v>
      </c>
      <c r="AI66">
        <f t="shared" si="1"/>
        <v>2019</v>
      </c>
      <c r="AK66" s="80" t="s">
        <v>163</v>
      </c>
      <c r="AL66" s="80" t="s">
        <v>143</v>
      </c>
      <c r="AM66" s="80" t="s">
        <v>147</v>
      </c>
      <c r="AN66" s="80" t="s">
        <v>62</v>
      </c>
      <c r="AO66" s="80" t="s">
        <v>116</v>
      </c>
      <c r="AP66" s="80" t="s">
        <v>22</v>
      </c>
      <c r="AQ66" s="80">
        <v>3</v>
      </c>
      <c r="AR66">
        <f t="shared" si="2"/>
        <v>2019</v>
      </c>
    </row>
    <row r="67" spans="2:44" x14ac:dyDescent="0.3">
      <c r="B67" s="23" t="s">
        <v>48</v>
      </c>
      <c r="C67" s="23" t="s">
        <v>20</v>
      </c>
      <c r="D67" s="23" t="s">
        <v>7</v>
      </c>
      <c r="E67" s="23" t="s">
        <v>55</v>
      </c>
      <c r="F67" s="82">
        <f>IF(INDEX('Instructions &amp; General Inputs'!$D$24:$D$32,MATCH(E67,'Instructions &amp; General Inputs'!$C$24:$C$32,0))="Yes",SUMIFS($AG:$AG,$AI:$AI,F$5,$AC:$AC,$E67,$AD:$AD,$C67,$AE:$AE,$D67),0)</f>
        <v>0</v>
      </c>
      <c r="G67" s="25"/>
      <c r="H67" s="161">
        <v>0.1</v>
      </c>
      <c r="I67" s="161">
        <v>0.11428571428571428</v>
      </c>
      <c r="J67" s="161">
        <v>0.13333333333333333</v>
      </c>
      <c r="K67" s="25"/>
      <c r="L67" s="161">
        <v>0.6</v>
      </c>
      <c r="M67" s="161">
        <v>0.6</v>
      </c>
      <c r="N67" s="161">
        <v>0.6</v>
      </c>
      <c r="O67" s="25"/>
      <c r="P67" s="167">
        <v>1</v>
      </c>
      <c r="Q67" s="167">
        <v>0</v>
      </c>
      <c r="R67" s="167">
        <v>1</v>
      </c>
      <c r="S67" s="160" t="str">
        <f t="shared" si="0"/>
        <v>Child Welfare</v>
      </c>
      <c r="T67" s="25"/>
      <c r="U67" s="162" t="b" cm="1">
        <f t="array" ref="U67">IF(COUNTIFS($P$8:$R$8,$U$2)&gt;0,$F67*H67*INDEX($P67:$R67,,MATCH($U$2,$P$8:$R$8,0)),
IF($U$2=$S$5,$F67*SUM(H67,IF($S67="",0,IF(INDEX($V$3:$V$5,MATCH($S67,$U$3:$U$5,0))="Yes",L67,0))),
IF($U$2=$S$6,$F67*SUM(H67,IF($S67="",0,IF(INDEX($V$3:$V$5,MATCH($S67,$U$3:$U$5,0))="Yes",L67,0)),0)*$R67)))</f>
        <v>0</v>
      </c>
      <c r="V67" s="162" t="b" cm="1">
        <f t="array" ref="V67">IF(COUNTIFS($P$8:$R$8,$U$2)&gt;0,$F67*I67*INDEX($P67:$R67,,MATCH($U$2,$P$8:$R$8,0)),
IF($U$2=$S$5,$F67*SUM(I67,IF($S67="",0,IF(INDEX($V$3:$V$5,MATCH($S67,$U$3:$U$5,0))="Yes",M67,0))),
IF($U$2=$S$6,$F67*SUM(I67,IF($S67="",0,IF(INDEX($V$3:$V$5,MATCH($S67,$U$3:$U$5,0))="Yes",M67,0)),0)*$R67)))</f>
        <v>0</v>
      </c>
      <c r="W67" s="162" t="b" cm="1">
        <f t="array" ref="W67">IF(COUNTIFS($P$8:$R$8,$U$2)&gt;0,$F67*J67*INDEX($P67:$R67,,MATCH($U$2,$P$8:$R$8,0)),
IF($U$2=$S$5,$F67*SUM(J67,IF($S67="",0,IF(INDEX($V$3:$V$5,MATCH($S67,$U$3:$U$5,0))="Yes",N67,0))),
IF($U$2=$S$6,$F67*SUM(J67,IF($S67="",0,IF(INDEX($V$3:$V$5,MATCH($S67,$U$3:$U$5,0))="Yes",N67,0)),0)*$R67)))</f>
        <v>0</v>
      </c>
      <c r="Y67" s="162" t="e" cm="1">
        <f t="array" ref="Y67">INDEX($U67:$W67,,MATCH('Instructions &amp; General Inputs'!$C$35,$U$8:$W$8,0))</f>
        <v>#N/A</v>
      </c>
      <c r="AA67" s="80" t="s">
        <v>143</v>
      </c>
      <c r="AB67" s="80" t="s">
        <v>147</v>
      </c>
      <c r="AC67" s="80" t="s">
        <v>46</v>
      </c>
      <c r="AD67" s="80" t="s">
        <v>116</v>
      </c>
      <c r="AE67" s="80" t="s">
        <v>22</v>
      </c>
      <c r="AF67" s="80" t="s">
        <v>146</v>
      </c>
      <c r="AG67" s="80">
        <v>97</v>
      </c>
      <c r="AH67" s="80" t="s">
        <v>33</v>
      </c>
      <c r="AI67">
        <f t="shared" si="1"/>
        <v>2019</v>
      </c>
      <c r="AK67" s="80" t="s">
        <v>163</v>
      </c>
      <c r="AL67" s="80" t="s">
        <v>143</v>
      </c>
      <c r="AM67" s="80" t="s">
        <v>147</v>
      </c>
      <c r="AN67" s="80" t="s">
        <v>62</v>
      </c>
      <c r="AO67" s="80" t="s">
        <v>116</v>
      </c>
      <c r="AP67" s="80" t="s">
        <v>23</v>
      </c>
      <c r="AQ67" s="80">
        <v>4</v>
      </c>
      <c r="AR67">
        <f t="shared" si="2"/>
        <v>2019</v>
      </c>
    </row>
    <row r="68" spans="2:44" x14ac:dyDescent="0.3">
      <c r="B68" s="23" t="s">
        <v>48</v>
      </c>
      <c r="C68" s="23" t="s">
        <v>20</v>
      </c>
      <c r="D68" s="23" t="s">
        <v>14</v>
      </c>
      <c r="E68" s="23" t="s">
        <v>55</v>
      </c>
      <c r="F68" s="82">
        <f>IF(INDEX('Instructions &amp; General Inputs'!$D$24:$D$32,MATCH(E68,'Instructions &amp; General Inputs'!$C$24:$C$32,0))="Yes",SUMIFS($AG:$AG,$AI:$AI,F$5,$AC:$AC,$E68,$AD:$AD,$C68,$AE:$AE,$D68),0)</f>
        <v>0</v>
      </c>
      <c r="G68" s="25"/>
      <c r="H68" s="161">
        <v>0.1</v>
      </c>
      <c r="I68" s="161">
        <v>0.11428571428571428</v>
      </c>
      <c r="J68" s="161">
        <v>0.13333333333333333</v>
      </c>
      <c r="K68" s="25"/>
      <c r="L68" s="161">
        <v>0.6</v>
      </c>
      <c r="M68" s="161">
        <v>0.6</v>
      </c>
      <c r="N68" s="161">
        <v>0.6</v>
      </c>
      <c r="O68" s="25"/>
      <c r="P68" s="167">
        <v>1</v>
      </c>
      <c r="Q68" s="167">
        <v>0</v>
      </c>
      <c r="R68" s="167">
        <v>1</v>
      </c>
      <c r="S68" s="160" t="str">
        <f t="shared" si="0"/>
        <v>Child Welfare</v>
      </c>
      <c r="T68" s="25"/>
      <c r="U68" s="162" t="b" cm="1">
        <f t="array" ref="U68">IF(COUNTIFS($P$8:$R$8,$U$2)&gt;0,$F68*H68*INDEX($P68:$R68,,MATCH($U$2,$P$8:$R$8,0)),
IF($U$2=$S$5,$F68*SUM(H68,IF($S68="",0,IF(INDEX($V$3:$V$5,MATCH($S68,$U$3:$U$5,0))="Yes",L68,0))),
IF($U$2=$S$6,$F68*SUM(H68,IF($S68="",0,IF(INDEX($V$3:$V$5,MATCH($S68,$U$3:$U$5,0))="Yes",L68,0)),0)*$R68)))</f>
        <v>0</v>
      </c>
      <c r="V68" s="162" t="b" cm="1">
        <f t="array" ref="V68">IF(COUNTIFS($P$8:$R$8,$U$2)&gt;0,$F68*I68*INDEX($P68:$R68,,MATCH($U$2,$P$8:$R$8,0)),
IF($U$2=$S$5,$F68*SUM(I68,IF($S68="",0,IF(INDEX($V$3:$V$5,MATCH($S68,$U$3:$U$5,0))="Yes",M68,0))),
IF($U$2=$S$6,$F68*SUM(I68,IF($S68="",0,IF(INDEX($V$3:$V$5,MATCH($S68,$U$3:$U$5,0))="Yes",M68,0)),0)*$R68)))</f>
        <v>0</v>
      </c>
      <c r="W68" s="162" t="b" cm="1">
        <f t="array" ref="W68">IF(COUNTIFS($P$8:$R$8,$U$2)&gt;0,$F68*J68*INDEX($P68:$R68,,MATCH($U$2,$P$8:$R$8,0)),
IF($U$2=$S$5,$F68*SUM(J68,IF($S68="",0,IF(INDEX($V$3:$V$5,MATCH($S68,$U$3:$U$5,0))="Yes",N68,0))),
IF($U$2=$S$6,$F68*SUM(J68,IF($S68="",0,IF(INDEX($V$3:$V$5,MATCH($S68,$U$3:$U$5,0))="Yes",N68,0)),0)*$R68)))</f>
        <v>0</v>
      </c>
      <c r="Y68" s="162" t="e" cm="1">
        <f t="array" ref="Y68">INDEX($U68:$W68,,MATCH('Instructions &amp; General Inputs'!$C$35,$U$8:$W$8,0))</f>
        <v>#N/A</v>
      </c>
      <c r="AA68" s="80" t="s">
        <v>143</v>
      </c>
      <c r="AB68" s="80" t="s">
        <v>147</v>
      </c>
      <c r="AC68" s="80" t="s">
        <v>46</v>
      </c>
      <c r="AD68" s="80" t="s">
        <v>116</v>
      </c>
      <c r="AE68" s="80" t="s">
        <v>22</v>
      </c>
      <c r="AF68" s="80" t="s">
        <v>148</v>
      </c>
      <c r="AG68" s="80">
        <v>290.87096500396729</v>
      </c>
      <c r="AH68" s="80" t="s">
        <v>33</v>
      </c>
      <c r="AI68">
        <f t="shared" si="1"/>
        <v>2019</v>
      </c>
      <c r="AK68" s="80" t="s">
        <v>163</v>
      </c>
      <c r="AL68" s="80" t="s">
        <v>143</v>
      </c>
      <c r="AM68" s="80" t="s">
        <v>147</v>
      </c>
      <c r="AN68" s="80" t="s">
        <v>62</v>
      </c>
      <c r="AO68" s="80" t="s">
        <v>13</v>
      </c>
      <c r="AP68" s="80" t="s">
        <v>14</v>
      </c>
      <c r="AQ68" s="80">
        <v>15</v>
      </c>
      <c r="AR68">
        <f t="shared" si="2"/>
        <v>2019</v>
      </c>
    </row>
    <row r="69" spans="2:44" x14ac:dyDescent="0.3">
      <c r="B69" s="23" t="s">
        <v>48</v>
      </c>
      <c r="C69" s="23" t="s">
        <v>116</v>
      </c>
      <c r="D69" s="23" t="s">
        <v>22</v>
      </c>
      <c r="E69" s="23" t="s">
        <v>55</v>
      </c>
      <c r="F69" s="82">
        <f>IF(INDEX('Instructions &amp; General Inputs'!$D$24:$D$32,MATCH(E69,'Instructions &amp; General Inputs'!$C$24:$C$32,0))="Yes",SUMIFS($AG:$AG,$AI:$AI,F$5,$AC:$AC,$E69,$AD:$AD,$C69,$AE:$AE,$D69),0)</f>
        <v>0</v>
      </c>
      <c r="G69" s="25"/>
      <c r="H69" s="161">
        <v>0.125</v>
      </c>
      <c r="I69" s="161">
        <v>0.14285714285714285</v>
      </c>
      <c r="J69" s="161">
        <v>0.16666666666666666</v>
      </c>
      <c r="K69" s="25"/>
      <c r="L69" s="161">
        <v>0.5</v>
      </c>
      <c r="M69" s="161">
        <v>0.5</v>
      </c>
      <c r="N69" s="161">
        <v>0.5</v>
      </c>
      <c r="O69" s="25"/>
      <c r="P69" s="167">
        <v>1</v>
      </c>
      <c r="Q69" s="167">
        <v>0</v>
      </c>
      <c r="R69" s="167">
        <v>1</v>
      </c>
      <c r="S69" s="160" t="str">
        <f t="shared" si="0"/>
        <v>HIV/AIDS</v>
      </c>
      <c r="T69" s="25"/>
      <c r="U69" s="162" t="b" cm="1">
        <f t="array" ref="U69">IF(COUNTIFS($P$8:$R$8,$U$2)&gt;0,$F69*H69*INDEX($P69:$R69,,MATCH($U$2,$P$8:$R$8,0)),
IF($U$2=$S$5,$F69*SUM(H69,IF($S69="",0,IF(INDEX($V$3:$V$5,MATCH($S69,$U$3:$U$5,0))="Yes",L69,0))),
IF($U$2=$S$6,$F69*SUM(H69,IF($S69="",0,IF(INDEX($V$3:$V$5,MATCH($S69,$U$3:$U$5,0))="Yes",L69,0)),0)*$R69)))</f>
        <v>0</v>
      </c>
      <c r="V69" s="162" t="b" cm="1">
        <f t="array" ref="V69">IF(COUNTIFS($P$8:$R$8,$U$2)&gt;0,$F69*I69*INDEX($P69:$R69,,MATCH($U$2,$P$8:$R$8,0)),
IF($U$2=$S$5,$F69*SUM(I69,IF($S69="",0,IF(INDEX($V$3:$V$5,MATCH($S69,$U$3:$U$5,0))="Yes",M69,0))),
IF($U$2=$S$6,$F69*SUM(I69,IF($S69="",0,IF(INDEX($V$3:$V$5,MATCH($S69,$U$3:$U$5,0))="Yes",M69,0)),0)*$R69)))</f>
        <v>0</v>
      </c>
      <c r="W69" s="162" t="b" cm="1">
        <f t="array" ref="W69">IF(COUNTIFS($P$8:$R$8,$U$2)&gt;0,$F69*J69*INDEX($P69:$R69,,MATCH($U$2,$P$8:$R$8,0)),
IF($U$2=$S$5,$F69*SUM(J69,IF($S69="",0,IF(INDEX($V$3:$V$5,MATCH($S69,$U$3:$U$5,0))="Yes",N69,0))),
IF($U$2=$S$6,$F69*SUM(J69,IF($S69="",0,IF(INDEX($V$3:$V$5,MATCH($S69,$U$3:$U$5,0))="Yes",N69,0)),0)*$R69)))</f>
        <v>0</v>
      </c>
      <c r="Y69" s="162" t="e" cm="1">
        <f t="array" ref="Y69">INDEX($U69:$W69,,MATCH('Instructions &amp; General Inputs'!$C$35,$U$8:$W$8,0))</f>
        <v>#N/A</v>
      </c>
      <c r="AA69" s="80" t="s">
        <v>143</v>
      </c>
      <c r="AB69" s="80" t="s">
        <v>147</v>
      </c>
      <c r="AC69" s="80" t="s">
        <v>46</v>
      </c>
      <c r="AD69" s="80" t="s">
        <v>116</v>
      </c>
      <c r="AE69" s="80" t="s">
        <v>23</v>
      </c>
      <c r="AF69" s="80" t="s">
        <v>145</v>
      </c>
      <c r="AG69" s="80">
        <v>509.31451393663883</v>
      </c>
      <c r="AH69" s="80" t="s">
        <v>33</v>
      </c>
      <c r="AI69">
        <f t="shared" si="1"/>
        <v>2019</v>
      </c>
      <c r="AK69" s="80" t="s">
        <v>163</v>
      </c>
      <c r="AL69" s="80" t="s">
        <v>143</v>
      </c>
      <c r="AM69" s="80" t="s">
        <v>147</v>
      </c>
      <c r="AN69" s="80" t="s">
        <v>62</v>
      </c>
      <c r="AO69" s="80" t="s">
        <v>15</v>
      </c>
      <c r="AP69" s="80" t="s">
        <v>14</v>
      </c>
      <c r="AQ69" s="80">
        <v>23</v>
      </c>
      <c r="AR69">
        <f t="shared" si="2"/>
        <v>2019</v>
      </c>
    </row>
    <row r="70" spans="2:44" x14ac:dyDescent="0.3">
      <c r="B70" s="23" t="s">
        <v>48</v>
      </c>
      <c r="C70" s="23" t="s">
        <v>116</v>
      </c>
      <c r="D70" s="23" t="s">
        <v>23</v>
      </c>
      <c r="E70" s="23" t="s">
        <v>55</v>
      </c>
      <c r="F70" s="82">
        <f>IF(INDEX('Instructions &amp; General Inputs'!$D$24:$D$32,MATCH(E70,'Instructions &amp; General Inputs'!$C$24:$C$32,0))="Yes",SUMIFS($AG:$AG,$AI:$AI,F$5,$AC:$AC,$E70,$AD:$AD,$C70,$AE:$AE,$D70),0)</f>
        <v>0</v>
      </c>
      <c r="G70" s="25"/>
      <c r="H70" s="161">
        <v>0.125</v>
      </c>
      <c r="I70" s="161">
        <v>0.14285714285714285</v>
      </c>
      <c r="J70" s="161">
        <v>0.16666666666666666</v>
      </c>
      <c r="K70" s="25"/>
      <c r="L70" s="161">
        <v>0.5</v>
      </c>
      <c r="M70" s="161">
        <v>0.5</v>
      </c>
      <c r="N70" s="161">
        <v>0.5</v>
      </c>
      <c r="O70" s="25"/>
      <c r="P70" s="167">
        <v>1</v>
      </c>
      <c r="Q70" s="167">
        <v>0</v>
      </c>
      <c r="R70" s="167">
        <v>1</v>
      </c>
      <c r="S70" s="160" t="str">
        <f t="shared" si="0"/>
        <v>HIV/AIDS</v>
      </c>
      <c r="T70" s="25"/>
      <c r="U70" s="162" t="b" cm="1">
        <f t="array" ref="U70">IF(COUNTIFS($P$8:$R$8,$U$2)&gt;0,$F70*H70*INDEX($P70:$R70,,MATCH($U$2,$P$8:$R$8,0)),
IF($U$2=$S$5,$F70*SUM(H70,IF($S70="",0,IF(INDEX($V$3:$V$5,MATCH($S70,$U$3:$U$5,0))="Yes",L70,0))),
IF($U$2=$S$6,$F70*SUM(H70,IF($S70="",0,IF(INDEX($V$3:$V$5,MATCH($S70,$U$3:$U$5,0))="Yes",L70,0)),0)*$R70)))</f>
        <v>0</v>
      </c>
      <c r="V70" s="162" t="b" cm="1">
        <f t="array" ref="V70">IF(COUNTIFS($P$8:$R$8,$U$2)&gt;0,$F70*I70*INDEX($P70:$R70,,MATCH($U$2,$P$8:$R$8,0)),
IF($U$2=$S$5,$F70*SUM(I70,IF($S70="",0,IF(INDEX($V$3:$V$5,MATCH($S70,$U$3:$U$5,0))="Yes",M70,0))),
IF($U$2=$S$6,$F70*SUM(I70,IF($S70="",0,IF(INDEX($V$3:$V$5,MATCH($S70,$U$3:$U$5,0))="Yes",M70,0)),0)*$R70)))</f>
        <v>0</v>
      </c>
      <c r="W70" s="162" t="b" cm="1">
        <f t="array" ref="W70">IF(COUNTIFS($P$8:$R$8,$U$2)&gt;0,$F70*J70*INDEX($P70:$R70,,MATCH($U$2,$P$8:$R$8,0)),
IF($U$2=$S$5,$F70*SUM(J70,IF($S70="",0,IF(INDEX($V$3:$V$5,MATCH($S70,$U$3:$U$5,0))="Yes",N70,0))),
IF($U$2=$S$6,$F70*SUM(J70,IF($S70="",0,IF(INDEX($V$3:$V$5,MATCH($S70,$U$3:$U$5,0))="Yes",N70,0)),0)*$R70)))</f>
        <v>0</v>
      </c>
      <c r="Y70" s="162" t="e" cm="1">
        <f t="array" ref="Y70">INDEX($U70:$W70,,MATCH('Instructions &amp; General Inputs'!$C$35,$U$8:$W$8,0))</f>
        <v>#N/A</v>
      </c>
      <c r="AA70" s="80" t="s">
        <v>143</v>
      </c>
      <c r="AB70" s="80" t="s">
        <v>147</v>
      </c>
      <c r="AC70" s="80" t="s">
        <v>46</v>
      </c>
      <c r="AD70" s="80" t="s">
        <v>116</v>
      </c>
      <c r="AE70" s="80" t="s">
        <v>23</v>
      </c>
      <c r="AF70" s="80" t="s">
        <v>146</v>
      </c>
      <c r="AG70" s="80">
        <v>52</v>
      </c>
      <c r="AH70" s="80" t="s">
        <v>33</v>
      </c>
      <c r="AI70">
        <f t="shared" si="1"/>
        <v>2019</v>
      </c>
      <c r="AK70" s="80" t="s">
        <v>163</v>
      </c>
      <c r="AL70" s="80" t="s">
        <v>143</v>
      </c>
      <c r="AM70" s="80" t="s">
        <v>147</v>
      </c>
      <c r="AN70" s="80" t="s">
        <v>62</v>
      </c>
      <c r="AO70" s="80" t="s">
        <v>4</v>
      </c>
      <c r="AP70" s="80" t="s">
        <v>8</v>
      </c>
      <c r="AQ70" s="80">
        <v>2802</v>
      </c>
      <c r="AR70">
        <f t="shared" si="2"/>
        <v>2019</v>
      </c>
    </row>
    <row r="71" spans="2:44" x14ac:dyDescent="0.3">
      <c r="B71" s="23" t="s">
        <v>48</v>
      </c>
      <c r="C71" s="23" t="s">
        <v>24</v>
      </c>
      <c r="D71" s="23" t="s">
        <v>22</v>
      </c>
      <c r="E71" s="23" t="s">
        <v>55</v>
      </c>
      <c r="F71" s="82">
        <f>IF(INDEX('Instructions &amp; General Inputs'!$D$24:$D$32,MATCH(E71,'Instructions &amp; General Inputs'!$C$24:$C$32,0))="Yes",SUMIFS($AG:$AG,$AI:$AI,F$5,$AC:$AC,$E71,$AD:$AD,$C71,$AE:$AE,$D71),0)</f>
        <v>0</v>
      </c>
      <c r="G71" s="25"/>
      <c r="H71" s="161">
        <v>0.125</v>
      </c>
      <c r="I71" s="161">
        <v>0.14285714285714285</v>
      </c>
      <c r="J71" s="161">
        <v>0.16666666666666666</v>
      </c>
      <c r="K71" s="25"/>
      <c r="L71" s="161">
        <v>0.5</v>
      </c>
      <c r="M71" s="161">
        <v>0.5</v>
      </c>
      <c r="N71" s="161">
        <v>0.5</v>
      </c>
      <c r="O71" s="25"/>
      <c r="P71" s="167">
        <v>1</v>
      </c>
      <c r="Q71" s="167">
        <v>0</v>
      </c>
      <c r="R71" s="167">
        <v>1</v>
      </c>
      <c r="S71" s="160" t="str">
        <f t="shared" si="0"/>
        <v>HIV/AIDS</v>
      </c>
      <c r="T71" s="25"/>
      <c r="U71" s="162" t="b" cm="1">
        <f t="array" ref="U71">IF(COUNTIFS($P$8:$R$8,$U$2)&gt;0,$F71*H71*INDEX($P71:$R71,,MATCH($U$2,$P$8:$R$8,0)),
IF($U$2=$S$5,$F71*SUM(H71,IF($S71="",0,IF(INDEX($V$3:$V$5,MATCH($S71,$U$3:$U$5,0))="Yes",L71,0))),
IF($U$2=$S$6,$F71*SUM(H71,IF($S71="",0,IF(INDEX($V$3:$V$5,MATCH($S71,$U$3:$U$5,0))="Yes",L71,0)),0)*$R71)))</f>
        <v>0</v>
      </c>
      <c r="V71" s="162" t="b" cm="1">
        <f t="array" ref="V71">IF(COUNTIFS($P$8:$R$8,$U$2)&gt;0,$F71*I71*INDEX($P71:$R71,,MATCH($U$2,$P$8:$R$8,0)),
IF($U$2=$S$5,$F71*SUM(I71,IF($S71="",0,IF(INDEX($V$3:$V$5,MATCH($S71,$U$3:$U$5,0))="Yes",M71,0))),
IF($U$2=$S$6,$F71*SUM(I71,IF($S71="",0,IF(INDEX($V$3:$V$5,MATCH($S71,$U$3:$U$5,0))="Yes",M71,0)),0)*$R71)))</f>
        <v>0</v>
      </c>
      <c r="W71" s="162" t="b" cm="1">
        <f t="array" ref="W71">IF(COUNTIFS($P$8:$R$8,$U$2)&gt;0,$F71*J71*INDEX($P71:$R71,,MATCH($U$2,$P$8:$R$8,0)),
IF($U$2=$S$5,$F71*SUM(J71,IF($S71="",0,IF(INDEX($V$3:$V$5,MATCH($S71,$U$3:$U$5,0))="Yes",N71,0))),
IF($U$2=$S$6,$F71*SUM(J71,IF($S71="",0,IF(INDEX($V$3:$V$5,MATCH($S71,$U$3:$U$5,0))="Yes",N71,0)),0)*$R71)))</f>
        <v>0</v>
      </c>
      <c r="Y71" s="162" t="e" cm="1">
        <f t="array" ref="Y71">INDEX($U71:$W71,,MATCH('Instructions &amp; General Inputs'!$C$35,$U$8:$W$8,0))</f>
        <v>#N/A</v>
      </c>
      <c r="AA71" s="80" t="s">
        <v>143</v>
      </c>
      <c r="AB71" s="80" t="s">
        <v>147</v>
      </c>
      <c r="AC71" s="80" t="s">
        <v>46</v>
      </c>
      <c r="AD71" s="80" t="s">
        <v>116</v>
      </c>
      <c r="AE71" s="80" t="s">
        <v>23</v>
      </c>
      <c r="AF71" s="80" t="s">
        <v>148</v>
      </c>
      <c r="AG71" s="80">
        <v>202.064513027668</v>
      </c>
      <c r="AH71" s="80" t="s">
        <v>33</v>
      </c>
      <c r="AI71">
        <f t="shared" si="1"/>
        <v>2019</v>
      </c>
      <c r="AK71" s="80" t="s">
        <v>163</v>
      </c>
      <c r="AL71" s="80" t="s">
        <v>143</v>
      </c>
      <c r="AM71" s="80" t="s">
        <v>147</v>
      </c>
      <c r="AN71" s="80" t="s">
        <v>62</v>
      </c>
      <c r="AO71" s="80" t="s">
        <v>11</v>
      </c>
      <c r="AP71" s="80" t="s">
        <v>8</v>
      </c>
      <c r="AQ71" s="80">
        <v>225</v>
      </c>
      <c r="AR71">
        <f t="shared" si="2"/>
        <v>2019</v>
      </c>
    </row>
    <row r="72" spans="2:44" x14ac:dyDescent="0.3">
      <c r="B72" s="23" t="s">
        <v>48</v>
      </c>
      <c r="C72" s="23" t="s">
        <v>24</v>
      </c>
      <c r="D72" s="23" t="s">
        <v>23</v>
      </c>
      <c r="E72" s="23" t="s">
        <v>55</v>
      </c>
      <c r="F72" s="82">
        <f>IF(INDEX('Instructions &amp; General Inputs'!$D$24:$D$32,MATCH(E72,'Instructions &amp; General Inputs'!$C$24:$C$32,0))="Yes",SUMIFS($AG:$AG,$AI:$AI,F$5,$AC:$AC,$E72,$AD:$AD,$C72,$AE:$AE,$D72),0)</f>
        <v>0</v>
      </c>
      <c r="G72" s="25"/>
      <c r="H72" s="161">
        <v>0.125</v>
      </c>
      <c r="I72" s="161">
        <v>0.14285714285714285</v>
      </c>
      <c r="J72" s="161">
        <v>0.16666666666666666</v>
      </c>
      <c r="K72" s="25"/>
      <c r="L72" s="161">
        <v>0.5</v>
      </c>
      <c r="M72" s="161">
        <v>0.5</v>
      </c>
      <c r="N72" s="161">
        <v>0.5</v>
      </c>
      <c r="O72" s="25"/>
      <c r="P72" s="167">
        <v>1</v>
      </c>
      <c r="Q72" s="167">
        <v>0</v>
      </c>
      <c r="R72" s="167">
        <v>1</v>
      </c>
      <c r="S72" s="160" t="str">
        <f t="shared" si="0"/>
        <v>HIV/AIDS</v>
      </c>
      <c r="T72" s="25"/>
      <c r="U72" s="162" t="b" cm="1">
        <f t="array" ref="U72">IF(COUNTIFS($P$8:$R$8,$U$2)&gt;0,$F72*H72*INDEX($P72:$R72,,MATCH($U$2,$P$8:$R$8,0)),
IF($U$2=$S$5,$F72*SUM(H72,IF($S72="",0,IF(INDEX($V$3:$V$5,MATCH($S72,$U$3:$U$5,0))="Yes",L72,0))),
IF($U$2=$S$6,$F72*SUM(H72,IF($S72="",0,IF(INDEX($V$3:$V$5,MATCH($S72,$U$3:$U$5,0))="Yes",L72,0)),0)*$R72)))</f>
        <v>0</v>
      </c>
      <c r="V72" s="162" t="b" cm="1">
        <f t="array" ref="V72">IF(COUNTIFS($P$8:$R$8,$U$2)&gt;0,$F72*I72*INDEX($P72:$R72,,MATCH($U$2,$P$8:$R$8,0)),
IF($U$2=$S$5,$F72*SUM(I72,IF($S72="",0,IF(INDEX($V$3:$V$5,MATCH($S72,$U$3:$U$5,0))="Yes",M72,0))),
IF($U$2=$S$6,$F72*SUM(I72,IF($S72="",0,IF(INDEX($V$3:$V$5,MATCH($S72,$U$3:$U$5,0))="Yes",M72,0)),0)*$R72)))</f>
        <v>0</v>
      </c>
      <c r="W72" s="162" t="b" cm="1">
        <f t="array" ref="W72">IF(COUNTIFS($P$8:$R$8,$U$2)&gt;0,$F72*J72*INDEX($P72:$R72,,MATCH($U$2,$P$8:$R$8,0)),
IF($U$2=$S$5,$F72*SUM(J72,IF($S72="",0,IF(INDEX($V$3:$V$5,MATCH($S72,$U$3:$U$5,0))="Yes",N72,0))),
IF($U$2=$S$6,$F72*SUM(J72,IF($S72="",0,IF(INDEX($V$3:$V$5,MATCH($S72,$U$3:$U$5,0))="Yes",N72,0)),0)*$R72)))</f>
        <v>0</v>
      </c>
      <c r="Y72" s="162" t="e" cm="1">
        <f t="array" ref="Y72">INDEX($U72:$W72,,MATCH('Instructions &amp; General Inputs'!$C$35,$U$8:$W$8,0))</f>
        <v>#N/A</v>
      </c>
      <c r="AA72" s="80" t="s">
        <v>143</v>
      </c>
      <c r="AB72" s="80" t="s">
        <v>147</v>
      </c>
      <c r="AC72" s="80" t="s">
        <v>46</v>
      </c>
      <c r="AD72" s="80" t="s">
        <v>26</v>
      </c>
      <c r="AE72" s="80" t="s">
        <v>18</v>
      </c>
      <c r="AF72" s="80" t="s">
        <v>145</v>
      </c>
      <c r="AG72" s="80">
        <v>4794.8225669711828</v>
      </c>
      <c r="AH72" s="80" t="s">
        <v>33</v>
      </c>
      <c r="AI72">
        <f t="shared" si="1"/>
        <v>2019</v>
      </c>
      <c r="AK72" s="80" t="s">
        <v>163</v>
      </c>
      <c r="AL72" s="80" t="s">
        <v>150</v>
      </c>
      <c r="AM72" s="80" t="s">
        <v>147</v>
      </c>
      <c r="AN72" s="80" t="s">
        <v>46</v>
      </c>
      <c r="AO72" s="80" t="s">
        <v>20</v>
      </c>
      <c r="AP72" s="80" t="s">
        <v>14</v>
      </c>
      <c r="AQ72" s="80">
        <v>4</v>
      </c>
      <c r="AR72">
        <f t="shared" si="2"/>
        <v>2019</v>
      </c>
    </row>
    <row r="73" spans="2:44" x14ac:dyDescent="0.3">
      <c r="B73" s="23" t="s">
        <v>48</v>
      </c>
      <c r="C73" s="23" t="s">
        <v>25</v>
      </c>
      <c r="D73" s="23" t="s">
        <v>17</v>
      </c>
      <c r="E73" s="23" t="s">
        <v>55</v>
      </c>
      <c r="F73" s="82">
        <f>IF(INDEX('Instructions &amp; General Inputs'!$D$24:$D$32,MATCH(E73,'Instructions &amp; General Inputs'!$C$24:$C$32,0))="Yes",SUMIFS($AG:$AG,$AI:$AI,F$5,$AC:$AC,$E73,$AD:$AD,$C73,$AE:$AE,$D73),0)</f>
        <v>0</v>
      </c>
      <c r="G73" s="25"/>
      <c r="H73" s="161">
        <v>0.25</v>
      </c>
      <c r="I73" s="161">
        <v>0.2857142857142857</v>
      </c>
      <c r="J73" s="161">
        <v>0.33333333333333331</v>
      </c>
      <c r="K73" s="25"/>
      <c r="L73" s="161" t="s">
        <v>482</v>
      </c>
      <c r="M73" s="161" t="s">
        <v>482</v>
      </c>
      <c r="N73" s="161" t="s">
        <v>482</v>
      </c>
      <c r="O73" s="25"/>
      <c r="P73" s="167">
        <v>1</v>
      </c>
      <c r="Q73" s="167">
        <v>1</v>
      </c>
      <c r="R73" s="167">
        <v>0</v>
      </c>
      <c r="S73" s="160" t="str">
        <f t="shared" si="0"/>
        <v/>
      </c>
      <c r="T73" s="25"/>
      <c r="U73" s="162" t="b" cm="1">
        <f t="array" ref="U73">IF(COUNTIFS($P$8:$R$8,$U$2)&gt;0,$F73*H73*INDEX($P73:$R73,,MATCH($U$2,$P$8:$R$8,0)),
IF($U$2=$S$5,$F73*SUM(H73,IF($S73="",0,IF(INDEX($V$3:$V$5,MATCH($S73,$U$3:$U$5,0))="Yes",L73,0))),
IF($U$2=$S$6,$F73*SUM(H73,IF($S73="",0,IF(INDEX($V$3:$V$5,MATCH($S73,$U$3:$U$5,0))="Yes",L73,0)),0)*$R73)))</f>
        <v>0</v>
      </c>
      <c r="V73" s="162" t="b" cm="1">
        <f t="array" ref="V73">IF(COUNTIFS($P$8:$R$8,$U$2)&gt;0,$F73*I73*INDEX($P73:$R73,,MATCH($U$2,$P$8:$R$8,0)),
IF($U$2=$S$5,$F73*SUM(I73,IF($S73="",0,IF(INDEX($V$3:$V$5,MATCH($S73,$U$3:$U$5,0))="Yes",M73,0))),
IF($U$2=$S$6,$F73*SUM(I73,IF($S73="",0,IF(INDEX($V$3:$V$5,MATCH($S73,$U$3:$U$5,0))="Yes",M73,0)),0)*$R73)))</f>
        <v>0</v>
      </c>
      <c r="W73" s="162" t="b" cm="1">
        <f t="array" ref="W73">IF(COUNTIFS($P$8:$R$8,$U$2)&gt;0,$F73*J73*INDEX($P73:$R73,,MATCH($U$2,$P$8:$R$8,0)),
IF($U$2=$S$5,$F73*SUM(J73,IF($S73="",0,IF(INDEX($V$3:$V$5,MATCH($S73,$U$3:$U$5,0))="Yes",N73,0))),
IF($U$2=$S$6,$F73*SUM(J73,IF($S73="",0,IF(INDEX($V$3:$V$5,MATCH($S73,$U$3:$U$5,0))="Yes",N73,0)),0)*$R73)))</f>
        <v>0</v>
      </c>
      <c r="Y73" s="162" t="e" cm="1">
        <f t="array" ref="Y73">INDEX($U73:$W73,,MATCH('Instructions &amp; General Inputs'!$C$35,$U$8:$W$8,0))</f>
        <v>#N/A</v>
      </c>
      <c r="AA73" s="80" t="s">
        <v>143</v>
      </c>
      <c r="AB73" s="80" t="s">
        <v>147</v>
      </c>
      <c r="AC73" s="80" t="s">
        <v>46</v>
      </c>
      <c r="AD73" s="80" t="s">
        <v>26</v>
      </c>
      <c r="AE73" s="80" t="s">
        <v>18</v>
      </c>
      <c r="AF73" s="80" t="s">
        <v>146</v>
      </c>
      <c r="AG73" s="80">
        <v>1014</v>
      </c>
      <c r="AH73" s="80" t="s">
        <v>33</v>
      </c>
      <c r="AI73">
        <f t="shared" si="1"/>
        <v>2019</v>
      </c>
      <c r="AK73" s="80" t="s">
        <v>163</v>
      </c>
      <c r="AL73" s="80" t="s">
        <v>150</v>
      </c>
      <c r="AM73" s="80" t="s">
        <v>147</v>
      </c>
      <c r="AN73" s="80" t="s">
        <v>46</v>
      </c>
      <c r="AO73" s="80" t="s">
        <v>116</v>
      </c>
      <c r="AP73" s="80" t="s">
        <v>22</v>
      </c>
      <c r="AQ73" s="80">
        <v>5</v>
      </c>
      <c r="AR73">
        <f t="shared" si="2"/>
        <v>2019</v>
      </c>
    </row>
    <row r="74" spans="2:44" x14ac:dyDescent="0.3">
      <c r="B74" s="23" t="s">
        <v>48</v>
      </c>
      <c r="C74" s="23" t="s">
        <v>25</v>
      </c>
      <c r="D74" s="23" t="s">
        <v>18</v>
      </c>
      <c r="E74" s="23" t="s">
        <v>55</v>
      </c>
      <c r="F74" s="82">
        <f>IF(INDEX('Instructions &amp; General Inputs'!$D$24:$D$32,MATCH(E74,'Instructions &amp; General Inputs'!$C$24:$C$32,0))="Yes",SUMIFS($AG:$AG,$AI:$AI,F$5,$AC:$AC,$E74,$AD:$AD,$C74,$AE:$AE,$D74),0)</f>
        <v>0</v>
      </c>
      <c r="G74" s="25"/>
      <c r="H74" s="161">
        <v>0.25</v>
      </c>
      <c r="I74" s="161">
        <v>0.2857142857142857</v>
      </c>
      <c r="J74" s="161">
        <v>0.33333333333333331</v>
      </c>
      <c r="K74" s="25"/>
      <c r="L74" s="161" t="s">
        <v>482</v>
      </c>
      <c r="M74" s="161" t="s">
        <v>482</v>
      </c>
      <c r="N74" s="161" t="s">
        <v>482</v>
      </c>
      <c r="O74" s="25"/>
      <c r="P74" s="167">
        <v>1</v>
      </c>
      <c r="Q74" s="167">
        <v>1</v>
      </c>
      <c r="R74" s="167">
        <v>0</v>
      </c>
      <c r="S74" s="160" t="str">
        <f t="shared" ref="S74:S137" si="9">IF(ISNUMBER(FIND("HIV",$C74)),"HIV/AIDS",IF($C74="Child Welfare","Child Welfare",IF(OR(ISNUMBER(FIND(" SMI",$C74)),ISNUMBER(FIND(" SMI",$D74))),"SMI","")))</f>
        <v/>
      </c>
      <c r="T74" s="25"/>
      <c r="U74" s="162" t="b" cm="1">
        <f t="array" ref="U74">IF(COUNTIFS($P$8:$R$8,$U$2)&gt;0,$F74*H74*INDEX($P74:$R74,,MATCH($U$2,$P$8:$R$8,0)),
IF($U$2=$S$5,$F74*SUM(H74,IF($S74="",0,IF(INDEX($V$3:$V$5,MATCH($S74,$U$3:$U$5,0))="Yes",L74,0))),
IF($U$2=$S$6,$F74*SUM(H74,IF($S74="",0,IF(INDEX($V$3:$V$5,MATCH($S74,$U$3:$U$5,0))="Yes",L74,0)),0)*$R74)))</f>
        <v>0</v>
      </c>
      <c r="V74" s="162" t="b" cm="1">
        <f t="array" ref="V74">IF(COUNTIFS($P$8:$R$8,$U$2)&gt;0,$F74*I74*INDEX($P74:$R74,,MATCH($U$2,$P$8:$R$8,0)),
IF($U$2=$S$5,$F74*SUM(I74,IF($S74="",0,IF(INDEX($V$3:$V$5,MATCH($S74,$U$3:$U$5,0))="Yes",M74,0))),
IF($U$2=$S$6,$F74*SUM(I74,IF($S74="",0,IF(INDEX($V$3:$V$5,MATCH($S74,$U$3:$U$5,0))="Yes",M74,0)),0)*$R74)))</f>
        <v>0</v>
      </c>
      <c r="W74" s="162" t="b" cm="1">
        <f t="array" ref="W74">IF(COUNTIFS($P$8:$R$8,$U$2)&gt;0,$F74*J74*INDEX($P74:$R74,,MATCH($U$2,$P$8:$R$8,0)),
IF($U$2=$S$5,$F74*SUM(J74,IF($S74="",0,IF(INDEX($V$3:$V$5,MATCH($S74,$U$3:$U$5,0))="Yes",N74,0))),
IF($U$2=$S$6,$F74*SUM(J74,IF($S74="",0,IF(INDEX($V$3:$V$5,MATCH($S74,$U$3:$U$5,0))="Yes",N74,0)),0)*$R74)))</f>
        <v>0</v>
      </c>
      <c r="Y74" s="162" t="e" cm="1">
        <f t="array" ref="Y74">INDEX($U74:$W74,,MATCH('Instructions &amp; General Inputs'!$C$35,$U$8:$W$8,0))</f>
        <v>#N/A</v>
      </c>
      <c r="AA74" s="80" t="s">
        <v>143</v>
      </c>
      <c r="AB74" s="80" t="s">
        <v>147</v>
      </c>
      <c r="AC74" s="80" t="s">
        <v>46</v>
      </c>
      <c r="AD74" s="80" t="s">
        <v>26</v>
      </c>
      <c r="AE74" s="80" t="s">
        <v>18</v>
      </c>
      <c r="AF74" s="80" t="s">
        <v>148</v>
      </c>
      <c r="AG74" s="80">
        <v>1352.6451560109854</v>
      </c>
      <c r="AH74" s="80" t="s">
        <v>33</v>
      </c>
      <c r="AI74">
        <f t="shared" ref="AI74:AI137" si="10">VALUE(LEFT(AA74,4))</f>
        <v>2019</v>
      </c>
      <c r="AK74" s="80" t="s">
        <v>163</v>
      </c>
      <c r="AL74" s="80" t="s">
        <v>150</v>
      </c>
      <c r="AM74" s="80" t="s">
        <v>147</v>
      </c>
      <c r="AN74" s="80" t="s">
        <v>46</v>
      </c>
      <c r="AO74" s="80" t="s">
        <v>116</v>
      </c>
      <c r="AP74" s="80" t="s">
        <v>23</v>
      </c>
      <c r="AQ74" s="80">
        <v>2</v>
      </c>
      <c r="AR74">
        <f t="shared" ref="AR74:AR137" si="11">VALUE(LEFT(AL74,4))</f>
        <v>2019</v>
      </c>
    </row>
    <row r="75" spans="2:44" x14ac:dyDescent="0.3">
      <c r="B75" s="23" t="s">
        <v>48</v>
      </c>
      <c r="C75" s="23" t="s">
        <v>25</v>
      </c>
      <c r="D75" s="23" t="s">
        <v>19</v>
      </c>
      <c r="E75" s="23" t="s">
        <v>55</v>
      </c>
      <c r="F75" s="82">
        <f>IF(INDEX('Instructions &amp; General Inputs'!$D$24:$D$32,MATCH(E75,'Instructions &amp; General Inputs'!$C$24:$C$32,0))="Yes",SUMIFS($AG:$AG,$AI:$AI,F$5,$AC:$AC,$E75,$AD:$AD,$C75,$AE:$AE,$D75),0)</f>
        <v>0</v>
      </c>
      <c r="G75" s="25"/>
      <c r="H75" s="161">
        <v>0.15</v>
      </c>
      <c r="I75" s="161">
        <v>0.1714285714285714</v>
      </c>
      <c r="J75" s="161">
        <v>0.19999999999999998</v>
      </c>
      <c r="K75" s="25"/>
      <c r="L75" s="161">
        <v>0.4</v>
      </c>
      <c r="M75" s="161">
        <v>0.4</v>
      </c>
      <c r="N75" s="161">
        <v>0.4</v>
      </c>
      <c r="O75" s="25"/>
      <c r="P75" s="167">
        <v>1</v>
      </c>
      <c r="Q75" s="167">
        <v>1</v>
      </c>
      <c r="R75" s="167">
        <v>0</v>
      </c>
      <c r="S75" s="160" t="str">
        <f t="shared" si="9"/>
        <v>SMI</v>
      </c>
      <c r="T75" s="25"/>
      <c r="U75" s="162" t="b" cm="1">
        <f t="array" ref="U75">IF(COUNTIFS($P$8:$R$8,$U$2)&gt;0,$F75*H75*INDEX($P75:$R75,,MATCH($U$2,$P$8:$R$8,0)),
IF($U$2=$S$5,$F75*SUM(H75,IF($S75="",0,IF(INDEX($V$3:$V$5,MATCH($S75,$U$3:$U$5,0))="Yes",L75,0))),
IF($U$2=$S$6,$F75*SUM(H75,IF($S75="",0,IF(INDEX($V$3:$V$5,MATCH($S75,$U$3:$U$5,0))="Yes",L75,0)),0)*$R75)))</f>
        <v>0</v>
      </c>
      <c r="V75" s="162" t="b" cm="1">
        <f t="array" ref="V75">IF(COUNTIFS($P$8:$R$8,$U$2)&gt;0,$F75*I75*INDEX($P75:$R75,,MATCH($U$2,$P$8:$R$8,0)),
IF($U$2=$S$5,$F75*SUM(I75,IF($S75="",0,IF(INDEX($V$3:$V$5,MATCH($S75,$U$3:$U$5,0))="Yes",M75,0))),
IF($U$2=$S$6,$F75*SUM(I75,IF($S75="",0,IF(INDEX($V$3:$V$5,MATCH($S75,$U$3:$U$5,0))="Yes",M75,0)),0)*$R75)))</f>
        <v>0</v>
      </c>
      <c r="W75" s="162" t="b" cm="1">
        <f t="array" ref="W75">IF(COUNTIFS($P$8:$R$8,$U$2)&gt;0,$F75*J75*INDEX($P75:$R75,,MATCH($U$2,$P$8:$R$8,0)),
IF($U$2=$S$5,$F75*SUM(J75,IF($S75="",0,IF(INDEX($V$3:$V$5,MATCH($S75,$U$3:$U$5,0))="Yes",N75,0))),
IF($U$2=$S$6,$F75*SUM(J75,IF($S75="",0,IF(INDEX($V$3:$V$5,MATCH($S75,$U$3:$U$5,0))="Yes",N75,0)),0)*$R75)))</f>
        <v>0</v>
      </c>
      <c r="Y75" s="162" t="e" cm="1">
        <f t="array" ref="Y75">INDEX($U75:$W75,,MATCH('Instructions &amp; General Inputs'!$C$35,$U$8:$W$8,0))</f>
        <v>#N/A</v>
      </c>
      <c r="AA75" s="80" t="s">
        <v>143</v>
      </c>
      <c r="AB75" s="80" t="s">
        <v>147</v>
      </c>
      <c r="AC75" s="80" t="s">
        <v>46</v>
      </c>
      <c r="AD75" s="80" t="s">
        <v>26</v>
      </c>
      <c r="AE75" s="80" t="s">
        <v>19</v>
      </c>
      <c r="AF75" s="80" t="s">
        <v>145</v>
      </c>
      <c r="AG75" s="80">
        <v>5857.7707167714834</v>
      </c>
      <c r="AH75" s="80" t="s">
        <v>33</v>
      </c>
      <c r="AI75">
        <f t="shared" si="10"/>
        <v>2019</v>
      </c>
      <c r="AK75" s="80" t="s">
        <v>163</v>
      </c>
      <c r="AL75" s="80" t="s">
        <v>150</v>
      </c>
      <c r="AM75" s="80" t="s">
        <v>147</v>
      </c>
      <c r="AN75" s="80" t="s">
        <v>46</v>
      </c>
      <c r="AO75" s="80" t="s">
        <v>13</v>
      </c>
      <c r="AP75" s="80" t="s">
        <v>14</v>
      </c>
      <c r="AQ75" s="80">
        <v>21</v>
      </c>
      <c r="AR75">
        <f t="shared" si="11"/>
        <v>2019</v>
      </c>
    </row>
    <row r="76" spans="2:44" x14ac:dyDescent="0.3">
      <c r="B76" s="23" t="s">
        <v>48</v>
      </c>
      <c r="C76" s="23" t="s">
        <v>26</v>
      </c>
      <c r="D76" s="23" t="s">
        <v>17</v>
      </c>
      <c r="E76" s="23" t="s">
        <v>55</v>
      </c>
      <c r="F76" s="82">
        <f>IF(INDEX('Instructions &amp; General Inputs'!$D$24:$D$32,MATCH(E76,'Instructions &amp; General Inputs'!$C$24:$C$32,0))="Yes",SUMIFS($AG:$AG,$AI:$AI,F$5,$AC:$AC,$E76,$AD:$AD,$C76,$AE:$AE,$D76),0)</f>
        <v>0</v>
      </c>
      <c r="G76" s="25"/>
      <c r="H76" s="161">
        <v>0.25</v>
      </c>
      <c r="I76" s="161">
        <v>0.2857142857142857</v>
      </c>
      <c r="J76" s="161">
        <v>0.33333333333333331</v>
      </c>
      <c r="K76" s="25"/>
      <c r="L76" s="161" t="s">
        <v>482</v>
      </c>
      <c r="M76" s="161" t="s">
        <v>482</v>
      </c>
      <c r="N76" s="161" t="s">
        <v>482</v>
      </c>
      <c r="O76" s="25"/>
      <c r="P76" s="167">
        <v>1</v>
      </c>
      <c r="Q76" s="167">
        <v>1</v>
      </c>
      <c r="R76" s="167">
        <v>0</v>
      </c>
      <c r="S76" s="160" t="str">
        <f t="shared" si="9"/>
        <v/>
      </c>
      <c r="T76" s="25"/>
      <c r="U76" s="162" t="b" cm="1">
        <f t="array" ref="U76">IF(COUNTIFS($P$8:$R$8,$U$2)&gt;0,$F76*H76*INDEX($P76:$R76,,MATCH($U$2,$P$8:$R$8,0)),
IF($U$2=$S$5,$F76*SUM(H76,IF($S76="",0,IF(INDEX($V$3:$V$5,MATCH($S76,$U$3:$U$5,0))="Yes",L76,0))),
IF($U$2=$S$6,$F76*SUM(H76,IF($S76="",0,IF(INDEX($V$3:$V$5,MATCH($S76,$U$3:$U$5,0))="Yes",L76,0)),0)*$R76)))</f>
        <v>0</v>
      </c>
      <c r="V76" s="162" t="b" cm="1">
        <f t="array" ref="V76">IF(COUNTIFS($P$8:$R$8,$U$2)&gt;0,$F76*I76*INDEX($P76:$R76,,MATCH($U$2,$P$8:$R$8,0)),
IF($U$2=$S$5,$F76*SUM(I76,IF($S76="",0,IF(INDEX($V$3:$V$5,MATCH($S76,$U$3:$U$5,0))="Yes",M76,0))),
IF($U$2=$S$6,$F76*SUM(I76,IF($S76="",0,IF(INDEX($V$3:$V$5,MATCH($S76,$U$3:$U$5,0))="Yes",M76,0)),0)*$R76)))</f>
        <v>0</v>
      </c>
      <c r="W76" s="162" t="b" cm="1">
        <f t="array" ref="W76">IF(COUNTIFS($P$8:$R$8,$U$2)&gt;0,$F76*J76*INDEX($P76:$R76,,MATCH($U$2,$P$8:$R$8,0)),
IF($U$2=$S$5,$F76*SUM(J76,IF($S76="",0,IF(INDEX($V$3:$V$5,MATCH($S76,$U$3:$U$5,0))="Yes",N76,0))),
IF($U$2=$S$6,$F76*SUM(J76,IF($S76="",0,IF(INDEX($V$3:$V$5,MATCH($S76,$U$3:$U$5,0))="Yes",N76,0)),0)*$R76)))</f>
        <v>0</v>
      </c>
      <c r="Y76" s="162" t="e" cm="1">
        <f t="array" ref="Y76">INDEX($U76:$W76,,MATCH('Instructions &amp; General Inputs'!$C$35,$U$8:$W$8,0))</f>
        <v>#N/A</v>
      </c>
      <c r="AA76" s="80" t="s">
        <v>143</v>
      </c>
      <c r="AB76" s="80" t="s">
        <v>147</v>
      </c>
      <c r="AC76" s="80" t="s">
        <v>46</v>
      </c>
      <c r="AD76" s="80" t="s">
        <v>26</v>
      </c>
      <c r="AE76" s="80" t="s">
        <v>19</v>
      </c>
      <c r="AF76" s="80" t="s">
        <v>146</v>
      </c>
      <c r="AG76" s="80">
        <v>1530</v>
      </c>
      <c r="AH76" s="80" t="s">
        <v>33</v>
      </c>
      <c r="AI76">
        <f t="shared" si="10"/>
        <v>2019</v>
      </c>
      <c r="AK76" s="80" t="s">
        <v>163</v>
      </c>
      <c r="AL76" s="80" t="s">
        <v>150</v>
      </c>
      <c r="AM76" s="80" t="s">
        <v>147</v>
      </c>
      <c r="AN76" s="80" t="s">
        <v>46</v>
      </c>
      <c r="AO76" s="80" t="s">
        <v>15</v>
      </c>
      <c r="AP76" s="80" t="s">
        <v>14</v>
      </c>
      <c r="AQ76" s="80">
        <v>15</v>
      </c>
      <c r="AR76">
        <f t="shared" si="11"/>
        <v>2019</v>
      </c>
    </row>
    <row r="77" spans="2:44" x14ac:dyDescent="0.3">
      <c r="B77" s="23" t="s">
        <v>48</v>
      </c>
      <c r="C77" s="23" t="s">
        <v>26</v>
      </c>
      <c r="D77" s="23" t="s">
        <v>18</v>
      </c>
      <c r="E77" s="23" t="s">
        <v>55</v>
      </c>
      <c r="F77" s="82">
        <f>IF(INDEX('Instructions &amp; General Inputs'!$D$24:$D$32,MATCH(E77,'Instructions &amp; General Inputs'!$C$24:$C$32,0))="Yes",SUMIFS($AG:$AG,$AI:$AI,F$5,$AC:$AC,$E77,$AD:$AD,$C77,$AE:$AE,$D77),0)</f>
        <v>0</v>
      </c>
      <c r="G77" s="25"/>
      <c r="H77" s="161">
        <v>0.25</v>
      </c>
      <c r="I77" s="161">
        <v>0.2857142857142857</v>
      </c>
      <c r="J77" s="161">
        <v>0.33333333333333331</v>
      </c>
      <c r="K77" s="25"/>
      <c r="L77" s="161" t="s">
        <v>482</v>
      </c>
      <c r="M77" s="161" t="s">
        <v>482</v>
      </c>
      <c r="N77" s="161" t="s">
        <v>482</v>
      </c>
      <c r="O77" s="25"/>
      <c r="P77" s="167">
        <v>1</v>
      </c>
      <c r="Q77" s="167">
        <v>1</v>
      </c>
      <c r="R77" s="167">
        <v>0</v>
      </c>
      <c r="S77" s="160" t="str">
        <f t="shared" si="9"/>
        <v/>
      </c>
      <c r="T77" s="25"/>
      <c r="U77" s="162" t="b" cm="1">
        <f t="array" ref="U77">IF(COUNTIFS($P$8:$R$8,$U$2)&gt;0,$F77*H77*INDEX($P77:$R77,,MATCH($U$2,$P$8:$R$8,0)),
IF($U$2=$S$5,$F77*SUM(H77,IF($S77="",0,IF(INDEX($V$3:$V$5,MATCH($S77,$U$3:$U$5,0))="Yes",L77,0))),
IF($U$2=$S$6,$F77*SUM(H77,IF($S77="",0,IF(INDEX($V$3:$V$5,MATCH($S77,$U$3:$U$5,0))="Yes",L77,0)),0)*$R77)))</f>
        <v>0</v>
      </c>
      <c r="V77" s="162" t="b" cm="1">
        <f t="array" ref="V77">IF(COUNTIFS($P$8:$R$8,$U$2)&gt;0,$F77*I77*INDEX($P77:$R77,,MATCH($U$2,$P$8:$R$8,0)),
IF($U$2=$S$5,$F77*SUM(I77,IF($S77="",0,IF(INDEX($V$3:$V$5,MATCH($S77,$U$3:$U$5,0))="Yes",M77,0))),
IF($U$2=$S$6,$F77*SUM(I77,IF($S77="",0,IF(INDEX($V$3:$V$5,MATCH($S77,$U$3:$U$5,0))="Yes",M77,0)),0)*$R77)))</f>
        <v>0</v>
      </c>
      <c r="W77" s="162" t="b" cm="1">
        <f t="array" ref="W77">IF(COUNTIFS($P$8:$R$8,$U$2)&gt;0,$F77*J77*INDEX($P77:$R77,,MATCH($U$2,$P$8:$R$8,0)),
IF($U$2=$S$5,$F77*SUM(J77,IF($S77="",0,IF(INDEX($V$3:$V$5,MATCH($S77,$U$3:$U$5,0))="Yes",N77,0))),
IF($U$2=$S$6,$F77*SUM(J77,IF($S77="",0,IF(INDEX($V$3:$V$5,MATCH($S77,$U$3:$U$5,0))="Yes",N77,0)),0)*$R77)))</f>
        <v>0</v>
      </c>
      <c r="Y77" s="162" t="e" cm="1">
        <f t="array" ref="Y77">INDEX($U77:$W77,,MATCH('Instructions &amp; General Inputs'!$C$35,$U$8:$W$8,0))</f>
        <v>#N/A</v>
      </c>
      <c r="AA77" s="80" t="s">
        <v>143</v>
      </c>
      <c r="AB77" s="80" t="s">
        <v>147</v>
      </c>
      <c r="AC77" s="80" t="s">
        <v>46</v>
      </c>
      <c r="AD77" s="80" t="s">
        <v>26</v>
      </c>
      <c r="AE77" s="80" t="s">
        <v>19</v>
      </c>
      <c r="AF77" s="80" t="s">
        <v>148</v>
      </c>
      <c r="AG77" s="80">
        <v>1363.3225710988045</v>
      </c>
      <c r="AH77" s="80" t="s">
        <v>33</v>
      </c>
      <c r="AI77">
        <f t="shared" si="10"/>
        <v>2019</v>
      </c>
      <c r="AK77" s="80" t="s">
        <v>163</v>
      </c>
      <c r="AL77" s="80" t="s">
        <v>150</v>
      </c>
      <c r="AM77" s="80" t="s">
        <v>147</v>
      </c>
      <c r="AN77" s="80" t="s">
        <v>46</v>
      </c>
      <c r="AO77" s="80" t="s">
        <v>4</v>
      </c>
      <c r="AP77" s="80" t="s">
        <v>7</v>
      </c>
      <c r="AQ77" s="80">
        <v>1</v>
      </c>
      <c r="AR77">
        <f t="shared" si="11"/>
        <v>2019</v>
      </c>
    </row>
    <row r="78" spans="2:44" x14ac:dyDescent="0.3">
      <c r="B78" s="23" t="s">
        <v>48</v>
      </c>
      <c r="C78" s="23" t="s">
        <v>26</v>
      </c>
      <c r="D78" s="23" t="s">
        <v>19</v>
      </c>
      <c r="E78" s="23" t="s">
        <v>55</v>
      </c>
      <c r="F78" s="82">
        <f>IF(INDEX('Instructions &amp; General Inputs'!$D$24:$D$32,MATCH(E78,'Instructions &amp; General Inputs'!$C$24:$C$32,0))="Yes",SUMIFS($AG:$AG,$AI:$AI,F$5,$AC:$AC,$E78,$AD:$AD,$C78,$AE:$AE,$D78),0)</f>
        <v>0</v>
      </c>
      <c r="G78" s="25"/>
      <c r="H78" s="161">
        <v>0.15</v>
      </c>
      <c r="I78" s="161">
        <v>0.1714285714285714</v>
      </c>
      <c r="J78" s="161">
        <v>0.19999999999999998</v>
      </c>
      <c r="K78" s="25"/>
      <c r="L78" s="161">
        <v>0.4</v>
      </c>
      <c r="M78" s="161">
        <v>0.4</v>
      </c>
      <c r="N78" s="161">
        <v>0.4</v>
      </c>
      <c r="O78" s="25"/>
      <c r="P78" s="167">
        <v>1</v>
      </c>
      <c r="Q78" s="167">
        <v>1</v>
      </c>
      <c r="R78" s="167">
        <v>0</v>
      </c>
      <c r="S78" s="160" t="str">
        <f t="shared" si="9"/>
        <v>SMI</v>
      </c>
      <c r="T78" s="25"/>
      <c r="U78" s="162" t="b" cm="1">
        <f t="array" ref="U78">IF(COUNTIFS($P$8:$R$8,$U$2)&gt;0,$F78*H78*INDEX($P78:$R78,,MATCH($U$2,$P$8:$R$8,0)),
IF($U$2=$S$5,$F78*SUM(H78,IF($S78="",0,IF(INDEX($V$3:$V$5,MATCH($S78,$U$3:$U$5,0))="Yes",L78,0))),
IF($U$2=$S$6,$F78*SUM(H78,IF($S78="",0,IF(INDEX($V$3:$V$5,MATCH($S78,$U$3:$U$5,0))="Yes",L78,0)),0)*$R78)))</f>
        <v>0</v>
      </c>
      <c r="V78" s="162" t="b" cm="1">
        <f t="array" ref="V78">IF(COUNTIFS($P$8:$R$8,$U$2)&gt;0,$F78*I78*INDEX($P78:$R78,,MATCH($U$2,$P$8:$R$8,0)),
IF($U$2=$S$5,$F78*SUM(I78,IF($S78="",0,IF(INDEX($V$3:$V$5,MATCH($S78,$U$3:$U$5,0))="Yes",M78,0))),
IF($U$2=$S$6,$F78*SUM(I78,IF($S78="",0,IF(INDEX($V$3:$V$5,MATCH($S78,$U$3:$U$5,0))="Yes",M78,0)),0)*$R78)))</f>
        <v>0</v>
      </c>
      <c r="W78" s="162" t="b" cm="1">
        <f t="array" ref="W78">IF(COUNTIFS($P$8:$R$8,$U$2)&gt;0,$F78*J78*INDEX($P78:$R78,,MATCH($U$2,$P$8:$R$8,0)),
IF($U$2=$S$5,$F78*SUM(J78,IF($S78="",0,IF(INDEX($V$3:$V$5,MATCH($S78,$U$3:$U$5,0))="Yes",N78,0))),
IF($U$2=$S$6,$F78*SUM(J78,IF($S78="",0,IF(INDEX($V$3:$V$5,MATCH($S78,$U$3:$U$5,0))="Yes",N78,0)),0)*$R78)))</f>
        <v>0</v>
      </c>
      <c r="Y78" s="162" t="e" cm="1">
        <f t="array" ref="Y78">INDEX($U78:$W78,,MATCH('Instructions &amp; General Inputs'!$C$35,$U$8:$W$8,0))</f>
        <v>#N/A</v>
      </c>
      <c r="AA78" s="80" t="s">
        <v>143</v>
      </c>
      <c r="AB78" s="80" t="s">
        <v>147</v>
      </c>
      <c r="AC78" s="80" t="s">
        <v>46</v>
      </c>
      <c r="AD78" s="80" t="s">
        <v>26</v>
      </c>
      <c r="AE78" s="80" t="s">
        <v>17</v>
      </c>
      <c r="AF78" s="80" t="s">
        <v>145</v>
      </c>
      <c r="AG78" s="80">
        <v>678.93548299372196</v>
      </c>
      <c r="AH78" s="80" t="s">
        <v>33</v>
      </c>
      <c r="AI78">
        <f t="shared" si="10"/>
        <v>2019</v>
      </c>
      <c r="AK78" s="80" t="s">
        <v>163</v>
      </c>
      <c r="AL78" s="80" t="s">
        <v>150</v>
      </c>
      <c r="AM78" s="80" t="s">
        <v>147</v>
      </c>
      <c r="AN78" s="80" t="s">
        <v>46</v>
      </c>
      <c r="AO78" s="80" t="s">
        <v>4</v>
      </c>
      <c r="AP78" s="80" t="s">
        <v>8</v>
      </c>
      <c r="AQ78" s="80">
        <v>1391</v>
      </c>
      <c r="AR78">
        <f t="shared" si="11"/>
        <v>2019</v>
      </c>
    </row>
    <row r="79" spans="2:44" x14ac:dyDescent="0.3">
      <c r="B79" s="23" t="s">
        <v>48</v>
      </c>
      <c r="C79" s="23" t="s">
        <v>27</v>
      </c>
      <c r="D79" s="23" t="s">
        <v>28</v>
      </c>
      <c r="E79" s="23" t="s">
        <v>55</v>
      </c>
      <c r="F79" s="82">
        <f>IF(INDEX('Instructions &amp; General Inputs'!$D$24:$D$32,MATCH(E79,'Instructions &amp; General Inputs'!$C$24:$C$32,0))="Yes",SUMIFS($AG:$AG,$AI:$AI,F$5,$AC:$AC,$E79,$AD:$AD,$C79,$AE:$AE,$D79),0)</f>
        <v>0</v>
      </c>
      <c r="G79" s="25"/>
      <c r="H79" s="161">
        <v>0.25</v>
      </c>
      <c r="I79" s="161">
        <v>0.2857142857142857</v>
      </c>
      <c r="J79" s="161">
        <v>0.33333333333333331</v>
      </c>
      <c r="K79" s="25"/>
      <c r="L79" s="161" t="s">
        <v>482</v>
      </c>
      <c r="M79" s="161" t="s">
        <v>482</v>
      </c>
      <c r="N79" s="161" t="s">
        <v>482</v>
      </c>
      <c r="O79" s="25"/>
      <c r="P79" s="167">
        <v>1</v>
      </c>
      <c r="Q79" s="167">
        <v>0</v>
      </c>
      <c r="R79" s="167">
        <v>1</v>
      </c>
      <c r="S79" s="160" t="str">
        <f t="shared" si="9"/>
        <v/>
      </c>
      <c r="T79" s="25"/>
      <c r="U79" s="162" t="b" cm="1">
        <f t="array" ref="U79">IF(COUNTIFS($P$8:$R$8,$U$2)&gt;0,$F79*H79*INDEX($P79:$R79,,MATCH($U$2,$P$8:$R$8,0)),
IF($U$2=$S$5,$F79*SUM(H79,IF($S79="",0,IF(INDEX($V$3:$V$5,MATCH($S79,$U$3:$U$5,0))="Yes",L79,0))),
IF($U$2=$S$6,$F79*SUM(H79,IF($S79="",0,IF(INDEX($V$3:$V$5,MATCH($S79,$U$3:$U$5,0))="Yes",L79,0)),0)*$R79)))</f>
        <v>0</v>
      </c>
      <c r="V79" s="162" t="b" cm="1">
        <f t="array" ref="V79">IF(COUNTIFS($P$8:$R$8,$U$2)&gt;0,$F79*I79*INDEX($P79:$R79,,MATCH($U$2,$P$8:$R$8,0)),
IF($U$2=$S$5,$F79*SUM(I79,IF($S79="",0,IF(INDEX($V$3:$V$5,MATCH($S79,$U$3:$U$5,0))="Yes",M79,0))),
IF($U$2=$S$6,$F79*SUM(I79,IF($S79="",0,IF(INDEX($V$3:$V$5,MATCH($S79,$U$3:$U$5,0))="Yes",M79,0)),0)*$R79)))</f>
        <v>0</v>
      </c>
      <c r="W79" s="162" t="b" cm="1">
        <f t="array" ref="W79">IF(COUNTIFS($P$8:$R$8,$U$2)&gt;0,$F79*J79*INDEX($P79:$R79,,MATCH($U$2,$P$8:$R$8,0)),
IF($U$2=$S$5,$F79*SUM(J79,IF($S79="",0,IF(INDEX($V$3:$V$5,MATCH($S79,$U$3:$U$5,0))="Yes",N79,0))),
IF($U$2=$S$6,$F79*SUM(J79,IF($S79="",0,IF(INDEX($V$3:$V$5,MATCH($S79,$U$3:$U$5,0))="Yes",N79,0)),0)*$R79)))</f>
        <v>0</v>
      </c>
      <c r="Y79" s="162" t="e" cm="1">
        <f t="array" ref="Y79">INDEX($U79:$W79,,MATCH('Instructions &amp; General Inputs'!$C$35,$U$8:$W$8,0))</f>
        <v>#N/A</v>
      </c>
      <c r="AA79" s="80" t="s">
        <v>143</v>
      </c>
      <c r="AB79" s="80" t="s">
        <v>147</v>
      </c>
      <c r="AC79" s="80" t="s">
        <v>46</v>
      </c>
      <c r="AD79" s="80" t="s">
        <v>26</v>
      </c>
      <c r="AE79" s="80" t="s">
        <v>17</v>
      </c>
      <c r="AF79" s="80" t="s">
        <v>146</v>
      </c>
      <c r="AG79" s="80">
        <v>138</v>
      </c>
      <c r="AH79" s="80" t="s">
        <v>33</v>
      </c>
      <c r="AI79">
        <f t="shared" si="10"/>
        <v>2019</v>
      </c>
      <c r="AK79" s="80" t="s">
        <v>163</v>
      </c>
      <c r="AL79" s="80" t="s">
        <v>150</v>
      </c>
      <c r="AM79" s="80" t="s">
        <v>147</v>
      </c>
      <c r="AN79" s="80" t="s">
        <v>46</v>
      </c>
      <c r="AO79" s="80" t="s">
        <v>11</v>
      </c>
      <c r="AP79" s="80" t="s">
        <v>8</v>
      </c>
      <c r="AQ79" s="80">
        <v>239</v>
      </c>
      <c r="AR79">
        <f t="shared" si="11"/>
        <v>2019</v>
      </c>
    </row>
    <row r="80" spans="2:44" x14ac:dyDescent="0.3">
      <c r="B80" s="23" t="s">
        <v>48</v>
      </c>
      <c r="C80" s="24" t="s">
        <v>32</v>
      </c>
      <c r="D80" s="24" t="s">
        <v>33</v>
      </c>
      <c r="E80" s="24" t="s">
        <v>55</v>
      </c>
      <c r="F80" s="121">
        <f>IF(INDEX('Instructions &amp; General Inputs'!$D$24:$D$32,MATCH(E79,'Instructions &amp; General Inputs'!$C$24:$C$32,0))="Yes",SUMIFS($AQ:$AQ,$AR:$AR,F$5,$AN:$AN,$E80),0)</f>
        <v>0</v>
      </c>
      <c r="G80" s="25"/>
      <c r="H80" s="176">
        <f>H49</f>
        <v>0.25</v>
      </c>
      <c r="I80" s="176">
        <f t="shared" ref="I80:J80" si="12">I49</f>
        <v>0.2857142857142857</v>
      </c>
      <c r="J80" s="176">
        <f t="shared" si="12"/>
        <v>0.33333333333333331</v>
      </c>
      <c r="K80" s="25"/>
      <c r="L80" s="176" t="str">
        <f>L49</f>
        <v>n/a</v>
      </c>
      <c r="M80" s="176" t="str">
        <f t="shared" ref="M80:N80" si="13">M49</f>
        <v>n/a</v>
      </c>
      <c r="N80" s="176" t="str">
        <f t="shared" si="13"/>
        <v>n/a</v>
      </c>
      <c r="O80" s="25"/>
      <c r="P80" s="167">
        <v>1</v>
      </c>
      <c r="Q80" s="167">
        <v>0</v>
      </c>
      <c r="R80" s="167">
        <v>1</v>
      </c>
      <c r="S80" s="160" t="str">
        <f t="shared" si="9"/>
        <v/>
      </c>
      <c r="T80" s="25"/>
      <c r="U80" s="162" t="b" cm="1">
        <f t="array" ref="U80">IF(COUNTIFS($P$8:$R$8,$U$2)&gt;0,$F80*H80*INDEX($P80:$R80,,MATCH($U$2,$P$8:$R$8,0)),
IF($U$2=$S$5,$F80*SUM(H80,IF($S80="",0,IF(INDEX($V$3:$V$5,MATCH($S80,$U$3:$U$5,0))="Yes",L80,0))),
IF($U$2=$S$6,$F80*SUM(H80,IF($S80="",0,IF(INDEX($V$3:$V$5,MATCH($S80,$U$3:$U$5,0))="Yes",L80,0)),0)*$R80)))</f>
        <v>0</v>
      </c>
      <c r="V80" s="163" t="b" cm="1">
        <f t="array" ref="V80">IF(COUNTIFS($P$8:$R$8,$U$2)&gt;0,$F80*I80*INDEX($P80:$R80,,MATCH($U$2,$P$8:$R$8,0)),
IF($U$2=$S$5,$F80*SUM(I80,IF($S80="",0,IF(INDEX($V$3:$V$5,MATCH($S80,$U$3:$U$5,0))="Yes",M80,0))),
IF($U$2=$S$6,$F80*SUM(I80,IF($S80="",0,IF(INDEX($V$3:$V$5,MATCH($S80,$U$3:$U$5,0))="Yes",M80,0)),0)*$R80)))</f>
        <v>0</v>
      </c>
      <c r="W80" s="163" t="b" cm="1">
        <f t="array" ref="W80">IF(COUNTIFS($P$8:$R$8,$U$2)&gt;0,$F80*J80*INDEX($P80:$R80,,MATCH($U$2,$P$8:$R$8,0)),
IF($U$2=$S$5,$F80*SUM(J80,IF($S80="",0,IF(INDEX($V$3:$V$5,MATCH($S80,$U$3:$U$5,0))="Yes",N80,0))),
IF($U$2=$S$6,$F80*SUM(J80,IF($S80="",0,IF(INDEX($V$3:$V$5,MATCH($S80,$U$3:$U$5,0))="Yes",N80,0)),0)*$R80)))</f>
        <v>0</v>
      </c>
      <c r="Y80" s="177" t="e" cm="1">
        <f t="array" ref="Y80">INDEX($U80:$W80,,MATCH('Instructions &amp; General Inputs'!$C$35,$U$8:$W$8,0))</f>
        <v>#N/A</v>
      </c>
      <c r="AA80" s="80" t="s">
        <v>143</v>
      </c>
      <c r="AB80" s="80" t="s">
        <v>147</v>
      </c>
      <c r="AC80" s="80" t="s">
        <v>46</v>
      </c>
      <c r="AD80" s="80" t="s">
        <v>26</v>
      </c>
      <c r="AE80" s="80" t="s">
        <v>17</v>
      </c>
      <c r="AF80" s="80" t="s">
        <v>148</v>
      </c>
      <c r="AG80" s="80">
        <v>208</v>
      </c>
      <c r="AH80" s="80" t="s">
        <v>33</v>
      </c>
      <c r="AI80">
        <f t="shared" si="10"/>
        <v>2019</v>
      </c>
      <c r="AK80" s="80" t="s">
        <v>163</v>
      </c>
      <c r="AL80" s="80" t="s">
        <v>150</v>
      </c>
      <c r="AM80" s="80" t="s">
        <v>147</v>
      </c>
      <c r="AN80" s="80" t="s">
        <v>55</v>
      </c>
      <c r="AO80" s="80" t="s">
        <v>20</v>
      </c>
      <c r="AP80" s="80" t="s">
        <v>7</v>
      </c>
      <c r="AQ80" s="80">
        <v>1</v>
      </c>
      <c r="AR80">
        <f t="shared" si="11"/>
        <v>2019</v>
      </c>
    </row>
    <row r="81" spans="2:44" x14ac:dyDescent="0.3">
      <c r="B81" s="22" t="s">
        <v>47</v>
      </c>
      <c r="C81" s="22" t="s">
        <v>42</v>
      </c>
      <c r="D81" s="22" t="s">
        <v>33</v>
      </c>
      <c r="E81" s="27" t="s">
        <v>55</v>
      </c>
      <c r="F81" s="119">
        <f>IF(INDEX('Instructions &amp; General Inputs'!$D$24:$D$32,MATCH(E79,'Instructions &amp; General Inputs'!$C$24:$C$32,0))="Yes",SUMIFS($AX:$AX,$AW:$AW,C81,$AV:$AV,E81),0)</f>
        <v>0</v>
      </c>
      <c r="G81" s="25"/>
      <c r="H81" s="176">
        <f>H74</f>
        <v>0.25</v>
      </c>
      <c r="I81" s="176">
        <f t="shared" ref="I81:J81" si="14">I74</f>
        <v>0.2857142857142857</v>
      </c>
      <c r="J81" s="176">
        <f t="shared" si="14"/>
        <v>0.33333333333333331</v>
      </c>
      <c r="K81" s="25"/>
      <c r="L81" s="176" t="str">
        <f>L74</f>
        <v>n/a</v>
      </c>
      <c r="M81" s="176" t="str">
        <f t="shared" ref="M81:N81" si="15">M74</f>
        <v>n/a</v>
      </c>
      <c r="N81" s="176" t="str">
        <f t="shared" si="15"/>
        <v>n/a</v>
      </c>
      <c r="O81" s="25"/>
      <c r="P81" s="167">
        <v>1</v>
      </c>
      <c r="Q81" s="167">
        <v>1</v>
      </c>
      <c r="R81" s="167">
        <v>0</v>
      </c>
      <c r="S81" s="160" t="str">
        <f t="shared" si="9"/>
        <v/>
      </c>
      <c r="T81" s="25"/>
      <c r="U81" s="164" t="b" cm="1">
        <f t="array" ref="U81">IF(COUNTIFS($P$8:$R$8,$U$2)&gt;0,$F81*H81*INDEX($P81:$R81,,MATCH($U$2,$P$8:$R$8,0)),
IF($U$2=$S$5,$F81*SUM(H81,IF($S81="",0,IF(INDEX($V$3:$V$5,MATCH($S81,$U$3:$U$5,0))="Yes",L81,0))),
IF($U$2=$S$6,$F81*SUM(H81,IF($S81="",0,IF(INDEX($V$3:$V$5,MATCH($S81,$U$3:$U$5,0))="Yes",L81,0)),0)*$R81)))</f>
        <v>0</v>
      </c>
      <c r="V81" s="164" t="b" cm="1">
        <f t="array" ref="V81">IF(COUNTIFS($P$8:$R$8,$U$2)&gt;0,$F81*I81*INDEX($P81:$R81,,MATCH($U$2,$P$8:$R$8,0)),
IF($U$2=$S$5,$F81*SUM(I81,IF($S81="",0,IF(INDEX($V$3:$V$5,MATCH($S81,$U$3:$U$5,0))="Yes",M81,0))),
IF($U$2=$S$6,$F81*SUM(I81,IF($S81="",0,IF(INDEX($V$3:$V$5,MATCH($S81,$U$3:$U$5,0))="Yes",M81,0)),0)*$R81)))</f>
        <v>0</v>
      </c>
      <c r="W81" s="164" t="b" cm="1">
        <f t="array" ref="W81">IF(COUNTIFS($P$8:$R$8,$U$2)&gt;0,$F81*J81*INDEX($P81:$R81,,MATCH($U$2,$P$8:$R$8,0)),
IF($U$2=$S$5,$F81*SUM(J81,IF($S81="",0,IF(INDEX($V$3:$V$5,MATCH($S81,$U$3:$U$5,0))="Yes",N81,0))),
IF($U$2=$S$6,$F81*SUM(J81,IF($S81="",0,IF(INDEX($V$3:$V$5,MATCH($S81,$U$3:$U$5,0))="Yes",N81,0)),0)*$R81)))</f>
        <v>0</v>
      </c>
      <c r="Y81" s="178" t="e" cm="1">
        <f t="array" ref="Y81">INDEX($U81:$W81,,MATCH('Instructions &amp; General Inputs'!$C$35,$U$8:$W$8,0))</f>
        <v>#N/A</v>
      </c>
      <c r="AA81" s="80" t="s">
        <v>143</v>
      </c>
      <c r="AB81" s="80" t="s">
        <v>147</v>
      </c>
      <c r="AC81" s="80" t="s">
        <v>46</v>
      </c>
      <c r="AD81" s="80" t="s">
        <v>25</v>
      </c>
      <c r="AE81" s="80" t="s">
        <v>18</v>
      </c>
      <c r="AF81" s="80" t="s">
        <v>145</v>
      </c>
      <c r="AG81" s="80">
        <v>43.785713970661163</v>
      </c>
      <c r="AH81" s="80" t="s">
        <v>33</v>
      </c>
      <c r="AI81">
        <f t="shared" si="10"/>
        <v>2019</v>
      </c>
      <c r="AK81" s="80" t="s">
        <v>163</v>
      </c>
      <c r="AL81" s="80" t="s">
        <v>150</v>
      </c>
      <c r="AM81" s="80" t="s">
        <v>147</v>
      </c>
      <c r="AN81" s="80" t="s">
        <v>55</v>
      </c>
      <c r="AO81" s="80" t="s">
        <v>20</v>
      </c>
      <c r="AP81" s="80" t="s">
        <v>14</v>
      </c>
      <c r="AQ81" s="80">
        <v>11</v>
      </c>
      <c r="AR81">
        <f t="shared" si="11"/>
        <v>2019</v>
      </c>
    </row>
    <row r="82" spans="2:44" x14ac:dyDescent="0.3">
      <c r="B82" s="24" t="s">
        <v>47</v>
      </c>
      <c r="C82" s="24" t="s">
        <v>43</v>
      </c>
      <c r="D82" s="24" t="s">
        <v>33</v>
      </c>
      <c r="E82" s="120" t="s">
        <v>55</v>
      </c>
      <c r="F82" s="122">
        <f>IF(INDEX('Instructions &amp; General Inputs'!$D$24:$D$32,MATCH(E79,'Instructions &amp; General Inputs'!$C$24:$C$32,0))="Yes",SUMIFS($AX:$AX,$AW:$AW,C82,$AV:$AV,E82),0)</f>
        <v>0</v>
      </c>
      <c r="G82" s="25"/>
      <c r="H82" s="176">
        <f>H73</f>
        <v>0.25</v>
      </c>
      <c r="I82" s="176">
        <f t="shared" ref="I82:J82" si="16">I73</f>
        <v>0.2857142857142857</v>
      </c>
      <c r="J82" s="176">
        <f t="shared" si="16"/>
        <v>0.33333333333333331</v>
      </c>
      <c r="K82" s="25"/>
      <c r="L82" s="176" t="str">
        <f>L73</f>
        <v>n/a</v>
      </c>
      <c r="M82" s="176" t="str">
        <f t="shared" ref="M82:N82" si="17">M73</f>
        <v>n/a</v>
      </c>
      <c r="N82" s="176" t="str">
        <f t="shared" si="17"/>
        <v>n/a</v>
      </c>
      <c r="O82" s="25"/>
      <c r="P82" s="167">
        <v>1</v>
      </c>
      <c r="Q82" s="167">
        <v>1</v>
      </c>
      <c r="R82" s="167">
        <v>0</v>
      </c>
      <c r="S82" s="160" t="str">
        <f t="shared" si="9"/>
        <v/>
      </c>
      <c r="T82" s="25"/>
      <c r="U82" s="165" t="b" cm="1">
        <f t="array" ref="U82">IF(COUNTIFS($P$8:$R$8,$U$2)&gt;0,$F82*H82*INDEX($P82:$R82,,MATCH($U$2,$P$8:$R$8,0)),
IF($U$2=$S$5,$F82*SUM(H82,IF($S82="",0,IF(INDEX($V$3:$V$5,MATCH($S82,$U$3:$U$5,0))="Yes",L82,0))),
IF($U$2=$S$6,$F82*SUM(H82,IF($S82="",0,IF(INDEX($V$3:$V$5,MATCH($S82,$U$3:$U$5,0))="Yes",L82,0)),0)*$R82)))</f>
        <v>0</v>
      </c>
      <c r="V82" s="165" t="b" cm="1">
        <f t="array" ref="V82">IF(COUNTIFS($P$8:$R$8,$U$2)&gt;0,$F82*I82*INDEX($P82:$R82,,MATCH($U$2,$P$8:$R$8,0)),
IF($U$2=$S$5,$F82*SUM(I82,IF($S82="",0,IF(INDEX($V$3:$V$5,MATCH($S82,$U$3:$U$5,0))="Yes",M82,0))),
IF($U$2=$S$6,$F82*SUM(I82,IF($S82="",0,IF(INDEX($V$3:$V$5,MATCH($S82,$U$3:$U$5,0))="Yes",M82,0)),0)*$R82)))</f>
        <v>0</v>
      </c>
      <c r="W82" s="165" t="b" cm="1">
        <f t="array" ref="W82">IF(COUNTIFS($P$8:$R$8,$U$2)&gt;0,$F82*J82*INDEX($P82:$R82,,MATCH($U$2,$P$8:$R$8,0)),
IF($U$2=$S$5,$F82*SUM(J82,IF($S82="",0,IF(INDEX($V$3:$V$5,MATCH($S82,$U$3:$U$5,0))="Yes",N82,0))),
IF($U$2=$S$6,$F82*SUM(J82,IF($S82="",0,IF(INDEX($V$3:$V$5,MATCH($S82,$U$3:$U$5,0))="Yes",N82,0)),0)*$R82)))</f>
        <v>0</v>
      </c>
      <c r="Y82" s="179" t="e" cm="1">
        <f t="array" ref="Y82">INDEX($U82:$W82,,MATCH('Instructions &amp; General Inputs'!$C$35,$U$8:$W$8,0))</f>
        <v>#N/A</v>
      </c>
      <c r="AA82" s="80" t="s">
        <v>143</v>
      </c>
      <c r="AB82" s="80" t="s">
        <v>147</v>
      </c>
      <c r="AC82" s="80" t="s">
        <v>46</v>
      </c>
      <c r="AD82" s="80" t="s">
        <v>25</v>
      </c>
      <c r="AE82" s="80" t="s">
        <v>18</v>
      </c>
      <c r="AF82" s="80" t="s">
        <v>146</v>
      </c>
      <c r="AG82" s="80">
        <v>7</v>
      </c>
      <c r="AH82" s="80" t="s">
        <v>33</v>
      </c>
      <c r="AI82">
        <f t="shared" si="10"/>
        <v>2019</v>
      </c>
      <c r="AK82" s="80" t="s">
        <v>163</v>
      </c>
      <c r="AL82" s="80" t="s">
        <v>150</v>
      </c>
      <c r="AM82" s="80" t="s">
        <v>147</v>
      </c>
      <c r="AN82" s="80" t="s">
        <v>55</v>
      </c>
      <c r="AO82" s="80" t="s">
        <v>116</v>
      </c>
      <c r="AP82" s="80" t="s">
        <v>22</v>
      </c>
      <c r="AQ82" s="80">
        <v>15</v>
      </c>
      <c r="AR82">
        <f t="shared" si="11"/>
        <v>2019</v>
      </c>
    </row>
    <row r="83" spans="2:44" x14ac:dyDescent="0.3">
      <c r="B83" s="22" t="s">
        <v>48</v>
      </c>
      <c r="C83" s="22" t="s">
        <v>4</v>
      </c>
      <c r="D83" s="22" t="s">
        <v>5</v>
      </c>
      <c r="E83" s="23" t="s">
        <v>56</v>
      </c>
      <c r="F83" s="82">
        <f>IF(INDEX('Instructions &amp; General Inputs'!$D$24:$D$32,MATCH(E83,'Instructions &amp; General Inputs'!$C$24:$C$32,0))="Yes",SUMIFS($AG:$AG,$AI:$AI,F$5,$AC:$AC,$E83,$AD:$AD,$C83,$AE:$AE,$D83),0)</f>
        <v>0</v>
      </c>
      <c r="G83" s="25"/>
      <c r="H83" s="161">
        <v>0.25</v>
      </c>
      <c r="I83" s="161">
        <v>0.2857142857142857</v>
      </c>
      <c r="J83" s="161">
        <v>0.33333333333333331</v>
      </c>
      <c r="K83" s="25"/>
      <c r="L83" s="161" t="s">
        <v>482</v>
      </c>
      <c r="M83" s="161" t="s">
        <v>482</v>
      </c>
      <c r="N83" s="161" t="s">
        <v>482</v>
      </c>
      <c r="O83" s="25"/>
      <c r="P83" s="167">
        <v>1</v>
      </c>
      <c r="Q83" s="167">
        <v>0</v>
      </c>
      <c r="R83" s="167">
        <v>1</v>
      </c>
      <c r="S83" s="160" t="str">
        <f t="shared" si="9"/>
        <v/>
      </c>
      <c r="T83" s="25"/>
      <c r="U83" s="162" t="b" cm="1">
        <f t="array" ref="U83">IF(COUNTIFS($P$8:$R$8,$U$2)&gt;0,$F83*H83*INDEX($P83:$R83,,MATCH($U$2,$P$8:$R$8,0)),
IF($U$2=$S$5,$F83*SUM(H83,IF($S83="",0,IF(INDEX($V$3:$V$5,MATCH($S83,$U$3:$U$5,0))="Yes",L83,0))),
IF($U$2=$S$6,$F83*SUM(H83,IF($S83="",0,IF(INDEX($V$3:$V$5,MATCH($S83,$U$3:$U$5,0))="Yes",L83,0)),0)*$R83)))</f>
        <v>0</v>
      </c>
      <c r="V83" s="162" t="b" cm="1">
        <f t="array" ref="V83">IF(COUNTIFS($P$8:$R$8,$U$2)&gt;0,$F83*I83*INDEX($P83:$R83,,MATCH($U$2,$P$8:$R$8,0)),
IF($U$2=$S$5,$F83*SUM(I83,IF($S83="",0,IF(INDEX($V$3:$V$5,MATCH($S83,$U$3:$U$5,0))="Yes",M83,0))),
IF($U$2=$S$6,$F83*SUM(I83,IF($S83="",0,IF(INDEX($V$3:$V$5,MATCH($S83,$U$3:$U$5,0))="Yes",M83,0)),0)*$R83)))</f>
        <v>0</v>
      </c>
      <c r="W83" s="162" t="b" cm="1">
        <f t="array" ref="W83">IF(COUNTIFS($P$8:$R$8,$U$2)&gt;0,$F83*J83*INDEX($P83:$R83,,MATCH($U$2,$P$8:$R$8,0)),
IF($U$2=$S$5,$F83*SUM(J83,IF($S83="",0,IF(INDEX($V$3:$V$5,MATCH($S83,$U$3:$U$5,0))="Yes",N83,0))),
IF($U$2=$S$6,$F83*SUM(J83,IF($S83="",0,IF(INDEX($V$3:$V$5,MATCH($S83,$U$3:$U$5,0))="Yes",N83,0)),0)*$R83)))</f>
        <v>0</v>
      </c>
      <c r="Y83" s="162" t="e" cm="1">
        <f t="array" ref="Y83">INDEX($U83:$W83,,MATCH('Instructions &amp; General Inputs'!$C$35,$U$8:$W$8,0))</f>
        <v>#N/A</v>
      </c>
      <c r="AA83" s="80" t="s">
        <v>143</v>
      </c>
      <c r="AB83" s="80" t="s">
        <v>147</v>
      </c>
      <c r="AC83" s="80" t="s">
        <v>46</v>
      </c>
      <c r="AD83" s="80" t="s">
        <v>25</v>
      </c>
      <c r="AE83" s="80" t="s">
        <v>18</v>
      </c>
      <c r="AF83" s="80" t="s">
        <v>148</v>
      </c>
      <c r="AG83" s="80">
        <v>16</v>
      </c>
      <c r="AH83" s="80" t="s">
        <v>33</v>
      </c>
      <c r="AI83">
        <f t="shared" si="10"/>
        <v>2019</v>
      </c>
      <c r="AK83" s="80" t="s">
        <v>163</v>
      </c>
      <c r="AL83" s="80" t="s">
        <v>150</v>
      </c>
      <c r="AM83" s="80" t="s">
        <v>147</v>
      </c>
      <c r="AN83" s="80" t="s">
        <v>55</v>
      </c>
      <c r="AO83" s="80" t="s">
        <v>116</v>
      </c>
      <c r="AP83" s="80" t="s">
        <v>23</v>
      </c>
      <c r="AQ83" s="80">
        <v>8</v>
      </c>
      <c r="AR83">
        <f t="shared" si="11"/>
        <v>2019</v>
      </c>
    </row>
    <row r="84" spans="2:44" x14ac:dyDescent="0.3">
      <c r="B84" s="23" t="s">
        <v>48</v>
      </c>
      <c r="C84" s="23" t="s">
        <v>4</v>
      </c>
      <c r="D84" s="23" t="s">
        <v>6</v>
      </c>
      <c r="E84" s="23" t="s">
        <v>56</v>
      </c>
      <c r="F84" s="82">
        <f>IF(INDEX('Instructions &amp; General Inputs'!$D$24:$D$32,MATCH(E84,'Instructions &amp; General Inputs'!$C$24:$C$32,0))="Yes",SUMIFS($AG:$AG,$AI:$AI,F$5,$AC:$AC,$E84,$AD:$AD,$C84,$AE:$AE,$D84),0)</f>
        <v>0</v>
      </c>
      <c r="G84" s="25"/>
      <c r="H84" s="161">
        <v>0.25</v>
      </c>
      <c r="I84" s="161">
        <v>0.2857142857142857</v>
      </c>
      <c r="J84" s="161">
        <v>0.33333333333333331</v>
      </c>
      <c r="K84" s="25"/>
      <c r="L84" s="161" t="s">
        <v>482</v>
      </c>
      <c r="M84" s="161" t="s">
        <v>482</v>
      </c>
      <c r="N84" s="161" t="s">
        <v>482</v>
      </c>
      <c r="O84" s="25"/>
      <c r="P84" s="167">
        <v>1</v>
      </c>
      <c r="Q84" s="167">
        <v>0</v>
      </c>
      <c r="R84" s="167">
        <v>1</v>
      </c>
      <c r="S84" s="160" t="str">
        <f t="shared" si="9"/>
        <v/>
      </c>
      <c r="T84" s="25"/>
      <c r="U84" s="162" t="b" cm="1">
        <f t="array" ref="U84">IF(COUNTIFS($P$8:$R$8,$U$2)&gt;0,$F84*H84*INDEX($P84:$R84,,MATCH($U$2,$P$8:$R$8,0)),
IF($U$2=$S$5,$F84*SUM(H84,IF($S84="",0,IF(INDEX($V$3:$V$5,MATCH($S84,$U$3:$U$5,0))="Yes",L84,0))),
IF($U$2=$S$6,$F84*SUM(H84,IF($S84="",0,IF(INDEX($V$3:$V$5,MATCH($S84,$U$3:$U$5,0))="Yes",L84,0)),0)*$R84)))</f>
        <v>0</v>
      </c>
      <c r="V84" s="162" t="b" cm="1">
        <f t="array" ref="V84">IF(COUNTIFS($P$8:$R$8,$U$2)&gt;0,$F84*I84*INDEX($P84:$R84,,MATCH($U$2,$P$8:$R$8,0)),
IF($U$2=$S$5,$F84*SUM(I84,IF($S84="",0,IF(INDEX($V$3:$V$5,MATCH($S84,$U$3:$U$5,0))="Yes",M84,0))),
IF($U$2=$S$6,$F84*SUM(I84,IF($S84="",0,IF(INDEX($V$3:$V$5,MATCH($S84,$U$3:$U$5,0))="Yes",M84,0)),0)*$R84)))</f>
        <v>0</v>
      </c>
      <c r="W84" s="162" t="b" cm="1">
        <f t="array" ref="W84">IF(COUNTIFS($P$8:$R$8,$U$2)&gt;0,$F84*J84*INDEX($P84:$R84,,MATCH($U$2,$P$8:$R$8,0)),
IF($U$2=$S$5,$F84*SUM(J84,IF($S84="",0,IF(INDEX($V$3:$V$5,MATCH($S84,$U$3:$U$5,0))="Yes",N84,0))),
IF($U$2=$S$6,$F84*SUM(J84,IF($S84="",0,IF(INDEX($V$3:$V$5,MATCH($S84,$U$3:$U$5,0))="Yes",N84,0)),0)*$R84)))</f>
        <v>0</v>
      </c>
      <c r="Y84" s="162" t="e" cm="1">
        <f t="array" ref="Y84">INDEX($U84:$W84,,MATCH('Instructions &amp; General Inputs'!$C$35,$U$8:$W$8,0))</f>
        <v>#N/A</v>
      </c>
      <c r="AA84" s="80" t="s">
        <v>143</v>
      </c>
      <c r="AB84" s="80" t="s">
        <v>147</v>
      </c>
      <c r="AC84" s="80" t="s">
        <v>46</v>
      </c>
      <c r="AD84" s="80" t="s">
        <v>25</v>
      </c>
      <c r="AE84" s="80" t="s">
        <v>19</v>
      </c>
      <c r="AF84" s="80" t="s">
        <v>145</v>
      </c>
      <c r="AG84" s="80">
        <v>760.29953694343567</v>
      </c>
      <c r="AH84" s="80" t="s">
        <v>33</v>
      </c>
      <c r="AI84">
        <f t="shared" si="10"/>
        <v>2019</v>
      </c>
      <c r="AK84" s="80" t="s">
        <v>163</v>
      </c>
      <c r="AL84" s="80" t="s">
        <v>150</v>
      </c>
      <c r="AM84" s="80" t="s">
        <v>147</v>
      </c>
      <c r="AN84" s="80" t="s">
        <v>55</v>
      </c>
      <c r="AO84" s="80" t="s">
        <v>13</v>
      </c>
      <c r="AP84" s="80" t="s">
        <v>7</v>
      </c>
      <c r="AQ84" s="80">
        <v>1</v>
      </c>
      <c r="AR84">
        <f t="shared" si="11"/>
        <v>2019</v>
      </c>
    </row>
    <row r="85" spans="2:44" x14ac:dyDescent="0.3">
      <c r="B85" s="23" t="s">
        <v>48</v>
      </c>
      <c r="C85" s="23" t="s">
        <v>4</v>
      </c>
      <c r="D85" s="23" t="s">
        <v>7</v>
      </c>
      <c r="E85" s="23" t="s">
        <v>56</v>
      </c>
      <c r="F85" s="82">
        <f>IF(INDEX('Instructions &amp; General Inputs'!$D$24:$D$32,MATCH(E85,'Instructions &amp; General Inputs'!$C$24:$C$32,0))="Yes",SUMIFS($AG:$AG,$AI:$AI,F$5,$AC:$AC,$E85,$AD:$AD,$C85,$AE:$AE,$D85),0)</f>
        <v>0</v>
      </c>
      <c r="G85" s="25"/>
      <c r="H85" s="161">
        <v>0.25</v>
      </c>
      <c r="I85" s="161">
        <v>0.2857142857142857</v>
      </c>
      <c r="J85" s="161">
        <v>0.33333333333333331</v>
      </c>
      <c r="K85" s="25"/>
      <c r="L85" s="161" t="s">
        <v>482</v>
      </c>
      <c r="M85" s="161" t="s">
        <v>482</v>
      </c>
      <c r="N85" s="161" t="s">
        <v>482</v>
      </c>
      <c r="O85" s="25"/>
      <c r="P85" s="167">
        <v>1</v>
      </c>
      <c r="Q85" s="167">
        <v>0</v>
      </c>
      <c r="R85" s="167">
        <v>1</v>
      </c>
      <c r="S85" s="160" t="str">
        <f t="shared" si="9"/>
        <v/>
      </c>
      <c r="T85" s="25"/>
      <c r="U85" s="162" t="b" cm="1">
        <f t="array" ref="U85">IF(COUNTIFS($P$8:$R$8,$U$2)&gt;0,$F85*H85*INDEX($P85:$R85,,MATCH($U$2,$P$8:$R$8,0)),
IF($U$2=$S$5,$F85*SUM(H85,IF($S85="",0,IF(INDEX($V$3:$V$5,MATCH($S85,$U$3:$U$5,0))="Yes",L85,0))),
IF($U$2=$S$6,$F85*SUM(H85,IF($S85="",0,IF(INDEX($V$3:$V$5,MATCH($S85,$U$3:$U$5,0))="Yes",L85,0)),0)*$R85)))</f>
        <v>0</v>
      </c>
      <c r="V85" s="162" t="b" cm="1">
        <f t="array" ref="V85">IF(COUNTIFS($P$8:$R$8,$U$2)&gt;0,$F85*I85*INDEX($P85:$R85,,MATCH($U$2,$P$8:$R$8,0)),
IF($U$2=$S$5,$F85*SUM(I85,IF($S85="",0,IF(INDEX($V$3:$V$5,MATCH($S85,$U$3:$U$5,0))="Yes",M85,0))),
IF($U$2=$S$6,$F85*SUM(I85,IF($S85="",0,IF(INDEX($V$3:$V$5,MATCH($S85,$U$3:$U$5,0))="Yes",M85,0)),0)*$R85)))</f>
        <v>0</v>
      </c>
      <c r="W85" s="162" t="b" cm="1">
        <f t="array" ref="W85">IF(COUNTIFS($P$8:$R$8,$U$2)&gt;0,$F85*J85*INDEX($P85:$R85,,MATCH($U$2,$P$8:$R$8,0)),
IF($U$2=$S$5,$F85*SUM(J85,IF($S85="",0,IF(INDEX($V$3:$V$5,MATCH($S85,$U$3:$U$5,0))="Yes",N85,0))),
IF($U$2=$S$6,$F85*SUM(J85,IF($S85="",0,IF(INDEX($V$3:$V$5,MATCH($S85,$U$3:$U$5,0))="Yes",N85,0)),0)*$R85)))</f>
        <v>0</v>
      </c>
      <c r="Y85" s="162" t="e" cm="1">
        <f t="array" ref="Y85">INDEX($U85:$W85,,MATCH('Instructions &amp; General Inputs'!$C$35,$U$8:$W$8,0))</f>
        <v>#N/A</v>
      </c>
      <c r="AA85" s="80" t="s">
        <v>143</v>
      </c>
      <c r="AB85" s="80" t="s">
        <v>147</v>
      </c>
      <c r="AC85" s="80" t="s">
        <v>46</v>
      </c>
      <c r="AD85" s="80" t="s">
        <v>25</v>
      </c>
      <c r="AE85" s="80" t="s">
        <v>19</v>
      </c>
      <c r="AF85" s="80" t="s">
        <v>146</v>
      </c>
      <c r="AG85" s="80">
        <v>198</v>
      </c>
      <c r="AH85" s="80" t="s">
        <v>33</v>
      </c>
      <c r="AI85">
        <f t="shared" si="10"/>
        <v>2019</v>
      </c>
      <c r="AK85" s="80" t="s">
        <v>163</v>
      </c>
      <c r="AL85" s="80" t="s">
        <v>150</v>
      </c>
      <c r="AM85" s="80" t="s">
        <v>147</v>
      </c>
      <c r="AN85" s="80" t="s">
        <v>55</v>
      </c>
      <c r="AO85" s="80" t="s">
        <v>13</v>
      </c>
      <c r="AP85" s="80" t="s">
        <v>14</v>
      </c>
      <c r="AQ85" s="80">
        <v>24</v>
      </c>
      <c r="AR85">
        <f t="shared" si="11"/>
        <v>2019</v>
      </c>
    </row>
    <row r="86" spans="2:44" x14ac:dyDescent="0.3">
      <c r="B86" s="23" t="s">
        <v>48</v>
      </c>
      <c r="C86" s="23" t="s">
        <v>4</v>
      </c>
      <c r="D86" s="23" t="s">
        <v>8</v>
      </c>
      <c r="E86" s="23" t="s">
        <v>56</v>
      </c>
      <c r="F86" s="82">
        <f>IF(INDEX('Instructions &amp; General Inputs'!$D$24:$D$32,MATCH(E86,'Instructions &amp; General Inputs'!$C$24:$C$32,0))="Yes",SUMIFS($AG:$AG,$AI:$AI,F$5,$AC:$AC,$E86,$AD:$AD,$C86,$AE:$AE,$D86),0)</f>
        <v>0</v>
      </c>
      <c r="G86" s="25"/>
      <c r="H86" s="161">
        <v>0.25</v>
      </c>
      <c r="I86" s="161">
        <v>0.2857142857142857</v>
      </c>
      <c r="J86" s="161">
        <v>0.33333333333333331</v>
      </c>
      <c r="K86" s="25"/>
      <c r="L86" s="161" t="s">
        <v>482</v>
      </c>
      <c r="M86" s="161" t="s">
        <v>482</v>
      </c>
      <c r="N86" s="161" t="s">
        <v>482</v>
      </c>
      <c r="O86" s="25"/>
      <c r="P86" s="167">
        <v>1</v>
      </c>
      <c r="Q86" s="167">
        <v>0</v>
      </c>
      <c r="R86" s="167">
        <v>1</v>
      </c>
      <c r="S86" s="160" t="str">
        <f t="shared" si="9"/>
        <v/>
      </c>
      <c r="T86" s="25"/>
      <c r="U86" s="162" t="b" cm="1">
        <f t="array" ref="U86">IF(COUNTIFS($P$8:$R$8,$U$2)&gt;0,$F86*H86*INDEX($P86:$R86,,MATCH($U$2,$P$8:$R$8,0)),
IF($U$2=$S$5,$F86*SUM(H86,IF($S86="",0,IF(INDEX($V$3:$V$5,MATCH($S86,$U$3:$U$5,0))="Yes",L86,0))),
IF($U$2=$S$6,$F86*SUM(H86,IF($S86="",0,IF(INDEX($V$3:$V$5,MATCH($S86,$U$3:$U$5,0))="Yes",L86,0)),0)*$R86)))</f>
        <v>0</v>
      </c>
      <c r="V86" s="162" t="b" cm="1">
        <f t="array" ref="V86">IF(COUNTIFS($P$8:$R$8,$U$2)&gt;0,$F86*I86*INDEX($P86:$R86,,MATCH($U$2,$P$8:$R$8,0)),
IF($U$2=$S$5,$F86*SUM(I86,IF($S86="",0,IF(INDEX($V$3:$V$5,MATCH($S86,$U$3:$U$5,0))="Yes",M86,0))),
IF($U$2=$S$6,$F86*SUM(I86,IF($S86="",0,IF(INDEX($V$3:$V$5,MATCH($S86,$U$3:$U$5,0))="Yes",M86,0)),0)*$R86)))</f>
        <v>0</v>
      </c>
      <c r="W86" s="162" t="b" cm="1">
        <f t="array" ref="W86">IF(COUNTIFS($P$8:$R$8,$U$2)&gt;0,$F86*J86*INDEX($P86:$R86,,MATCH($U$2,$P$8:$R$8,0)),
IF($U$2=$S$5,$F86*SUM(J86,IF($S86="",0,IF(INDEX($V$3:$V$5,MATCH($S86,$U$3:$U$5,0))="Yes",N86,0))),
IF($U$2=$S$6,$F86*SUM(J86,IF($S86="",0,IF(INDEX($V$3:$V$5,MATCH($S86,$U$3:$U$5,0))="Yes",N86,0)),0)*$R86)))</f>
        <v>0</v>
      </c>
      <c r="Y86" s="162" t="e" cm="1">
        <f t="array" ref="Y86">INDEX($U86:$W86,,MATCH('Instructions &amp; General Inputs'!$C$35,$U$8:$W$8,0))</f>
        <v>#N/A</v>
      </c>
      <c r="AA86" s="80" t="s">
        <v>143</v>
      </c>
      <c r="AB86" s="80" t="s">
        <v>147</v>
      </c>
      <c r="AC86" s="80" t="s">
        <v>46</v>
      </c>
      <c r="AD86" s="80" t="s">
        <v>25</v>
      </c>
      <c r="AE86" s="80" t="s">
        <v>19</v>
      </c>
      <c r="AF86" s="80" t="s">
        <v>148</v>
      </c>
      <c r="AG86" s="80">
        <v>189.25806400179863</v>
      </c>
      <c r="AH86" s="80" t="s">
        <v>33</v>
      </c>
      <c r="AI86">
        <f t="shared" si="10"/>
        <v>2019</v>
      </c>
      <c r="AK86" s="80" t="s">
        <v>163</v>
      </c>
      <c r="AL86" s="80" t="s">
        <v>150</v>
      </c>
      <c r="AM86" s="80" t="s">
        <v>147</v>
      </c>
      <c r="AN86" s="80" t="s">
        <v>55</v>
      </c>
      <c r="AO86" s="80" t="s">
        <v>15</v>
      </c>
      <c r="AP86" s="80" t="s">
        <v>14</v>
      </c>
      <c r="AQ86" s="80">
        <v>36</v>
      </c>
      <c r="AR86">
        <f t="shared" si="11"/>
        <v>2019</v>
      </c>
    </row>
    <row r="87" spans="2:44" x14ac:dyDescent="0.3">
      <c r="B87" s="23" t="s">
        <v>48</v>
      </c>
      <c r="C87" s="23" t="s">
        <v>4</v>
      </c>
      <c r="D87" s="23" t="s">
        <v>9</v>
      </c>
      <c r="E87" s="23" t="s">
        <v>56</v>
      </c>
      <c r="F87" s="82">
        <f>IF(INDEX('Instructions &amp; General Inputs'!$D$24:$D$32,MATCH(E87,'Instructions &amp; General Inputs'!$C$24:$C$32,0))="Yes",SUMIFS($AG:$AG,$AI:$AI,F$5,$AC:$AC,$E87,$AD:$AD,$C87,$AE:$AE,$D87),0)</f>
        <v>0</v>
      </c>
      <c r="G87" s="25"/>
      <c r="H87" s="161">
        <v>0.25</v>
      </c>
      <c r="I87" s="161">
        <v>0.2857142857142857</v>
      </c>
      <c r="J87" s="161">
        <v>0.33333333333333331</v>
      </c>
      <c r="K87" s="25"/>
      <c r="L87" s="161" t="s">
        <v>482</v>
      </c>
      <c r="M87" s="161" t="s">
        <v>482</v>
      </c>
      <c r="N87" s="161" t="s">
        <v>482</v>
      </c>
      <c r="O87" s="25"/>
      <c r="P87" s="167">
        <v>1</v>
      </c>
      <c r="Q87" s="167">
        <v>0</v>
      </c>
      <c r="R87" s="167">
        <v>1</v>
      </c>
      <c r="S87" s="160" t="str">
        <f t="shared" si="9"/>
        <v/>
      </c>
      <c r="T87" s="25"/>
      <c r="U87" s="162" t="b" cm="1">
        <f t="array" ref="U87">IF(COUNTIFS($P$8:$R$8,$U$2)&gt;0,$F87*H87*INDEX($P87:$R87,,MATCH($U$2,$P$8:$R$8,0)),
IF($U$2=$S$5,$F87*SUM(H87,IF($S87="",0,IF(INDEX($V$3:$V$5,MATCH($S87,$U$3:$U$5,0))="Yes",L87,0))),
IF($U$2=$S$6,$F87*SUM(H87,IF($S87="",0,IF(INDEX($V$3:$V$5,MATCH($S87,$U$3:$U$5,0))="Yes",L87,0)),0)*$R87)))</f>
        <v>0</v>
      </c>
      <c r="V87" s="162" t="b" cm="1">
        <f t="array" ref="V87">IF(COUNTIFS($P$8:$R$8,$U$2)&gt;0,$F87*I87*INDEX($P87:$R87,,MATCH($U$2,$P$8:$R$8,0)),
IF($U$2=$S$5,$F87*SUM(I87,IF($S87="",0,IF(INDEX($V$3:$V$5,MATCH($S87,$U$3:$U$5,0))="Yes",M87,0))),
IF($U$2=$S$6,$F87*SUM(I87,IF($S87="",0,IF(INDEX($V$3:$V$5,MATCH($S87,$U$3:$U$5,0))="Yes",M87,0)),0)*$R87)))</f>
        <v>0</v>
      </c>
      <c r="W87" s="162" t="b" cm="1">
        <f t="array" ref="W87">IF(COUNTIFS($P$8:$R$8,$U$2)&gt;0,$F87*J87*INDEX($P87:$R87,,MATCH($U$2,$P$8:$R$8,0)),
IF($U$2=$S$5,$F87*SUM(J87,IF($S87="",0,IF(INDEX($V$3:$V$5,MATCH($S87,$U$3:$U$5,0))="Yes",N87,0))),
IF($U$2=$S$6,$F87*SUM(J87,IF($S87="",0,IF(INDEX($V$3:$V$5,MATCH($S87,$U$3:$U$5,0))="Yes",N87,0)),0)*$R87)))</f>
        <v>0</v>
      </c>
      <c r="Y87" s="162" t="e" cm="1">
        <f t="array" ref="Y87">INDEX($U87:$W87,,MATCH('Instructions &amp; General Inputs'!$C$35,$U$8:$W$8,0))</f>
        <v>#N/A</v>
      </c>
      <c r="AA87" s="80" t="s">
        <v>143</v>
      </c>
      <c r="AB87" s="80" t="s">
        <v>147</v>
      </c>
      <c r="AC87" s="80" t="s">
        <v>46</v>
      </c>
      <c r="AD87" s="80" t="s">
        <v>25</v>
      </c>
      <c r="AE87" s="80" t="s">
        <v>17</v>
      </c>
      <c r="AF87" s="80" t="s">
        <v>145</v>
      </c>
      <c r="AG87" s="80">
        <v>474</v>
      </c>
      <c r="AH87" s="80" t="s">
        <v>33</v>
      </c>
      <c r="AI87">
        <f t="shared" si="10"/>
        <v>2019</v>
      </c>
      <c r="AK87" s="80" t="s">
        <v>163</v>
      </c>
      <c r="AL87" s="80" t="s">
        <v>150</v>
      </c>
      <c r="AM87" s="80" t="s">
        <v>147</v>
      </c>
      <c r="AN87" s="80" t="s">
        <v>55</v>
      </c>
      <c r="AO87" s="80" t="s">
        <v>4</v>
      </c>
      <c r="AP87" s="80" t="s">
        <v>7</v>
      </c>
      <c r="AQ87" s="80">
        <v>1</v>
      </c>
      <c r="AR87">
        <f t="shared" si="11"/>
        <v>2019</v>
      </c>
    </row>
    <row r="88" spans="2:44" x14ac:dyDescent="0.3">
      <c r="B88" s="23" t="s">
        <v>48</v>
      </c>
      <c r="C88" s="23" t="s">
        <v>4</v>
      </c>
      <c r="D88" s="23" t="s">
        <v>10</v>
      </c>
      <c r="E88" s="23" t="s">
        <v>56</v>
      </c>
      <c r="F88" s="82">
        <f>IF(INDEX('Instructions &amp; General Inputs'!$D$24:$D$32,MATCH(E88,'Instructions &amp; General Inputs'!$C$24:$C$32,0))="Yes",SUMIFS($AG:$AG,$AI:$AI,F$5,$AC:$AC,$E88,$AD:$AD,$C88,$AE:$AE,$D88),0)</f>
        <v>0</v>
      </c>
      <c r="G88" s="25"/>
      <c r="H88" s="161">
        <v>0.25</v>
      </c>
      <c r="I88" s="161">
        <v>0.2857142857142857</v>
      </c>
      <c r="J88" s="161">
        <v>0.33333333333333331</v>
      </c>
      <c r="K88" s="25"/>
      <c r="L88" s="161" t="s">
        <v>482</v>
      </c>
      <c r="M88" s="161" t="s">
        <v>482</v>
      </c>
      <c r="N88" s="161" t="s">
        <v>482</v>
      </c>
      <c r="O88" s="25"/>
      <c r="P88" s="167">
        <v>1</v>
      </c>
      <c r="Q88" s="167">
        <v>0</v>
      </c>
      <c r="R88" s="167">
        <v>1</v>
      </c>
      <c r="S88" s="160" t="str">
        <f t="shared" si="9"/>
        <v/>
      </c>
      <c r="T88" s="25"/>
      <c r="U88" s="162" t="b" cm="1">
        <f t="array" ref="U88">IF(COUNTIFS($P$8:$R$8,$U$2)&gt;0,$F88*H88*INDEX($P88:$R88,,MATCH($U$2,$P$8:$R$8,0)),
IF($U$2=$S$5,$F88*SUM(H88,IF($S88="",0,IF(INDEX($V$3:$V$5,MATCH($S88,$U$3:$U$5,0))="Yes",L88,0))),
IF($U$2=$S$6,$F88*SUM(H88,IF($S88="",0,IF(INDEX($V$3:$V$5,MATCH($S88,$U$3:$U$5,0))="Yes",L88,0)),0)*$R88)))</f>
        <v>0</v>
      </c>
      <c r="V88" s="162" t="b" cm="1">
        <f t="array" ref="V88">IF(COUNTIFS($P$8:$R$8,$U$2)&gt;0,$F88*I88*INDEX($P88:$R88,,MATCH($U$2,$P$8:$R$8,0)),
IF($U$2=$S$5,$F88*SUM(I88,IF($S88="",0,IF(INDEX($V$3:$V$5,MATCH($S88,$U$3:$U$5,0))="Yes",M88,0))),
IF($U$2=$S$6,$F88*SUM(I88,IF($S88="",0,IF(INDEX($V$3:$V$5,MATCH($S88,$U$3:$U$5,0))="Yes",M88,0)),0)*$R88)))</f>
        <v>0</v>
      </c>
      <c r="W88" s="162" t="b" cm="1">
        <f t="array" ref="W88">IF(COUNTIFS($P$8:$R$8,$U$2)&gt;0,$F88*J88*INDEX($P88:$R88,,MATCH($U$2,$P$8:$R$8,0)),
IF($U$2=$S$5,$F88*SUM(J88,IF($S88="",0,IF(INDEX($V$3:$V$5,MATCH($S88,$U$3:$U$5,0))="Yes",N88,0))),
IF($U$2=$S$6,$F88*SUM(J88,IF($S88="",0,IF(INDEX($V$3:$V$5,MATCH($S88,$U$3:$U$5,0))="Yes",N88,0)),0)*$R88)))</f>
        <v>0</v>
      </c>
      <c r="Y88" s="162" t="e" cm="1">
        <f t="array" ref="Y88">INDEX($U88:$W88,,MATCH('Instructions &amp; General Inputs'!$C$35,$U$8:$W$8,0))</f>
        <v>#N/A</v>
      </c>
      <c r="AA88" s="80" t="s">
        <v>143</v>
      </c>
      <c r="AB88" s="80" t="s">
        <v>147</v>
      </c>
      <c r="AC88" s="80" t="s">
        <v>46</v>
      </c>
      <c r="AD88" s="80" t="s">
        <v>25</v>
      </c>
      <c r="AE88" s="80" t="s">
        <v>17</v>
      </c>
      <c r="AF88" s="80" t="s">
        <v>146</v>
      </c>
      <c r="AG88" s="80">
        <v>108</v>
      </c>
      <c r="AH88" s="80" t="s">
        <v>33</v>
      </c>
      <c r="AI88">
        <f t="shared" si="10"/>
        <v>2019</v>
      </c>
      <c r="AK88" s="80" t="s">
        <v>163</v>
      </c>
      <c r="AL88" s="80" t="s">
        <v>150</v>
      </c>
      <c r="AM88" s="80" t="s">
        <v>147</v>
      </c>
      <c r="AN88" s="80" t="s">
        <v>55</v>
      </c>
      <c r="AO88" s="80" t="s">
        <v>4</v>
      </c>
      <c r="AP88" s="80" t="s">
        <v>8</v>
      </c>
      <c r="AQ88" s="80">
        <v>3469</v>
      </c>
      <c r="AR88">
        <f t="shared" si="11"/>
        <v>2019</v>
      </c>
    </row>
    <row r="89" spans="2:44" x14ac:dyDescent="0.3">
      <c r="B89" s="23" t="s">
        <v>48</v>
      </c>
      <c r="C89" s="23" t="s">
        <v>11</v>
      </c>
      <c r="D89" s="23" t="s">
        <v>12</v>
      </c>
      <c r="E89" s="23" t="s">
        <v>56</v>
      </c>
      <c r="F89" s="82">
        <f>IF(INDEX('Instructions &amp; General Inputs'!$D$24:$D$32,MATCH(E89,'Instructions &amp; General Inputs'!$C$24:$C$32,0))="Yes",SUMIFS($AG:$AG,$AI:$AI,F$5,$AC:$AC,$E89,$AD:$AD,$C89,$AE:$AE,$D89),0)</f>
        <v>0</v>
      </c>
      <c r="G89" s="25"/>
      <c r="H89" s="161">
        <v>0.15</v>
      </c>
      <c r="I89" s="161">
        <v>0.1714285714285714</v>
      </c>
      <c r="J89" s="161">
        <v>0.19999999999999998</v>
      </c>
      <c r="K89" s="25"/>
      <c r="L89" s="161">
        <v>0.4</v>
      </c>
      <c r="M89" s="161">
        <v>0.4</v>
      </c>
      <c r="N89" s="161">
        <v>0.4</v>
      </c>
      <c r="O89" s="25"/>
      <c r="P89" s="167">
        <v>1</v>
      </c>
      <c r="Q89" s="167">
        <v>0</v>
      </c>
      <c r="R89" s="167">
        <v>1</v>
      </c>
      <c r="S89" s="160" t="str">
        <f t="shared" si="9"/>
        <v>SMI</v>
      </c>
      <c r="T89" s="25"/>
      <c r="U89" s="162" t="b" cm="1">
        <f t="array" ref="U89">IF(COUNTIFS($P$8:$R$8,$U$2)&gt;0,$F89*H89*INDEX($P89:$R89,,MATCH($U$2,$P$8:$R$8,0)),
IF($U$2=$S$5,$F89*SUM(H89,IF($S89="",0,IF(INDEX($V$3:$V$5,MATCH($S89,$U$3:$U$5,0))="Yes",L89,0))),
IF($U$2=$S$6,$F89*SUM(H89,IF($S89="",0,IF(INDEX($V$3:$V$5,MATCH($S89,$U$3:$U$5,0))="Yes",L89,0)),0)*$R89)))</f>
        <v>0</v>
      </c>
      <c r="V89" s="162" t="b" cm="1">
        <f t="array" ref="V89">IF(COUNTIFS($P$8:$R$8,$U$2)&gt;0,$F89*I89*INDEX($P89:$R89,,MATCH($U$2,$P$8:$R$8,0)),
IF($U$2=$S$5,$F89*SUM(I89,IF($S89="",0,IF(INDEX($V$3:$V$5,MATCH($S89,$U$3:$U$5,0))="Yes",M89,0))),
IF($U$2=$S$6,$F89*SUM(I89,IF($S89="",0,IF(INDEX($V$3:$V$5,MATCH($S89,$U$3:$U$5,0))="Yes",M89,0)),0)*$R89)))</f>
        <v>0</v>
      </c>
      <c r="W89" s="162" t="b" cm="1">
        <f t="array" ref="W89">IF(COUNTIFS($P$8:$R$8,$U$2)&gt;0,$F89*J89*INDEX($P89:$R89,,MATCH($U$2,$P$8:$R$8,0)),
IF($U$2=$S$5,$F89*SUM(J89,IF($S89="",0,IF(INDEX($V$3:$V$5,MATCH($S89,$U$3:$U$5,0))="Yes",N89,0))),
IF($U$2=$S$6,$F89*SUM(J89,IF($S89="",0,IF(INDEX($V$3:$V$5,MATCH($S89,$U$3:$U$5,0))="Yes",N89,0)),0)*$R89)))</f>
        <v>0</v>
      </c>
      <c r="Y89" s="162" t="e" cm="1">
        <f t="array" ref="Y89">INDEX($U89:$W89,,MATCH('Instructions &amp; General Inputs'!$C$35,$U$8:$W$8,0))</f>
        <v>#N/A</v>
      </c>
      <c r="AA89" s="80" t="s">
        <v>143</v>
      </c>
      <c r="AB89" s="80" t="s">
        <v>147</v>
      </c>
      <c r="AC89" s="80" t="s">
        <v>46</v>
      </c>
      <c r="AD89" s="80" t="s">
        <v>25</v>
      </c>
      <c r="AE89" s="80" t="s">
        <v>17</v>
      </c>
      <c r="AF89" s="80" t="s">
        <v>148</v>
      </c>
      <c r="AG89" s="80">
        <v>135.74193400144577</v>
      </c>
      <c r="AH89" s="80" t="s">
        <v>33</v>
      </c>
      <c r="AI89">
        <f t="shared" si="10"/>
        <v>2019</v>
      </c>
      <c r="AK89" s="80" t="s">
        <v>163</v>
      </c>
      <c r="AL89" s="80" t="s">
        <v>150</v>
      </c>
      <c r="AM89" s="80" t="s">
        <v>147</v>
      </c>
      <c r="AN89" s="80" t="s">
        <v>55</v>
      </c>
      <c r="AO89" s="80" t="s">
        <v>11</v>
      </c>
      <c r="AP89" s="80" t="s">
        <v>8</v>
      </c>
      <c r="AQ89" s="80">
        <v>576</v>
      </c>
      <c r="AR89">
        <f t="shared" si="11"/>
        <v>2019</v>
      </c>
    </row>
    <row r="90" spans="2:44" x14ac:dyDescent="0.3">
      <c r="B90" s="23" t="s">
        <v>48</v>
      </c>
      <c r="C90" s="23" t="s">
        <v>11</v>
      </c>
      <c r="D90" s="23" t="s">
        <v>8</v>
      </c>
      <c r="E90" s="23" t="s">
        <v>56</v>
      </c>
      <c r="F90" s="82">
        <f>IF(INDEX('Instructions &amp; General Inputs'!$D$24:$D$32,MATCH(E90,'Instructions &amp; General Inputs'!$C$24:$C$32,0))="Yes",SUMIFS($AG:$AG,$AI:$AI,F$5,$AC:$AC,$E90,$AD:$AD,$C90,$AE:$AE,$D90),0)</f>
        <v>0</v>
      </c>
      <c r="G90" s="25"/>
      <c r="H90" s="161">
        <v>0.15</v>
      </c>
      <c r="I90" s="161">
        <v>0.1714285714285714</v>
      </c>
      <c r="J90" s="161">
        <v>0.19999999999999998</v>
      </c>
      <c r="K90" s="25"/>
      <c r="L90" s="161">
        <v>0.4</v>
      </c>
      <c r="M90" s="161">
        <v>0.4</v>
      </c>
      <c r="N90" s="161">
        <v>0.4</v>
      </c>
      <c r="O90" s="25"/>
      <c r="P90" s="167">
        <v>1</v>
      </c>
      <c r="Q90" s="167">
        <v>0</v>
      </c>
      <c r="R90" s="167">
        <v>1</v>
      </c>
      <c r="S90" s="160" t="str">
        <f t="shared" si="9"/>
        <v>SMI</v>
      </c>
      <c r="T90" s="25"/>
      <c r="U90" s="162" t="b" cm="1">
        <f t="array" ref="U90">IF(COUNTIFS($P$8:$R$8,$U$2)&gt;0,$F90*H90*INDEX($P90:$R90,,MATCH($U$2,$P$8:$R$8,0)),
IF($U$2=$S$5,$F90*SUM(H90,IF($S90="",0,IF(INDEX($V$3:$V$5,MATCH($S90,$U$3:$U$5,0))="Yes",L90,0))),
IF($U$2=$S$6,$F90*SUM(H90,IF($S90="",0,IF(INDEX($V$3:$V$5,MATCH($S90,$U$3:$U$5,0))="Yes",L90,0)),0)*$R90)))</f>
        <v>0</v>
      </c>
      <c r="V90" s="162" t="b" cm="1">
        <f t="array" ref="V90">IF(COUNTIFS($P$8:$R$8,$U$2)&gt;0,$F90*I90*INDEX($P90:$R90,,MATCH($U$2,$P$8:$R$8,0)),
IF($U$2=$S$5,$F90*SUM(I90,IF($S90="",0,IF(INDEX($V$3:$V$5,MATCH($S90,$U$3:$U$5,0))="Yes",M90,0))),
IF($U$2=$S$6,$F90*SUM(I90,IF($S90="",0,IF(INDEX($V$3:$V$5,MATCH($S90,$U$3:$U$5,0))="Yes",M90,0)),0)*$R90)))</f>
        <v>0</v>
      </c>
      <c r="W90" s="162" t="b" cm="1">
        <f t="array" ref="W90">IF(COUNTIFS($P$8:$R$8,$U$2)&gt;0,$F90*J90*INDEX($P90:$R90,,MATCH($U$2,$P$8:$R$8,0)),
IF($U$2=$S$5,$F90*SUM(J90,IF($S90="",0,IF(INDEX($V$3:$V$5,MATCH($S90,$U$3:$U$5,0))="Yes",N90,0))),
IF($U$2=$S$6,$F90*SUM(J90,IF($S90="",0,IF(INDEX($V$3:$V$5,MATCH($S90,$U$3:$U$5,0))="Yes",N90,0)),0)*$R90)))</f>
        <v>0</v>
      </c>
      <c r="Y90" s="162" t="e" cm="1">
        <f t="array" ref="Y90">INDEX($U90:$W90,,MATCH('Instructions &amp; General Inputs'!$C$35,$U$8:$W$8,0))</f>
        <v>#N/A</v>
      </c>
      <c r="AA90" s="80" t="s">
        <v>143</v>
      </c>
      <c r="AB90" s="80" t="s">
        <v>147</v>
      </c>
      <c r="AC90" s="80" t="s">
        <v>46</v>
      </c>
      <c r="AD90" s="80" t="s">
        <v>16</v>
      </c>
      <c r="AE90" s="80" t="s">
        <v>18</v>
      </c>
      <c r="AF90" s="80" t="s">
        <v>149</v>
      </c>
      <c r="AG90" s="80">
        <v>7.0817929208278656</v>
      </c>
      <c r="AH90" s="80" t="s">
        <v>33</v>
      </c>
      <c r="AI90">
        <f t="shared" si="10"/>
        <v>2019</v>
      </c>
      <c r="AK90" s="80" t="s">
        <v>163</v>
      </c>
      <c r="AL90" s="80" t="s">
        <v>150</v>
      </c>
      <c r="AM90" s="80" t="s">
        <v>147</v>
      </c>
      <c r="AN90" s="80" t="s">
        <v>56</v>
      </c>
      <c r="AO90" s="80" t="s">
        <v>20</v>
      </c>
      <c r="AP90" s="80" t="s">
        <v>14</v>
      </c>
      <c r="AQ90" s="80">
        <v>4</v>
      </c>
      <c r="AR90">
        <f t="shared" si="11"/>
        <v>2019</v>
      </c>
    </row>
    <row r="91" spans="2:44" x14ac:dyDescent="0.3">
      <c r="B91" s="23" t="s">
        <v>48</v>
      </c>
      <c r="C91" s="23" t="s">
        <v>11</v>
      </c>
      <c r="D91" s="23" t="s">
        <v>9</v>
      </c>
      <c r="E91" s="23" t="s">
        <v>56</v>
      </c>
      <c r="F91" s="82">
        <f>IF(INDEX('Instructions &amp; General Inputs'!$D$24:$D$32,MATCH(E91,'Instructions &amp; General Inputs'!$C$24:$C$32,0))="Yes",SUMIFS($AG:$AG,$AI:$AI,F$5,$AC:$AC,$E91,$AD:$AD,$C91,$AE:$AE,$D91),0)</f>
        <v>0</v>
      </c>
      <c r="G91" s="25"/>
      <c r="H91" s="161">
        <v>0.15</v>
      </c>
      <c r="I91" s="161">
        <v>0.1714285714285714</v>
      </c>
      <c r="J91" s="161">
        <v>0.19999999999999998</v>
      </c>
      <c r="K91" s="25"/>
      <c r="L91" s="161">
        <v>0.4</v>
      </c>
      <c r="M91" s="161">
        <v>0.4</v>
      </c>
      <c r="N91" s="161">
        <v>0.4</v>
      </c>
      <c r="O91" s="25"/>
      <c r="P91" s="167">
        <v>1</v>
      </c>
      <c r="Q91" s="167">
        <v>0</v>
      </c>
      <c r="R91" s="167">
        <v>1</v>
      </c>
      <c r="S91" s="160" t="str">
        <f t="shared" si="9"/>
        <v>SMI</v>
      </c>
      <c r="T91" s="25"/>
      <c r="U91" s="162" t="b" cm="1">
        <f t="array" ref="U91">IF(COUNTIFS($P$8:$R$8,$U$2)&gt;0,$F91*H91*INDEX($P91:$R91,,MATCH($U$2,$P$8:$R$8,0)),
IF($U$2=$S$5,$F91*SUM(H91,IF($S91="",0,IF(INDEX($V$3:$V$5,MATCH($S91,$U$3:$U$5,0))="Yes",L91,0))),
IF($U$2=$S$6,$F91*SUM(H91,IF($S91="",0,IF(INDEX($V$3:$V$5,MATCH($S91,$U$3:$U$5,0))="Yes",L91,0)),0)*$R91)))</f>
        <v>0</v>
      </c>
      <c r="V91" s="162" t="b" cm="1">
        <f t="array" ref="V91">IF(COUNTIFS($P$8:$R$8,$U$2)&gt;0,$F91*I91*INDEX($P91:$R91,,MATCH($U$2,$P$8:$R$8,0)),
IF($U$2=$S$5,$F91*SUM(I91,IF($S91="",0,IF(INDEX($V$3:$V$5,MATCH($S91,$U$3:$U$5,0))="Yes",M91,0))),
IF($U$2=$S$6,$F91*SUM(I91,IF($S91="",0,IF(INDEX($V$3:$V$5,MATCH($S91,$U$3:$U$5,0))="Yes",M91,0)),0)*$R91)))</f>
        <v>0</v>
      </c>
      <c r="W91" s="162" t="b" cm="1">
        <f t="array" ref="W91">IF(COUNTIFS($P$8:$R$8,$U$2)&gt;0,$F91*J91*INDEX($P91:$R91,,MATCH($U$2,$P$8:$R$8,0)),
IF($U$2=$S$5,$F91*SUM(J91,IF($S91="",0,IF(INDEX($V$3:$V$5,MATCH($S91,$U$3:$U$5,0))="Yes",N91,0))),
IF($U$2=$S$6,$F91*SUM(J91,IF($S91="",0,IF(INDEX($V$3:$V$5,MATCH($S91,$U$3:$U$5,0))="Yes",N91,0)),0)*$R91)))</f>
        <v>0</v>
      </c>
      <c r="Y91" s="162" t="e" cm="1">
        <f t="array" ref="Y91">INDEX($U91:$W91,,MATCH('Instructions &amp; General Inputs'!$C$35,$U$8:$W$8,0))</f>
        <v>#N/A</v>
      </c>
      <c r="AA91" s="80" t="s">
        <v>143</v>
      </c>
      <c r="AB91" s="80" t="s">
        <v>147</v>
      </c>
      <c r="AC91" s="80" t="s">
        <v>46</v>
      </c>
      <c r="AD91" s="80" t="s">
        <v>16</v>
      </c>
      <c r="AE91" s="80" t="s">
        <v>18</v>
      </c>
      <c r="AF91" s="80" t="s">
        <v>145</v>
      </c>
      <c r="AG91" s="80">
        <v>5852.8155305832624</v>
      </c>
      <c r="AH91" s="80" t="s">
        <v>33</v>
      </c>
      <c r="AI91">
        <f t="shared" si="10"/>
        <v>2019</v>
      </c>
      <c r="AK91" s="80" t="s">
        <v>163</v>
      </c>
      <c r="AL91" s="80" t="s">
        <v>150</v>
      </c>
      <c r="AM91" s="80" t="s">
        <v>147</v>
      </c>
      <c r="AN91" s="80" t="s">
        <v>56</v>
      </c>
      <c r="AO91" s="80" t="s">
        <v>116</v>
      </c>
      <c r="AP91" s="80" t="s">
        <v>23</v>
      </c>
      <c r="AQ91" s="80">
        <v>3</v>
      </c>
      <c r="AR91">
        <f t="shared" si="11"/>
        <v>2019</v>
      </c>
    </row>
    <row r="92" spans="2:44" x14ac:dyDescent="0.3">
      <c r="B92" s="23" t="s">
        <v>48</v>
      </c>
      <c r="C92" s="23" t="s">
        <v>11</v>
      </c>
      <c r="D92" s="23" t="s">
        <v>10</v>
      </c>
      <c r="E92" s="23" t="s">
        <v>56</v>
      </c>
      <c r="F92" s="82">
        <f>IF(INDEX('Instructions &amp; General Inputs'!$D$24:$D$32,MATCH(E92,'Instructions &amp; General Inputs'!$C$24:$C$32,0))="Yes",SUMIFS($AG:$AG,$AI:$AI,F$5,$AC:$AC,$E92,$AD:$AD,$C92,$AE:$AE,$D92),0)</f>
        <v>0</v>
      </c>
      <c r="G92" s="25"/>
      <c r="H92" s="161">
        <v>0.15</v>
      </c>
      <c r="I92" s="161">
        <v>0.1714285714285714</v>
      </c>
      <c r="J92" s="161">
        <v>0.19999999999999998</v>
      </c>
      <c r="K92" s="25"/>
      <c r="L92" s="161">
        <v>0.4</v>
      </c>
      <c r="M92" s="161">
        <v>0.4</v>
      </c>
      <c r="N92" s="161">
        <v>0.4</v>
      </c>
      <c r="O92" s="25"/>
      <c r="P92" s="167">
        <v>1</v>
      </c>
      <c r="Q92" s="167">
        <v>0</v>
      </c>
      <c r="R92" s="167">
        <v>1</v>
      </c>
      <c r="S92" s="160" t="str">
        <f t="shared" si="9"/>
        <v>SMI</v>
      </c>
      <c r="T92" s="25"/>
      <c r="U92" s="162" t="b" cm="1">
        <f t="array" ref="U92">IF(COUNTIFS($P$8:$R$8,$U$2)&gt;0,$F92*H92*INDEX($P92:$R92,,MATCH($U$2,$P$8:$R$8,0)),
IF($U$2=$S$5,$F92*SUM(H92,IF($S92="",0,IF(INDEX($V$3:$V$5,MATCH($S92,$U$3:$U$5,0))="Yes",L92,0))),
IF($U$2=$S$6,$F92*SUM(H92,IF($S92="",0,IF(INDEX($V$3:$V$5,MATCH($S92,$U$3:$U$5,0))="Yes",L92,0)),0)*$R92)))</f>
        <v>0</v>
      </c>
      <c r="V92" s="162" t="b" cm="1">
        <f t="array" ref="V92">IF(COUNTIFS($P$8:$R$8,$U$2)&gt;0,$F92*I92*INDEX($P92:$R92,,MATCH($U$2,$P$8:$R$8,0)),
IF($U$2=$S$5,$F92*SUM(I92,IF($S92="",0,IF(INDEX($V$3:$V$5,MATCH($S92,$U$3:$U$5,0))="Yes",M92,0))),
IF($U$2=$S$6,$F92*SUM(I92,IF($S92="",0,IF(INDEX($V$3:$V$5,MATCH($S92,$U$3:$U$5,0))="Yes",M92,0)),0)*$R92)))</f>
        <v>0</v>
      </c>
      <c r="W92" s="162" t="b" cm="1">
        <f t="array" ref="W92">IF(COUNTIFS($P$8:$R$8,$U$2)&gt;0,$F92*J92*INDEX($P92:$R92,,MATCH($U$2,$P$8:$R$8,0)),
IF($U$2=$S$5,$F92*SUM(J92,IF($S92="",0,IF(INDEX($V$3:$V$5,MATCH($S92,$U$3:$U$5,0))="Yes",N92,0))),
IF($U$2=$S$6,$F92*SUM(J92,IF($S92="",0,IF(INDEX($V$3:$V$5,MATCH($S92,$U$3:$U$5,0))="Yes",N92,0)),0)*$R92)))</f>
        <v>0</v>
      </c>
      <c r="Y92" s="162" t="e" cm="1">
        <f t="array" ref="Y92">INDEX($U92:$W92,,MATCH('Instructions &amp; General Inputs'!$C$35,$U$8:$W$8,0))</f>
        <v>#N/A</v>
      </c>
      <c r="AA92" s="80" t="s">
        <v>143</v>
      </c>
      <c r="AB92" s="80" t="s">
        <v>147</v>
      </c>
      <c r="AC92" s="80" t="s">
        <v>46</v>
      </c>
      <c r="AD92" s="80" t="s">
        <v>16</v>
      </c>
      <c r="AE92" s="80" t="s">
        <v>18</v>
      </c>
      <c r="AF92" s="80" t="s">
        <v>146</v>
      </c>
      <c r="AG92" s="80">
        <v>1448</v>
      </c>
      <c r="AH92" s="80" t="s">
        <v>33</v>
      </c>
      <c r="AI92">
        <f t="shared" si="10"/>
        <v>2019</v>
      </c>
      <c r="AK92" s="80" t="s">
        <v>163</v>
      </c>
      <c r="AL92" s="80" t="s">
        <v>150</v>
      </c>
      <c r="AM92" s="80" t="s">
        <v>147</v>
      </c>
      <c r="AN92" s="80" t="s">
        <v>56</v>
      </c>
      <c r="AO92" s="80" t="s">
        <v>13</v>
      </c>
      <c r="AP92" s="80" t="s">
        <v>14</v>
      </c>
      <c r="AQ92" s="80">
        <v>7</v>
      </c>
      <c r="AR92">
        <f t="shared" si="11"/>
        <v>2019</v>
      </c>
    </row>
    <row r="93" spans="2:44" x14ac:dyDescent="0.3">
      <c r="B93" s="23" t="s">
        <v>48</v>
      </c>
      <c r="C93" s="23" t="s">
        <v>13</v>
      </c>
      <c r="D93" s="23" t="s">
        <v>5</v>
      </c>
      <c r="E93" s="23" t="s">
        <v>56</v>
      </c>
      <c r="F93" s="82">
        <f>IF(INDEX('Instructions &amp; General Inputs'!$D$24:$D$32,MATCH(E93,'Instructions &amp; General Inputs'!$C$24:$C$32,0))="Yes",SUMIFS($AG:$AG,$AI:$AI,F$5,$AC:$AC,$E93,$AD:$AD,$C93,$AE:$AE,$D93),0)</f>
        <v>0</v>
      </c>
      <c r="G93" s="25"/>
      <c r="H93" s="161">
        <v>0.25</v>
      </c>
      <c r="I93" s="161">
        <v>0.2857142857142857</v>
      </c>
      <c r="J93" s="161">
        <v>0.33333333333333331</v>
      </c>
      <c r="K93" s="25"/>
      <c r="L93" s="161" t="s">
        <v>482</v>
      </c>
      <c r="M93" s="161" t="s">
        <v>482</v>
      </c>
      <c r="N93" s="161" t="s">
        <v>482</v>
      </c>
      <c r="O93" s="25"/>
      <c r="P93" s="167">
        <v>1</v>
      </c>
      <c r="Q93" s="167">
        <v>0</v>
      </c>
      <c r="R93" s="167">
        <v>1</v>
      </c>
      <c r="S93" s="160" t="str">
        <f t="shared" si="9"/>
        <v/>
      </c>
      <c r="T93" s="25"/>
      <c r="U93" s="162" t="b" cm="1">
        <f t="array" ref="U93">IF(COUNTIFS($P$8:$R$8,$U$2)&gt;0,$F93*H93*INDEX($P93:$R93,,MATCH($U$2,$P$8:$R$8,0)),
IF($U$2=$S$5,$F93*SUM(H93,IF($S93="",0,IF(INDEX($V$3:$V$5,MATCH($S93,$U$3:$U$5,0))="Yes",L93,0))),
IF($U$2=$S$6,$F93*SUM(H93,IF($S93="",0,IF(INDEX($V$3:$V$5,MATCH($S93,$U$3:$U$5,0))="Yes",L93,0)),0)*$R93)))</f>
        <v>0</v>
      </c>
      <c r="V93" s="162" t="b" cm="1">
        <f t="array" ref="V93">IF(COUNTIFS($P$8:$R$8,$U$2)&gt;0,$F93*I93*INDEX($P93:$R93,,MATCH($U$2,$P$8:$R$8,0)),
IF($U$2=$S$5,$F93*SUM(I93,IF($S93="",0,IF(INDEX($V$3:$V$5,MATCH($S93,$U$3:$U$5,0))="Yes",M93,0))),
IF($U$2=$S$6,$F93*SUM(I93,IF($S93="",0,IF(INDEX($V$3:$V$5,MATCH($S93,$U$3:$U$5,0))="Yes",M93,0)),0)*$R93)))</f>
        <v>0</v>
      </c>
      <c r="W93" s="162" t="b" cm="1">
        <f t="array" ref="W93">IF(COUNTIFS($P$8:$R$8,$U$2)&gt;0,$F93*J93*INDEX($P93:$R93,,MATCH($U$2,$P$8:$R$8,0)),
IF($U$2=$S$5,$F93*SUM(J93,IF($S93="",0,IF(INDEX($V$3:$V$5,MATCH($S93,$U$3:$U$5,0))="Yes",N93,0))),
IF($U$2=$S$6,$F93*SUM(J93,IF($S93="",0,IF(INDEX($V$3:$V$5,MATCH($S93,$U$3:$U$5,0))="Yes",N93,0)),0)*$R93)))</f>
        <v>0</v>
      </c>
      <c r="Y93" s="162" t="e" cm="1">
        <f t="array" ref="Y93">INDEX($U93:$W93,,MATCH('Instructions &amp; General Inputs'!$C$35,$U$8:$W$8,0))</f>
        <v>#N/A</v>
      </c>
      <c r="AA93" s="80" t="s">
        <v>143</v>
      </c>
      <c r="AB93" s="80" t="s">
        <v>147</v>
      </c>
      <c r="AC93" s="80" t="s">
        <v>46</v>
      </c>
      <c r="AD93" s="80" t="s">
        <v>16</v>
      </c>
      <c r="AE93" s="80" t="s">
        <v>18</v>
      </c>
      <c r="AF93" s="80" t="s">
        <v>148</v>
      </c>
      <c r="AG93" s="80">
        <v>1525.0644486099482</v>
      </c>
      <c r="AH93" s="80" t="s">
        <v>33</v>
      </c>
      <c r="AI93">
        <f t="shared" si="10"/>
        <v>2019</v>
      </c>
      <c r="AK93" s="80" t="s">
        <v>163</v>
      </c>
      <c r="AL93" s="80" t="s">
        <v>150</v>
      </c>
      <c r="AM93" s="80" t="s">
        <v>147</v>
      </c>
      <c r="AN93" s="80" t="s">
        <v>56</v>
      </c>
      <c r="AO93" s="80" t="s">
        <v>15</v>
      </c>
      <c r="AP93" s="80" t="s">
        <v>14</v>
      </c>
      <c r="AQ93" s="80">
        <v>10</v>
      </c>
      <c r="AR93">
        <f t="shared" si="11"/>
        <v>2019</v>
      </c>
    </row>
    <row r="94" spans="2:44" x14ac:dyDescent="0.3">
      <c r="B94" s="23" t="s">
        <v>48</v>
      </c>
      <c r="C94" s="23" t="s">
        <v>13</v>
      </c>
      <c r="D94" s="23" t="s">
        <v>6</v>
      </c>
      <c r="E94" s="23" t="s">
        <v>56</v>
      </c>
      <c r="F94" s="82">
        <f>IF(INDEX('Instructions &amp; General Inputs'!$D$24:$D$32,MATCH(E94,'Instructions &amp; General Inputs'!$C$24:$C$32,0))="Yes",SUMIFS($AG:$AG,$AI:$AI,F$5,$AC:$AC,$E94,$AD:$AD,$C94,$AE:$AE,$D94),0)</f>
        <v>0</v>
      </c>
      <c r="G94" s="25"/>
      <c r="H94" s="161">
        <v>0.25</v>
      </c>
      <c r="I94" s="161">
        <v>0.2857142857142857</v>
      </c>
      <c r="J94" s="161">
        <v>0.33333333333333331</v>
      </c>
      <c r="K94" s="25"/>
      <c r="L94" s="161" t="s">
        <v>482</v>
      </c>
      <c r="M94" s="161" t="s">
        <v>482</v>
      </c>
      <c r="N94" s="161" t="s">
        <v>482</v>
      </c>
      <c r="O94" s="25"/>
      <c r="P94" s="167">
        <v>1</v>
      </c>
      <c r="Q94" s="167">
        <v>0</v>
      </c>
      <c r="R94" s="167">
        <v>1</v>
      </c>
      <c r="S94" s="160" t="str">
        <f t="shared" si="9"/>
        <v/>
      </c>
      <c r="T94" s="25"/>
      <c r="U94" s="162" t="b" cm="1">
        <f t="array" ref="U94">IF(COUNTIFS($P$8:$R$8,$U$2)&gt;0,$F94*H94*INDEX($P94:$R94,,MATCH($U$2,$P$8:$R$8,0)),
IF($U$2=$S$5,$F94*SUM(H94,IF($S94="",0,IF(INDEX($V$3:$V$5,MATCH($S94,$U$3:$U$5,0))="Yes",L94,0))),
IF($U$2=$S$6,$F94*SUM(H94,IF($S94="",0,IF(INDEX($V$3:$V$5,MATCH($S94,$U$3:$U$5,0))="Yes",L94,0)),0)*$R94)))</f>
        <v>0</v>
      </c>
      <c r="V94" s="162" t="b" cm="1">
        <f t="array" ref="V94">IF(COUNTIFS($P$8:$R$8,$U$2)&gt;0,$F94*I94*INDEX($P94:$R94,,MATCH($U$2,$P$8:$R$8,0)),
IF($U$2=$S$5,$F94*SUM(I94,IF($S94="",0,IF(INDEX($V$3:$V$5,MATCH($S94,$U$3:$U$5,0))="Yes",M94,0))),
IF($U$2=$S$6,$F94*SUM(I94,IF($S94="",0,IF(INDEX($V$3:$V$5,MATCH($S94,$U$3:$U$5,0))="Yes",M94,0)),0)*$R94)))</f>
        <v>0</v>
      </c>
      <c r="W94" s="162" t="b" cm="1">
        <f t="array" ref="W94">IF(COUNTIFS($P$8:$R$8,$U$2)&gt;0,$F94*J94*INDEX($P94:$R94,,MATCH($U$2,$P$8:$R$8,0)),
IF($U$2=$S$5,$F94*SUM(J94,IF($S94="",0,IF(INDEX($V$3:$V$5,MATCH($S94,$U$3:$U$5,0))="Yes",N94,0))),
IF($U$2=$S$6,$F94*SUM(J94,IF($S94="",0,IF(INDEX($V$3:$V$5,MATCH($S94,$U$3:$U$5,0))="Yes",N94,0)),0)*$R94)))</f>
        <v>0</v>
      </c>
      <c r="Y94" s="162" t="e" cm="1">
        <f t="array" ref="Y94">INDEX($U94:$W94,,MATCH('Instructions &amp; General Inputs'!$C$35,$U$8:$W$8,0))</f>
        <v>#N/A</v>
      </c>
      <c r="AA94" s="80" t="s">
        <v>143</v>
      </c>
      <c r="AB94" s="80" t="s">
        <v>147</v>
      </c>
      <c r="AC94" s="80" t="s">
        <v>46</v>
      </c>
      <c r="AD94" s="80" t="s">
        <v>16</v>
      </c>
      <c r="AE94" s="80" t="s">
        <v>19</v>
      </c>
      <c r="AF94" s="80" t="s">
        <v>145</v>
      </c>
      <c r="AG94" s="80">
        <v>5004.853653550148</v>
      </c>
      <c r="AH94" s="80" t="s">
        <v>33</v>
      </c>
      <c r="AI94">
        <f t="shared" si="10"/>
        <v>2019</v>
      </c>
      <c r="AK94" s="80" t="s">
        <v>163</v>
      </c>
      <c r="AL94" s="80" t="s">
        <v>150</v>
      </c>
      <c r="AM94" s="80" t="s">
        <v>147</v>
      </c>
      <c r="AN94" s="80" t="s">
        <v>56</v>
      </c>
      <c r="AO94" s="80" t="s">
        <v>4</v>
      </c>
      <c r="AP94" s="80" t="s">
        <v>8</v>
      </c>
      <c r="AQ94" s="80">
        <v>1052</v>
      </c>
      <c r="AR94">
        <f t="shared" si="11"/>
        <v>2019</v>
      </c>
    </row>
    <row r="95" spans="2:44" x14ac:dyDescent="0.3">
      <c r="B95" s="23" t="s">
        <v>48</v>
      </c>
      <c r="C95" s="23" t="s">
        <v>13</v>
      </c>
      <c r="D95" s="23" t="s">
        <v>7</v>
      </c>
      <c r="E95" s="23" t="s">
        <v>56</v>
      </c>
      <c r="F95" s="82">
        <f>IF(INDEX('Instructions &amp; General Inputs'!$D$24:$D$32,MATCH(E95,'Instructions &amp; General Inputs'!$C$24:$C$32,0))="Yes",SUMIFS($AG:$AG,$AI:$AI,F$5,$AC:$AC,$E95,$AD:$AD,$C95,$AE:$AE,$D95),0)</f>
        <v>0</v>
      </c>
      <c r="G95" s="25"/>
      <c r="H95" s="161">
        <v>0.25</v>
      </c>
      <c r="I95" s="161">
        <v>0.2857142857142857</v>
      </c>
      <c r="J95" s="161">
        <v>0.33333333333333331</v>
      </c>
      <c r="K95" s="25"/>
      <c r="L95" s="161" t="s">
        <v>482</v>
      </c>
      <c r="M95" s="161" t="s">
        <v>482</v>
      </c>
      <c r="N95" s="161" t="s">
        <v>482</v>
      </c>
      <c r="O95" s="25"/>
      <c r="P95" s="167">
        <v>1</v>
      </c>
      <c r="Q95" s="167">
        <v>0</v>
      </c>
      <c r="R95" s="167">
        <v>1</v>
      </c>
      <c r="S95" s="160" t="str">
        <f t="shared" si="9"/>
        <v/>
      </c>
      <c r="T95" s="25"/>
      <c r="U95" s="162" t="b" cm="1">
        <f t="array" ref="U95">IF(COUNTIFS($P$8:$R$8,$U$2)&gt;0,$F95*H95*INDEX($P95:$R95,,MATCH($U$2,$P$8:$R$8,0)),
IF($U$2=$S$5,$F95*SUM(H95,IF($S95="",0,IF(INDEX($V$3:$V$5,MATCH($S95,$U$3:$U$5,0))="Yes",L95,0))),
IF($U$2=$S$6,$F95*SUM(H95,IF($S95="",0,IF(INDEX($V$3:$V$5,MATCH($S95,$U$3:$U$5,0))="Yes",L95,0)),0)*$R95)))</f>
        <v>0</v>
      </c>
      <c r="V95" s="162" t="b" cm="1">
        <f t="array" ref="V95">IF(COUNTIFS($P$8:$R$8,$U$2)&gt;0,$F95*I95*INDEX($P95:$R95,,MATCH($U$2,$P$8:$R$8,0)),
IF($U$2=$S$5,$F95*SUM(I95,IF($S95="",0,IF(INDEX($V$3:$V$5,MATCH($S95,$U$3:$U$5,0))="Yes",M95,0))),
IF($U$2=$S$6,$F95*SUM(I95,IF($S95="",0,IF(INDEX($V$3:$V$5,MATCH($S95,$U$3:$U$5,0))="Yes",M95,0)),0)*$R95)))</f>
        <v>0</v>
      </c>
      <c r="W95" s="162" t="b" cm="1">
        <f t="array" ref="W95">IF(COUNTIFS($P$8:$R$8,$U$2)&gt;0,$F95*J95*INDEX($P95:$R95,,MATCH($U$2,$P$8:$R$8,0)),
IF($U$2=$S$5,$F95*SUM(J95,IF($S95="",0,IF(INDEX($V$3:$V$5,MATCH($S95,$U$3:$U$5,0))="Yes",N95,0))),
IF($U$2=$S$6,$F95*SUM(J95,IF($S95="",0,IF(INDEX($V$3:$V$5,MATCH($S95,$U$3:$U$5,0))="Yes",N95,0)),0)*$R95)))</f>
        <v>0</v>
      </c>
      <c r="Y95" s="162" t="e" cm="1">
        <f t="array" ref="Y95">INDEX($U95:$W95,,MATCH('Instructions &amp; General Inputs'!$C$35,$U$8:$W$8,0))</f>
        <v>#N/A</v>
      </c>
      <c r="AA95" s="80" t="s">
        <v>143</v>
      </c>
      <c r="AB95" s="80" t="s">
        <v>147</v>
      </c>
      <c r="AC95" s="80" t="s">
        <v>46</v>
      </c>
      <c r="AD95" s="80" t="s">
        <v>16</v>
      </c>
      <c r="AE95" s="80" t="s">
        <v>19</v>
      </c>
      <c r="AF95" s="80" t="s">
        <v>146</v>
      </c>
      <c r="AG95" s="80">
        <v>1394</v>
      </c>
      <c r="AH95" s="80" t="s">
        <v>33</v>
      </c>
      <c r="AI95">
        <f t="shared" si="10"/>
        <v>2019</v>
      </c>
      <c r="AK95" s="80" t="s">
        <v>163</v>
      </c>
      <c r="AL95" s="80" t="s">
        <v>150</v>
      </c>
      <c r="AM95" s="80" t="s">
        <v>147</v>
      </c>
      <c r="AN95" s="80" t="s">
        <v>56</v>
      </c>
      <c r="AO95" s="80" t="s">
        <v>11</v>
      </c>
      <c r="AP95" s="80" t="s">
        <v>8</v>
      </c>
      <c r="AQ95" s="80">
        <v>221</v>
      </c>
      <c r="AR95">
        <f t="shared" si="11"/>
        <v>2019</v>
      </c>
    </row>
    <row r="96" spans="2:44" x14ac:dyDescent="0.3">
      <c r="B96" s="23" t="s">
        <v>48</v>
      </c>
      <c r="C96" s="23" t="s">
        <v>13</v>
      </c>
      <c r="D96" s="23" t="s">
        <v>14</v>
      </c>
      <c r="E96" s="23" t="s">
        <v>56</v>
      </c>
      <c r="F96" s="82">
        <f>IF(INDEX('Instructions &amp; General Inputs'!$D$24:$D$32,MATCH(E96,'Instructions &amp; General Inputs'!$C$24:$C$32,0))="Yes",SUMIFS($AG:$AG,$AI:$AI,F$5,$AC:$AC,$E96,$AD:$AD,$C96,$AE:$AE,$D96),0)</f>
        <v>0</v>
      </c>
      <c r="G96" s="25"/>
      <c r="H96" s="161">
        <v>0.25</v>
      </c>
      <c r="I96" s="161">
        <v>0.2857142857142857</v>
      </c>
      <c r="J96" s="161">
        <v>0.33333333333333331</v>
      </c>
      <c r="K96" s="25"/>
      <c r="L96" s="161" t="s">
        <v>482</v>
      </c>
      <c r="M96" s="161" t="s">
        <v>482</v>
      </c>
      <c r="N96" s="161" t="s">
        <v>482</v>
      </c>
      <c r="O96" s="25"/>
      <c r="P96" s="167">
        <v>1</v>
      </c>
      <c r="Q96" s="167">
        <v>0</v>
      </c>
      <c r="R96" s="167">
        <v>1</v>
      </c>
      <c r="S96" s="160" t="str">
        <f t="shared" si="9"/>
        <v/>
      </c>
      <c r="T96" s="25"/>
      <c r="U96" s="162" t="b" cm="1">
        <f t="array" ref="U96">IF(COUNTIFS($P$8:$R$8,$U$2)&gt;0,$F96*H96*INDEX($P96:$R96,,MATCH($U$2,$P$8:$R$8,0)),
IF($U$2=$S$5,$F96*SUM(H96,IF($S96="",0,IF(INDEX($V$3:$V$5,MATCH($S96,$U$3:$U$5,0))="Yes",L96,0))),
IF($U$2=$S$6,$F96*SUM(H96,IF($S96="",0,IF(INDEX($V$3:$V$5,MATCH($S96,$U$3:$U$5,0))="Yes",L96,0)),0)*$R96)))</f>
        <v>0</v>
      </c>
      <c r="V96" s="162" t="b" cm="1">
        <f t="array" ref="V96">IF(COUNTIFS($P$8:$R$8,$U$2)&gt;0,$F96*I96*INDEX($P96:$R96,,MATCH($U$2,$P$8:$R$8,0)),
IF($U$2=$S$5,$F96*SUM(I96,IF($S96="",0,IF(INDEX($V$3:$V$5,MATCH($S96,$U$3:$U$5,0))="Yes",M96,0))),
IF($U$2=$S$6,$F96*SUM(I96,IF($S96="",0,IF(INDEX($V$3:$V$5,MATCH($S96,$U$3:$U$5,0))="Yes",M96,0)),0)*$R96)))</f>
        <v>0</v>
      </c>
      <c r="W96" s="162" t="b" cm="1">
        <f t="array" ref="W96">IF(COUNTIFS($P$8:$R$8,$U$2)&gt;0,$F96*J96*INDEX($P96:$R96,,MATCH($U$2,$P$8:$R$8,0)),
IF($U$2=$S$5,$F96*SUM(J96,IF($S96="",0,IF(INDEX($V$3:$V$5,MATCH($S96,$U$3:$U$5,0))="Yes",N96,0))),
IF($U$2=$S$6,$F96*SUM(J96,IF($S96="",0,IF(INDEX($V$3:$V$5,MATCH($S96,$U$3:$U$5,0))="Yes",N96,0)),0)*$R96)))</f>
        <v>0</v>
      </c>
      <c r="Y96" s="162" t="e" cm="1">
        <f t="array" ref="Y96">INDEX($U96:$W96,,MATCH('Instructions &amp; General Inputs'!$C$35,$U$8:$W$8,0))</f>
        <v>#N/A</v>
      </c>
      <c r="AA96" s="80" t="s">
        <v>143</v>
      </c>
      <c r="AB96" s="80" t="s">
        <v>147</v>
      </c>
      <c r="AC96" s="80" t="s">
        <v>46</v>
      </c>
      <c r="AD96" s="80" t="s">
        <v>16</v>
      </c>
      <c r="AE96" s="80" t="s">
        <v>19</v>
      </c>
      <c r="AF96" s="80" t="s">
        <v>148</v>
      </c>
      <c r="AG96" s="80">
        <v>1141.8386830687523</v>
      </c>
      <c r="AH96" s="80" t="s">
        <v>33</v>
      </c>
      <c r="AI96">
        <f t="shared" si="10"/>
        <v>2019</v>
      </c>
      <c r="AK96" s="80" t="s">
        <v>163</v>
      </c>
      <c r="AL96" s="80" t="s">
        <v>150</v>
      </c>
      <c r="AM96" s="80" t="s">
        <v>147</v>
      </c>
      <c r="AN96" s="80" t="s">
        <v>57</v>
      </c>
      <c r="AO96" s="80" t="s">
        <v>20</v>
      </c>
      <c r="AP96" s="80" t="s">
        <v>14</v>
      </c>
      <c r="AQ96" s="80">
        <v>8</v>
      </c>
      <c r="AR96">
        <f t="shared" si="11"/>
        <v>2019</v>
      </c>
    </row>
    <row r="97" spans="2:44" x14ac:dyDescent="0.3">
      <c r="B97" s="23" t="s">
        <v>48</v>
      </c>
      <c r="C97" s="23" t="s">
        <v>15</v>
      </c>
      <c r="D97" s="23" t="s">
        <v>12</v>
      </c>
      <c r="E97" s="23" t="s">
        <v>56</v>
      </c>
      <c r="F97" s="82">
        <f>IF(INDEX('Instructions &amp; General Inputs'!$D$24:$D$32,MATCH(E97,'Instructions &amp; General Inputs'!$C$24:$C$32,0))="Yes",SUMIFS($AG:$AG,$AI:$AI,F$5,$AC:$AC,$E97,$AD:$AD,$C97,$AE:$AE,$D97),0)</f>
        <v>0</v>
      </c>
      <c r="G97" s="25"/>
      <c r="H97" s="161">
        <v>0.15</v>
      </c>
      <c r="I97" s="161">
        <v>0.1714285714285714</v>
      </c>
      <c r="J97" s="161">
        <v>0.19999999999999998</v>
      </c>
      <c r="K97" s="25"/>
      <c r="L97" s="161">
        <v>0.4</v>
      </c>
      <c r="M97" s="161">
        <v>0.4</v>
      </c>
      <c r="N97" s="161">
        <v>0.4</v>
      </c>
      <c r="O97" s="25"/>
      <c r="P97" s="167">
        <v>1</v>
      </c>
      <c r="Q97" s="167">
        <v>0</v>
      </c>
      <c r="R97" s="167">
        <v>1</v>
      </c>
      <c r="S97" s="160" t="str">
        <f t="shared" si="9"/>
        <v>SMI</v>
      </c>
      <c r="T97" s="25"/>
      <c r="U97" s="162" t="b" cm="1">
        <f t="array" ref="U97">IF(COUNTIFS($P$8:$R$8,$U$2)&gt;0,$F97*H97*INDEX($P97:$R97,,MATCH($U$2,$P$8:$R$8,0)),
IF($U$2=$S$5,$F97*SUM(H97,IF($S97="",0,IF(INDEX($V$3:$V$5,MATCH($S97,$U$3:$U$5,0))="Yes",L97,0))),
IF($U$2=$S$6,$F97*SUM(H97,IF($S97="",0,IF(INDEX($V$3:$V$5,MATCH($S97,$U$3:$U$5,0))="Yes",L97,0)),0)*$R97)))</f>
        <v>0</v>
      </c>
      <c r="V97" s="162" t="b" cm="1">
        <f t="array" ref="V97">IF(COUNTIFS($P$8:$R$8,$U$2)&gt;0,$F97*I97*INDEX($P97:$R97,,MATCH($U$2,$P$8:$R$8,0)),
IF($U$2=$S$5,$F97*SUM(I97,IF($S97="",0,IF(INDEX($V$3:$V$5,MATCH($S97,$U$3:$U$5,0))="Yes",M97,0))),
IF($U$2=$S$6,$F97*SUM(I97,IF($S97="",0,IF(INDEX($V$3:$V$5,MATCH($S97,$U$3:$U$5,0))="Yes",M97,0)),0)*$R97)))</f>
        <v>0</v>
      </c>
      <c r="W97" s="162" t="b" cm="1">
        <f t="array" ref="W97">IF(COUNTIFS($P$8:$R$8,$U$2)&gt;0,$F97*J97*INDEX($P97:$R97,,MATCH($U$2,$P$8:$R$8,0)),
IF($U$2=$S$5,$F97*SUM(J97,IF($S97="",0,IF(INDEX($V$3:$V$5,MATCH($S97,$U$3:$U$5,0))="Yes",N97,0))),
IF($U$2=$S$6,$F97*SUM(J97,IF($S97="",0,IF(INDEX($V$3:$V$5,MATCH($S97,$U$3:$U$5,0))="Yes",N97,0)),0)*$R97)))</f>
        <v>0</v>
      </c>
      <c r="Y97" s="162" t="e" cm="1">
        <f t="array" ref="Y97">INDEX($U97:$W97,,MATCH('Instructions &amp; General Inputs'!$C$35,$U$8:$W$8,0))</f>
        <v>#N/A</v>
      </c>
      <c r="AA97" s="80" t="s">
        <v>143</v>
      </c>
      <c r="AB97" s="80" t="s">
        <v>147</v>
      </c>
      <c r="AC97" s="80" t="s">
        <v>46</v>
      </c>
      <c r="AD97" s="80" t="s">
        <v>16</v>
      </c>
      <c r="AE97" s="80" t="s">
        <v>17</v>
      </c>
      <c r="AF97" s="80" t="s">
        <v>149</v>
      </c>
      <c r="AG97" s="80">
        <v>0.1612900048494339</v>
      </c>
      <c r="AH97" s="80" t="s">
        <v>33</v>
      </c>
      <c r="AI97">
        <f t="shared" si="10"/>
        <v>2019</v>
      </c>
      <c r="AK97" s="80" t="s">
        <v>163</v>
      </c>
      <c r="AL97" s="80" t="s">
        <v>150</v>
      </c>
      <c r="AM97" s="80" t="s">
        <v>147</v>
      </c>
      <c r="AN97" s="80" t="s">
        <v>57</v>
      </c>
      <c r="AO97" s="80" t="s">
        <v>116</v>
      </c>
      <c r="AP97" s="80" t="s">
        <v>22</v>
      </c>
      <c r="AQ97" s="80">
        <v>3</v>
      </c>
      <c r="AR97">
        <f t="shared" si="11"/>
        <v>2019</v>
      </c>
    </row>
    <row r="98" spans="2:44" x14ac:dyDescent="0.3">
      <c r="B98" s="23" t="s">
        <v>48</v>
      </c>
      <c r="C98" s="23" t="s">
        <v>15</v>
      </c>
      <c r="D98" s="23" t="s">
        <v>14</v>
      </c>
      <c r="E98" s="23" t="s">
        <v>56</v>
      </c>
      <c r="F98" s="82">
        <f>IF(INDEX('Instructions &amp; General Inputs'!$D$24:$D$32,MATCH(E98,'Instructions &amp; General Inputs'!$C$24:$C$32,0))="Yes",SUMIFS($AG:$AG,$AI:$AI,F$5,$AC:$AC,$E98,$AD:$AD,$C98,$AE:$AE,$D98),0)</f>
        <v>0</v>
      </c>
      <c r="G98" s="25"/>
      <c r="H98" s="161">
        <v>0.15</v>
      </c>
      <c r="I98" s="161">
        <v>0.1714285714285714</v>
      </c>
      <c r="J98" s="161">
        <v>0.19999999999999998</v>
      </c>
      <c r="K98" s="25"/>
      <c r="L98" s="161">
        <v>0.4</v>
      </c>
      <c r="M98" s="161">
        <v>0.4</v>
      </c>
      <c r="N98" s="161">
        <v>0.4</v>
      </c>
      <c r="O98" s="25"/>
      <c r="P98" s="167">
        <v>1</v>
      </c>
      <c r="Q98" s="167">
        <v>0</v>
      </c>
      <c r="R98" s="167">
        <v>1</v>
      </c>
      <c r="S98" s="160" t="str">
        <f t="shared" si="9"/>
        <v>SMI</v>
      </c>
      <c r="T98" s="25"/>
      <c r="U98" s="162" t="b" cm="1">
        <f t="array" ref="U98">IF(COUNTIFS($P$8:$R$8,$U$2)&gt;0,$F98*H98*INDEX($P98:$R98,,MATCH($U$2,$P$8:$R$8,0)),
IF($U$2=$S$5,$F98*SUM(H98,IF($S98="",0,IF(INDEX($V$3:$V$5,MATCH($S98,$U$3:$U$5,0))="Yes",L98,0))),
IF($U$2=$S$6,$F98*SUM(H98,IF($S98="",0,IF(INDEX($V$3:$V$5,MATCH($S98,$U$3:$U$5,0))="Yes",L98,0)),0)*$R98)))</f>
        <v>0</v>
      </c>
      <c r="V98" s="162" t="b" cm="1">
        <f t="array" ref="V98">IF(COUNTIFS($P$8:$R$8,$U$2)&gt;0,$F98*I98*INDEX($P98:$R98,,MATCH($U$2,$P$8:$R$8,0)),
IF($U$2=$S$5,$F98*SUM(I98,IF($S98="",0,IF(INDEX($V$3:$V$5,MATCH($S98,$U$3:$U$5,0))="Yes",M98,0))),
IF($U$2=$S$6,$F98*SUM(I98,IF($S98="",0,IF(INDEX($V$3:$V$5,MATCH($S98,$U$3:$U$5,0))="Yes",M98,0)),0)*$R98)))</f>
        <v>0</v>
      </c>
      <c r="W98" s="162" t="b" cm="1">
        <f t="array" ref="W98">IF(COUNTIFS($P$8:$R$8,$U$2)&gt;0,$F98*J98*INDEX($P98:$R98,,MATCH($U$2,$P$8:$R$8,0)),
IF($U$2=$S$5,$F98*SUM(J98,IF($S98="",0,IF(INDEX($V$3:$V$5,MATCH($S98,$U$3:$U$5,0))="Yes",N98,0))),
IF($U$2=$S$6,$F98*SUM(J98,IF($S98="",0,IF(INDEX($V$3:$V$5,MATCH($S98,$U$3:$U$5,0))="Yes",N98,0)),0)*$R98)))</f>
        <v>0</v>
      </c>
      <c r="Y98" s="162" t="e" cm="1">
        <f t="array" ref="Y98">INDEX($U98:$W98,,MATCH('Instructions &amp; General Inputs'!$C$35,$U$8:$W$8,0))</f>
        <v>#N/A</v>
      </c>
      <c r="AA98" s="80" t="s">
        <v>143</v>
      </c>
      <c r="AB98" s="80" t="s">
        <v>147</v>
      </c>
      <c r="AC98" s="80" t="s">
        <v>46</v>
      </c>
      <c r="AD98" s="80" t="s">
        <v>16</v>
      </c>
      <c r="AE98" s="80" t="s">
        <v>17</v>
      </c>
      <c r="AF98" s="80" t="s">
        <v>145</v>
      </c>
      <c r="AG98" s="80">
        <v>5001.2153805941343</v>
      </c>
      <c r="AH98" s="80" t="s">
        <v>33</v>
      </c>
      <c r="AI98">
        <f t="shared" si="10"/>
        <v>2019</v>
      </c>
      <c r="AK98" s="80" t="s">
        <v>163</v>
      </c>
      <c r="AL98" s="80" t="s">
        <v>150</v>
      </c>
      <c r="AM98" s="80" t="s">
        <v>147</v>
      </c>
      <c r="AN98" s="80" t="s">
        <v>57</v>
      </c>
      <c r="AO98" s="80" t="s">
        <v>116</v>
      </c>
      <c r="AP98" s="80" t="s">
        <v>23</v>
      </c>
      <c r="AQ98" s="80">
        <v>2</v>
      </c>
      <c r="AR98">
        <f t="shared" si="11"/>
        <v>2019</v>
      </c>
    </row>
    <row r="99" spans="2:44" x14ac:dyDescent="0.3">
      <c r="B99" s="23" t="s">
        <v>48</v>
      </c>
      <c r="C99" s="23" t="s">
        <v>16</v>
      </c>
      <c r="D99" s="23" t="s">
        <v>17</v>
      </c>
      <c r="E99" s="23" t="s">
        <v>56</v>
      </c>
      <c r="F99" s="82">
        <f>IF(INDEX('Instructions &amp; General Inputs'!$D$24:$D$32,MATCH(E99,'Instructions &amp; General Inputs'!$C$24:$C$32,0))="Yes",SUMIFS($AG:$AG,$AI:$AI,F$5,$AC:$AC,$E99,$AD:$AD,$C99,$AE:$AE,$D99),0)</f>
        <v>0</v>
      </c>
      <c r="G99" s="25"/>
      <c r="H99" s="161">
        <v>0.25</v>
      </c>
      <c r="I99" s="161">
        <v>0.2857142857142857</v>
      </c>
      <c r="J99" s="161">
        <v>0.33333333333333331</v>
      </c>
      <c r="K99" s="25"/>
      <c r="L99" s="161" t="s">
        <v>482</v>
      </c>
      <c r="M99" s="161" t="s">
        <v>482</v>
      </c>
      <c r="N99" s="161" t="s">
        <v>482</v>
      </c>
      <c r="O99" s="25"/>
      <c r="P99" s="167">
        <v>1</v>
      </c>
      <c r="Q99" s="167">
        <v>0</v>
      </c>
      <c r="R99" s="167">
        <v>1</v>
      </c>
      <c r="S99" s="160" t="str">
        <f t="shared" si="9"/>
        <v/>
      </c>
      <c r="T99" s="25"/>
      <c r="U99" s="162" t="b" cm="1">
        <f t="array" ref="U99">IF(COUNTIFS($P$8:$R$8,$U$2)&gt;0,$F99*H99*INDEX($P99:$R99,,MATCH($U$2,$P$8:$R$8,0)),
IF($U$2=$S$5,$F99*SUM(H99,IF($S99="",0,IF(INDEX($V$3:$V$5,MATCH($S99,$U$3:$U$5,0))="Yes",L99,0))),
IF($U$2=$S$6,$F99*SUM(H99,IF($S99="",0,IF(INDEX($V$3:$V$5,MATCH($S99,$U$3:$U$5,0))="Yes",L99,0)),0)*$R99)))</f>
        <v>0</v>
      </c>
      <c r="V99" s="162" t="b" cm="1">
        <f t="array" ref="V99">IF(COUNTIFS($P$8:$R$8,$U$2)&gt;0,$F99*I99*INDEX($P99:$R99,,MATCH($U$2,$P$8:$R$8,0)),
IF($U$2=$S$5,$F99*SUM(I99,IF($S99="",0,IF(INDEX($V$3:$V$5,MATCH($S99,$U$3:$U$5,0))="Yes",M99,0))),
IF($U$2=$S$6,$F99*SUM(I99,IF($S99="",0,IF(INDEX($V$3:$V$5,MATCH($S99,$U$3:$U$5,0))="Yes",M99,0)),0)*$R99)))</f>
        <v>0</v>
      </c>
      <c r="W99" s="162" t="b" cm="1">
        <f t="array" ref="W99">IF(COUNTIFS($P$8:$R$8,$U$2)&gt;0,$F99*J99*INDEX($P99:$R99,,MATCH($U$2,$P$8:$R$8,0)),
IF($U$2=$S$5,$F99*SUM(J99,IF($S99="",0,IF(INDEX($V$3:$V$5,MATCH($S99,$U$3:$U$5,0))="Yes",N99,0))),
IF($U$2=$S$6,$F99*SUM(J99,IF($S99="",0,IF(INDEX($V$3:$V$5,MATCH($S99,$U$3:$U$5,0))="Yes",N99,0)),0)*$R99)))</f>
        <v>0</v>
      </c>
      <c r="Y99" s="162" t="e" cm="1">
        <f t="array" ref="Y99">INDEX($U99:$W99,,MATCH('Instructions &amp; General Inputs'!$C$35,$U$8:$W$8,0))</f>
        <v>#N/A</v>
      </c>
      <c r="AA99" s="80" t="s">
        <v>143</v>
      </c>
      <c r="AB99" s="80" t="s">
        <v>147</v>
      </c>
      <c r="AC99" s="80" t="s">
        <v>46</v>
      </c>
      <c r="AD99" s="80" t="s">
        <v>16</v>
      </c>
      <c r="AE99" s="80" t="s">
        <v>17</v>
      </c>
      <c r="AF99" s="80" t="s">
        <v>146</v>
      </c>
      <c r="AG99" s="80">
        <v>1141</v>
      </c>
      <c r="AH99" s="80" t="s">
        <v>33</v>
      </c>
      <c r="AI99">
        <f t="shared" si="10"/>
        <v>2019</v>
      </c>
      <c r="AK99" s="80" t="s">
        <v>163</v>
      </c>
      <c r="AL99" s="80" t="s">
        <v>150</v>
      </c>
      <c r="AM99" s="80" t="s">
        <v>147</v>
      </c>
      <c r="AN99" s="80" t="s">
        <v>57</v>
      </c>
      <c r="AO99" s="80" t="s">
        <v>13</v>
      </c>
      <c r="AP99" s="80" t="s">
        <v>14</v>
      </c>
      <c r="AQ99" s="80">
        <v>20</v>
      </c>
      <c r="AR99">
        <f t="shared" si="11"/>
        <v>2019</v>
      </c>
    </row>
    <row r="100" spans="2:44" x14ac:dyDescent="0.3">
      <c r="B100" s="23" t="s">
        <v>48</v>
      </c>
      <c r="C100" s="23" t="s">
        <v>16</v>
      </c>
      <c r="D100" s="23" t="s">
        <v>18</v>
      </c>
      <c r="E100" s="23" t="s">
        <v>56</v>
      </c>
      <c r="F100" s="82">
        <f>IF(INDEX('Instructions &amp; General Inputs'!$D$24:$D$32,MATCH(E100,'Instructions &amp; General Inputs'!$C$24:$C$32,0))="Yes",SUMIFS($AG:$AG,$AI:$AI,F$5,$AC:$AC,$E100,$AD:$AD,$C100,$AE:$AE,$D100),0)</f>
        <v>0</v>
      </c>
      <c r="G100" s="25"/>
      <c r="H100" s="161">
        <v>0.25</v>
      </c>
      <c r="I100" s="161">
        <v>0.2857142857142857</v>
      </c>
      <c r="J100" s="161">
        <v>0.33333333333333331</v>
      </c>
      <c r="K100" s="25"/>
      <c r="L100" s="161" t="s">
        <v>482</v>
      </c>
      <c r="M100" s="161" t="s">
        <v>482</v>
      </c>
      <c r="N100" s="161" t="s">
        <v>482</v>
      </c>
      <c r="O100" s="25"/>
      <c r="P100" s="167">
        <v>1</v>
      </c>
      <c r="Q100" s="167">
        <v>0</v>
      </c>
      <c r="R100" s="167">
        <v>1</v>
      </c>
      <c r="S100" s="160" t="str">
        <f t="shared" si="9"/>
        <v/>
      </c>
      <c r="T100" s="25"/>
      <c r="U100" s="162" t="b" cm="1">
        <f t="array" ref="U100">IF(COUNTIFS($P$8:$R$8,$U$2)&gt;0,$F100*H100*INDEX($P100:$R100,,MATCH($U$2,$P$8:$R$8,0)),
IF($U$2=$S$5,$F100*SUM(H100,IF($S100="",0,IF(INDEX($V$3:$V$5,MATCH($S100,$U$3:$U$5,0))="Yes",L100,0))),
IF($U$2=$S$6,$F100*SUM(H100,IF($S100="",0,IF(INDEX($V$3:$V$5,MATCH($S100,$U$3:$U$5,0))="Yes",L100,0)),0)*$R100)))</f>
        <v>0</v>
      </c>
      <c r="V100" s="162" t="b" cm="1">
        <f t="array" ref="V100">IF(COUNTIFS($P$8:$R$8,$U$2)&gt;0,$F100*I100*INDEX($P100:$R100,,MATCH($U$2,$P$8:$R$8,0)),
IF($U$2=$S$5,$F100*SUM(I100,IF($S100="",0,IF(INDEX($V$3:$V$5,MATCH($S100,$U$3:$U$5,0))="Yes",M100,0))),
IF($U$2=$S$6,$F100*SUM(I100,IF($S100="",0,IF(INDEX($V$3:$V$5,MATCH($S100,$U$3:$U$5,0))="Yes",M100,0)),0)*$R100)))</f>
        <v>0</v>
      </c>
      <c r="W100" s="162" t="b" cm="1">
        <f t="array" ref="W100">IF(COUNTIFS($P$8:$R$8,$U$2)&gt;0,$F100*J100*INDEX($P100:$R100,,MATCH($U$2,$P$8:$R$8,0)),
IF($U$2=$S$5,$F100*SUM(J100,IF($S100="",0,IF(INDEX($V$3:$V$5,MATCH($S100,$U$3:$U$5,0))="Yes",N100,0))),
IF($U$2=$S$6,$F100*SUM(J100,IF($S100="",0,IF(INDEX($V$3:$V$5,MATCH($S100,$U$3:$U$5,0))="Yes",N100,0)),0)*$R100)))</f>
        <v>0</v>
      </c>
      <c r="Y100" s="162" t="e" cm="1">
        <f t="array" ref="Y100">INDEX($U100:$W100,,MATCH('Instructions &amp; General Inputs'!$C$35,$U$8:$W$8,0))</f>
        <v>#N/A</v>
      </c>
      <c r="AA100" s="80" t="s">
        <v>143</v>
      </c>
      <c r="AB100" s="80" t="s">
        <v>147</v>
      </c>
      <c r="AC100" s="80" t="s">
        <v>46</v>
      </c>
      <c r="AD100" s="80" t="s">
        <v>16</v>
      </c>
      <c r="AE100" s="80" t="s">
        <v>17</v>
      </c>
      <c r="AF100" s="80" t="s">
        <v>148</v>
      </c>
      <c r="AG100" s="80">
        <v>1440.7741732895374</v>
      </c>
      <c r="AH100" s="80" t="s">
        <v>33</v>
      </c>
      <c r="AI100">
        <f t="shared" si="10"/>
        <v>2019</v>
      </c>
      <c r="AK100" s="80" t="s">
        <v>163</v>
      </c>
      <c r="AL100" s="80" t="s">
        <v>150</v>
      </c>
      <c r="AM100" s="80" t="s">
        <v>147</v>
      </c>
      <c r="AN100" s="80" t="s">
        <v>57</v>
      </c>
      <c r="AO100" s="80" t="s">
        <v>15</v>
      </c>
      <c r="AP100" s="80" t="s">
        <v>14</v>
      </c>
      <c r="AQ100" s="80">
        <v>18</v>
      </c>
      <c r="AR100">
        <f t="shared" si="11"/>
        <v>2019</v>
      </c>
    </row>
    <row r="101" spans="2:44" x14ac:dyDescent="0.3">
      <c r="B101" s="23" t="s">
        <v>48</v>
      </c>
      <c r="C101" s="23" t="s">
        <v>16</v>
      </c>
      <c r="D101" s="23" t="s">
        <v>19</v>
      </c>
      <c r="E101" s="23" t="s">
        <v>56</v>
      </c>
      <c r="F101" s="82">
        <f>IF(INDEX('Instructions &amp; General Inputs'!$D$24:$D$32,MATCH(E101,'Instructions &amp; General Inputs'!$C$24:$C$32,0))="Yes",SUMIFS($AG:$AG,$AI:$AI,F$5,$AC:$AC,$E101,$AD:$AD,$C101,$AE:$AE,$D101),0)</f>
        <v>0</v>
      </c>
      <c r="G101" s="25"/>
      <c r="H101" s="161">
        <v>0.15</v>
      </c>
      <c r="I101" s="161">
        <v>0.1714285714285714</v>
      </c>
      <c r="J101" s="161">
        <v>0.19999999999999998</v>
      </c>
      <c r="K101" s="25"/>
      <c r="L101" s="161">
        <v>0.4</v>
      </c>
      <c r="M101" s="161">
        <v>0.4</v>
      </c>
      <c r="N101" s="161">
        <v>0.4</v>
      </c>
      <c r="O101" s="25"/>
      <c r="P101" s="167">
        <v>1</v>
      </c>
      <c r="Q101" s="167">
        <v>0</v>
      </c>
      <c r="R101" s="167">
        <v>1</v>
      </c>
      <c r="S101" s="160" t="str">
        <f t="shared" si="9"/>
        <v>SMI</v>
      </c>
      <c r="T101" s="25"/>
      <c r="U101" s="162" t="b" cm="1">
        <f t="array" ref="U101">IF(COUNTIFS($P$8:$R$8,$U$2)&gt;0,$F101*H101*INDEX($P101:$R101,,MATCH($U$2,$P$8:$R$8,0)),
IF($U$2=$S$5,$F101*SUM(H101,IF($S101="",0,IF(INDEX($V$3:$V$5,MATCH($S101,$U$3:$U$5,0))="Yes",L101,0))),
IF($U$2=$S$6,$F101*SUM(H101,IF($S101="",0,IF(INDEX($V$3:$V$5,MATCH($S101,$U$3:$U$5,0))="Yes",L101,0)),0)*$R101)))</f>
        <v>0</v>
      </c>
      <c r="V101" s="162" t="b" cm="1">
        <f t="array" ref="V101">IF(COUNTIFS($P$8:$R$8,$U$2)&gt;0,$F101*I101*INDEX($P101:$R101,,MATCH($U$2,$P$8:$R$8,0)),
IF($U$2=$S$5,$F101*SUM(I101,IF($S101="",0,IF(INDEX($V$3:$V$5,MATCH($S101,$U$3:$U$5,0))="Yes",M101,0))),
IF($U$2=$S$6,$F101*SUM(I101,IF($S101="",0,IF(INDEX($V$3:$V$5,MATCH($S101,$U$3:$U$5,0))="Yes",M101,0)),0)*$R101)))</f>
        <v>0</v>
      </c>
      <c r="W101" s="162" t="b" cm="1">
        <f t="array" ref="W101">IF(COUNTIFS($P$8:$R$8,$U$2)&gt;0,$F101*J101*INDEX($P101:$R101,,MATCH($U$2,$P$8:$R$8,0)),
IF($U$2=$S$5,$F101*SUM(J101,IF($S101="",0,IF(INDEX($V$3:$V$5,MATCH($S101,$U$3:$U$5,0))="Yes",N101,0))),
IF($U$2=$S$6,$F101*SUM(J101,IF($S101="",0,IF(INDEX($V$3:$V$5,MATCH($S101,$U$3:$U$5,0))="Yes",N101,0)),0)*$R101)))</f>
        <v>0</v>
      </c>
      <c r="Y101" s="162" t="e" cm="1">
        <f t="array" ref="Y101">INDEX($U101:$W101,,MATCH('Instructions &amp; General Inputs'!$C$35,$U$8:$W$8,0))</f>
        <v>#N/A</v>
      </c>
      <c r="AA101" s="80" t="s">
        <v>143</v>
      </c>
      <c r="AB101" s="80" t="s">
        <v>147</v>
      </c>
      <c r="AC101" s="80" t="s">
        <v>46</v>
      </c>
      <c r="AD101" s="80" t="s">
        <v>13</v>
      </c>
      <c r="AE101" s="80" t="s">
        <v>5</v>
      </c>
      <c r="AF101" s="80" t="s">
        <v>145</v>
      </c>
      <c r="AG101" s="80">
        <v>29.346771970391273</v>
      </c>
      <c r="AH101" s="80" t="s">
        <v>33</v>
      </c>
      <c r="AI101">
        <f t="shared" si="10"/>
        <v>2019</v>
      </c>
      <c r="AK101" s="80" t="s">
        <v>163</v>
      </c>
      <c r="AL101" s="80" t="s">
        <v>150</v>
      </c>
      <c r="AM101" s="80" t="s">
        <v>147</v>
      </c>
      <c r="AN101" s="80" t="s">
        <v>57</v>
      </c>
      <c r="AO101" s="80" t="s">
        <v>4</v>
      </c>
      <c r="AP101" s="80" t="s">
        <v>8</v>
      </c>
      <c r="AQ101" s="80">
        <v>2552</v>
      </c>
      <c r="AR101">
        <f t="shared" si="11"/>
        <v>2019</v>
      </c>
    </row>
    <row r="102" spans="2:44" x14ac:dyDescent="0.3">
      <c r="B102" s="23" t="s">
        <v>48</v>
      </c>
      <c r="C102" s="23" t="s">
        <v>20</v>
      </c>
      <c r="D102" s="23" t="s">
        <v>5</v>
      </c>
      <c r="E102" s="23" t="s">
        <v>56</v>
      </c>
      <c r="F102" s="82">
        <f>IF(INDEX('Instructions &amp; General Inputs'!$D$24:$D$32,MATCH(E102,'Instructions &amp; General Inputs'!$C$24:$C$32,0))="Yes",SUMIFS($AG:$AG,$AI:$AI,F$5,$AC:$AC,$E102,$AD:$AD,$C102,$AE:$AE,$D102),0)</f>
        <v>0</v>
      </c>
      <c r="G102" s="25"/>
      <c r="H102" s="161">
        <v>0.1</v>
      </c>
      <c r="I102" s="161">
        <v>0.11428571428571428</v>
      </c>
      <c r="J102" s="161">
        <v>0.13333333333333333</v>
      </c>
      <c r="K102" s="25"/>
      <c r="L102" s="161">
        <v>0.6</v>
      </c>
      <c r="M102" s="161">
        <v>0.6</v>
      </c>
      <c r="N102" s="161">
        <v>0.6</v>
      </c>
      <c r="O102" s="25"/>
      <c r="P102" s="167">
        <v>1</v>
      </c>
      <c r="Q102" s="167">
        <v>0</v>
      </c>
      <c r="R102" s="167">
        <v>1</v>
      </c>
      <c r="S102" s="160" t="str">
        <f t="shared" si="9"/>
        <v>Child Welfare</v>
      </c>
      <c r="T102" s="25"/>
      <c r="U102" s="162" t="b" cm="1">
        <f t="array" ref="U102">IF(COUNTIFS($P$8:$R$8,$U$2)&gt;0,$F102*H102*INDEX($P102:$R102,,MATCH($U$2,$P$8:$R$8,0)),
IF($U$2=$S$5,$F102*SUM(H102,IF($S102="",0,IF(INDEX($V$3:$V$5,MATCH($S102,$U$3:$U$5,0))="Yes",L102,0))),
IF($U$2=$S$6,$F102*SUM(H102,IF($S102="",0,IF(INDEX($V$3:$V$5,MATCH($S102,$U$3:$U$5,0))="Yes",L102,0)),0)*$R102)))</f>
        <v>0</v>
      </c>
      <c r="V102" s="162" t="b" cm="1">
        <f t="array" ref="V102">IF(COUNTIFS($P$8:$R$8,$U$2)&gt;0,$F102*I102*INDEX($P102:$R102,,MATCH($U$2,$P$8:$R$8,0)),
IF($U$2=$S$5,$F102*SUM(I102,IF($S102="",0,IF(INDEX($V$3:$V$5,MATCH($S102,$U$3:$U$5,0))="Yes",M102,0))),
IF($U$2=$S$6,$F102*SUM(I102,IF($S102="",0,IF(INDEX($V$3:$V$5,MATCH($S102,$U$3:$U$5,0))="Yes",M102,0)),0)*$R102)))</f>
        <v>0</v>
      </c>
      <c r="W102" s="162" t="b" cm="1">
        <f t="array" ref="W102">IF(COUNTIFS($P$8:$R$8,$U$2)&gt;0,$F102*J102*INDEX($P102:$R102,,MATCH($U$2,$P$8:$R$8,0)),
IF($U$2=$S$5,$F102*SUM(J102,IF($S102="",0,IF(INDEX($V$3:$V$5,MATCH($S102,$U$3:$U$5,0))="Yes",N102,0))),
IF($U$2=$S$6,$F102*SUM(J102,IF($S102="",0,IF(INDEX($V$3:$V$5,MATCH($S102,$U$3:$U$5,0))="Yes",N102,0)),0)*$R102)))</f>
        <v>0</v>
      </c>
      <c r="Y102" s="162" t="e" cm="1">
        <f t="array" ref="Y102">INDEX($U102:$W102,,MATCH('Instructions &amp; General Inputs'!$C$35,$U$8:$W$8,0))</f>
        <v>#N/A</v>
      </c>
      <c r="AA102" s="80" t="s">
        <v>143</v>
      </c>
      <c r="AB102" s="80" t="s">
        <v>147</v>
      </c>
      <c r="AC102" s="80" t="s">
        <v>46</v>
      </c>
      <c r="AD102" s="80" t="s">
        <v>13</v>
      </c>
      <c r="AE102" s="80" t="s">
        <v>5</v>
      </c>
      <c r="AF102" s="80" t="s">
        <v>146</v>
      </c>
      <c r="AG102" s="80">
        <v>2</v>
      </c>
      <c r="AH102" s="80" t="s">
        <v>33</v>
      </c>
      <c r="AI102">
        <f t="shared" si="10"/>
        <v>2019</v>
      </c>
      <c r="AK102" s="80" t="s">
        <v>163</v>
      </c>
      <c r="AL102" s="80" t="s">
        <v>150</v>
      </c>
      <c r="AM102" s="80" t="s">
        <v>147</v>
      </c>
      <c r="AN102" s="80" t="s">
        <v>57</v>
      </c>
      <c r="AO102" s="80" t="s">
        <v>11</v>
      </c>
      <c r="AP102" s="80" t="s">
        <v>8</v>
      </c>
      <c r="AQ102" s="80">
        <v>381</v>
      </c>
      <c r="AR102">
        <f t="shared" si="11"/>
        <v>2019</v>
      </c>
    </row>
    <row r="103" spans="2:44" x14ac:dyDescent="0.3">
      <c r="B103" s="23" t="s">
        <v>48</v>
      </c>
      <c r="C103" s="23" t="s">
        <v>20</v>
      </c>
      <c r="D103" s="23" t="s">
        <v>6</v>
      </c>
      <c r="E103" s="23" t="s">
        <v>56</v>
      </c>
      <c r="F103" s="82">
        <f>IF(INDEX('Instructions &amp; General Inputs'!$D$24:$D$32,MATCH(E103,'Instructions &amp; General Inputs'!$C$24:$C$32,0))="Yes",SUMIFS($AG:$AG,$AI:$AI,F$5,$AC:$AC,$E103,$AD:$AD,$C103,$AE:$AE,$D103),0)</f>
        <v>0</v>
      </c>
      <c r="G103" s="25"/>
      <c r="H103" s="161">
        <v>0.1</v>
      </c>
      <c r="I103" s="161">
        <v>0.11428571428571428</v>
      </c>
      <c r="J103" s="161">
        <v>0.13333333333333333</v>
      </c>
      <c r="K103" s="25"/>
      <c r="L103" s="161">
        <v>0.6</v>
      </c>
      <c r="M103" s="161">
        <v>0.6</v>
      </c>
      <c r="N103" s="161">
        <v>0.6</v>
      </c>
      <c r="O103" s="25"/>
      <c r="P103" s="167">
        <v>1</v>
      </c>
      <c r="Q103" s="167">
        <v>0</v>
      </c>
      <c r="R103" s="167">
        <v>1</v>
      </c>
      <c r="S103" s="160" t="str">
        <f t="shared" si="9"/>
        <v>Child Welfare</v>
      </c>
      <c r="T103" s="25"/>
      <c r="U103" s="162" t="b" cm="1">
        <f t="array" ref="U103">IF(COUNTIFS($P$8:$R$8,$U$2)&gt;0,$F103*H103*INDEX($P103:$R103,,MATCH($U$2,$P$8:$R$8,0)),
IF($U$2=$S$5,$F103*SUM(H103,IF($S103="",0,IF(INDEX($V$3:$V$5,MATCH($S103,$U$3:$U$5,0))="Yes",L103,0))),
IF($U$2=$S$6,$F103*SUM(H103,IF($S103="",0,IF(INDEX($V$3:$V$5,MATCH($S103,$U$3:$U$5,0))="Yes",L103,0)),0)*$R103)))</f>
        <v>0</v>
      </c>
      <c r="V103" s="162" t="b" cm="1">
        <f t="array" ref="V103">IF(COUNTIFS($P$8:$R$8,$U$2)&gt;0,$F103*I103*INDEX($P103:$R103,,MATCH($U$2,$P$8:$R$8,0)),
IF($U$2=$S$5,$F103*SUM(I103,IF($S103="",0,IF(INDEX($V$3:$V$5,MATCH($S103,$U$3:$U$5,0))="Yes",M103,0))),
IF($U$2=$S$6,$F103*SUM(I103,IF($S103="",0,IF(INDEX($V$3:$V$5,MATCH($S103,$U$3:$U$5,0))="Yes",M103,0)),0)*$R103)))</f>
        <v>0</v>
      </c>
      <c r="W103" s="162" t="b" cm="1">
        <f t="array" ref="W103">IF(COUNTIFS($P$8:$R$8,$U$2)&gt;0,$F103*J103*INDEX($P103:$R103,,MATCH($U$2,$P$8:$R$8,0)),
IF($U$2=$S$5,$F103*SUM(J103,IF($S103="",0,IF(INDEX($V$3:$V$5,MATCH($S103,$U$3:$U$5,0))="Yes",N103,0))),
IF($U$2=$S$6,$F103*SUM(J103,IF($S103="",0,IF(INDEX($V$3:$V$5,MATCH($S103,$U$3:$U$5,0))="Yes",N103,0)),0)*$R103)))</f>
        <v>0</v>
      </c>
      <c r="Y103" s="162" t="e" cm="1">
        <f t="array" ref="Y103">INDEX($U103:$W103,,MATCH('Instructions &amp; General Inputs'!$C$35,$U$8:$W$8,0))</f>
        <v>#N/A</v>
      </c>
      <c r="AA103" s="80" t="s">
        <v>143</v>
      </c>
      <c r="AB103" s="80" t="s">
        <v>147</v>
      </c>
      <c r="AC103" s="80" t="s">
        <v>46</v>
      </c>
      <c r="AD103" s="80" t="s">
        <v>13</v>
      </c>
      <c r="AE103" s="80" t="s">
        <v>5</v>
      </c>
      <c r="AF103" s="80" t="s">
        <v>148</v>
      </c>
      <c r="AG103" s="80">
        <v>7</v>
      </c>
      <c r="AH103" s="80" t="s">
        <v>33</v>
      </c>
      <c r="AI103">
        <f t="shared" si="10"/>
        <v>2019</v>
      </c>
      <c r="AK103" s="80" t="s">
        <v>163</v>
      </c>
      <c r="AL103" s="80" t="s">
        <v>150</v>
      </c>
      <c r="AM103" s="80" t="s">
        <v>147</v>
      </c>
      <c r="AN103" s="80" t="s">
        <v>58</v>
      </c>
      <c r="AO103" s="80" t="s">
        <v>20</v>
      </c>
      <c r="AP103" s="80" t="s">
        <v>14</v>
      </c>
      <c r="AQ103" s="80">
        <v>8</v>
      </c>
      <c r="AR103">
        <f t="shared" si="11"/>
        <v>2019</v>
      </c>
    </row>
    <row r="104" spans="2:44" x14ac:dyDescent="0.3">
      <c r="B104" s="23" t="s">
        <v>48</v>
      </c>
      <c r="C104" s="23" t="s">
        <v>20</v>
      </c>
      <c r="D104" s="23" t="s">
        <v>7</v>
      </c>
      <c r="E104" s="23" t="s">
        <v>56</v>
      </c>
      <c r="F104" s="82">
        <f>IF(INDEX('Instructions &amp; General Inputs'!$D$24:$D$32,MATCH(E104,'Instructions &amp; General Inputs'!$C$24:$C$32,0))="Yes",SUMIFS($AG:$AG,$AI:$AI,F$5,$AC:$AC,$E104,$AD:$AD,$C104,$AE:$AE,$D104),0)</f>
        <v>0</v>
      </c>
      <c r="G104" s="25"/>
      <c r="H104" s="161">
        <v>0.1</v>
      </c>
      <c r="I104" s="161">
        <v>0.11428571428571428</v>
      </c>
      <c r="J104" s="161">
        <v>0.13333333333333333</v>
      </c>
      <c r="K104" s="25"/>
      <c r="L104" s="161">
        <v>0.6</v>
      </c>
      <c r="M104" s="161">
        <v>0.6</v>
      </c>
      <c r="N104" s="161">
        <v>0.6</v>
      </c>
      <c r="O104" s="25"/>
      <c r="P104" s="167">
        <v>1</v>
      </c>
      <c r="Q104" s="167">
        <v>0</v>
      </c>
      <c r="R104" s="167">
        <v>1</v>
      </c>
      <c r="S104" s="160" t="str">
        <f t="shared" si="9"/>
        <v>Child Welfare</v>
      </c>
      <c r="T104" s="25"/>
      <c r="U104" s="162" t="b" cm="1">
        <f t="array" ref="U104">IF(COUNTIFS($P$8:$R$8,$U$2)&gt;0,$F104*H104*INDEX($P104:$R104,,MATCH($U$2,$P$8:$R$8,0)),
IF($U$2=$S$5,$F104*SUM(H104,IF($S104="",0,IF(INDEX($V$3:$V$5,MATCH($S104,$U$3:$U$5,0))="Yes",L104,0))),
IF($U$2=$S$6,$F104*SUM(H104,IF($S104="",0,IF(INDEX($V$3:$V$5,MATCH($S104,$U$3:$U$5,0))="Yes",L104,0)),0)*$R104)))</f>
        <v>0</v>
      </c>
      <c r="V104" s="162" t="b" cm="1">
        <f t="array" ref="V104">IF(COUNTIFS($P$8:$R$8,$U$2)&gt;0,$F104*I104*INDEX($P104:$R104,,MATCH($U$2,$P$8:$R$8,0)),
IF($U$2=$S$5,$F104*SUM(I104,IF($S104="",0,IF(INDEX($V$3:$V$5,MATCH($S104,$U$3:$U$5,0))="Yes",M104,0))),
IF($U$2=$S$6,$F104*SUM(I104,IF($S104="",0,IF(INDEX($V$3:$V$5,MATCH($S104,$U$3:$U$5,0))="Yes",M104,0)),0)*$R104)))</f>
        <v>0</v>
      </c>
      <c r="W104" s="162" t="b" cm="1">
        <f t="array" ref="W104">IF(COUNTIFS($P$8:$R$8,$U$2)&gt;0,$F104*J104*INDEX($P104:$R104,,MATCH($U$2,$P$8:$R$8,0)),
IF($U$2=$S$5,$F104*SUM(J104,IF($S104="",0,IF(INDEX($V$3:$V$5,MATCH($S104,$U$3:$U$5,0))="Yes",N104,0))),
IF($U$2=$S$6,$F104*SUM(J104,IF($S104="",0,IF(INDEX($V$3:$V$5,MATCH($S104,$U$3:$U$5,0))="Yes",N104,0)),0)*$R104)))</f>
        <v>0</v>
      </c>
      <c r="Y104" s="162" t="e" cm="1">
        <f t="array" ref="Y104">INDEX($U104:$W104,,MATCH('Instructions &amp; General Inputs'!$C$35,$U$8:$W$8,0))</f>
        <v>#N/A</v>
      </c>
      <c r="AA104" s="80" t="s">
        <v>143</v>
      </c>
      <c r="AB104" s="80" t="s">
        <v>147</v>
      </c>
      <c r="AC104" s="80" t="s">
        <v>46</v>
      </c>
      <c r="AD104" s="80" t="s">
        <v>13</v>
      </c>
      <c r="AE104" s="80" t="s">
        <v>7</v>
      </c>
      <c r="AF104" s="80" t="s">
        <v>145</v>
      </c>
      <c r="AG104" s="80">
        <v>7524.7787850350142</v>
      </c>
      <c r="AH104" s="80">
        <v>0.57084389999999996</v>
      </c>
      <c r="AI104">
        <f t="shared" si="10"/>
        <v>2019</v>
      </c>
      <c r="AK104" s="80" t="s">
        <v>163</v>
      </c>
      <c r="AL104" s="80" t="s">
        <v>150</v>
      </c>
      <c r="AM104" s="80" t="s">
        <v>147</v>
      </c>
      <c r="AN104" s="80" t="s">
        <v>58</v>
      </c>
      <c r="AO104" s="80" t="s">
        <v>116</v>
      </c>
      <c r="AP104" s="80" t="s">
        <v>22</v>
      </c>
      <c r="AQ104" s="80">
        <v>7</v>
      </c>
      <c r="AR104">
        <f t="shared" si="11"/>
        <v>2019</v>
      </c>
    </row>
    <row r="105" spans="2:44" x14ac:dyDescent="0.3">
      <c r="B105" s="23" t="s">
        <v>48</v>
      </c>
      <c r="C105" s="23" t="s">
        <v>20</v>
      </c>
      <c r="D105" s="23" t="s">
        <v>14</v>
      </c>
      <c r="E105" s="23" t="s">
        <v>56</v>
      </c>
      <c r="F105" s="82">
        <f>IF(INDEX('Instructions &amp; General Inputs'!$D$24:$D$32,MATCH(E105,'Instructions &amp; General Inputs'!$C$24:$C$32,0))="Yes",SUMIFS($AG:$AG,$AI:$AI,F$5,$AC:$AC,$E105,$AD:$AD,$C105,$AE:$AE,$D105),0)</f>
        <v>0</v>
      </c>
      <c r="G105" s="25"/>
      <c r="H105" s="161">
        <v>0.1</v>
      </c>
      <c r="I105" s="161">
        <v>0.11428571428571428</v>
      </c>
      <c r="J105" s="161">
        <v>0.13333333333333333</v>
      </c>
      <c r="K105" s="25"/>
      <c r="L105" s="161">
        <v>0.6</v>
      </c>
      <c r="M105" s="161">
        <v>0.6</v>
      </c>
      <c r="N105" s="161">
        <v>0.6</v>
      </c>
      <c r="O105" s="25"/>
      <c r="P105" s="167">
        <v>1</v>
      </c>
      <c r="Q105" s="167">
        <v>0</v>
      </c>
      <c r="R105" s="167">
        <v>1</v>
      </c>
      <c r="S105" s="160" t="str">
        <f t="shared" si="9"/>
        <v>Child Welfare</v>
      </c>
      <c r="T105" s="25"/>
      <c r="U105" s="162" t="b" cm="1">
        <f t="array" ref="U105">IF(COUNTIFS($P$8:$R$8,$U$2)&gt;0,$F105*H105*INDEX($P105:$R105,,MATCH($U$2,$P$8:$R$8,0)),
IF($U$2=$S$5,$F105*SUM(H105,IF($S105="",0,IF(INDEX($V$3:$V$5,MATCH($S105,$U$3:$U$5,0))="Yes",L105,0))),
IF($U$2=$S$6,$F105*SUM(H105,IF($S105="",0,IF(INDEX($V$3:$V$5,MATCH($S105,$U$3:$U$5,0))="Yes",L105,0)),0)*$R105)))</f>
        <v>0</v>
      </c>
      <c r="V105" s="162" t="b" cm="1">
        <f t="array" ref="V105">IF(COUNTIFS($P$8:$R$8,$U$2)&gt;0,$F105*I105*INDEX($P105:$R105,,MATCH($U$2,$P$8:$R$8,0)),
IF($U$2=$S$5,$F105*SUM(I105,IF($S105="",0,IF(INDEX($V$3:$V$5,MATCH($S105,$U$3:$U$5,0))="Yes",M105,0))),
IF($U$2=$S$6,$F105*SUM(I105,IF($S105="",0,IF(INDEX($V$3:$V$5,MATCH($S105,$U$3:$U$5,0))="Yes",M105,0)),0)*$R105)))</f>
        <v>0</v>
      </c>
      <c r="W105" s="162" t="b" cm="1">
        <f t="array" ref="W105">IF(COUNTIFS($P$8:$R$8,$U$2)&gt;0,$F105*J105*INDEX($P105:$R105,,MATCH($U$2,$P$8:$R$8,0)),
IF($U$2=$S$5,$F105*SUM(J105,IF($S105="",0,IF(INDEX($V$3:$V$5,MATCH($S105,$U$3:$U$5,0))="Yes",N105,0))),
IF($U$2=$S$6,$F105*SUM(J105,IF($S105="",0,IF(INDEX($V$3:$V$5,MATCH($S105,$U$3:$U$5,0))="Yes",N105,0)),0)*$R105)))</f>
        <v>0</v>
      </c>
      <c r="Y105" s="162" t="e" cm="1">
        <f t="array" ref="Y105">INDEX($U105:$W105,,MATCH('Instructions &amp; General Inputs'!$C$35,$U$8:$W$8,0))</f>
        <v>#N/A</v>
      </c>
      <c r="AA105" s="80" t="s">
        <v>143</v>
      </c>
      <c r="AB105" s="80" t="s">
        <v>147</v>
      </c>
      <c r="AC105" s="80" t="s">
        <v>46</v>
      </c>
      <c r="AD105" s="80" t="s">
        <v>13</v>
      </c>
      <c r="AE105" s="80" t="s">
        <v>7</v>
      </c>
      <c r="AF105" s="80" t="s">
        <v>146</v>
      </c>
      <c r="AG105" s="80">
        <v>1874</v>
      </c>
      <c r="AH105" s="80">
        <v>0.59131827999999997</v>
      </c>
      <c r="AI105">
        <f t="shared" si="10"/>
        <v>2019</v>
      </c>
      <c r="AK105" s="80" t="s">
        <v>163</v>
      </c>
      <c r="AL105" s="80" t="s">
        <v>150</v>
      </c>
      <c r="AM105" s="80" t="s">
        <v>147</v>
      </c>
      <c r="AN105" s="80" t="s">
        <v>58</v>
      </c>
      <c r="AO105" s="80" t="s">
        <v>116</v>
      </c>
      <c r="AP105" s="80" t="s">
        <v>23</v>
      </c>
      <c r="AQ105" s="80">
        <v>3</v>
      </c>
      <c r="AR105">
        <f t="shared" si="11"/>
        <v>2019</v>
      </c>
    </row>
    <row r="106" spans="2:44" x14ac:dyDescent="0.3">
      <c r="B106" s="23" t="s">
        <v>48</v>
      </c>
      <c r="C106" s="23" t="s">
        <v>116</v>
      </c>
      <c r="D106" s="23" t="s">
        <v>22</v>
      </c>
      <c r="E106" s="23" t="s">
        <v>56</v>
      </c>
      <c r="F106" s="82">
        <f>IF(INDEX('Instructions &amp; General Inputs'!$D$24:$D$32,MATCH(E106,'Instructions &amp; General Inputs'!$C$24:$C$32,0))="Yes",SUMIFS($AG:$AG,$AI:$AI,F$5,$AC:$AC,$E106,$AD:$AD,$C106,$AE:$AE,$D106),0)</f>
        <v>0</v>
      </c>
      <c r="G106" s="25"/>
      <c r="H106" s="161">
        <v>0.125</v>
      </c>
      <c r="I106" s="161">
        <v>0.14285714285714285</v>
      </c>
      <c r="J106" s="161">
        <v>0.16666666666666666</v>
      </c>
      <c r="K106" s="25"/>
      <c r="L106" s="161">
        <v>0.5</v>
      </c>
      <c r="M106" s="161">
        <v>0.5</v>
      </c>
      <c r="N106" s="161">
        <v>0.5</v>
      </c>
      <c r="O106" s="25"/>
      <c r="P106" s="167">
        <v>1</v>
      </c>
      <c r="Q106" s="167">
        <v>0</v>
      </c>
      <c r="R106" s="167">
        <v>1</v>
      </c>
      <c r="S106" s="160" t="str">
        <f t="shared" si="9"/>
        <v>HIV/AIDS</v>
      </c>
      <c r="T106" s="25"/>
      <c r="U106" s="162" t="b" cm="1">
        <f t="array" ref="U106">IF(COUNTIFS($P$8:$R$8,$U$2)&gt;0,$F106*H106*INDEX($P106:$R106,,MATCH($U$2,$P$8:$R$8,0)),
IF($U$2=$S$5,$F106*SUM(H106,IF($S106="",0,IF(INDEX($V$3:$V$5,MATCH($S106,$U$3:$U$5,0))="Yes",L106,0))),
IF($U$2=$S$6,$F106*SUM(H106,IF($S106="",0,IF(INDEX($V$3:$V$5,MATCH($S106,$U$3:$U$5,0))="Yes",L106,0)),0)*$R106)))</f>
        <v>0</v>
      </c>
      <c r="V106" s="162" t="b" cm="1">
        <f t="array" ref="V106">IF(COUNTIFS($P$8:$R$8,$U$2)&gt;0,$F106*I106*INDEX($P106:$R106,,MATCH($U$2,$P$8:$R$8,0)),
IF($U$2=$S$5,$F106*SUM(I106,IF($S106="",0,IF(INDEX($V$3:$V$5,MATCH($S106,$U$3:$U$5,0))="Yes",M106,0))),
IF($U$2=$S$6,$F106*SUM(I106,IF($S106="",0,IF(INDEX($V$3:$V$5,MATCH($S106,$U$3:$U$5,0))="Yes",M106,0)),0)*$R106)))</f>
        <v>0</v>
      </c>
      <c r="W106" s="162" t="b" cm="1">
        <f t="array" ref="W106">IF(COUNTIFS($P$8:$R$8,$U$2)&gt;0,$F106*J106*INDEX($P106:$R106,,MATCH($U$2,$P$8:$R$8,0)),
IF($U$2=$S$5,$F106*SUM(J106,IF($S106="",0,IF(INDEX($V$3:$V$5,MATCH($S106,$U$3:$U$5,0))="Yes",N106,0))),
IF($U$2=$S$6,$F106*SUM(J106,IF($S106="",0,IF(INDEX($V$3:$V$5,MATCH($S106,$U$3:$U$5,0))="Yes",N106,0)),0)*$R106)))</f>
        <v>0</v>
      </c>
      <c r="Y106" s="162" t="e" cm="1">
        <f t="array" ref="Y106">INDEX($U106:$W106,,MATCH('Instructions &amp; General Inputs'!$C$35,$U$8:$W$8,0))</f>
        <v>#N/A</v>
      </c>
      <c r="AA106" s="80" t="s">
        <v>143</v>
      </c>
      <c r="AB106" s="80" t="s">
        <v>147</v>
      </c>
      <c r="AC106" s="80" t="s">
        <v>46</v>
      </c>
      <c r="AD106" s="80" t="s">
        <v>13</v>
      </c>
      <c r="AE106" s="80" t="s">
        <v>7</v>
      </c>
      <c r="AF106" s="80" t="s">
        <v>148</v>
      </c>
      <c r="AG106" s="80">
        <v>2004.4193470180035</v>
      </c>
      <c r="AH106" s="80">
        <v>0.56137795999999995</v>
      </c>
      <c r="AI106">
        <f t="shared" si="10"/>
        <v>2019</v>
      </c>
      <c r="AK106" s="80" t="s">
        <v>163</v>
      </c>
      <c r="AL106" s="80" t="s">
        <v>150</v>
      </c>
      <c r="AM106" s="80" t="s">
        <v>147</v>
      </c>
      <c r="AN106" s="80" t="s">
        <v>58</v>
      </c>
      <c r="AO106" s="80" t="s">
        <v>13</v>
      </c>
      <c r="AP106" s="80" t="s">
        <v>7</v>
      </c>
      <c r="AQ106" s="80">
        <v>1</v>
      </c>
      <c r="AR106">
        <f t="shared" si="11"/>
        <v>2019</v>
      </c>
    </row>
    <row r="107" spans="2:44" x14ac:dyDescent="0.3">
      <c r="B107" s="23" t="s">
        <v>48</v>
      </c>
      <c r="C107" s="23" t="s">
        <v>116</v>
      </c>
      <c r="D107" s="23" t="s">
        <v>23</v>
      </c>
      <c r="E107" s="23" t="s">
        <v>56</v>
      </c>
      <c r="F107" s="82">
        <f>IF(INDEX('Instructions &amp; General Inputs'!$D$24:$D$32,MATCH(E107,'Instructions &amp; General Inputs'!$C$24:$C$32,0))="Yes",SUMIFS($AG:$AG,$AI:$AI,F$5,$AC:$AC,$E107,$AD:$AD,$C107,$AE:$AE,$D107),0)</f>
        <v>0</v>
      </c>
      <c r="G107" s="25"/>
      <c r="H107" s="161">
        <v>0.125</v>
      </c>
      <c r="I107" s="161">
        <v>0.14285714285714285</v>
      </c>
      <c r="J107" s="161">
        <v>0.16666666666666666</v>
      </c>
      <c r="K107" s="25"/>
      <c r="L107" s="161">
        <v>0.5</v>
      </c>
      <c r="M107" s="161">
        <v>0.5</v>
      </c>
      <c r="N107" s="161">
        <v>0.5</v>
      </c>
      <c r="O107" s="25"/>
      <c r="P107" s="167">
        <v>1</v>
      </c>
      <c r="Q107" s="167">
        <v>0</v>
      </c>
      <c r="R107" s="167">
        <v>1</v>
      </c>
      <c r="S107" s="160" t="str">
        <f t="shared" si="9"/>
        <v>HIV/AIDS</v>
      </c>
      <c r="T107" s="25"/>
      <c r="U107" s="162" t="b" cm="1">
        <f t="array" ref="U107">IF(COUNTIFS($P$8:$R$8,$U$2)&gt;0,$F107*H107*INDEX($P107:$R107,,MATCH($U$2,$P$8:$R$8,0)),
IF($U$2=$S$5,$F107*SUM(H107,IF($S107="",0,IF(INDEX($V$3:$V$5,MATCH($S107,$U$3:$U$5,0))="Yes",L107,0))),
IF($U$2=$S$6,$F107*SUM(H107,IF($S107="",0,IF(INDEX($V$3:$V$5,MATCH($S107,$U$3:$U$5,0))="Yes",L107,0)),0)*$R107)))</f>
        <v>0</v>
      </c>
      <c r="V107" s="162" t="b" cm="1">
        <f t="array" ref="V107">IF(COUNTIFS($P$8:$R$8,$U$2)&gt;0,$F107*I107*INDEX($P107:$R107,,MATCH($U$2,$P$8:$R$8,0)),
IF($U$2=$S$5,$F107*SUM(I107,IF($S107="",0,IF(INDEX($V$3:$V$5,MATCH($S107,$U$3:$U$5,0))="Yes",M107,0))),
IF($U$2=$S$6,$F107*SUM(I107,IF($S107="",0,IF(INDEX($V$3:$V$5,MATCH($S107,$U$3:$U$5,0))="Yes",M107,0)),0)*$R107)))</f>
        <v>0</v>
      </c>
      <c r="W107" s="162" t="b" cm="1">
        <f t="array" ref="W107">IF(COUNTIFS($P$8:$R$8,$U$2)&gt;0,$F107*J107*INDEX($P107:$R107,,MATCH($U$2,$P$8:$R$8,0)),
IF($U$2=$S$5,$F107*SUM(J107,IF($S107="",0,IF(INDEX($V$3:$V$5,MATCH($S107,$U$3:$U$5,0))="Yes",N107,0))),
IF($U$2=$S$6,$F107*SUM(J107,IF($S107="",0,IF(INDEX($V$3:$V$5,MATCH($S107,$U$3:$U$5,0))="Yes",N107,0)),0)*$R107)))</f>
        <v>0</v>
      </c>
      <c r="Y107" s="162" t="e" cm="1">
        <f t="array" ref="Y107">INDEX($U107:$W107,,MATCH('Instructions &amp; General Inputs'!$C$35,$U$8:$W$8,0))</f>
        <v>#N/A</v>
      </c>
      <c r="AA107" s="80" t="s">
        <v>143</v>
      </c>
      <c r="AB107" s="80" t="s">
        <v>147</v>
      </c>
      <c r="AC107" s="80" t="s">
        <v>46</v>
      </c>
      <c r="AD107" s="80" t="s">
        <v>13</v>
      </c>
      <c r="AE107" s="80" t="s">
        <v>14</v>
      </c>
      <c r="AF107" s="80" t="s">
        <v>145</v>
      </c>
      <c r="AG107" s="80">
        <v>22595.034332066774</v>
      </c>
      <c r="AH107" s="80">
        <v>1.1534522599999999</v>
      </c>
      <c r="AI107">
        <f t="shared" si="10"/>
        <v>2019</v>
      </c>
      <c r="AK107" s="80" t="s">
        <v>163</v>
      </c>
      <c r="AL107" s="80" t="s">
        <v>150</v>
      </c>
      <c r="AM107" s="80" t="s">
        <v>147</v>
      </c>
      <c r="AN107" s="80" t="s">
        <v>58</v>
      </c>
      <c r="AO107" s="80" t="s">
        <v>13</v>
      </c>
      <c r="AP107" s="80" t="s">
        <v>14</v>
      </c>
      <c r="AQ107" s="80">
        <v>13</v>
      </c>
      <c r="AR107">
        <f t="shared" si="11"/>
        <v>2019</v>
      </c>
    </row>
    <row r="108" spans="2:44" x14ac:dyDescent="0.3">
      <c r="B108" s="23" t="s">
        <v>48</v>
      </c>
      <c r="C108" s="23" t="s">
        <v>24</v>
      </c>
      <c r="D108" s="23" t="s">
        <v>22</v>
      </c>
      <c r="E108" s="23" t="s">
        <v>56</v>
      </c>
      <c r="F108" s="82">
        <f>IF(INDEX('Instructions &amp; General Inputs'!$D$24:$D$32,MATCH(E108,'Instructions &amp; General Inputs'!$C$24:$C$32,0))="Yes",SUMIFS($AG:$AG,$AI:$AI,F$5,$AC:$AC,$E108,$AD:$AD,$C108,$AE:$AE,$D108),0)</f>
        <v>0</v>
      </c>
      <c r="G108" s="25"/>
      <c r="H108" s="161">
        <v>0.125</v>
      </c>
      <c r="I108" s="161">
        <v>0.14285714285714285</v>
      </c>
      <c r="J108" s="161">
        <v>0.16666666666666666</v>
      </c>
      <c r="K108" s="25"/>
      <c r="L108" s="161">
        <v>0.5</v>
      </c>
      <c r="M108" s="161">
        <v>0.5</v>
      </c>
      <c r="N108" s="161">
        <v>0.5</v>
      </c>
      <c r="O108" s="25"/>
      <c r="P108" s="167">
        <v>1</v>
      </c>
      <c r="Q108" s="167">
        <v>0</v>
      </c>
      <c r="R108" s="167">
        <v>1</v>
      </c>
      <c r="S108" s="160" t="str">
        <f t="shared" si="9"/>
        <v>HIV/AIDS</v>
      </c>
      <c r="T108" s="25"/>
      <c r="U108" s="162" t="b" cm="1">
        <f t="array" ref="U108">IF(COUNTIFS($P$8:$R$8,$U$2)&gt;0,$F108*H108*INDEX($P108:$R108,,MATCH($U$2,$P$8:$R$8,0)),
IF($U$2=$S$5,$F108*SUM(H108,IF($S108="",0,IF(INDEX($V$3:$V$5,MATCH($S108,$U$3:$U$5,0))="Yes",L108,0))),
IF($U$2=$S$6,$F108*SUM(H108,IF($S108="",0,IF(INDEX($V$3:$V$5,MATCH($S108,$U$3:$U$5,0))="Yes",L108,0)),0)*$R108)))</f>
        <v>0</v>
      </c>
      <c r="V108" s="162" t="b" cm="1">
        <f t="array" ref="V108">IF(COUNTIFS($P$8:$R$8,$U$2)&gt;0,$F108*I108*INDEX($P108:$R108,,MATCH($U$2,$P$8:$R$8,0)),
IF($U$2=$S$5,$F108*SUM(I108,IF($S108="",0,IF(INDEX($V$3:$V$5,MATCH($S108,$U$3:$U$5,0))="Yes",M108,0))),
IF($U$2=$S$6,$F108*SUM(I108,IF($S108="",0,IF(INDEX($V$3:$V$5,MATCH($S108,$U$3:$U$5,0))="Yes",M108,0)),0)*$R108)))</f>
        <v>0</v>
      </c>
      <c r="W108" s="162" t="b" cm="1">
        <f t="array" ref="W108">IF(COUNTIFS($P$8:$R$8,$U$2)&gt;0,$F108*J108*INDEX($P108:$R108,,MATCH($U$2,$P$8:$R$8,0)),
IF($U$2=$S$5,$F108*SUM(J108,IF($S108="",0,IF(INDEX($V$3:$V$5,MATCH($S108,$U$3:$U$5,0))="Yes",N108,0))),
IF($U$2=$S$6,$F108*SUM(J108,IF($S108="",0,IF(INDEX($V$3:$V$5,MATCH($S108,$U$3:$U$5,0))="Yes",N108,0)),0)*$R108)))</f>
        <v>0</v>
      </c>
      <c r="Y108" s="162" t="e" cm="1">
        <f t="array" ref="Y108">INDEX($U108:$W108,,MATCH('Instructions &amp; General Inputs'!$C$35,$U$8:$W$8,0))</f>
        <v>#N/A</v>
      </c>
      <c r="AA108" s="80" t="s">
        <v>143</v>
      </c>
      <c r="AB108" s="80" t="s">
        <v>147</v>
      </c>
      <c r="AC108" s="80" t="s">
        <v>46</v>
      </c>
      <c r="AD108" s="80" t="s">
        <v>13</v>
      </c>
      <c r="AE108" s="80" t="s">
        <v>14</v>
      </c>
      <c r="AF108" s="80" t="s">
        <v>146</v>
      </c>
      <c r="AG108" s="80">
        <v>5243</v>
      </c>
      <c r="AH108" s="80">
        <v>1.17574399</v>
      </c>
      <c r="AI108">
        <f t="shared" si="10"/>
        <v>2019</v>
      </c>
      <c r="AK108" s="80" t="s">
        <v>163</v>
      </c>
      <c r="AL108" s="80" t="s">
        <v>150</v>
      </c>
      <c r="AM108" s="80" t="s">
        <v>147</v>
      </c>
      <c r="AN108" s="80" t="s">
        <v>58</v>
      </c>
      <c r="AO108" s="80" t="s">
        <v>15</v>
      </c>
      <c r="AP108" s="80" t="s">
        <v>14</v>
      </c>
      <c r="AQ108" s="80">
        <v>33</v>
      </c>
      <c r="AR108">
        <f t="shared" si="11"/>
        <v>2019</v>
      </c>
    </row>
    <row r="109" spans="2:44" x14ac:dyDescent="0.3">
      <c r="B109" s="23" t="s">
        <v>48</v>
      </c>
      <c r="C109" s="23" t="s">
        <v>24</v>
      </c>
      <c r="D109" s="23" t="s">
        <v>23</v>
      </c>
      <c r="E109" s="23" t="s">
        <v>56</v>
      </c>
      <c r="F109" s="82">
        <f>IF(INDEX('Instructions &amp; General Inputs'!$D$24:$D$32,MATCH(E109,'Instructions &amp; General Inputs'!$C$24:$C$32,0))="Yes",SUMIFS($AG:$AG,$AI:$AI,F$5,$AC:$AC,$E109,$AD:$AD,$C109,$AE:$AE,$D109),0)</f>
        <v>0</v>
      </c>
      <c r="G109" s="25"/>
      <c r="H109" s="161">
        <v>0.125</v>
      </c>
      <c r="I109" s="161">
        <v>0.14285714285714285</v>
      </c>
      <c r="J109" s="161">
        <v>0.16666666666666666</v>
      </c>
      <c r="K109" s="25"/>
      <c r="L109" s="161">
        <v>0.5</v>
      </c>
      <c r="M109" s="161">
        <v>0.5</v>
      </c>
      <c r="N109" s="161">
        <v>0.5</v>
      </c>
      <c r="O109" s="25"/>
      <c r="P109" s="167">
        <v>1</v>
      </c>
      <c r="Q109" s="167">
        <v>0</v>
      </c>
      <c r="R109" s="167">
        <v>1</v>
      </c>
      <c r="S109" s="160" t="str">
        <f t="shared" si="9"/>
        <v>HIV/AIDS</v>
      </c>
      <c r="T109" s="25"/>
      <c r="U109" s="162" t="b" cm="1">
        <f t="array" ref="U109">IF(COUNTIFS($P$8:$R$8,$U$2)&gt;0,$F109*H109*INDEX($P109:$R109,,MATCH($U$2,$P$8:$R$8,0)),
IF($U$2=$S$5,$F109*SUM(H109,IF($S109="",0,IF(INDEX($V$3:$V$5,MATCH($S109,$U$3:$U$5,0))="Yes",L109,0))),
IF($U$2=$S$6,$F109*SUM(H109,IF($S109="",0,IF(INDEX($V$3:$V$5,MATCH($S109,$U$3:$U$5,0))="Yes",L109,0)),0)*$R109)))</f>
        <v>0</v>
      </c>
      <c r="V109" s="162" t="b" cm="1">
        <f t="array" ref="V109">IF(COUNTIFS($P$8:$R$8,$U$2)&gt;0,$F109*I109*INDEX($P109:$R109,,MATCH($U$2,$P$8:$R$8,0)),
IF($U$2=$S$5,$F109*SUM(I109,IF($S109="",0,IF(INDEX($V$3:$V$5,MATCH($S109,$U$3:$U$5,0))="Yes",M109,0))),
IF($U$2=$S$6,$F109*SUM(I109,IF($S109="",0,IF(INDEX($V$3:$V$5,MATCH($S109,$U$3:$U$5,0))="Yes",M109,0)),0)*$R109)))</f>
        <v>0</v>
      </c>
      <c r="W109" s="162" t="b" cm="1">
        <f t="array" ref="W109">IF(COUNTIFS($P$8:$R$8,$U$2)&gt;0,$F109*J109*INDEX($P109:$R109,,MATCH($U$2,$P$8:$R$8,0)),
IF($U$2=$S$5,$F109*SUM(J109,IF($S109="",0,IF(INDEX($V$3:$V$5,MATCH($S109,$U$3:$U$5,0))="Yes",N109,0))),
IF($U$2=$S$6,$F109*SUM(J109,IF($S109="",0,IF(INDEX($V$3:$V$5,MATCH($S109,$U$3:$U$5,0))="Yes",N109,0)),0)*$R109)))</f>
        <v>0</v>
      </c>
      <c r="Y109" s="162" t="e" cm="1">
        <f t="array" ref="Y109">INDEX($U109:$W109,,MATCH('Instructions &amp; General Inputs'!$C$35,$U$8:$W$8,0))</f>
        <v>#N/A</v>
      </c>
      <c r="AA109" s="80" t="s">
        <v>143</v>
      </c>
      <c r="AB109" s="80" t="s">
        <v>147</v>
      </c>
      <c r="AC109" s="80" t="s">
        <v>46</v>
      </c>
      <c r="AD109" s="80" t="s">
        <v>13</v>
      </c>
      <c r="AE109" s="80" t="s">
        <v>14</v>
      </c>
      <c r="AF109" s="80" t="s">
        <v>148</v>
      </c>
      <c r="AG109" s="80">
        <v>6285.5805365741253</v>
      </c>
      <c r="AH109" s="80">
        <v>1.14588767</v>
      </c>
      <c r="AI109">
        <f t="shared" si="10"/>
        <v>2019</v>
      </c>
      <c r="AK109" s="80" t="s">
        <v>163</v>
      </c>
      <c r="AL109" s="80" t="s">
        <v>150</v>
      </c>
      <c r="AM109" s="80" t="s">
        <v>147</v>
      </c>
      <c r="AN109" s="80" t="s">
        <v>58</v>
      </c>
      <c r="AO109" s="80" t="s">
        <v>4</v>
      </c>
      <c r="AP109" s="80" t="s">
        <v>7</v>
      </c>
      <c r="AQ109" s="80">
        <v>1</v>
      </c>
      <c r="AR109">
        <f t="shared" si="11"/>
        <v>2019</v>
      </c>
    </row>
    <row r="110" spans="2:44" x14ac:dyDescent="0.3">
      <c r="B110" s="23" t="s">
        <v>48</v>
      </c>
      <c r="C110" s="23" t="s">
        <v>25</v>
      </c>
      <c r="D110" s="23" t="s">
        <v>17</v>
      </c>
      <c r="E110" s="23" t="s">
        <v>56</v>
      </c>
      <c r="F110" s="82">
        <f>IF(INDEX('Instructions &amp; General Inputs'!$D$24:$D$32,MATCH(E110,'Instructions &amp; General Inputs'!$C$24:$C$32,0))="Yes",SUMIFS($AG:$AG,$AI:$AI,F$5,$AC:$AC,$E110,$AD:$AD,$C110,$AE:$AE,$D110),0)</f>
        <v>0</v>
      </c>
      <c r="G110" s="25"/>
      <c r="H110" s="161">
        <v>0.25</v>
      </c>
      <c r="I110" s="161">
        <v>0.2857142857142857</v>
      </c>
      <c r="J110" s="161">
        <v>0.33333333333333331</v>
      </c>
      <c r="K110" s="25"/>
      <c r="L110" s="161" t="s">
        <v>482</v>
      </c>
      <c r="M110" s="161" t="s">
        <v>482</v>
      </c>
      <c r="N110" s="161" t="s">
        <v>482</v>
      </c>
      <c r="O110" s="25"/>
      <c r="P110" s="167">
        <v>1</v>
      </c>
      <c r="Q110" s="167">
        <v>1</v>
      </c>
      <c r="R110" s="167">
        <v>0</v>
      </c>
      <c r="S110" s="160" t="str">
        <f t="shared" si="9"/>
        <v/>
      </c>
      <c r="T110" s="25"/>
      <c r="U110" s="162" t="b" cm="1">
        <f t="array" ref="U110">IF(COUNTIFS($P$8:$R$8,$U$2)&gt;0,$F110*H110*INDEX($P110:$R110,,MATCH($U$2,$P$8:$R$8,0)),
IF($U$2=$S$5,$F110*SUM(H110,IF($S110="",0,IF(INDEX($V$3:$V$5,MATCH($S110,$U$3:$U$5,0))="Yes",L110,0))),
IF($U$2=$S$6,$F110*SUM(H110,IF($S110="",0,IF(INDEX($V$3:$V$5,MATCH($S110,$U$3:$U$5,0))="Yes",L110,0)),0)*$R110)))</f>
        <v>0</v>
      </c>
      <c r="V110" s="162" t="b" cm="1">
        <f t="array" ref="V110">IF(COUNTIFS($P$8:$R$8,$U$2)&gt;0,$F110*I110*INDEX($P110:$R110,,MATCH($U$2,$P$8:$R$8,0)),
IF($U$2=$S$5,$F110*SUM(I110,IF($S110="",0,IF(INDEX($V$3:$V$5,MATCH($S110,$U$3:$U$5,0))="Yes",M110,0))),
IF($U$2=$S$6,$F110*SUM(I110,IF($S110="",0,IF(INDEX($V$3:$V$5,MATCH($S110,$U$3:$U$5,0))="Yes",M110,0)),0)*$R110)))</f>
        <v>0</v>
      </c>
      <c r="W110" s="162" t="b" cm="1">
        <f t="array" ref="W110">IF(COUNTIFS($P$8:$R$8,$U$2)&gt;0,$F110*J110*INDEX($P110:$R110,,MATCH($U$2,$P$8:$R$8,0)),
IF($U$2=$S$5,$F110*SUM(J110,IF($S110="",0,IF(INDEX($V$3:$V$5,MATCH($S110,$U$3:$U$5,0))="Yes",N110,0))),
IF($U$2=$S$6,$F110*SUM(J110,IF($S110="",0,IF(INDEX($V$3:$V$5,MATCH($S110,$U$3:$U$5,0))="Yes",N110,0)),0)*$R110)))</f>
        <v>0</v>
      </c>
      <c r="Y110" s="162" t="e" cm="1">
        <f t="array" ref="Y110">INDEX($U110:$W110,,MATCH('Instructions &amp; General Inputs'!$C$35,$U$8:$W$8,0))</f>
        <v>#N/A</v>
      </c>
      <c r="AA110" s="80" t="s">
        <v>143</v>
      </c>
      <c r="AB110" s="80" t="s">
        <v>147</v>
      </c>
      <c r="AC110" s="80" t="s">
        <v>46</v>
      </c>
      <c r="AD110" s="80" t="s">
        <v>13</v>
      </c>
      <c r="AE110" s="80" t="s">
        <v>6</v>
      </c>
      <c r="AF110" s="80" t="s">
        <v>145</v>
      </c>
      <c r="AG110" s="80">
        <v>188.53571397066116</v>
      </c>
      <c r="AH110" s="80" t="s">
        <v>33</v>
      </c>
      <c r="AI110">
        <f t="shared" si="10"/>
        <v>2019</v>
      </c>
      <c r="AK110" s="80" t="s">
        <v>163</v>
      </c>
      <c r="AL110" s="80" t="s">
        <v>150</v>
      </c>
      <c r="AM110" s="80" t="s">
        <v>147</v>
      </c>
      <c r="AN110" s="80" t="s">
        <v>58</v>
      </c>
      <c r="AO110" s="80" t="s">
        <v>4</v>
      </c>
      <c r="AP110" s="80" t="s">
        <v>8</v>
      </c>
      <c r="AQ110" s="80">
        <v>2296</v>
      </c>
      <c r="AR110">
        <f t="shared" si="11"/>
        <v>2019</v>
      </c>
    </row>
    <row r="111" spans="2:44" x14ac:dyDescent="0.3">
      <c r="B111" s="23" t="s">
        <v>48</v>
      </c>
      <c r="C111" s="23" t="s">
        <v>25</v>
      </c>
      <c r="D111" s="23" t="s">
        <v>18</v>
      </c>
      <c r="E111" s="23" t="s">
        <v>56</v>
      </c>
      <c r="F111" s="82">
        <f>IF(INDEX('Instructions &amp; General Inputs'!$D$24:$D$32,MATCH(E111,'Instructions &amp; General Inputs'!$C$24:$C$32,0))="Yes",SUMIFS($AG:$AG,$AI:$AI,F$5,$AC:$AC,$E111,$AD:$AD,$C111,$AE:$AE,$D111),0)</f>
        <v>0</v>
      </c>
      <c r="G111" s="25"/>
      <c r="H111" s="161">
        <v>0.25</v>
      </c>
      <c r="I111" s="161">
        <v>0.2857142857142857</v>
      </c>
      <c r="J111" s="161">
        <v>0.33333333333333331</v>
      </c>
      <c r="K111" s="25"/>
      <c r="L111" s="161" t="s">
        <v>482</v>
      </c>
      <c r="M111" s="161" t="s">
        <v>482</v>
      </c>
      <c r="N111" s="161" t="s">
        <v>482</v>
      </c>
      <c r="O111" s="25"/>
      <c r="P111" s="167">
        <v>1</v>
      </c>
      <c r="Q111" s="167">
        <v>1</v>
      </c>
      <c r="R111" s="167">
        <v>0</v>
      </c>
      <c r="S111" s="160" t="str">
        <f t="shared" si="9"/>
        <v/>
      </c>
      <c r="T111" s="25"/>
      <c r="U111" s="162" t="b" cm="1">
        <f t="array" ref="U111">IF(COUNTIFS($P$8:$R$8,$U$2)&gt;0,$F111*H111*INDEX($P111:$R111,,MATCH($U$2,$P$8:$R$8,0)),
IF($U$2=$S$5,$F111*SUM(H111,IF($S111="",0,IF(INDEX($V$3:$V$5,MATCH($S111,$U$3:$U$5,0))="Yes",L111,0))),
IF($U$2=$S$6,$F111*SUM(H111,IF($S111="",0,IF(INDEX($V$3:$V$5,MATCH($S111,$U$3:$U$5,0))="Yes",L111,0)),0)*$R111)))</f>
        <v>0</v>
      </c>
      <c r="V111" s="162" t="b" cm="1">
        <f t="array" ref="V111">IF(COUNTIFS($P$8:$R$8,$U$2)&gt;0,$F111*I111*INDEX($P111:$R111,,MATCH($U$2,$P$8:$R$8,0)),
IF($U$2=$S$5,$F111*SUM(I111,IF($S111="",0,IF(INDEX($V$3:$V$5,MATCH($S111,$U$3:$U$5,0))="Yes",M111,0))),
IF($U$2=$S$6,$F111*SUM(I111,IF($S111="",0,IF(INDEX($V$3:$V$5,MATCH($S111,$U$3:$U$5,0))="Yes",M111,0)),0)*$R111)))</f>
        <v>0</v>
      </c>
      <c r="W111" s="162" t="b" cm="1">
        <f t="array" ref="W111">IF(COUNTIFS($P$8:$R$8,$U$2)&gt;0,$F111*J111*INDEX($P111:$R111,,MATCH($U$2,$P$8:$R$8,0)),
IF($U$2=$S$5,$F111*SUM(J111,IF($S111="",0,IF(INDEX($V$3:$V$5,MATCH($S111,$U$3:$U$5,0))="Yes",N111,0))),
IF($U$2=$S$6,$F111*SUM(J111,IF($S111="",0,IF(INDEX($V$3:$V$5,MATCH($S111,$U$3:$U$5,0))="Yes",N111,0)),0)*$R111)))</f>
        <v>0</v>
      </c>
      <c r="Y111" s="162" t="e" cm="1">
        <f t="array" ref="Y111">INDEX($U111:$W111,,MATCH('Instructions &amp; General Inputs'!$C$35,$U$8:$W$8,0))</f>
        <v>#N/A</v>
      </c>
      <c r="AA111" s="80" t="s">
        <v>143</v>
      </c>
      <c r="AB111" s="80" t="s">
        <v>147</v>
      </c>
      <c r="AC111" s="80" t="s">
        <v>46</v>
      </c>
      <c r="AD111" s="80" t="s">
        <v>13</v>
      </c>
      <c r="AE111" s="80" t="s">
        <v>6</v>
      </c>
      <c r="AF111" s="80" t="s">
        <v>146</v>
      </c>
      <c r="AG111" s="80">
        <v>56</v>
      </c>
      <c r="AH111" s="80" t="s">
        <v>33</v>
      </c>
      <c r="AI111">
        <f t="shared" si="10"/>
        <v>2019</v>
      </c>
      <c r="AK111" s="80" t="s">
        <v>163</v>
      </c>
      <c r="AL111" s="80" t="s">
        <v>150</v>
      </c>
      <c r="AM111" s="80" t="s">
        <v>147</v>
      </c>
      <c r="AN111" s="80" t="s">
        <v>58</v>
      </c>
      <c r="AO111" s="80" t="s">
        <v>11</v>
      </c>
      <c r="AP111" s="80" t="s">
        <v>8</v>
      </c>
      <c r="AQ111" s="80">
        <v>328</v>
      </c>
      <c r="AR111">
        <f t="shared" si="11"/>
        <v>2019</v>
      </c>
    </row>
    <row r="112" spans="2:44" x14ac:dyDescent="0.3">
      <c r="B112" s="23" t="s">
        <v>48</v>
      </c>
      <c r="C112" s="23" t="s">
        <v>25</v>
      </c>
      <c r="D112" s="23" t="s">
        <v>19</v>
      </c>
      <c r="E112" s="23" t="s">
        <v>56</v>
      </c>
      <c r="F112" s="82">
        <f>IF(INDEX('Instructions &amp; General Inputs'!$D$24:$D$32,MATCH(E112,'Instructions &amp; General Inputs'!$C$24:$C$32,0))="Yes",SUMIFS($AG:$AG,$AI:$AI,F$5,$AC:$AC,$E112,$AD:$AD,$C112,$AE:$AE,$D112),0)</f>
        <v>0</v>
      </c>
      <c r="G112" s="25"/>
      <c r="H112" s="161">
        <v>0.15</v>
      </c>
      <c r="I112" s="161">
        <v>0.1714285714285714</v>
      </c>
      <c r="J112" s="161">
        <v>0.19999999999999998</v>
      </c>
      <c r="K112" s="25"/>
      <c r="L112" s="161">
        <v>0.4</v>
      </c>
      <c r="M112" s="161">
        <v>0.4</v>
      </c>
      <c r="N112" s="161">
        <v>0.4</v>
      </c>
      <c r="O112" s="25"/>
      <c r="P112" s="167">
        <v>1</v>
      </c>
      <c r="Q112" s="167">
        <v>1</v>
      </c>
      <c r="R112" s="167">
        <v>0</v>
      </c>
      <c r="S112" s="160" t="str">
        <f t="shared" si="9"/>
        <v>SMI</v>
      </c>
      <c r="T112" s="25"/>
      <c r="U112" s="162" t="b" cm="1">
        <f t="array" ref="U112">IF(COUNTIFS($P$8:$R$8,$U$2)&gt;0,$F112*H112*INDEX($P112:$R112,,MATCH($U$2,$P$8:$R$8,0)),
IF($U$2=$S$5,$F112*SUM(H112,IF($S112="",0,IF(INDEX($V$3:$V$5,MATCH($S112,$U$3:$U$5,0))="Yes",L112,0))),
IF($U$2=$S$6,$F112*SUM(H112,IF($S112="",0,IF(INDEX($V$3:$V$5,MATCH($S112,$U$3:$U$5,0))="Yes",L112,0)),0)*$R112)))</f>
        <v>0</v>
      </c>
      <c r="V112" s="162" t="b" cm="1">
        <f t="array" ref="V112">IF(COUNTIFS($P$8:$R$8,$U$2)&gt;0,$F112*I112*INDEX($P112:$R112,,MATCH($U$2,$P$8:$R$8,0)),
IF($U$2=$S$5,$F112*SUM(I112,IF($S112="",0,IF(INDEX($V$3:$V$5,MATCH($S112,$U$3:$U$5,0))="Yes",M112,0))),
IF($U$2=$S$6,$F112*SUM(I112,IF($S112="",0,IF(INDEX($V$3:$V$5,MATCH($S112,$U$3:$U$5,0))="Yes",M112,0)),0)*$R112)))</f>
        <v>0</v>
      </c>
      <c r="W112" s="162" t="b" cm="1">
        <f t="array" ref="W112">IF(COUNTIFS($P$8:$R$8,$U$2)&gt;0,$F112*J112*INDEX($P112:$R112,,MATCH($U$2,$P$8:$R$8,0)),
IF($U$2=$S$5,$F112*SUM(J112,IF($S112="",0,IF(INDEX($V$3:$V$5,MATCH($S112,$U$3:$U$5,0))="Yes",N112,0))),
IF($U$2=$S$6,$F112*SUM(J112,IF($S112="",0,IF(INDEX($V$3:$V$5,MATCH($S112,$U$3:$U$5,0))="Yes",N112,0)),0)*$R112)))</f>
        <v>0</v>
      </c>
      <c r="Y112" s="162" t="e" cm="1">
        <f t="array" ref="Y112">INDEX($U112:$W112,,MATCH('Instructions &amp; General Inputs'!$C$35,$U$8:$W$8,0))</f>
        <v>#N/A</v>
      </c>
      <c r="AA112" s="80" t="s">
        <v>143</v>
      </c>
      <c r="AB112" s="80" t="s">
        <v>147</v>
      </c>
      <c r="AC112" s="80" t="s">
        <v>46</v>
      </c>
      <c r="AD112" s="80" t="s">
        <v>13</v>
      </c>
      <c r="AE112" s="80" t="s">
        <v>6</v>
      </c>
      <c r="AF112" s="80" t="s">
        <v>148</v>
      </c>
      <c r="AG112" s="80">
        <v>52.322580009698868</v>
      </c>
      <c r="AH112" s="80" t="s">
        <v>33</v>
      </c>
      <c r="AI112">
        <f t="shared" si="10"/>
        <v>2019</v>
      </c>
      <c r="AK112" s="80" t="s">
        <v>163</v>
      </c>
      <c r="AL112" s="80" t="s">
        <v>150</v>
      </c>
      <c r="AM112" s="80" t="s">
        <v>147</v>
      </c>
      <c r="AN112" s="80" t="s">
        <v>59</v>
      </c>
      <c r="AO112" s="80" t="s">
        <v>20</v>
      </c>
      <c r="AP112" s="80" t="s">
        <v>14</v>
      </c>
      <c r="AQ112" s="80">
        <v>4</v>
      </c>
      <c r="AR112">
        <f t="shared" si="11"/>
        <v>2019</v>
      </c>
    </row>
    <row r="113" spans="2:44" x14ac:dyDescent="0.3">
      <c r="B113" s="23" t="s">
        <v>48</v>
      </c>
      <c r="C113" s="23" t="s">
        <v>26</v>
      </c>
      <c r="D113" s="23" t="s">
        <v>17</v>
      </c>
      <c r="E113" s="23" t="s">
        <v>56</v>
      </c>
      <c r="F113" s="82">
        <f>IF(INDEX('Instructions &amp; General Inputs'!$D$24:$D$32,MATCH(E113,'Instructions &amp; General Inputs'!$C$24:$C$32,0))="Yes",SUMIFS($AG:$AG,$AI:$AI,F$5,$AC:$AC,$E113,$AD:$AD,$C113,$AE:$AE,$D113),0)</f>
        <v>0</v>
      </c>
      <c r="G113" s="25"/>
      <c r="H113" s="161">
        <v>0.25</v>
      </c>
      <c r="I113" s="161">
        <v>0.2857142857142857</v>
      </c>
      <c r="J113" s="161">
        <v>0.33333333333333331</v>
      </c>
      <c r="K113" s="25"/>
      <c r="L113" s="161" t="s">
        <v>482</v>
      </c>
      <c r="M113" s="161" t="s">
        <v>482</v>
      </c>
      <c r="N113" s="161" t="s">
        <v>482</v>
      </c>
      <c r="O113" s="25"/>
      <c r="P113" s="167">
        <v>1</v>
      </c>
      <c r="Q113" s="167">
        <v>1</v>
      </c>
      <c r="R113" s="167">
        <v>0</v>
      </c>
      <c r="S113" s="160" t="str">
        <f t="shared" si="9"/>
        <v/>
      </c>
      <c r="T113" s="25"/>
      <c r="U113" s="162" t="b" cm="1">
        <f t="array" ref="U113">IF(COUNTIFS($P$8:$R$8,$U$2)&gt;0,$F113*H113*INDEX($P113:$R113,,MATCH($U$2,$P$8:$R$8,0)),
IF($U$2=$S$5,$F113*SUM(H113,IF($S113="",0,IF(INDEX($V$3:$V$5,MATCH($S113,$U$3:$U$5,0))="Yes",L113,0))),
IF($U$2=$S$6,$F113*SUM(H113,IF($S113="",0,IF(INDEX($V$3:$V$5,MATCH($S113,$U$3:$U$5,0))="Yes",L113,0)),0)*$R113)))</f>
        <v>0</v>
      </c>
      <c r="V113" s="162" t="b" cm="1">
        <f t="array" ref="V113">IF(COUNTIFS($P$8:$R$8,$U$2)&gt;0,$F113*I113*INDEX($P113:$R113,,MATCH($U$2,$P$8:$R$8,0)),
IF($U$2=$S$5,$F113*SUM(I113,IF($S113="",0,IF(INDEX($V$3:$V$5,MATCH($S113,$U$3:$U$5,0))="Yes",M113,0))),
IF($U$2=$S$6,$F113*SUM(I113,IF($S113="",0,IF(INDEX($V$3:$V$5,MATCH($S113,$U$3:$U$5,0))="Yes",M113,0)),0)*$R113)))</f>
        <v>0</v>
      </c>
      <c r="W113" s="162" t="b" cm="1">
        <f t="array" ref="W113">IF(COUNTIFS($P$8:$R$8,$U$2)&gt;0,$F113*J113*INDEX($P113:$R113,,MATCH($U$2,$P$8:$R$8,0)),
IF($U$2=$S$5,$F113*SUM(J113,IF($S113="",0,IF(INDEX($V$3:$V$5,MATCH($S113,$U$3:$U$5,0))="Yes",N113,0))),
IF($U$2=$S$6,$F113*SUM(J113,IF($S113="",0,IF(INDEX($V$3:$V$5,MATCH($S113,$U$3:$U$5,0))="Yes",N113,0)),0)*$R113)))</f>
        <v>0</v>
      </c>
      <c r="Y113" s="162" t="e" cm="1">
        <f t="array" ref="Y113">INDEX($U113:$W113,,MATCH('Instructions &amp; General Inputs'!$C$35,$U$8:$W$8,0))</f>
        <v>#N/A</v>
      </c>
      <c r="AA113" s="80" t="s">
        <v>143</v>
      </c>
      <c r="AB113" s="80" t="s">
        <v>147</v>
      </c>
      <c r="AC113" s="80" t="s">
        <v>46</v>
      </c>
      <c r="AD113" s="80" t="s">
        <v>15</v>
      </c>
      <c r="AE113" s="80" t="s">
        <v>14</v>
      </c>
      <c r="AF113" s="80" t="s">
        <v>145</v>
      </c>
      <c r="AG113" s="80">
        <v>14599.731525450945</v>
      </c>
      <c r="AH113" s="80">
        <v>1.02603131</v>
      </c>
      <c r="AI113">
        <f t="shared" si="10"/>
        <v>2019</v>
      </c>
      <c r="AK113" s="80" t="s">
        <v>163</v>
      </c>
      <c r="AL113" s="80" t="s">
        <v>150</v>
      </c>
      <c r="AM113" s="80" t="s">
        <v>147</v>
      </c>
      <c r="AN113" s="80" t="s">
        <v>59</v>
      </c>
      <c r="AO113" s="80" t="s">
        <v>116</v>
      </c>
      <c r="AP113" s="80" t="s">
        <v>22</v>
      </c>
      <c r="AQ113" s="80">
        <v>3</v>
      </c>
      <c r="AR113">
        <f t="shared" si="11"/>
        <v>2019</v>
      </c>
    </row>
    <row r="114" spans="2:44" x14ac:dyDescent="0.3">
      <c r="B114" s="23" t="s">
        <v>48</v>
      </c>
      <c r="C114" s="23" t="s">
        <v>26</v>
      </c>
      <c r="D114" s="23" t="s">
        <v>18</v>
      </c>
      <c r="E114" s="23" t="s">
        <v>56</v>
      </c>
      <c r="F114" s="82">
        <f>IF(INDEX('Instructions &amp; General Inputs'!$D$24:$D$32,MATCH(E114,'Instructions &amp; General Inputs'!$C$24:$C$32,0))="Yes",SUMIFS($AG:$AG,$AI:$AI,F$5,$AC:$AC,$E114,$AD:$AD,$C114,$AE:$AE,$D114),0)</f>
        <v>0</v>
      </c>
      <c r="G114" s="25"/>
      <c r="H114" s="161">
        <v>0.25</v>
      </c>
      <c r="I114" s="161">
        <v>0.2857142857142857</v>
      </c>
      <c r="J114" s="161">
        <v>0.33333333333333331</v>
      </c>
      <c r="K114" s="25"/>
      <c r="L114" s="161" t="s">
        <v>482</v>
      </c>
      <c r="M114" s="161" t="s">
        <v>482</v>
      </c>
      <c r="N114" s="161" t="s">
        <v>482</v>
      </c>
      <c r="O114" s="25"/>
      <c r="P114" s="167">
        <v>1</v>
      </c>
      <c r="Q114" s="167">
        <v>1</v>
      </c>
      <c r="R114" s="167">
        <v>0</v>
      </c>
      <c r="S114" s="160" t="str">
        <f t="shared" si="9"/>
        <v/>
      </c>
      <c r="T114" s="25"/>
      <c r="U114" s="162" t="b" cm="1">
        <f t="array" ref="U114">IF(COUNTIFS($P$8:$R$8,$U$2)&gt;0,$F114*H114*INDEX($P114:$R114,,MATCH($U$2,$P$8:$R$8,0)),
IF($U$2=$S$5,$F114*SUM(H114,IF($S114="",0,IF(INDEX($V$3:$V$5,MATCH($S114,$U$3:$U$5,0))="Yes",L114,0))),
IF($U$2=$S$6,$F114*SUM(H114,IF($S114="",0,IF(INDEX($V$3:$V$5,MATCH($S114,$U$3:$U$5,0))="Yes",L114,0)),0)*$R114)))</f>
        <v>0</v>
      </c>
      <c r="V114" s="162" t="b" cm="1">
        <f t="array" ref="V114">IF(COUNTIFS($P$8:$R$8,$U$2)&gt;0,$F114*I114*INDEX($P114:$R114,,MATCH($U$2,$P$8:$R$8,0)),
IF($U$2=$S$5,$F114*SUM(I114,IF($S114="",0,IF(INDEX($V$3:$V$5,MATCH($S114,$U$3:$U$5,0))="Yes",M114,0))),
IF($U$2=$S$6,$F114*SUM(I114,IF($S114="",0,IF(INDEX($V$3:$V$5,MATCH($S114,$U$3:$U$5,0))="Yes",M114,0)),0)*$R114)))</f>
        <v>0</v>
      </c>
      <c r="W114" s="162" t="b" cm="1">
        <f t="array" ref="W114">IF(COUNTIFS($P$8:$R$8,$U$2)&gt;0,$F114*J114*INDEX($P114:$R114,,MATCH($U$2,$P$8:$R$8,0)),
IF($U$2=$S$5,$F114*SUM(J114,IF($S114="",0,IF(INDEX($V$3:$V$5,MATCH($S114,$U$3:$U$5,0))="Yes",N114,0))),
IF($U$2=$S$6,$F114*SUM(J114,IF($S114="",0,IF(INDEX($V$3:$V$5,MATCH($S114,$U$3:$U$5,0))="Yes",N114,0)),0)*$R114)))</f>
        <v>0</v>
      </c>
      <c r="Y114" s="162" t="e" cm="1">
        <f t="array" ref="Y114">INDEX($U114:$W114,,MATCH('Instructions &amp; General Inputs'!$C$35,$U$8:$W$8,0))</f>
        <v>#N/A</v>
      </c>
      <c r="AA114" s="80" t="s">
        <v>143</v>
      </c>
      <c r="AB114" s="80" t="s">
        <v>147</v>
      </c>
      <c r="AC114" s="80" t="s">
        <v>46</v>
      </c>
      <c r="AD114" s="80" t="s">
        <v>15</v>
      </c>
      <c r="AE114" s="80" t="s">
        <v>14</v>
      </c>
      <c r="AF114" s="80" t="s">
        <v>146</v>
      </c>
      <c r="AG114" s="80">
        <v>4065</v>
      </c>
      <c r="AH114" s="80">
        <v>1.0178252800000001</v>
      </c>
      <c r="AI114">
        <f t="shared" si="10"/>
        <v>2019</v>
      </c>
      <c r="AK114" s="80" t="s">
        <v>163</v>
      </c>
      <c r="AL114" s="80" t="s">
        <v>150</v>
      </c>
      <c r="AM114" s="80" t="s">
        <v>147</v>
      </c>
      <c r="AN114" s="80" t="s">
        <v>59</v>
      </c>
      <c r="AO114" s="80" t="s">
        <v>116</v>
      </c>
      <c r="AP114" s="80" t="s">
        <v>23</v>
      </c>
      <c r="AQ114" s="80">
        <v>2</v>
      </c>
      <c r="AR114">
        <f t="shared" si="11"/>
        <v>2019</v>
      </c>
    </row>
    <row r="115" spans="2:44" x14ac:dyDescent="0.3">
      <c r="B115" s="23" t="s">
        <v>48</v>
      </c>
      <c r="C115" s="23" t="s">
        <v>26</v>
      </c>
      <c r="D115" s="23" t="s">
        <v>19</v>
      </c>
      <c r="E115" s="23" t="s">
        <v>56</v>
      </c>
      <c r="F115" s="82">
        <f>IF(INDEX('Instructions &amp; General Inputs'!$D$24:$D$32,MATCH(E115,'Instructions &amp; General Inputs'!$C$24:$C$32,0))="Yes",SUMIFS($AG:$AG,$AI:$AI,F$5,$AC:$AC,$E115,$AD:$AD,$C115,$AE:$AE,$D115),0)</f>
        <v>0</v>
      </c>
      <c r="G115" s="25"/>
      <c r="H115" s="161">
        <v>0.15</v>
      </c>
      <c r="I115" s="161">
        <v>0.1714285714285714</v>
      </c>
      <c r="J115" s="161">
        <v>0.19999999999999998</v>
      </c>
      <c r="K115" s="25"/>
      <c r="L115" s="161">
        <v>0.4</v>
      </c>
      <c r="M115" s="161">
        <v>0.4</v>
      </c>
      <c r="N115" s="161">
        <v>0.4</v>
      </c>
      <c r="O115" s="25"/>
      <c r="P115" s="167">
        <v>1</v>
      </c>
      <c r="Q115" s="167">
        <v>1</v>
      </c>
      <c r="R115" s="167">
        <v>0</v>
      </c>
      <c r="S115" s="160" t="str">
        <f t="shared" si="9"/>
        <v>SMI</v>
      </c>
      <c r="T115" s="25"/>
      <c r="U115" s="162" t="b" cm="1">
        <f t="array" ref="U115">IF(COUNTIFS($P$8:$R$8,$U$2)&gt;0,$F115*H115*INDEX($P115:$R115,,MATCH($U$2,$P$8:$R$8,0)),
IF($U$2=$S$5,$F115*SUM(H115,IF($S115="",0,IF(INDEX($V$3:$V$5,MATCH($S115,$U$3:$U$5,0))="Yes",L115,0))),
IF($U$2=$S$6,$F115*SUM(H115,IF($S115="",0,IF(INDEX($V$3:$V$5,MATCH($S115,$U$3:$U$5,0))="Yes",L115,0)),0)*$R115)))</f>
        <v>0</v>
      </c>
      <c r="V115" s="162" t="b" cm="1">
        <f t="array" ref="V115">IF(COUNTIFS($P$8:$R$8,$U$2)&gt;0,$F115*I115*INDEX($P115:$R115,,MATCH($U$2,$P$8:$R$8,0)),
IF($U$2=$S$5,$F115*SUM(I115,IF($S115="",0,IF(INDEX($V$3:$V$5,MATCH($S115,$U$3:$U$5,0))="Yes",M115,0))),
IF($U$2=$S$6,$F115*SUM(I115,IF($S115="",0,IF(INDEX($V$3:$V$5,MATCH($S115,$U$3:$U$5,0))="Yes",M115,0)),0)*$R115)))</f>
        <v>0</v>
      </c>
      <c r="W115" s="162" t="b" cm="1">
        <f t="array" ref="W115">IF(COUNTIFS($P$8:$R$8,$U$2)&gt;0,$F115*J115*INDEX($P115:$R115,,MATCH($U$2,$P$8:$R$8,0)),
IF($U$2=$S$5,$F115*SUM(J115,IF($S115="",0,IF(INDEX($V$3:$V$5,MATCH($S115,$U$3:$U$5,0))="Yes",N115,0))),
IF($U$2=$S$6,$F115*SUM(J115,IF($S115="",0,IF(INDEX($V$3:$V$5,MATCH($S115,$U$3:$U$5,0))="Yes",N115,0)),0)*$R115)))</f>
        <v>0</v>
      </c>
      <c r="Y115" s="162" t="e" cm="1">
        <f t="array" ref="Y115">INDEX($U115:$W115,,MATCH('Instructions &amp; General Inputs'!$C$35,$U$8:$W$8,0))</f>
        <v>#N/A</v>
      </c>
      <c r="AA115" s="80" t="s">
        <v>143</v>
      </c>
      <c r="AB115" s="80" t="s">
        <v>147</v>
      </c>
      <c r="AC115" s="80" t="s">
        <v>46</v>
      </c>
      <c r="AD115" s="80" t="s">
        <v>15</v>
      </c>
      <c r="AE115" s="80" t="s">
        <v>14</v>
      </c>
      <c r="AF115" s="80" t="s">
        <v>148</v>
      </c>
      <c r="AG115" s="80">
        <v>3280.3870701640844</v>
      </c>
      <c r="AH115" s="80">
        <v>1.0364121500000001</v>
      </c>
      <c r="AI115">
        <f t="shared" si="10"/>
        <v>2019</v>
      </c>
      <c r="AK115" s="80" t="s">
        <v>163</v>
      </c>
      <c r="AL115" s="80" t="s">
        <v>150</v>
      </c>
      <c r="AM115" s="80" t="s">
        <v>147</v>
      </c>
      <c r="AN115" s="80" t="s">
        <v>59</v>
      </c>
      <c r="AO115" s="80" t="s">
        <v>13</v>
      </c>
      <c r="AP115" s="80" t="s">
        <v>14</v>
      </c>
      <c r="AQ115" s="80">
        <v>5</v>
      </c>
      <c r="AR115">
        <f t="shared" si="11"/>
        <v>2019</v>
      </c>
    </row>
    <row r="116" spans="2:44" x14ac:dyDescent="0.3">
      <c r="B116" s="23" t="s">
        <v>48</v>
      </c>
      <c r="C116" s="23" t="s">
        <v>27</v>
      </c>
      <c r="D116" s="23" t="s">
        <v>28</v>
      </c>
      <c r="E116" s="23" t="s">
        <v>56</v>
      </c>
      <c r="F116" s="82">
        <f>IF(INDEX('Instructions &amp; General Inputs'!$D$24:$D$32,MATCH(E116,'Instructions &amp; General Inputs'!$C$24:$C$32,0))="Yes",SUMIFS($AG:$AG,$AI:$AI,F$5,$AC:$AC,$E116,$AD:$AD,$C116,$AE:$AE,$D116),0)</f>
        <v>0</v>
      </c>
      <c r="G116" s="25"/>
      <c r="H116" s="161">
        <v>0.25</v>
      </c>
      <c r="I116" s="161">
        <v>0.2857142857142857</v>
      </c>
      <c r="J116" s="161">
        <v>0.33333333333333331</v>
      </c>
      <c r="K116" s="25"/>
      <c r="L116" s="161" t="s">
        <v>482</v>
      </c>
      <c r="M116" s="161" t="s">
        <v>482</v>
      </c>
      <c r="N116" s="161" t="s">
        <v>482</v>
      </c>
      <c r="O116" s="25"/>
      <c r="P116" s="167">
        <v>1</v>
      </c>
      <c r="Q116" s="167">
        <v>0</v>
      </c>
      <c r="R116" s="167">
        <v>1</v>
      </c>
      <c r="S116" s="160" t="str">
        <f t="shared" si="9"/>
        <v/>
      </c>
      <c r="T116" s="25"/>
      <c r="U116" s="162" t="b" cm="1">
        <f t="array" ref="U116">IF(COUNTIFS($P$8:$R$8,$U$2)&gt;0,$F116*H116*INDEX($P116:$R116,,MATCH($U$2,$P$8:$R$8,0)),
IF($U$2=$S$5,$F116*SUM(H116,IF($S116="",0,IF(INDEX($V$3:$V$5,MATCH($S116,$U$3:$U$5,0))="Yes",L116,0))),
IF($U$2=$S$6,$F116*SUM(H116,IF($S116="",0,IF(INDEX($V$3:$V$5,MATCH($S116,$U$3:$U$5,0))="Yes",L116,0)),0)*$R116)))</f>
        <v>0</v>
      </c>
      <c r="V116" s="162" t="b" cm="1">
        <f t="array" ref="V116">IF(COUNTIFS($P$8:$R$8,$U$2)&gt;0,$F116*I116*INDEX($P116:$R116,,MATCH($U$2,$P$8:$R$8,0)),
IF($U$2=$S$5,$F116*SUM(I116,IF($S116="",0,IF(INDEX($V$3:$V$5,MATCH($S116,$U$3:$U$5,0))="Yes",M116,0))),
IF($U$2=$S$6,$F116*SUM(I116,IF($S116="",0,IF(INDEX($V$3:$V$5,MATCH($S116,$U$3:$U$5,0))="Yes",M116,0)),0)*$R116)))</f>
        <v>0</v>
      </c>
      <c r="W116" s="162" t="b" cm="1">
        <f t="array" ref="W116">IF(COUNTIFS($P$8:$R$8,$U$2)&gt;0,$F116*J116*INDEX($P116:$R116,,MATCH($U$2,$P$8:$R$8,0)),
IF($U$2=$S$5,$F116*SUM(J116,IF($S116="",0,IF(INDEX($V$3:$V$5,MATCH($S116,$U$3:$U$5,0))="Yes",N116,0))),
IF($U$2=$S$6,$F116*SUM(J116,IF($S116="",0,IF(INDEX($V$3:$V$5,MATCH($S116,$U$3:$U$5,0))="Yes",N116,0)),0)*$R116)))</f>
        <v>0</v>
      </c>
      <c r="Y116" s="162" t="e" cm="1">
        <f t="array" ref="Y116">INDEX($U116:$W116,,MATCH('Instructions &amp; General Inputs'!$C$35,$U$8:$W$8,0))</f>
        <v>#N/A</v>
      </c>
      <c r="AA116" s="80" t="s">
        <v>143</v>
      </c>
      <c r="AB116" s="80" t="s">
        <v>147</v>
      </c>
      <c r="AC116" s="80" t="s">
        <v>46</v>
      </c>
      <c r="AD116" s="80" t="s">
        <v>15</v>
      </c>
      <c r="AE116" s="80" t="s">
        <v>12</v>
      </c>
      <c r="AF116" s="80" t="s">
        <v>145</v>
      </c>
      <c r="AG116" s="80">
        <v>609.82142800092697</v>
      </c>
      <c r="AH116" s="80">
        <v>0.47874086999999999</v>
      </c>
      <c r="AI116">
        <f t="shared" si="10"/>
        <v>2019</v>
      </c>
      <c r="AK116" s="80" t="s">
        <v>163</v>
      </c>
      <c r="AL116" s="80" t="s">
        <v>150</v>
      </c>
      <c r="AM116" s="80" t="s">
        <v>147</v>
      </c>
      <c r="AN116" s="80" t="s">
        <v>59</v>
      </c>
      <c r="AO116" s="80" t="s">
        <v>15</v>
      </c>
      <c r="AP116" s="80" t="s">
        <v>14</v>
      </c>
      <c r="AQ116" s="80">
        <v>10</v>
      </c>
      <c r="AR116">
        <f t="shared" si="11"/>
        <v>2019</v>
      </c>
    </row>
    <row r="117" spans="2:44" x14ac:dyDescent="0.3">
      <c r="B117" s="23" t="s">
        <v>48</v>
      </c>
      <c r="C117" s="24" t="s">
        <v>32</v>
      </c>
      <c r="D117" s="24" t="s">
        <v>33</v>
      </c>
      <c r="E117" s="24" t="s">
        <v>56</v>
      </c>
      <c r="F117" s="121">
        <f>IF(INDEX('Instructions &amp; General Inputs'!$D$24:$D$32,MATCH(E116,'Instructions &amp; General Inputs'!$C$24:$C$32,0))="Yes",SUMIFS($AQ:$AQ,$AR:$AR,F$5,$AN:$AN,$E117),0)</f>
        <v>0</v>
      </c>
      <c r="G117" s="25"/>
      <c r="H117" s="176">
        <f>H86</f>
        <v>0.25</v>
      </c>
      <c r="I117" s="176">
        <f t="shared" ref="I117:J117" si="18">I86</f>
        <v>0.2857142857142857</v>
      </c>
      <c r="J117" s="176">
        <f t="shared" si="18"/>
        <v>0.33333333333333331</v>
      </c>
      <c r="K117" s="25"/>
      <c r="L117" s="176" t="str">
        <f>L86</f>
        <v>n/a</v>
      </c>
      <c r="M117" s="176" t="str">
        <f t="shared" ref="M117:N117" si="19">M86</f>
        <v>n/a</v>
      </c>
      <c r="N117" s="176" t="str">
        <f t="shared" si="19"/>
        <v>n/a</v>
      </c>
      <c r="O117" s="25"/>
      <c r="P117" s="167">
        <v>1</v>
      </c>
      <c r="Q117" s="167">
        <v>0</v>
      </c>
      <c r="R117" s="167">
        <v>1</v>
      </c>
      <c r="S117" s="160" t="str">
        <f t="shared" si="9"/>
        <v/>
      </c>
      <c r="T117" s="25"/>
      <c r="U117" s="162" t="b" cm="1">
        <f t="array" ref="U117">IF(COUNTIFS($P$8:$R$8,$U$2)&gt;0,$F117*H117*INDEX($P117:$R117,,MATCH($U$2,$P$8:$R$8,0)),
IF($U$2=$S$5,$F117*SUM(H117,IF($S117="",0,IF(INDEX($V$3:$V$5,MATCH($S117,$U$3:$U$5,0))="Yes",L117,0))),
IF($U$2=$S$6,$F117*SUM(H117,IF($S117="",0,IF(INDEX($V$3:$V$5,MATCH($S117,$U$3:$U$5,0))="Yes",L117,0)),0)*$R117)))</f>
        <v>0</v>
      </c>
      <c r="V117" s="163" t="b" cm="1">
        <f t="array" ref="V117">IF(COUNTIFS($P$8:$R$8,$U$2)&gt;0,$F117*I117*INDEX($P117:$R117,,MATCH($U$2,$P$8:$R$8,0)),
IF($U$2=$S$5,$F117*SUM(I117,IF($S117="",0,IF(INDEX($V$3:$V$5,MATCH($S117,$U$3:$U$5,0))="Yes",M117,0))),
IF($U$2=$S$6,$F117*SUM(I117,IF($S117="",0,IF(INDEX($V$3:$V$5,MATCH($S117,$U$3:$U$5,0))="Yes",M117,0)),0)*$R117)))</f>
        <v>0</v>
      </c>
      <c r="W117" s="163" t="b" cm="1">
        <f t="array" ref="W117">IF(COUNTIFS($P$8:$R$8,$U$2)&gt;0,$F117*J117*INDEX($P117:$R117,,MATCH($U$2,$P$8:$R$8,0)),
IF($U$2=$S$5,$F117*SUM(J117,IF($S117="",0,IF(INDEX($V$3:$V$5,MATCH($S117,$U$3:$U$5,0))="Yes",N117,0))),
IF($U$2=$S$6,$F117*SUM(J117,IF($S117="",0,IF(INDEX($V$3:$V$5,MATCH($S117,$U$3:$U$5,0))="Yes",N117,0)),0)*$R117)))</f>
        <v>0</v>
      </c>
      <c r="Y117" s="177" t="e" cm="1">
        <f t="array" ref="Y117">INDEX($U117:$W117,,MATCH('Instructions &amp; General Inputs'!$C$35,$U$8:$W$8,0))</f>
        <v>#N/A</v>
      </c>
      <c r="AA117" s="80" t="s">
        <v>143</v>
      </c>
      <c r="AB117" s="80" t="s">
        <v>147</v>
      </c>
      <c r="AC117" s="80" t="s">
        <v>46</v>
      </c>
      <c r="AD117" s="80" t="s">
        <v>15</v>
      </c>
      <c r="AE117" s="80" t="s">
        <v>12</v>
      </c>
      <c r="AF117" s="80" t="s">
        <v>146</v>
      </c>
      <c r="AG117" s="80">
        <v>172</v>
      </c>
      <c r="AH117" s="80">
        <v>0.48545671000000001</v>
      </c>
      <c r="AI117">
        <f t="shared" si="10"/>
        <v>2019</v>
      </c>
      <c r="AK117" s="80" t="s">
        <v>163</v>
      </c>
      <c r="AL117" s="80" t="s">
        <v>150</v>
      </c>
      <c r="AM117" s="80" t="s">
        <v>147</v>
      </c>
      <c r="AN117" s="80" t="s">
        <v>59</v>
      </c>
      <c r="AO117" s="80" t="s">
        <v>4</v>
      </c>
      <c r="AP117" s="80" t="s">
        <v>8</v>
      </c>
      <c r="AQ117" s="80">
        <v>1248</v>
      </c>
      <c r="AR117">
        <f t="shared" si="11"/>
        <v>2019</v>
      </c>
    </row>
    <row r="118" spans="2:44" x14ac:dyDescent="0.3">
      <c r="B118" s="22" t="s">
        <v>47</v>
      </c>
      <c r="C118" s="22" t="s">
        <v>42</v>
      </c>
      <c r="D118" s="22" t="s">
        <v>33</v>
      </c>
      <c r="E118" s="22" t="s">
        <v>56</v>
      </c>
      <c r="F118" s="119">
        <f>IF(INDEX('Instructions &amp; General Inputs'!$D$24:$D$32,MATCH(E116,'Instructions &amp; General Inputs'!$C$24:$C$32,0))="Yes",SUMIFS($AX:$AX,$AW:$AW,C118,$AV:$AV,E118),0)</f>
        <v>0</v>
      </c>
      <c r="G118" s="25"/>
      <c r="H118" s="176">
        <f>H111</f>
        <v>0.25</v>
      </c>
      <c r="I118" s="176">
        <f t="shared" ref="I118:J118" si="20">I111</f>
        <v>0.2857142857142857</v>
      </c>
      <c r="J118" s="176">
        <f t="shared" si="20"/>
        <v>0.33333333333333331</v>
      </c>
      <c r="K118" s="25"/>
      <c r="L118" s="176" t="str">
        <f>L111</f>
        <v>n/a</v>
      </c>
      <c r="M118" s="176" t="str">
        <f t="shared" ref="M118:N118" si="21">M111</f>
        <v>n/a</v>
      </c>
      <c r="N118" s="176" t="str">
        <f t="shared" si="21"/>
        <v>n/a</v>
      </c>
      <c r="O118" s="25"/>
      <c r="P118" s="167">
        <v>1</v>
      </c>
      <c r="Q118" s="167">
        <v>1</v>
      </c>
      <c r="R118" s="167">
        <v>0</v>
      </c>
      <c r="S118" s="160" t="str">
        <f t="shared" si="9"/>
        <v/>
      </c>
      <c r="T118" s="25"/>
      <c r="U118" s="164" t="b" cm="1">
        <f t="array" ref="U118">IF(COUNTIFS($P$8:$R$8,$U$2)&gt;0,$F118*H118*INDEX($P118:$R118,,MATCH($U$2,$P$8:$R$8,0)),
IF($U$2=$S$5,$F118*SUM(H118,IF($S118="",0,IF(INDEX($V$3:$V$5,MATCH($S118,$U$3:$U$5,0))="Yes",L118,0))),
IF($U$2=$S$6,$F118*SUM(H118,IF($S118="",0,IF(INDEX($V$3:$V$5,MATCH($S118,$U$3:$U$5,0))="Yes",L118,0)),0)*$R118)))</f>
        <v>0</v>
      </c>
      <c r="V118" s="164" t="b" cm="1">
        <f t="array" ref="V118">IF(COUNTIFS($P$8:$R$8,$U$2)&gt;0,$F118*I118*INDEX($P118:$R118,,MATCH($U$2,$P$8:$R$8,0)),
IF($U$2=$S$5,$F118*SUM(I118,IF($S118="",0,IF(INDEX($V$3:$V$5,MATCH($S118,$U$3:$U$5,0))="Yes",M118,0))),
IF($U$2=$S$6,$F118*SUM(I118,IF($S118="",0,IF(INDEX($V$3:$V$5,MATCH($S118,$U$3:$U$5,0))="Yes",M118,0)),0)*$R118)))</f>
        <v>0</v>
      </c>
      <c r="W118" s="164" t="b" cm="1">
        <f t="array" ref="W118">IF(COUNTIFS($P$8:$R$8,$U$2)&gt;0,$F118*J118*INDEX($P118:$R118,,MATCH($U$2,$P$8:$R$8,0)),
IF($U$2=$S$5,$F118*SUM(J118,IF($S118="",0,IF(INDEX($V$3:$V$5,MATCH($S118,$U$3:$U$5,0))="Yes",N118,0))),
IF($U$2=$S$6,$F118*SUM(J118,IF($S118="",0,IF(INDEX($V$3:$V$5,MATCH($S118,$U$3:$U$5,0))="Yes",N118,0)),0)*$R118)))</f>
        <v>0</v>
      </c>
      <c r="Y118" s="178" t="e" cm="1">
        <f t="array" ref="Y118">INDEX($U118:$W118,,MATCH('Instructions &amp; General Inputs'!$C$35,$U$8:$W$8,0))</f>
        <v>#N/A</v>
      </c>
      <c r="AA118" s="80" t="s">
        <v>143</v>
      </c>
      <c r="AB118" s="80" t="s">
        <v>147</v>
      </c>
      <c r="AC118" s="80" t="s">
        <v>46</v>
      </c>
      <c r="AD118" s="80" t="s">
        <v>15</v>
      </c>
      <c r="AE118" s="80" t="s">
        <v>12</v>
      </c>
      <c r="AF118" s="80" t="s">
        <v>148</v>
      </c>
      <c r="AG118" s="80">
        <v>153.90322506427765</v>
      </c>
      <c r="AH118" s="80">
        <v>0.47995354000000001</v>
      </c>
      <c r="AI118">
        <f t="shared" si="10"/>
        <v>2019</v>
      </c>
      <c r="AK118" s="80" t="s">
        <v>163</v>
      </c>
      <c r="AL118" s="80" t="s">
        <v>150</v>
      </c>
      <c r="AM118" s="80" t="s">
        <v>147</v>
      </c>
      <c r="AN118" s="80" t="s">
        <v>59</v>
      </c>
      <c r="AO118" s="80" t="s">
        <v>11</v>
      </c>
      <c r="AP118" s="80" t="s">
        <v>8</v>
      </c>
      <c r="AQ118" s="80">
        <v>151</v>
      </c>
      <c r="AR118">
        <f t="shared" si="11"/>
        <v>2019</v>
      </c>
    </row>
    <row r="119" spans="2:44" x14ac:dyDescent="0.3">
      <c r="B119" s="24" t="s">
        <v>47</v>
      </c>
      <c r="C119" s="24" t="s">
        <v>43</v>
      </c>
      <c r="D119" s="24" t="s">
        <v>33</v>
      </c>
      <c r="E119" s="24" t="s">
        <v>56</v>
      </c>
      <c r="F119" s="122">
        <f>IF(INDEX('Instructions &amp; General Inputs'!$D$24:$D$32,MATCH(E116,'Instructions &amp; General Inputs'!$C$24:$C$32,0))="Yes",SUMIFS($AX:$AX,$AW:$AW,C119,$AV:$AV,E119),0)</f>
        <v>0</v>
      </c>
      <c r="G119" s="25"/>
      <c r="H119" s="176">
        <f>H110</f>
        <v>0.25</v>
      </c>
      <c r="I119" s="176">
        <f t="shared" ref="I119:J119" si="22">I110</f>
        <v>0.2857142857142857</v>
      </c>
      <c r="J119" s="176">
        <f t="shared" si="22"/>
        <v>0.33333333333333331</v>
      </c>
      <c r="K119" s="25"/>
      <c r="L119" s="176" t="str">
        <f>L110</f>
        <v>n/a</v>
      </c>
      <c r="M119" s="176" t="str">
        <f t="shared" ref="M119:N119" si="23">M110</f>
        <v>n/a</v>
      </c>
      <c r="N119" s="176" t="str">
        <f t="shared" si="23"/>
        <v>n/a</v>
      </c>
      <c r="O119" s="25"/>
      <c r="P119" s="167">
        <v>1</v>
      </c>
      <c r="Q119" s="167">
        <v>1</v>
      </c>
      <c r="R119" s="167">
        <v>0</v>
      </c>
      <c r="S119" s="160" t="str">
        <f t="shared" si="9"/>
        <v/>
      </c>
      <c r="T119" s="25"/>
      <c r="U119" s="165" t="b" cm="1">
        <f t="array" ref="U119">IF(COUNTIFS($P$8:$R$8,$U$2)&gt;0,$F119*H119*INDEX($P119:$R119,,MATCH($U$2,$P$8:$R$8,0)),
IF($U$2=$S$5,$F119*SUM(H119,IF($S119="",0,IF(INDEX($V$3:$V$5,MATCH($S119,$U$3:$U$5,0))="Yes",L119,0))),
IF($U$2=$S$6,$F119*SUM(H119,IF($S119="",0,IF(INDEX($V$3:$V$5,MATCH($S119,$U$3:$U$5,0))="Yes",L119,0)),0)*$R119)))</f>
        <v>0</v>
      </c>
      <c r="V119" s="165" t="b" cm="1">
        <f t="array" ref="V119">IF(COUNTIFS($P$8:$R$8,$U$2)&gt;0,$F119*I119*INDEX($P119:$R119,,MATCH($U$2,$P$8:$R$8,0)),
IF($U$2=$S$5,$F119*SUM(I119,IF($S119="",0,IF(INDEX($V$3:$V$5,MATCH($S119,$U$3:$U$5,0))="Yes",M119,0))),
IF($U$2=$S$6,$F119*SUM(I119,IF($S119="",0,IF(INDEX($V$3:$V$5,MATCH($S119,$U$3:$U$5,0))="Yes",M119,0)),0)*$R119)))</f>
        <v>0</v>
      </c>
      <c r="W119" s="165" t="b" cm="1">
        <f t="array" ref="W119">IF(COUNTIFS($P$8:$R$8,$U$2)&gt;0,$F119*J119*INDEX($P119:$R119,,MATCH($U$2,$P$8:$R$8,0)),
IF($U$2=$S$5,$F119*SUM(J119,IF($S119="",0,IF(INDEX($V$3:$V$5,MATCH($S119,$U$3:$U$5,0))="Yes",N119,0))),
IF($U$2=$S$6,$F119*SUM(J119,IF($S119="",0,IF(INDEX($V$3:$V$5,MATCH($S119,$U$3:$U$5,0))="Yes",N119,0)),0)*$R119)))</f>
        <v>0</v>
      </c>
      <c r="Y119" s="179" t="e" cm="1">
        <f t="array" ref="Y119">INDEX($U119:$W119,,MATCH('Instructions &amp; General Inputs'!$C$35,$U$8:$W$8,0))</f>
        <v>#N/A</v>
      </c>
      <c r="AA119" s="80" t="s">
        <v>143</v>
      </c>
      <c r="AB119" s="80" t="s">
        <v>147</v>
      </c>
      <c r="AC119" s="80" t="s">
        <v>46</v>
      </c>
      <c r="AD119" s="80" t="s">
        <v>4</v>
      </c>
      <c r="AE119" s="80" t="s">
        <v>5</v>
      </c>
      <c r="AF119" s="80" t="s">
        <v>145</v>
      </c>
      <c r="AG119" s="80">
        <v>4286.4410313665867</v>
      </c>
      <c r="AH119" s="80" t="s">
        <v>33</v>
      </c>
      <c r="AI119">
        <f t="shared" si="10"/>
        <v>2019</v>
      </c>
      <c r="AK119" s="80" t="s">
        <v>163</v>
      </c>
      <c r="AL119" s="80" t="s">
        <v>150</v>
      </c>
      <c r="AM119" s="80" t="s">
        <v>147</v>
      </c>
      <c r="AN119" s="80" t="s">
        <v>60</v>
      </c>
      <c r="AO119" s="80" t="s">
        <v>20</v>
      </c>
      <c r="AP119" s="80" t="s">
        <v>14</v>
      </c>
      <c r="AQ119" s="80">
        <v>2</v>
      </c>
      <c r="AR119">
        <f t="shared" si="11"/>
        <v>2019</v>
      </c>
    </row>
    <row r="120" spans="2:44" x14ac:dyDescent="0.3">
      <c r="B120" s="22" t="s">
        <v>48</v>
      </c>
      <c r="C120" s="22" t="s">
        <v>4</v>
      </c>
      <c r="D120" s="22" t="s">
        <v>5</v>
      </c>
      <c r="E120" s="23" t="s">
        <v>57</v>
      </c>
      <c r="F120" s="82">
        <f>IF(INDEX('Instructions &amp; General Inputs'!$D$24:$D$32,MATCH(E120,'Instructions &amp; General Inputs'!$C$24:$C$32,0))="Yes",SUMIFS($AG:$AG,$AI:$AI,F$5,$AC:$AC,$E120,$AD:$AD,$C120,$AE:$AE,$D120),0)</f>
        <v>0</v>
      </c>
      <c r="G120" s="25"/>
      <c r="H120" s="161">
        <v>0.16666666666666666</v>
      </c>
      <c r="I120" s="161">
        <v>0.2</v>
      </c>
      <c r="J120" s="161">
        <v>0.25</v>
      </c>
      <c r="K120" s="25"/>
      <c r="L120" s="161" t="s">
        <v>482</v>
      </c>
      <c r="M120" s="161" t="s">
        <v>482</v>
      </c>
      <c r="N120" s="161" t="s">
        <v>482</v>
      </c>
      <c r="O120" s="25"/>
      <c r="P120" s="167">
        <v>1</v>
      </c>
      <c r="Q120" s="167">
        <v>0</v>
      </c>
      <c r="R120" s="167">
        <v>1</v>
      </c>
      <c r="S120" s="160" t="str">
        <f t="shared" si="9"/>
        <v/>
      </c>
      <c r="T120" s="25"/>
      <c r="U120" s="162" t="b" cm="1">
        <f t="array" ref="U120">IF(COUNTIFS($P$8:$R$8,$U$2)&gt;0,$F120*H120*INDEX($P120:$R120,,MATCH($U$2,$P$8:$R$8,0)),
IF($U$2=$S$5,$F120*SUM(H120,IF($S120="",0,IF(INDEX($V$3:$V$5,MATCH($S120,$U$3:$U$5,0))="Yes",L120,0))),
IF($U$2=$S$6,$F120*SUM(H120,IF($S120="",0,IF(INDEX($V$3:$V$5,MATCH($S120,$U$3:$U$5,0))="Yes",L120,0)),0)*$R120)))</f>
        <v>0</v>
      </c>
      <c r="V120" s="162" t="b" cm="1">
        <f t="array" ref="V120">IF(COUNTIFS($P$8:$R$8,$U$2)&gt;0,$F120*I120*INDEX($P120:$R120,,MATCH($U$2,$P$8:$R$8,0)),
IF($U$2=$S$5,$F120*SUM(I120,IF($S120="",0,IF(INDEX($V$3:$V$5,MATCH($S120,$U$3:$U$5,0))="Yes",M120,0))),
IF($U$2=$S$6,$F120*SUM(I120,IF($S120="",0,IF(INDEX($V$3:$V$5,MATCH($S120,$U$3:$U$5,0))="Yes",M120,0)),0)*$R120)))</f>
        <v>0</v>
      </c>
      <c r="W120" s="162" t="b" cm="1">
        <f t="array" ref="W120">IF(COUNTIFS($P$8:$R$8,$U$2)&gt;0,$F120*J120*INDEX($P120:$R120,,MATCH($U$2,$P$8:$R$8,0)),
IF($U$2=$S$5,$F120*SUM(J120,IF($S120="",0,IF(INDEX($V$3:$V$5,MATCH($S120,$U$3:$U$5,0))="Yes",N120,0))),
IF($U$2=$S$6,$F120*SUM(J120,IF($S120="",0,IF(INDEX($V$3:$V$5,MATCH($S120,$U$3:$U$5,0))="Yes",N120,0)),0)*$R120)))</f>
        <v>0</v>
      </c>
      <c r="Y120" s="162" t="e" cm="1">
        <f t="array" ref="Y120">INDEX($U120:$W120,,MATCH('Instructions &amp; General Inputs'!$C$35,$U$8:$W$8,0))</f>
        <v>#N/A</v>
      </c>
      <c r="AA120" s="80" t="s">
        <v>143</v>
      </c>
      <c r="AB120" s="80" t="s">
        <v>147</v>
      </c>
      <c r="AC120" s="80" t="s">
        <v>46</v>
      </c>
      <c r="AD120" s="80" t="s">
        <v>4</v>
      </c>
      <c r="AE120" s="80" t="s">
        <v>5</v>
      </c>
      <c r="AF120" s="80" t="s">
        <v>146</v>
      </c>
      <c r="AG120" s="80">
        <v>1085</v>
      </c>
      <c r="AH120" s="80" t="s">
        <v>33</v>
      </c>
      <c r="AI120">
        <f t="shared" si="10"/>
        <v>2019</v>
      </c>
      <c r="AK120" s="80" t="s">
        <v>163</v>
      </c>
      <c r="AL120" s="80" t="s">
        <v>150</v>
      </c>
      <c r="AM120" s="80" t="s">
        <v>147</v>
      </c>
      <c r="AN120" s="80" t="s">
        <v>60</v>
      </c>
      <c r="AO120" s="80" t="s">
        <v>116</v>
      </c>
      <c r="AP120" s="80" t="s">
        <v>22</v>
      </c>
      <c r="AQ120" s="80">
        <v>5</v>
      </c>
      <c r="AR120">
        <f t="shared" si="11"/>
        <v>2019</v>
      </c>
    </row>
    <row r="121" spans="2:44" x14ac:dyDescent="0.3">
      <c r="B121" s="23" t="s">
        <v>48</v>
      </c>
      <c r="C121" s="23" t="s">
        <v>4</v>
      </c>
      <c r="D121" s="23" t="s">
        <v>6</v>
      </c>
      <c r="E121" s="23" t="s">
        <v>57</v>
      </c>
      <c r="F121" s="82">
        <f>IF(INDEX('Instructions &amp; General Inputs'!$D$24:$D$32,MATCH(E121,'Instructions &amp; General Inputs'!$C$24:$C$32,0))="Yes",SUMIFS($AG:$AG,$AI:$AI,F$5,$AC:$AC,$E121,$AD:$AD,$C121,$AE:$AE,$D121),0)</f>
        <v>0</v>
      </c>
      <c r="G121" s="25"/>
      <c r="H121" s="161">
        <v>0.16666666666666666</v>
      </c>
      <c r="I121" s="161">
        <v>0.2</v>
      </c>
      <c r="J121" s="161">
        <v>0.25</v>
      </c>
      <c r="K121" s="25"/>
      <c r="L121" s="161" t="s">
        <v>482</v>
      </c>
      <c r="M121" s="161" t="s">
        <v>482</v>
      </c>
      <c r="N121" s="161" t="s">
        <v>482</v>
      </c>
      <c r="O121" s="25"/>
      <c r="P121" s="167">
        <v>1</v>
      </c>
      <c r="Q121" s="167">
        <v>0</v>
      </c>
      <c r="R121" s="167">
        <v>1</v>
      </c>
      <c r="S121" s="160" t="str">
        <f t="shared" si="9"/>
        <v/>
      </c>
      <c r="T121" s="25"/>
      <c r="U121" s="162" t="b" cm="1">
        <f t="array" ref="U121">IF(COUNTIFS($P$8:$R$8,$U$2)&gt;0,$F121*H121*INDEX($P121:$R121,,MATCH($U$2,$P$8:$R$8,0)),
IF($U$2=$S$5,$F121*SUM(H121,IF($S121="",0,IF(INDEX($V$3:$V$5,MATCH($S121,$U$3:$U$5,0))="Yes",L121,0))),
IF($U$2=$S$6,$F121*SUM(H121,IF($S121="",0,IF(INDEX($V$3:$V$5,MATCH($S121,$U$3:$U$5,0))="Yes",L121,0)),0)*$R121)))</f>
        <v>0</v>
      </c>
      <c r="V121" s="162" t="b" cm="1">
        <f t="array" ref="V121">IF(COUNTIFS($P$8:$R$8,$U$2)&gt;0,$F121*I121*INDEX($P121:$R121,,MATCH($U$2,$P$8:$R$8,0)),
IF($U$2=$S$5,$F121*SUM(I121,IF($S121="",0,IF(INDEX($V$3:$V$5,MATCH($S121,$U$3:$U$5,0))="Yes",M121,0))),
IF($U$2=$S$6,$F121*SUM(I121,IF($S121="",0,IF(INDEX($V$3:$V$5,MATCH($S121,$U$3:$U$5,0))="Yes",M121,0)),0)*$R121)))</f>
        <v>0</v>
      </c>
      <c r="W121" s="162" t="b" cm="1">
        <f t="array" ref="W121">IF(COUNTIFS($P$8:$R$8,$U$2)&gt;0,$F121*J121*INDEX($P121:$R121,,MATCH($U$2,$P$8:$R$8,0)),
IF($U$2=$S$5,$F121*SUM(J121,IF($S121="",0,IF(INDEX($V$3:$V$5,MATCH($S121,$U$3:$U$5,0))="Yes",N121,0))),
IF($U$2=$S$6,$F121*SUM(J121,IF($S121="",0,IF(INDEX($V$3:$V$5,MATCH($S121,$U$3:$U$5,0))="Yes",N121,0)),0)*$R121)))</f>
        <v>0</v>
      </c>
      <c r="Y121" s="162" t="e" cm="1">
        <f t="array" ref="Y121">INDEX($U121:$W121,,MATCH('Instructions &amp; General Inputs'!$C$35,$U$8:$W$8,0))</f>
        <v>#N/A</v>
      </c>
      <c r="AA121" s="80" t="s">
        <v>143</v>
      </c>
      <c r="AB121" s="80" t="s">
        <v>147</v>
      </c>
      <c r="AC121" s="80" t="s">
        <v>46</v>
      </c>
      <c r="AD121" s="80" t="s">
        <v>4</v>
      </c>
      <c r="AE121" s="80" t="s">
        <v>5</v>
      </c>
      <c r="AF121" s="80" t="s">
        <v>148</v>
      </c>
      <c r="AG121" s="80">
        <v>1154.1934458017349</v>
      </c>
      <c r="AH121" s="80" t="s">
        <v>33</v>
      </c>
      <c r="AI121">
        <f t="shared" si="10"/>
        <v>2019</v>
      </c>
      <c r="AK121" s="80" t="s">
        <v>163</v>
      </c>
      <c r="AL121" s="80" t="s">
        <v>150</v>
      </c>
      <c r="AM121" s="80" t="s">
        <v>147</v>
      </c>
      <c r="AN121" s="80" t="s">
        <v>60</v>
      </c>
      <c r="AO121" s="80" t="s">
        <v>13</v>
      </c>
      <c r="AP121" s="80" t="s">
        <v>14</v>
      </c>
      <c r="AQ121" s="80">
        <v>10</v>
      </c>
      <c r="AR121">
        <f t="shared" si="11"/>
        <v>2019</v>
      </c>
    </row>
    <row r="122" spans="2:44" x14ac:dyDescent="0.3">
      <c r="B122" s="23" t="s">
        <v>48</v>
      </c>
      <c r="C122" s="23" t="s">
        <v>4</v>
      </c>
      <c r="D122" s="23" t="s">
        <v>7</v>
      </c>
      <c r="E122" s="23" t="s">
        <v>57</v>
      </c>
      <c r="F122" s="82">
        <f>IF(INDEX('Instructions &amp; General Inputs'!$D$24:$D$32,MATCH(E122,'Instructions &amp; General Inputs'!$C$24:$C$32,0))="Yes",SUMIFS($AG:$AG,$AI:$AI,F$5,$AC:$AC,$E122,$AD:$AD,$C122,$AE:$AE,$D122),0)</f>
        <v>0</v>
      </c>
      <c r="G122" s="25"/>
      <c r="H122" s="161">
        <v>0.16666666666666666</v>
      </c>
      <c r="I122" s="161">
        <v>0.2</v>
      </c>
      <c r="J122" s="161">
        <v>0.25</v>
      </c>
      <c r="K122" s="25"/>
      <c r="L122" s="161" t="s">
        <v>482</v>
      </c>
      <c r="M122" s="161" t="s">
        <v>482</v>
      </c>
      <c r="N122" s="161" t="s">
        <v>482</v>
      </c>
      <c r="O122" s="25"/>
      <c r="P122" s="167">
        <v>1</v>
      </c>
      <c r="Q122" s="167">
        <v>0</v>
      </c>
      <c r="R122" s="167">
        <v>1</v>
      </c>
      <c r="S122" s="160" t="str">
        <f t="shared" si="9"/>
        <v/>
      </c>
      <c r="T122" s="25"/>
      <c r="U122" s="162" t="b" cm="1">
        <f t="array" ref="U122">IF(COUNTIFS($P$8:$R$8,$U$2)&gt;0,$F122*H122*INDEX($P122:$R122,,MATCH($U$2,$P$8:$R$8,0)),
IF($U$2=$S$5,$F122*SUM(H122,IF($S122="",0,IF(INDEX($V$3:$V$5,MATCH($S122,$U$3:$U$5,0))="Yes",L122,0))),
IF($U$2=$S$6,$F122*SUM(H122,IF($S122="",0,IF(INDEX($V$3:$V$5,MATCH($S122,$U$3:$U$5,0))="Yes",L122,0)),0)*$R122)))</f>
        <v>0</v>
      </c>
      <c r="V122" s="162" t="b" cm="1">
        <f t="array" ref="V122">IF(COUNTIFS($P$8:$R$8,$U$2)&gt;0,$F122*I122*INDEX($P122:$R122,,MATCH($U$2,$P$8:$R$8,0)),
IF($U$2=$S$5,$F122*SUM(I122,IF($S122="",0,IF(INDEX($V$3:$V$5,MATCH($S122,$U$3:$U$5,0))="Yes",M122,0))),
IF($U$2=$S$6,$F122*SUM(I122,IF($S122="",0,IF(INDEX($V$3:$V$5,MATCH($S122,$U$3:$U$5,0))="Yes",M122,0)),0)*$R122)))</f>
        <v>0</v>
      </c>
      <c r="W122" s="162" t="b" cm="1">
        <f t="array" ref="W122">IF(COUNTIFS($P$8:$R$8,$U$2)&gt;0,$F122*J122*INDEX($P122:$R122,,MATCH($U$2,$P$8:$R$8,0)),
IF($U$2=$S$5,$F122*SUM(J122,IF($S122="",0,IF(INDEX($V$3:$V$5,MATCH($S122,$U$3:$U$5,0))="Yes",N122,0))),
IF($U$2=$S$6,$F122*SUM(J122,IF($S122="",0,IF(INDEX($V$3:$V$5,MATCH($S122,$U$3:$U$5,0))="Yes",N122,0)),0)*$R122)))</f>
        <v>0</v>
      </c>
      <c r="Y122" s="162" t="e" cm="1">
        <f t="array" ref="Y122">INDEX($U122:$W122,,MATCH('Instructions &amp; General Inputs'!$C$35,$U$8:$W$8,0))</f>
        <v>#N/A</v>
      </c>
      <c r="AA122" s="80" t="s">
        <v>143</v>
      </c>
      <c r="AB122" s="80" t="s">
        <v>147</v>
      </c>
      <c r="AC122" s="80" t="s">
        <v>46</v>
      </c>
      <c r="AD122" s="80" t="s">
        <v>4</v>
      </c>
      <c r="AE122" s="80" t="s">
        <v>7</v>
      </c>
      <c r="AF122" s="80" t="s">
        <v>145</v>
      </c>
      <c r="AG122" s="80">
        <v>183268.67951594293</v>
      </c>
      <c r="AH122" s="80">
        <v>0.76869096000000003</v>
      </c>
      <c r="AI122">
        <f t="shared" si="10"/>
        <v>2019</v>
      </c>
      <c r="AK122" s="80" t="s">
        <v>163</v>
      </c>
      <c r="AL122" s="80" t="s">
        <v>150</v>
      </c>
      <c r="AM122" s="80" t="s">
        <v>147</v>
      </c>
      <c r="AN122" s="80" t="s">
        <v>60</v>
      </c>
      <c r="AO122" s="80" t="s">
        <v>15</v>
      </c>
      <c r="AP122" s="80" t="s">
        <v>14</v>
      </c>
      <c r="AQ122" s="80">
        <v>10</v>
      </c>
      <c r="AR122">
        <f t="shared" si="11"/>
        <v>2019</v>
      </c>
    </row>
    <row r="123" spans="2:44" x14ac:dyDescent="0.3">
      <c r="B123" s="23" t="s">
        <v>48</v>
      </c>
      <c r="C123" s="23" t="s">
        <v>4</v>
      </c>
      <c r="D123" s="23" t="s">
        <v>8</v>
      </c>
      <c r="E123" s="23" t="s">
        <v>57</v>
      </c>
      <c r="F123" s="82">
        <f>IF(INDEX('Instructions &amp; General Inputs'!$D$24:$D$32,MATCH(E123,'Instructions &amp; General Inputs'!$C$24:$C$32,0))="Yes",SUMIFS($AG:$AG,$AI:$AI,F$5,$AC:$AC,$E123,$AD:$AD,$C123,$AE:$AE,$D123),0)</f>
        <v>0</v>
      </c>
      <c r="G123" s="25"/>
      <c r="H123" s="161">
        <v>0.16666666666666666</v>
      </c>
      <c r="I123" s="161">
        <v>0.2</v>
      </c>
      <c r="J123" s="161">
        <v>0.25</v>
      </c>
      <c r="K123" s="25"/>
      <c r="L123" s="161" t="s">
        <v>482</v>
      </c>
      <c r="M123" s="161" t="s">
        <v>482</v>
      </c>
      <c r="N123" s="161" t="s">
        <v>482</v>
      </c>
      <c r="O123" s="25"/>
      <c r="P123" s="167">
        <v>1</v>
      </c>
      <c r="Q123" s="167">
        <v>0</v>
      </c>
      <c r="R123" s="167">
        <v>1</v>
      </c>
      <c r="S123" s="160" t="str">
        <f t="shared" si="9"/>
        <v/>
      </c>
      <c r="T123" s="25"/>
      <c r="U123" s="162" t="b" cm="1">
        <f t="array" ref="U123">IF(COUNTIFS($P$8:$R$8,$U$2)&gt;0,$F123*H123*INDEX($P123:$R123,,MATCH($U$2,$P$8:$R$8,0)),
IF($U$2=$S$5,$F123*SUM(H123,IF($S123="",0,IF(INDEX($V$3:$V$5,MATCH($S123,$U$3:$U$5,0))="Yes",L123,0))),
IF($U$2=$S$6,$F123*SUM(H123,IF($S123="",0,IF(INDEX($V$3:$V$5,MATCH($S123,$U$3:$U$5,0))="Yes",L123,0)),0)*$R123)))</f>
        <v>0</v>
      </c>
      <c r="V123" s="162" t="b" cm="1">
        <f t="array" ref="V123">IF(COUNTIFS($P$8:$R$8,$U$2)&gt;0,$F123*I123*INDEX($P123:$R123,,MATCH($U$2,$P$8:$R$8,0)),
IF($U$2=$S$5,$F123*SUM(I123,IF($S123="",0,IF(INDEX($V$3:$V$5,MATCH($S123,$U$3:$U$5,0))="Yes",M123,0))),
IF($U$2=$S$6,$F123*SUM(I123,IF($S123="",0,IF(INDEX($V$3:$V$5,MATCH($S123,$U$3:$U$5,0))="Yes",M123,0)),0)*$R123)))</f>
        <v>0</v>
      </c>
      <c r="W123" s="162" t="b" cm="1">
        <f t="array" ref="W123">IF(COUNTIFS($P$8:$R$8,$U$2)&gt;0,$F123*J123*INDEX($P123:$R123,,MATCH($U$2,$P$8:$R$8,0)),
IF($U$2=$S$5,$F123*SUM(J123,IF($S123="",0,IF(INDEX($V$3:$V$5,MATCH($S123,$U$3:$U$5,0))="Yes",N123,0))),
IF($U$2=$S$6,$F123*SUM(J123,IF($S123="",0,IF(INDEX($V$3:$V$5,MATCH($S123,$U$3:$U$5,0))="Yes",N123,0)),0)*$R123)))</f>
        <v>0</v>
      </c>
      <c r="Y123" s="162" t="e" cm="1">
        <f t="array" ref="Y123">INDEX($U123:$W123,,MATCH('Instructions &amp; General Inputs'!$C$35,$U$8:$W$8,0))</f>
        <v>#N/A</v>
      </c>
      <c r="AA123" s="80" t="s">
        <v>143</v>
      </c>
      <c r="AB123" s="80" t="s">
        <v>147</v>
      </c>
      <c r="AC123" s="80" t="s">
        <v>46</v>
      </c>
      <c r="AD123" s="80" t="s">
        <v>4</v>
      </c>
      <c r="AE123" s="80" t="s">
        <v>7</v>
      </c>
      <c r="AF123" s="80" t="s">
        <v>146</v>
      </c>
      <c r="AG123" s="80">
        <v>45874</v>
      </c>
      <c r="AH123" s="80">
        <v>0.77226828000000003</v>
      </c>
      <c r="AI123">
        <f t="shared" si="10"/>
        <v>2019</v>
      </c>
      <c r="AK123" s="80" t="s">
        <v>163</v>
      </c>
      <c r="AL123" s="80" t="s">
        <v>150</v>
      </c>
      <c r="AM123" s="80" t="s">
        <v>147</v>
      </c>
      <c r="AN123" s="80" t="s">
        <v>60</v>
      </c>
      <c r="AO123" s="80" t="s">
        <v>4</v>
      </c>
      <c r="AP123" s="80" t="s">
        <v>7</v>
      </c>
      <c r="AQ123" s="80">
        <v>2</v>
      </c>
      <c r="AR123">
        <f t="shared" si="11"/>
        <v>2019</v>
      </c>
    </row>
    <row r="124" spans="2:44" x14ac:dyDescent="0.3">
      <c r="B124" s="23" t="s">
        <v>48</v>
      </c>
      <c r="C124" s="23" t="s">
        <v>4</v>
      </c>
      <c r="D124" s="23" t="s">
        <v>9</v>
      </c>
      <c r="E124" s="23" t="s">
        <v>57</v>
      </c>
      <c r="F124" s="82">
        <f>IF(INDEX('Instructions &amp; General Inputs'!$D$24:$D$32,MATCH(E124,'Instructions &amp; General Inputs'!$C$24:$C$32,0))="Yes",SUMIFS($AG:$AG,$AI:$AI,F$5,$AC:$AC,$E124,$AD:$AD,$C124,$AE:$AE,$D124),0)</f>
        <v>0</v>
      </c>
      <c r="G124" s="25"/>
      <c r="H124" s="161">
        <v>0.16666666666666666</v>
      </c>
      <c r="I124" s="161">
        <v>0.2</v>
      </c>
      <c r="J124" s="161">
        <v>0.25</v>
      </c>
      <c r="K124" s="25"/>
      <c r="L124" s="161" t="s">
        <v>482</v>
      </c>
      <c r="M124" s="161" t="s">
        <v>482</v>
      </c>
      <c r="N124" s="161" t="s">
        <v>482</v>
      </c>
      <c r="O124" s="25"/>
      <c r="P124" s="167">
        <v>1</v>
      </c>
      <c r="Q124" s="167">
        <v>0</v>
      </c>
      <c r="R124" s="167">
        <v>1</v>
      </c>
      <c r="S124" s="160" t="str">
        <f t="shared" si="9"/>
        <v/>
      </c>
      <c r="T124" s="25"/>
      <c r="U124" s="162" t="b" cm="1">
        <f t="array" ref="U124">IF(COUNTIFS($P$8:$R$8,$U$2)&gt;0,$F124*H124*INDEX($P124:$R124,,MATCH($U$2,$P$8:$R$8,0)),
IF($U$2=$S$5,$F124*SUM(H124,IF($S124="",0,IF(INDEX($V$3:$V$5,MATCH($S124,$U$3:$U$5,0))="Yes",L124,0))),
IF($U$2=$S$6,$F124*SUM(H124,IF($S124="",0,IF(INDEX($V$3:$V$5,MATCH($S124,$U$3:$U$5,0))="Yes",L124,0)),0)*$R124)))</f>
        <v>0</v>
      </c>
      <c r="V124" s="162" t="b" cm="1">
        <f t="array" ref="V124">IF(COUNTIFS($P$8:$R$8,$U$2)&gt;0,$F124*I124*INDEX($P124:$R124,,MATCH($U$2,$P$8:$R$8,0)),
IF($U$2=$S$5,$F124*SUM(I124,IF($S124="",0,IF(INDEX($V$3:$V$5,MATCH($S124,$U$3:$U$5,0))="Yes",M124,0))),
IF($U$2=$S$6,$F124*SUM(I124,IF($S124="",0,IF(INDEX($V$3:$V$5,MATCH($S124,$U$3:$U$5,0))="Yes",M124,0)),0)*$R124)))</f>
        <v>0</v>
      </c>
      <c r="W124" s="162" t="b" cm="1">
        <f t="array" ref="W124">IF(COUNTIFS($P$8:$R$8,$U$2)&gt;0,$F124*J124*INDEX($P124:$R124,,MATCH($U$2,$P$8:$R$8,0)),
IF($U$2=$S$5,$F124*SUM(J124,IF($S124="",0,IF(INDEX($V$3:$V$5,MATCH($S124,$U$3:$U$5,0))="Yes",N124,0))),
IF($U$2=$S$6,$F124*SUM(J124,IF($S124="",0,IF(INDEX($V$3:$V$5,MATCH($S124,$U$3:$U$5,0))="Yes",N124,0)),0)*$R124)))</f>
        <v>0</v>
      </c>
      <c r="Y124" s="162" t="e" cm="1">
        <f t="array" ref="Y124">INDEX($U124:$W124,,MATCH('Instructions &amp; General Inputs'!$C$35,$U$8:$W$8,0))</f>
        <v>#N/A</v>
      </c>
      <c r="AA124" s="80" t="s">
        <v>143</v>
      </c>
      <c r="AB124" s="80" t="s">
        <v>147</v>
      </c>
      <c r="AC124" s="80" t="s">
        <v>46</v>
      </c>
      <c r="AD124" s="80" t="s">
        <v>4</v>
      </c>
      <c r="AE124" s="80" t="s">
        <v>7</v>
      </c>
      <c r="AF124" s="80" t="s">
        <v>148</v>
      </c>
      <c r="AG124" s="80">
        <v>47850.966944858432</v>
      </c>
      <c r="AH124" s="80">
        <v>0.76207460999999999</v>
      </c>
      <c r="AI124">
        <f t="shared" si="10"/>
        <v>2019</v>
      </c>
      <c r="AK124" s="80" t="s">
        <v>163</v>
      </c>
      <c r="AL124" s="80" t="s">
        <v>150</v>
      </c>
      <c r="AM124" s="80" t="s">
        <v>147</v>
      </c>
      <c r="AN124" s="80" t="s">
        <v>60</v>
      </c>
      <c r="AO124" s="80" t="s">
        <v>4</v>
      </c>
      <c r="AP124" s="80" t="s">
        <v>8</v>
      </c>
      <c r="AQ124" s="80">
        <v>1490</v>
      </c>
      <c r="AR124">
        <f t="shared" si="11"/>
        <v>2019</v>
      </c>
    </row>
    <row r="125" spans="2:44" x14ac:dyDescent="0.3">
      <c r="B125" s="23" t="s">
        <v>48</v>
      </c>
      <c r="C125" s="23" t="s">
        <v>4</v>
      </c>
      <c r="D125" s="23" t="s">
        <v>10</v>
      </c>
      <c r="E125" s="23" t="s">
        <v>57</v>
      </c>
      <c r="F125" s="82">
        <f>IF(INDEX('Instructions &amp; General Inputs'!$D$24:$D$32,MATCH(E125,'Instructions &amp; General Inputs'!$C$24:$C$32,0))="Yes",SUMIFS($AG:$AG,$AI:$AI,F$5,$AC:$AC,$E125,$AD:$AD,$C125,$AE:$AE,$D125),0)</f>
        <v>0</v>
      </c>
      <c r="G125" s="25"/>
      <c r="H125" s="161">
        <v>0.16666666666666666</v>
      </c>
      <c r="I125" s="161">
        <v>0.2</v>
      </c>
      <c r="J125" s="161">
        <v>0.25</v>
      </c>
      <c r="K125" s="25"/>
      <c r="L125" s="161" t="s">
        <v>482</v>
      </c>
      <c r="M125" s="161" t="s">
        <v>482</v>
      </c>
      <c r="N125" s="161" t="s">
        <v>482</v>
      </c>
      <c r="O125" s="25"/>
      <c r="P125" s="167">
        <v>1</v>
      </c>
      <c r="Q125" s="167">
        <v>0</v>
      </c>
      <c r="R125" s="167">
        <v>1</v>
      </c>
      <c r="S125" s="160" t="str">
        <f t="shared" si="9"/>
        <v/>
      </c>
      <c r="T125" s="25"/>
      <c r="U125" s="162" t="b" cm="1">
        <f t="array" ref="U125">IF(COUNTIFS($P$8:$R$8,$U$2)&gt;0,$F125*H125*INDEX($P125:$R125,,MATCH($U$2,$P$8:$R$8,0)),
IF($U$2=$S$5,$F125*SUM(H125,IF($S125="",0,IF(INDEX($V$3:$V$5,MATCH($S125,$U$3:$U$5,0))="Yes",L125,0))),
IF($U$2=$S$6,$F125*SUM(H125,IF($S125="",0,IF(INDEX($V$3:$V$5,MATCH($S125,$U$3:$U$5,0))="Yes",L125,0)),0)*$R125)))</f>
        <v>0</v>
      </c>
      <c r="V125" s="162" t="b" cm="1">
        <f t="array" ref="V125">IF(COUNTIFS($P$8:$R$8,$U$2)&gt;0,$F125*I125*INDEX($P125:$R125,,MATCH($U$2,$P$8:$R$8,0)),
IF($U$2=$S$5,$F125*SUM(I125,IF($S125="",0,IF(INDEX($V$3:$V$5,MATCH($S125,$U$3:$U$5,0))="Yes",M125,0))),
IF($U$2=$S$6,$F125*SUM(I125,IF($S125="",0,IF(INDEX($V$3:$V$5,MATCH($S125,$U$3:$U$5,0))="Yes",M125,0)),0)*$R125)))</f>
        <v>0</v>
      </c>
      <c r="W125" s="162" t="b" cm="1">
        <f t="array" ref="W125">IF(COUNTIFS($P$8:$R$8,$U$2)&gt;0,$F125*J125*INDEX($P125:$R125,,MATCH($U$2,$P$8:$R$8,0)),
IF($U$2=$S$5,$F125*SUM(J125,IF($S125="",0,IF(INDEX($V$3:$V$5,MATCH($S125,$U$3:$U$5,0))="Yes",N125,0))),
IF($U$2=$S$6,$F125*SUM(J125,IF($S125="",0,IF(INDEX($V$3:$V$5,MATCH($S125,$U$3:$U$5,0))="Yes",N125,0)),0)*$R125)))</f>
        <v>0</v>
      </c>
      <c r="Y125" s="162" t="e" cm="1">
        <f t="array" ref="Y125">INDEX($U125:$W125,,MATCH('Instructions &amp; General Inputs'!$C$35,$U$8:$W$8,0))</f>
        <v>#N/A</v>
      </c>
      <c r="AA125" s="80" t="s">
        <v>143</v>
      </c>
      <c r="AB125" s="80" t="s">
        <v>147</v>
      </c>
      <c r="AC125" s="80" t="s">
        <v>46</v>
      </c>
      <c r="AD125" s="80" t="s">
        <v>4</v>
      </c>
      <c r="AE125" s="80" t="s">
        <v>8</v>
      </c>
      <c r="AF125" s="80" t="s">
        <v>145</v>
      </c>
      <c r="AG125" s="80">
        <v>66206.488329365849</v>
      </c>
      <c r="AH125" s="80">
        <v>1.6362991499999999</v>
      </c>
      <c r="AI125">
        <f t="shared" si="10"/>
        <v>2019</v>
      </c>
      <c r="AK125" s="80" t="s">
        <v>163</v>
      </c>
      <c r="AL125" s="80" t="s">
        <v>150</v>
      </c>
      <c r="AM125" s="80" t="s">
        <v>147</v>
      </c>
      <c r="AN125" s="80" t="s">
        <v>60</v>
      </c>
      <c r="AO125" s="80" t="s">
        <v>11</v>
      </c>
      <c r="AP125" s="80" t="s">
        <v>8</v>
      </c>
      <c r="AQ125" s="80">
        <v>177</v>
      </c>
      <c r="AR125">
        <f t="shared" si="11"/>
        <v>2019</v>
      </c>
    </row>
    <row r="126" spans="2:44" x14ac:dyDescent="0.3">
      <c r="B126" s="23" t="s">
        <v>48</v>
      </c>
      <c r="C126" s="23" t="s">
        <v>11</v>
      </c>
      <c r="D126" s="23" t="s">
        <v>12</v>
      </c>
      <c r="E126" s="23" t="s">
        <v>57</v>
      </c>
      <c r="F126" s="82">
        <f>IF(INDEX('Instructions &amp; General Inputs'!$D$24:$D$32,MATCH(E126,'Instructions &amp; General Inputs'!$C$24:$C$32,0))="Yes",SUMIFS($AG:$AG,$AI:$AI,F$5,$AC:$AC,$E126,$AD:$AD,$C126,$AE:$AE,$D126),0)</f>
        <v>0</v>
      </c>
      <c r="G126" s="25"/>
      <c r="H126" s="161">
        <v>9.9999999999999992E-2</v>
      </c>
      <c r="I126" s="161">
        <v>0.12</v>
      </c>
      <c r="J126" s="161">
        <v>0.15</v>
      </c>
      <c r="K126" s="25"/>
      <c r="L126" s="161">
        <v>0.4</v>
      </c>
      <c r="M126" s="161">
        <v>0.4</v>
      </c>
      <c r="N126" s="161">
        <v>0.4</v>
      </c>
      <c r="O126" s="25"/>
      <c r="P126" s="167">
        <v>1</v>
      </c>
      <c r="Q126" s="167">
        <v>0</v>
      </c>
      <c r="R126" s="167">
        <v>1</v>
      </c>
      <c r="S126" s="160" t="str">
        <f t="shared" si="9"/>
        <v>SMI</v>
      </c>
      <c r="T126" s="25"/>
      <c r="U126" s="162" t="b" cm="1">
        <f t="array" ref="U126">IF(COUNTIFS($P$8:$R$8,$U$2)&gt;0,$F126*H126*INDEX($P126:$R126,,MATCH($U$2,$P$8:$R$8,0)),
IF($U$2=$S$5,$F126*SUM(H126,IF($S126="",0,IF(INDEX($V$3:$V$5,MATCH($S126,$U$3:$U$5,0))="Yes",L126,0))),
IF($U$2=$S$6,$F126*SUM(H126,IF($S126="",0,IF(INDEX($V$3:$V$5,MATCH($S126,$U$3:$U$5,0))="Yes",L126,0)),0)*$R126)))</f>
        <v>0</v>
      </c>
      <c r="V126" s="162" t="b" cm="1">
        <f t="array" ref="V126">IF(COUNTIFS($P$8:$R$8,$U$2)&gt;0,$F126*I126*INDEX($P126:$R126,,MATCH($U$2,$P$8:$R$8,0)),
IF($U$2=$S$5,$F126*SUM(I126,IF($S126="",0,IF(INDEX($V$3:$V$5,MATCH($S126,$U$3:$U$5,0))="Yes",M126,0))),
IF($U$2=$S$6,$F126*SUM(I126,IF($S126="",0,IF(INDEX($V$3:$V$5,MATCH($S126,$U$3:$U$5,0))="Yes",M126,0)),0)*$R126)))</f>
        <v>0</v>
      </c>
      <c r="W126" s="162" t="b" cm="1">
        <f t="array" ref="W126">IF(COUNTIFS($P$8:$R$8,$U$2)&gt;0,$F126*J126*INDEX($P126:$R126,,MATCH($U$2,$P$8:$R$8,0)),
IF($U$2=$S$5,$F126*SUM(J126,IF($S126="",0,IF(INDEX($V$3:$V$5,MATCH($S126,$U$3:$U$5,0))="Yes",N126,0))),
IF($U$2=$S$6,$F126*SUM(J126,IF($S126="",0,IF(INDEX($V$3:$V$5,MATCH($S126,$U$3:$U$5,0))="Yes",N126,0)),0)*$R126)))</f>
        <v>0</v>
      </c>
      <c r="Y126" s="162" t="e" cm="1">
        <f t="array" ref="Y126">INDEX($U126:$W126,,MATCH('Instructions &amp; General Inputs'!$C$35,$U$8:$W$8,0))</f>
        <v>#N/A</v>
      </c>
      <c r="AA126" s="80" t="s">
        <v>143</v>
      </c>
      <c r="AB126" s="80" t="s">
        <v>147</v>
      </c>
      <c r="AC126" s="80" t="s">
        <v>46</v>
      </c>
      <c r="AD126" s="80" t="s">
        <v>4</v>
      </c>
      <c r="AE126" s="80" t="s">
        <v>8</v>
      </c>
      <c r="AF126" s="80" t="s">
        <v>146</v>
      </c>
      <c r="AG126" s="80">
        <v>15516</v>
      </c>
      <c r="AH126" s="80">
        <v>1.6556590200000001</v>
      </c>
      <c r="AI126">
        <f t="shared" si="10"/>
        <v>2019</v>
      </c>
      <c r="AK126" s="80" t="s">
        <v>163</v>
      </c>
      <c r="AL126" s="80" t="s">
        <v>150</v>
      </c>
      <c r="AM126" s="80" t="s">
        <v>147</v>
      </c>
      <c r="AN126" s="80" t="s">
        <v>61</v>
      </c>
      <c r="AO126" s="80" t="s">
        <v>20</v>
      </c>
      <c r="AP126" s="80" t="s">
        <v>14</v>
      </c>
      <c r="AQ126" s="80">
        <v>5</v>
      </c>
      <c r="AR126">
        <f t="shared" si="11"/>
        <v>2019</v>
      </c>
    </row>
    <row r="127" spans="2:44" x14ac:dyDescent="0.3">
      <c r="B127" s="23" t="s">
        <v>48</v>
      </c>
      <c r="C127" s="23" t="s">
        <v>11</v>
      </c>
      <c r="D127" s="23" t="s">
        <v>8</v>
      </c>
      <c r="E127" s="23" t="s">
        <v>57</v>
      </c>
      <c r="F127" s="82">
        <f>IF(INDEX('Instructions &amp; General Inputs'!$D$24:$D$32,MATCH(E127,'Instructions &amp; General Inputs'!$C$24:$C$32,0))="Yes",SUMIFS($AG:$AG,$AI:$AI,F$5,$AC:$AC,$E127,$AD:$AD,$C127,$AE:$AE,$D127),0)</f>
        <v>0</v>
      </c>
      <c r="G127" s="25"/>
      <c r="H127" s="161">
        <v>9.9999999999999992E-2</v>
      </c>
      <c r="I127" s="161">
        <v>0.12</v>
      </c>
      <c r="J127" s="161">
        <v>0.15</v>
      </c>
      <c r="K127" s="25"/>
      <c r="L127" s="161">
        <v>0.4</v>
      </c>
      <c r="M127" s="161">
        <v>0.4</v>
      </c>
      <c r="N127" s="161">
        <v>0.4</v>
      </c>
      <c r="O127" s="25"/>
      <c r="P127" s="167">
        <v>1</v>
      </c>
      <c r="Q127" s="167">
        <v>0</v>
      </c>
      <c r="R127" s="167">
        <v>1</v>
      </c>
      <c r="S127" s="160" t="str">
        <f t="shared" si="9"/>
        <v>SMI</v>
      </c>
      <c r="T127" s="25"/>
      <c r="U127" s="162" t="b" cm="1">
        <f t="array" ref="U127">IF(COUNTIFS($P$8:$R$8,$U$2)&gt;0,$F127*H127*INDEX($P127:$R127,,MATCH($U$2,$P$8:$R$8,0)),
IF($U$2=$S$5,$F127*SUM(H127,IF($S127="",0,IF(INDEX($V$3:$V$5,MATCH($S127,$U$3:$U$5,0))="Yes",L127,0))),
IF($U$2=$S$6,$F127*SUM(H127,IF($S127="",0,IF(INDEX($V$3:$V$5,MATCH($S127,$U$3:$U$5,0))="Yes",L127,0)),0)*$R127)))</f>
        <v>0</v>
      </c>
      <c r="V127" s="162" t="b" cm="1">
        <f t="array" ref="V127">IF(COUNTIFS($P$8:$R$8,$U$2)&gt;0,$F127*I127*INDEX($P127:$R127,,MATCH($U$2,$P$8:$R$8,0)),
IF($U$2=$S$5,$F127*SUM(I127,IF($S127="",0,IF(INDEX($V$3:$V$5,MATCH($S127,$U$3:$U$5,0))="Yes",M127,0))),
IF($U$2=$S$6,$F127*SUM(I127,IF($S127="",0,IF(INDEX($V$3:$V$5,MATCH($S127,$U$3:$U$5,0))="Yes",M127,0)),0)*$R127)))</f>
        <v>0</v>
      </c>
      <c r="W127" s="162" t="b" cm="1">
        <f t="array" ref="W127">IF(COUNTIFS($P$8:$R$8,$U$2)&gt;0,$F127*J127*INDEX($P127:$R127,,MATCH($U$2,$P$8:$R$8,0)),
IF($U$2=$S$5,$F127*SUM(J127,IF($S127="",0,IF(INDEX($V$3:$V$5,MATCH($S127,$U$3:$U$5,0))="Yes",N127,0))),
IF($U$2=$S$6,$F127*SUM(J127,IF($S127="",0,IF(INDEX($V$3:$V$5,MATCH($S127,$U$3:$U$5,0))="Yes",N127,0)),0)*$R127)))</f>
        <v>0</v>
      </c>
      <c r="Y127" s="162" t="e" cm="1">
        <f t="array" ref="Y127">INDEX($U127:$W127,,MATCH('Instructions &amp; General Inputs'!$C$35,$U$8:$W$8,0))</f>
        <v>#N/A</v>
      </c>
      <c r="AA127" s="80" t="s">
        <v>143</v>
      </c>
      <c r="AB127" s="80" t="s">
        <v>147</v>
      </c>
      <c r="AC127" s="80" t="s">
        <v>46</v>
      </c>
      <c r="AD127" s="80" t="s">
        <v>4</v>
      </c>
      <c r="AE127" s="80" t="s">
        <v>8</v>
      </c>
      <c r="AF127" s="80" t="s">
        <v>148</v>
      </c>
      <c r="AG127" s="80">
        <v>18201.902509532869</v>
      </c>
      <c r="AH127" s="80">
        <v>1.63073712</v>
      </c>
      <c r="AI127">
        <f t="shared" si="10"/>
        <v>2019</v>
      </c>
      <c r="AK127" s="80" t="s">
        <v>163</v>
      </c>
      <c r="AL127" s="80" t="s">
        <v>150</v>
      </c>
      <c r="AM127" s="80" t="s">
        <v>147</v>
      </c>
      <c r="AN127" s="80" t="s">
        <v>61</v>
      </c>
      <c r="AO127" s="80" t="s">
        <v>116</v>
      </c>
      <c r="AP127" s="80" t="s">
        <v>22</v>
      </c>
      <c r="AQ127" s="80">
        <v>10</v>
      </c>
      <c r="AR127">
        <f t="shared" si="11"/>
        <v>2019</v>
      </c>
    </row>
    <row r="128" spans="2:44" x14ac:dyDescent="0.3">
      <c r="B128" s="23" t="s">
        <v>48</v>
      </c>
      <c r="C128" s="23" t="s">
        <v>11</v>
      </c>
      <c r="D128" s="23" t="s">
        <v>9</v>
      </c>
      <c r="E128" s="23" t="s">
        <v>57</v>
      </c>
      <c r="F128" s="82">
        <f>IF(INDEX('Instructions &amp; General Inputs'!$D$24:$D$32,MATCH(E128,'Instructions &amp; General Inputs'!$C$24:$C$32,0))="Yes",SUMIFS($AG:$AG,$AI:$AI,F$5,$AC:$AC,$E128,$AD:$AD,$C128,$AE:$AE,$D128),0)</f>
        <v>0</v>
      </c>
      <c r="G128" s="25"/>
      <c r="H128" s="161">
        <v>9.9999999999999992E-2</v>
      </c>
      <c r="I128" s="161">
        <v>0.12</v>
      </c>
      <c r="J128" s="161">
        <v>0.15</v>
      </c>
      <c r="K128" s="25"/>
      <c r="L128" s="161">
        <v>0.4</v>
      </c>
      <c r="M128" s="161">
        <v>0.4</v>
      </c>
      <c r="N128" s="161">
        <v>0.4</v>
      </c>
      <c r="O128" s="25"/>
      <c r="P128" s="167">
        <v>1</v>
      </c>
      <c r="Q128" s="167">
        <v>0</v>
      </c>
      <c r="R128" s="167">
        <v>1</v>
      </c>
      <c r="S128" s="160" t="str">
        <f t="shared" si="9"/>
        <v>SMI</v>
      </c>
      <c r="T128" s="25"/>
      <c r="U128" s="162" t="b" cm="1">
        <f t="array" ref="U128">IF(COUNTIFS($P$8:$R$8,$U$2)&gt;0,$F128*H128*INDEX($P128:$R128,,MATCH($U$2,$P$8:$R$8,0)),
IF($U$2=$S$5,$F128*SUM(H128,IF($S128="",0,IF(INDEX($V$3:$V$5,MATCH($S128,$U$3:$U$5,0))="Yes",L128,0))),
IF($U$2=$S$6,$F128*SUM(H128,IF($S128="",0,IF(INDEX($V$3:$V$5,MATCH($S128,$U$3:$U$5,0))="Yes",L128,0)),0)*$R128)))</f>
        <v>0</v>
      </c>
      <c r="V128" s="162" t="b" cm="1">
        <f t="array" ref="V128">IF(COUNTIFS($P$8:$R$8,$U$2)&gt;0,$F128*I128*INDEX($P128:$R128,,MATCH($U$2,$P$8:$R$8,0)),
IF($U$2=$S$5,$F128*SUM(I128,IF($S128="",0,IF(INDEX($V$3:$V$5,MATCH($S128,$U$3:$U$5,0))="Yes",M128,0))),
IF($U$2=$S$6,$F128*SUM(I128,IF($S128="",0,IF(INDEX($V$3:$V$5,MATCH($S128,$U$3:$U$5,0))="Yes",M128,0)),0)*$R128)))</f>
        <v>0</v>
      </c>
      <c r="W128" s="162" t="b" cm="1">
        <f t="array" ref="W128">IF(COUNTIFS($P$8:$R$8,$U$2)&gt;0,$F128*J128*INDEX($P128:$R128,,MATCH($U$2,$P$8:$R$8,0)),
IF($U$2=$S$5,$F128*SUM(J128,IF($S128="",0,IF(INDEX($V$3:$V$5,MATCH($S128,$U$3:$U$5,0))="Yes",N128,0))),
IF($U$2=$S$6,$F128*SUM(J128,IF($S128="",0,IF(INDEX($V$3:$V$5,MATCH($S128,$U$3:$U$5,0))="Yes",N128,0)),0)*$R128)))</f>
        <v>0</v>
      </c>
      <c r="Y128" s="162" t="e" cm="1">
        <f t="array" ref="Y128">INDEX($U128:$W128,,MATCH('Instructions &amp; General Inputs'!$C$35,$U$8:$W$8,0))</f>
        <v>#N/A</v>
      </c>
      <c r="AA128" s="80" t="s">
        <v>143</v>
      </c>
      <c r="AB128" s="80" t="s">
        <v>147</v>
      </c>
      <c r="AC128" s="80" t="s">
        <v>46</v>
      </c>
      <c r="AD128" s="80" t="s">
        <v>4</v>
      </c>
      <c r="AE128" s="80" t="s">
        <v>9</v>
      </c>
      <c r="AF128" s="80" t="s">
        <v>145</v>
      </c>
      <c r="AG128" s="80">
        <v>35337.196516394615</v>
      </c>
      <c r="AH128" s="80">
        <v>0.89295471999999998</v>
      </c>
      <c r="AI128">
        <f t="shared" si="10"/>
        <v>2019</v>
      </c>
      <c r="AK128" s="80" t="s">
        <v>163</v>
      </c>
      <c r="AL128" s="80" t="s">
        <v>150</v>
      </c>
      <c r="AM128" s="80" t="s">
        <v>147</v>
      </c>
      <c r="AN128" s="80" t="s">
        <v>61</v>
      </c>
      <c r="AO128" s="80" t="s">
        <v>116</v>
      </c>
      <c r="AP128" s="80" t="s">
        <v>23</v>
      </c>
      <c r="AQ128" s="80">
        <v>1</v>
      </c>
      <c r="AR128">
        <f t="shared" si="11"/>
        <v>2019</v>
      </c>
    </row>
    <row r="129" spans="2:44" x14ac:dyDescent="0.3">
      <c r="B129" s="23" t="s">
        <v>48</v>
      </c>
      <c r="C129" s="23" t="s">
        <v>11</v>
      </c>
      <c r="D129" s="23" t="s">
        <v>10</v>
      </c>
      <c r="E129" s="23" t="s">
        <v>57</v>
      </c>
      <c r="F129" s="82">
        <f>IF(INDEX('Instructions &amp; General Inputs'!$D$24:$D$32,MATCH(E129,'Instructions &amp; General Inputs'!$C$24:$C$32,0))="Yes",SUMIFS($AG:$AG,$AI:$AI,F$5,$AC:$AC,$E129,$AD:$AD,$C129,$AE:$AE,$D129),0)</f>
        <v>0</v>
      </c>
      <c r="G129" s="25"/>
      <c r="H129" s="161">
        <v>9.9999999999999992E-2</v>
      </c>
      <c r="I129" s="161">
        <v>0.12</v>
      </c>
      <c r="J129" s="161">
        <v>0.15</v>
      </c>
      <c r="K129" s="25"/>
      <c r="L129" s="161">
        <v>0.4</v>
      </c>
      <c r="M129" s="161">
        <v>0.4</v>
      </c>
      <c r="N129" s="161">
        <v>0.4</v>
      </c>
      <c r="O129" s="25"/>
      <c r="P129" s="167">
        <v>1</v>
      </c>
      <c r="Q129" s="167">
        <v>0</v>
      </c>
      <c r="R129" s="167">
        <v>1</v>
      </c>
      <c r="S129" s="160" t="str">
        <f t="shared" si="9"/>
        <v>SMI</v>
      </c>
      <c r="T129" s="25"/>
      <c r="U129" s="162" t="b" cm="1">
        <f t="array" ref="U129">IF(COUNTIFS($P$8:$R$8,$U$2)&gt;0,$F129*H129*INDEX($P129:$R129,,MATCH($U$2,$P$8:$R$8,0)),
IF($U$2=$S$5,$F129*SUM(H129,IF($S129="",0,IF(INDEX($V$3:$V$5,MATCH($S129,$U$3:$U$5,0))="Yes",L129,0))),
IF($U$2=$S$6,$F129*SUM(H129,IF($S129="",0,IF(INDEX($V$3:$V$5,MATCH($S129,$U$3:$U$5,0))="Yes",L129,0)),0)*$R129)))</f>
        <v>0</v>
      </c>
      <c r="V129" s="162" t="b" cm="1">
        <f t="array" ref="V129">IF(COUNTIFS($P$8:$R$8,$U$2)&gt;0,$F129*I129*INDEX($P129:$R129,,MATCH($U$2,$P$8:$R$8,0)),
IF($U$2=$S$5,$F129*SUM(I129,IF($S129="",0,IF(INDEX($V$3:$V$5,MATCH($S129,$U$3:$U$5,0))="Yes",M129,0))),
IF($U$2=$S$6,$F129*SUM(I129,IF($S129="",0,IF(INDEX($V$3:$V$5,MATCH($S129,$U$3:$U$5,0))="Yes",M129,0)),0)*$R129)))</f>
        <v>0</v>
      </c>
      <c r="W129" s="162" t="b" cm="1">
        <f t="array" ref="W129">IF(COUNTIFS($P$8:$R$8,$U$2)&gt;0,$F129*J129*INDEX($P129:$R129,,MATCH($U$2,$P$8:$R$8,0)),
IF($U$2=$S$5,$F129*SUM(J129,IF($S129="",0,IF(INDEX($V$3:$V$5,MATCH($S129,$U$3:$U$5,0))="Yes",N129,0))),
IF($U$2=$S$6,$F129*SUM(J129,IF($S129="",0,IF(INDEX($V$3:$V$5,MATCH($S129,$U$3:$U$5,0))="Yes",N129,0)),0)*$R129)))</f>
        <v>0</v>
      </c>
      <c r="Y129" s="162" t="e" cm="1">
        <f t="array" ref="Y129">INDEX($U129:$W129,,MATCH('Instructions &amp; General Inputs'!$C$35,$U$8:$W$8,0))</f>
        <v>#N/A</v>
      </c>
      <c r="AA129" s="80" t="s">
        <v>143</v>
      </c>
      <c r="AB129" s="80" t="s">
        <v>147</v>
      </c>
      <c r="AC129" s="80" t="s">
        <v>46</v>
      </c>
      <c r="AD129" s="80" t="s">
        <v>4</v>
      </c>
      <c r="AE129" s="80" t="s">
        <v>9</v>
      </c>
      <c r="AF129" s="80" t="s">
        <v>146</v>
      </c>
      <c r="AG129" s="80">
        <v>8242</v>
      </c>
      <c r="AH129" s="80">
        <v>0.90323774000000001</v>
      </c>
      <c r="AI129">
        <f t="shared" si="10"/>
        <v>2019</v>
      </c>
      <c r="AK129" s="80" t="s">
        <v>163</v>
      </c>
      <c r="AL129" s="80" t="s">
        <v>150</v>
      </c>
      <c r="AM129" s="80" t="s">
        <v>147</v>
      </c>
      <c r="AN129" s="80" t="s">
        <v>61</v>
      </c>
      <c r="AO129" s="80" t="s">
        <v>13</v>
      </c>
      <c r="AP129" s="80" t="s">
        <v>14</v>
      </c>
      <c r="AQ129" s="80">
        <v>8</v>
      </c>
      <c r="AR129">
        <f t="shared" si="11"/>
        <v>2019</v>
      </c>
    </row>
    <row r="130" spans="2:44" x14ac:dyDescent="0.3">
      <c r="B130" s="23" t="s">
        <v>48</v>
      </c>
      <c r="C130" s="23" t="s">
        <v>13</v>
      </c>
      <c r="D130" s="23" t="s">
        <v>5</v>
      </c>
      <c r="E130" s="23" t="s">
        <v>57</v>
      </c>
      <c r="F130" s="82">
        <f>IF(INDEX('Instructions &amp; General Inputs'!$D$24:$D$32,MATCH(E130,'Instructions &amp; General Inputs'!$C$24:$C$32,0))="Yes",SUMIFS($AG:$AG,$AI:$AI,F$5,$AC:$AC,$E130,$AD:$AD,$C130,$AE:$AE,$D130),0)</f>
        <v>0</v>
      </c>
      <c r="G130" s="25"/>
      <c r="H130" s="161">
        <v>0.16666666666666666</v>
      </c>
      <c r="I130" s="161">
        <v>0.2</v>
      </c>
      <c r="J130" s="161">
        <v>0.25</v>
      </c>
      <c r="K130" s="25"/>
      <c r="L130" s="161" t="s">
        <v>482</v>
      </c>
      <c r="M130" s="161" t="s">
        <v>482</v>
      </c>
      <c r="N130" s="161" t="s">
        <v>482</v>
      </c>
      <c r="O130" s="25"/>
      <c r="P130" s="167">
        <v>1</v>
      </c>
      <c r="Q130" s="167">
        <v>0</v>
      </c>
      <c r="R130" s="167">
        <v>1</v>
      </c>
      <c r="S130" s="160" t="str">
        <f t="shared" si="9"/>
        <v/>
      </c>
      <c r="T130" s="25"/>
      <c r="U130" s="162" t="b" cm="1">
        <f t="array" ref="U130">IF(COUNTIFS($P$8:$R$8,$U$2)&gt;0,$F130*H130*INDEX($P130:$R130,,MATCH($U$2,$P$8:$R$8,0)),
IF($U$2=$S$5,$F130*SUM(H130,IF($S130="",0,IF(INDEX($V$3:$V$5,MATCH($S130,$U$3:$U$5,0))="Yes",L130,0))),
IF($U$2=$S$6,$F130*SUM(H130,IF($S130="",0,IF(INDEX($V$3:$V$5,MATCH($S130,$U$3:$U$5,0))="Yes",L130,0)),0)*$R130)))</f>
        <v>0</v>
      </c>
      <c r="V130" s="162" t="b" cm="1">
        <f t="array" ref="V130">IF(COUNTIFS($P$8:$R$8,$U$2)&gt;0,$F130*I130*INDEX($P130:$R130,,MATCH($U$2,$P$8:$R$8,0)),
IF($U$2=$S$5,$F130*SUM(I130,IF($S130="",0,IF(INDEX($V$3:$V$5,MATCH($S130,$U$3:$U$5,0))="Yes",M130,0))),
IF($U$2=$S$6,$F130*SUM(I130,IF($S130="",0,IF(INDEX($V$3:$V$5,MATCH($S130,$U$3:$U$5,0))="Yes",M130,0)),0)*$R130)))</f>
        <v>0</v>
      </c>
      <c r="W130" s="162" t="b" cm="1">
        <f t="array" ref="W130">IF(COUNTIFS($P$8:$R$8,$U$2)&gt;0,$F130*J130*INDEX($P130:$R130,,MATCH($U$2,$P$8:$R$8,0)),
IF($U$2=$S$5,$F130*SUM(J130,IF($S130="",0,IF(INDEX($V$3:$V$5,MATCH($S130,$U$3:$U$5,0))="Yes",N130,0))),
IF($U$2=$S$6,$F130*SUM(J130,IF($S130="",0,IF(INDEX($V$3:$V$5,MATCH($S130,$U$3:$U$5,0))="Yes",N130,0)),0)*$R130)))</f>
        <v>0</v>
      </c>
      <c r="Y130" s="162" t="e" cm="1">
        <f t="array" ref="Y130">INDEX($U130:$W130,,MATCH('Instructions &amp; General Inputs'!$C$35,$U$8:$W$8,0))</f>
        <v>#N/A</v>
      </c>
      <c r="AA130" s="80" t="s">
        <v>143</v>
      </c>
      <c r="AB130" s="80" t="s">
        <v>147</v>
      </c>
      <c r="AC130" s="80" t="s">
        <v>46</v>
      </c>
      <c r="AD130" s="80" t="s">
        <v>4</v>
      </c>
      <c r="AE130" s="80" t="s">
        <v>9</v>
      </c>
      <c r="AF130" s="80" t="s">
        <v>148</v>
      </c>
      <c r="AG130" s="80">
        <v>9859.8384109660983</v>
      </c>
      <c r="AH130" s="80">
        <v>0.88050700000000004</v>
      </c>
      <c r="AI130">
        <f t="shared" si="10"/>
        <v>2019</v>
      </c>
      <c r="AK130" s="80" t="s">
        <v>163</v>
      </c>
      <c r="AL130" s="80" t="s">
        <v>150</v>
      </c>
      <c r="AM130" s="80" t="s">
        <v>147</v>
      </c>
      <c r="AN130" s="80" t="s">
        <v>61</v>
      </c>
      <c r="AO130" s="80" t="s">
        <v>15</v>
      </c>
      <c r="AP130" s="80" t="s">
        <v>14</v>
      </c>
      <c r="AQ130" s="80">
        <v>9</v>
      </c>
      <c r="AR130">
        <f t="shared" si="11"/>
        <v>2019</v>
      </c>
    </row>
    <row r="131" spans="2:44" x14ac:dyDescent="0.3">
      <c r="B131" s="23" t="s">
        <v>48</v>
      </c>
      <c r="C131" s="23" t="s">
        <v>13</v>
      </c>
      <c r="D131" s="23" t="s">
        <v>6</v>
      </c>
      <c r="E131" s="23" t="s">
        <v>57</v>
      </c>
      <c r="F131" s="82">
        <f>IF(INDEX('Instructions &amp; General Inputs'!$D$24:$D$32,MATCH(E131,'Instructions &amp; General Inputs'!$C$24:$C$32,0))="Yes",SUMIFS($AG:$AG,$AI:$AI,F$5,$AC:$AC,$E131,$AD:$AD,$C131,$AE:$AE,$D131),0)</f>
        <v>0</v>
      </c>
      <c r="G131" s="25"/>
      <c r="H131" s="161">
        <v>0.16666666666666666</v>
      </c>
      <c r="I131" s="161">
        <v>0.2</v>
      </c>
      <c r="J131" s="161">
        <v>0.25</v>
      </c>
      <c r="K131" s="25"/>
      <c r="L131" s="161" t="s">
        <v>482</v>
      </c>
      <c r="M131" s="161" t="s">
        <v>482</v>
      </c>
      <c r="N131" s="161" t="s">
        <v>482</v>
      </c>
      <c r="O131" s="25"/>
      <c r="P131" s="167">
        <v>1</v>
      </c>
      <c r="Q131" s="167">
        <v>0</v>
      </c>
      <c r="R131" s="167">
        <v>1</v>
      </c>
      <c r="S131" s="160" t="str">
        <f t="shared" si="9"/>
        <v/>
      </c>
      <c r="T131" s="25"/>
      <c r="U131" s="162" t="b" cm="1">
        <f t="array" ref="U131">IF(COUNTIFS($P$8:$R$8,$U$2)&gt;0,$F131*H131*INDEX($P131:$R131,,MATCH($U$2,$P$8:$R$8,0)),
IF($U$2=$S$5,$F131*SUM(H131,IF($S131="",0,IF(INDEX($V$3:$V$5,MATCH($S131,$U$3:$U$5,0))="Yes",L131,0))),
IF($U$2=$S$6,$F131*SUM(H131,IF($S131="",0,IF(INDEX($V$3:$V$5,MATCH($S131,$U$3:$U$5,0))="Yes",L131,0)),0)*$R131)))</f>
        <v>0</v>
      </c>
      <c r="V131" s="162" t="b" cm="1">
        <f t="array" ref="V131">IF(COUNTIFS($P$8:$R$8,$U$2)&gt;0,$F131*I131*INDEX($P131:$R131,,MATCH($U$2,$P$8:$R$8,0)),
IF($U$2=$S$5,$F131*SUM(I131,IF($S131="",0,IF(INDEX($V$3:$V$5,MATCH($S131,$U$3:$U$5,0))="Yes",M131,0))),
IF($U$2=$S$6,$F131*SUM(I131,IF($S131="",0,IF(INDEX($V$3:$V$5,MATCH($S131,$U$3:$U$5,0))="Yes",M131,0)),0)*$R131)))</f>
        <v>0</v>
      </c>
      <c r="W131" s="162" t="b" cm="1">
        <f t="array" ref="W131">IF(COUNTIFS($P$8:$R$8,$U$2)&gt;0,$F131*J131*INDEX($P131:$R131,,MATCH($U$2,$P$8:$R$8,0)),
IF($U$2=$S$5,$F131*SUM(J131,IF($S131="",0,IF(INDEX($V$3:$V$5,MATCH($S131,$U$3:$U$5,0))="Yes",N131,0))),
IF($U$2=$S$6,$F131*SUM(J131,IF($S131="",0,IF(INDEX($V$3:$V$5,MATCH($S131,$U$3:$U$5,0))="Yes",N131,0)),0)*$R131)))</f>
        <v>0</v>
      </c>
      <c r="Y131" s="162" t="e" cm="1">
        <f t="array" ref="Y131">INDEX($U131:$W131,,MATCH('Instructions &amp; General Inputs'!$C$35,$U$8:$W$8,0))</f>
        <v>#N/A</v>
      </c>
      <c r="AA131" s="80" t="s">
        <v>143</v>
      </c>
      <c r="AB131" s="80" t="s">
        <v>147</v>
      </c>
      <c r="AC131" s="80" t="s">
        <v>46</v>
      </c>
      <c r="AD131" s="80" t="s">
        <v>4</v>
      </c>
      <c r="AE131" s="80" t="s">
        <v>6</v>
      </c>
      <c r="AF131" s="80" t="s">
        <v>145</v>
      </c>
      <c r="AG131" s="80">
        <v>13781.722241491079</v>
      </c>
      <c r="AH131" s="80" t="s">
        <v>33</v>
      </c>
      <c r="AI131">
        <f t="shared" si="10"/>
        <v>2019</v>
      </c>
      <c r="AK131" s="80" t="s">
        <v>163</v>
      </c>
      <c r="AL131" s="80" t="s">
        <v>150</v>
      </c>
      <c r="AM131" s="80" t="s">
        <v>147</v>
      </c>
      <c r="AN131" s="80" t="s">
        <v>61</v>
      </c>
      <c r="AO131" s="80" t="s">
        <v>4</v>
      </c>
      <c r="AP131" s="80" t="s">
        <v>8</v>
      </c>
      <c r="AQ131" s="80">
        <v>1419</v>
      </c>
      <c r="AR131">
        <f t="shared" si="11"/>
        <v>2019</v>
      </c>
    </row>
    <row r="132" spans="2:44" x14ac:dyDescent="0.3">
      <c r="B132" s="23" t="s">
        <v>48</v>
      </c>
      <c r="C132" s="23" t="s">
        <v>13</v>
      </c>
      <c r="D132" s="23" t="s">
        <v>7</v>
      </c>
      <c r="E132" s="23" t="s">
        <v>57</v>
      </c>
      <c r="F132" s="82">
        <f>IF(INDEX('Instructions &amp; General Inputs'!$D$24:$D$32,MATCH(E132,'Instructions &amp; General Inputs'!$C$24:$C$32,0))="Yes",SUMIFS($AG:$AG,$AI:$AI,F$5,$AC:$AC,$E132,$AD:$AD,$C132,$AE:$AE,$D132),0)</f>
        <v>0</v>
      </c>
      <c r="G132" s="25"/>
      <c r="H132" s="161">
        <v>0.16666666666666666</v>
      </c>
      <c r="I132" s="161">
        <v>0.2</v>
      </c>
      <c r="J132" s="161">
        <v>0.25</v>
      </c>
      <c r="K132" s="25"/>
      <c r="L132" s="161" t="s">
        <v>482</v>
      </c>
      <c r="M132" s="161" t="s">
        <v>482</v>
      </c>
      <c r="N132" s="161" t="s">
        <v>482</v>
      </c>
      <c r="O132" s="25"/>
      <c r="P132" s="167">
        <v>1</v>
      </c>
      <c r="Q132" s="167">
        <v>0</v>
      </c>
      <c r="R132" s="167">
        <v>1</v>
      </c>
      <c r="S132" s="160" t="str">
        <f t="shared" si="9"/>
        <v/>
      </c>
      <c r="T132" s="25"/>
      <c r="U132" s="162" t="b" cm="1">
        <f t="array" ref="U132">IF(COUNTIFS($P$8:$R$8,$U$2)&gt;0,$F132*H132*INDEX($P132:$R132,,MATCH($U$2,$P$8:$R$8,0)),
IF($U$2=$S$5,$F132*SUM(H132,IF($S132="",0,IF(INDEX($V$3:$V$5,MATCH($S132,$U$3:$U$5,0))="Yes",L132,0))),
IF($U$2=$S$6,$F132*SUM(H132,IF($S132="",0,IF(INDEX($V$3:$V$5,MATCH($S132,$U$3:$U$5,0))="Yes",L132,0)),0)*$R132)))</f>
        <v>0</v>
      </c>
      <c r="V132" s="162" t="b" cm="1">
        <f t="array" ref="V132">IF(COUNTIFS($P$8:$R$8,$U$2)&gt;0,$F132*I132*INDEX($P132:$R132,,MATCH($U$2,$P$8:$R$8,0)),
IF($U$2=$S$5,$F132*SUM(I132,IF($S132="",0,IF(INDEX($V$3:$V$5,MATCH($S132,$U$3:$U$5,0))="Yes",M132,0))),
IF($U$2=$S$6,$F132*SUM(I132,IF($S132="",0,IF(INDEX($V$3:$V$5,MATCH($S132,$U$3:$U$5,0))="Yes",M132,0)),0)*$R132)))</f>
        <v>0</v>
      </c>
      <c r="W132" s="162" t="b" cm="1">
        <f t="array" ref="W132">IF(COUNTIFS($P$8:$R$8,$U$2)&gt;0,$F132*J132*INDEX($P132:$R132,,MATCH($U$2,$P$8:$R$8,0)),
IF($U$2=$S$5,$F132*SUM(J132,IF($S132="",0,IF(INDEX($V$3:$V$5,MATCH($S132,$U$3:$U$5,0))="Yes",N132,0))),
IF($U$2=$S$6,$F132*SUM(J132,IF($S132="",0,IF(INDEX($V$3:$V$5,MATCH($S132,$U$3:$U$5,0))="Yes",N132,0)),0)*$R132)))</f>
        <v>0</v>
      </c>
      <c r="Y132" s="162" t="e" cm="1">
        <f t="array" ref="Y132">INDEX($U132:$W132,,MATCH('Instructions &amp; General Inputs'!$C$35,$U$8:$W$8,0))</f>
        <v>#N/A</v>
      </c>
      <c r="AA132" s="80" t="s">
        <v>143</v>
      </c>
      <c r="AB132" s="80" t="s">
        <v>147</v>
      </c>
      <c r="AC132" s="80" t="s">
        <v>46</v>
      </c>
      <c r="AD132" s="80" t="s">
        <v>4</v>
      </c>
      <c r="AE132" s="80" t="s">
        <v>6</v>
      </c>
      <c r="AF132" s="80" t="s">
        <v>146</v>
      </c>
      <c r="AG132" s="80">
        <v>3767</v>
      </c>
      <c r="AH132" s="80" t="s">
        <v>33</v>
      </c>
      <c r="AI132">
        <f t="shared" si="10"/>
        <v>2019</v>
      </c>
      <c r="AK132" s="80" t="s">
        <v>163</v>
      </c>
      <c r="AL132" s="80" t="s">
        <v>150</v>
      </c>
      <c r="AM132" s="80" t="s">
        <v>147</v>
      </c>
      <c r="AN132" s="80" t="s">
        <v>61</v>
      </c>
      <c r="AO132" s="80" t="s">
        <v>11</v>
      </c>
      <c r="AP132" s="80" t="s">
        <v>8</v>
      </c>
      <c r="AQ132" s="80">
        <v>183</v>
      </c>
      <c r="AR132">
        <f t="shared" si="11"/>
        <v>2019</v>
      </c>
    </row>
    <row r="133" spans="2:44" x14ac:dyDescent="0.3">
      <c r="B133" s="23" t="s">
        <v>48</v>
      </c>
      <c r="C133" s="23" t="s">
        <v>13</v>
      </c>
      <c r="D133" s="23" t="s">
        <v>14</v>
      </c>
      <c r="E133" s="23" t="s">
        <v>57</v>
      </c>
      <c r="F133" s="82">
        <f>IF(INDEX('Instructions &amp; General Inputs'!$D$24:$D$32,MATCH(E133,'Instructions &amp; General Inputs'!$C$24:$C$32,0))="Yes",SUMIFS($AG:$AG,$AI:$AI,F$5,$AC:$AC,$E133,$AD:$AD,$C133,$AE:$AE,$D133),0)</f>
        <v>0</v>
      </c>
      <c r="G133" s="25"/>
      <c r="H133" s="161">
        <v>0.16666666666666666</v>
      </c>
      <c r="I133" s="161">
        <v>0.2</v>
      </c>
      <c r="J133" s="161">
        <v>0.25</v>
      </c>
      <c r="K133" s="25"/>
      <c r="L133" s="161" t="s">
        <v>482</v>
      </c>
      <c r="M133" s="161" t="s">
        <v>482</v>
      </c>
      <c r="N133" s="161" t="s">
        <v>482</v>
      </c>
      <c r="O133" s="25"/>
      <c r="P133" s="167">
        <v>1</v>
      </c>
      <c r="Q133" s="167">
        <v>0</v>
      </c>
      <c r="R133" s="167">
        <v>1</v>
      </c>
      <c r="S133" s="160" t="str">
        <f t="shared" si="9"/>
        <v/>
      </c>
      <c r="T133" s="25"/>
      <c r="U133" s="162" t="b" cm="1">
        <f t="array" ref="U133">IF(COUNTIFS($P$8:$R$8,$U$2)&gt;0,$F133*H133*INDEX($P133:$R133,,MATCH($U$2,$P$8:$R$8,0)),
IF($U$2=$S$5,$F133*SUM(H133,IF($S133="",0,IF(INDEX($V$3:$V$5,MATCH($S133,$U$3:$U$5,0))="Yes",L133,0))),
IF($U$2=$S$6,$F133*SUM(H133,IF($S133="",0,IF(INDEX($V$3:$V$5,MATCH($S133,$U$3:$U$5,0))="Yes",L133,0)),0)*$R133)))</f>
        <v>0</v>
      </c>
      <c r="V133" s="162" t="b" cm="1">
        <f t="array" ref="V133">IF(COUNTIFS($P$8:$R$8,$U$2)&gt;0,$F133*I133*INDEX($P133:$R133,,MATCH($U$2,$P$8:$R$8,0)),
IF($U$2=$S$5,$F133*SUM(I133,IF($S133="",0,IF(INDEX($V$3:$V$5,MATCH($S133,$U$3:$U$5,0))="Yes",M133,0))),
IF($U$2=$S$6,$F133*SUM(I133,IF($S133="",0,IF(INDEX($V$3:$V$5,MATCH($S133,$U$3:$U$5,0))="Yes",M133,0)),0)*$R133)))</f>
        <v>0</v>
      </c>
      <c r="W133" s="162" t="b" cm="1">
        <f t="array" ref="W133">IF(COUNTIFS($P$8:$R$8,$U$2)&gt;0,$F133*J133*INDEX($P133:$R133,,MATCH($U$2,$P$8:$R$8,0)),
IF($U$2=$S$5,$F133*SUM(J133,IF($S133="",0,IF(INDEX($V$3:$V$5,MATCH($S133,$U$3:$U$5,0))="Yes",N133,0))),
IF($U$2=$S$6,$F133*SUM(J133,IF($S133="",0,IF(INDEX($V$3:$V$5,MATCH($S133,$U$3:$U$5,0))="Yes",N133,0)),0)*$R133)))</f>
        <v>0</v>
      </c>
      <c r="Y133" s="162" t="e" cm="1">
        <f t="array" ref="Y133">INDEX($U133:$W133,,MATCH('Instructions &amp; General Inputs'!$C$35,$U$8:$W$8,0))</f>
        <v>#N/A</v>
      </c>
      <c r="AA133" s="80" t="s">
        <v>143</v>
      </c>
      <c r="AB133" s="80" t="s">
        <v>147</v>
      </c>
      <c r="AC133" s="80" t="s">
        <v>46</v>
      </c>
      <c r="AD133" s="80" t="s">
        <v>4</v>
      </c>
      <c r="AE133" s="80" t="s">
        <v>6</v>
      </c>
      <c r="AF133" s="80" t="s">
        <v>148</v>
      </c>
      <c r="AG133" s="80">
        <v>3138.4837999641895</v>
      </c>
      <c r="AH133" s="80" t="s">
        <v>33</v>
      </c>
      <c r="AI133">
        <f t="shared" si="10"/>
        <v>2019</v>
      </c>
      <c r="AK133" s="80" t="s">
        <v>163</v>
      </c>
      <c r="AL133" s="80" t="s">
        <v>150</v>
      </c>
      <c r="AM133" s="80" t="s">
        <v>147</v>
      </c>
      <c r="AN133" s="80" t="s">
        <v>62</v>
      </c>
      <c r="AO133" s="80" t="s">
        <v>20</v>
      </c>
      <c r="AP133" s="80" t="s">
        <v>14</v>
      </c>
      <c r="AQ133" s="80">
        <v>4</v>
      </c>
      <c r="AR133">
        <f t="shared" si="11"/>
        <v>2019</v>
      </c>
    </row>
    <row r="134" spans="2:44" x14ac:dyDescent="0.3">
      <c r="B134" s="23" t="s">
        <v>48</v>
      </c>
      <c r="C134" s="23" t="s">
        <v>15</v>
      </c>
      <c r="D134" s="23" t="s">
        <v>12</v>
      </c>
      <c r="E134" s="23" t="s">
        <v>57</v>
      </c>
      <c r="F134" s="82">
        <f>IF(INDEX('Instructions &amp; General Inputs'!$D$24:$D$32,MATCH(E134,'Instructions &amp; General Inputs'!$C$24:$C$32,0))="Yes",SUMIFS($AG:$AG,$AI:$AI,F$5,$AC:$AC,$E134,$AD:$AD,$C134,$AE:$AE,$D134),0)</f>
        <v>0</v>
      </c>
      <c r="G134" s="25"/>
      <c r="H134" s="161">
        <v>9.9999999999999992E-2</v>
      </c>
      <c r="I134" s="161">
        <v>0.12</v>
      </c>
      <c r="J134" s="161">
        <v>0.15</v>
      </c>
      <c r="K134" s="25"/>
      <c r="L134" s="161">
        <v>0.4</v>
      </c>
      <c r="M134" s="161">
        <v>0.4</v>
      </c>
      <c r="N134" s="161">
        <v>0.4</v>
      </c>
      <c r="O134" s="25"/>
      <c r="P134" s="167">
        <v>1</v>
      </c>
      <c r="Q134" s="167">
        <v>0</v>
      </c>
      <c r="R134" s="167">
        <v>1</v>
      </c>
      <c r="S134" s="160" t="str">
        <f t="shared" si="9"/>
        <v>SMI</v>
      </c>
      <c r="T134" s="25"/>
      <c r="U134" s="162" t="b" cm="1">
        <f t="array" ref="U134">IF(COUNTIFS($P$8:$R$8,$U$2)&gt;0,$F134*H134*INDEX($P134:$R134,,MATCH($U$2,$P$8:$R$8,0)),
IF($U$2=$S$5,$F134*SUM(H134,IF($S134="",0,IF(INDEX($V$3:$V$5,MATCH($S134,$U$3:$U$5,0))="Yes",L134,0))),
IF($U$2=$S$6,$F134*SUM(H134,IF($S134="",0,IF(INDEX($V$3:$V$5,MATCH($S134,$U$3:$U$5,0))="Yes",L134,0)),0)*$R134)))</f>
        <v>0</v>
      </c>
      <c r="V134" s="162" t="b" cm="1">
        <f t="array" ref="V134">IF(COUNTIFS($P$8:$R$8,$U$2)&gt;0,$F134*I134*INDEX($P134:$R134,,MATCH($U$2,$P$8:$R$8,0)),
IF($U$2=$S$5,$F134*SUM(I134,IF($S134="",0,IF(INDEX($V$3:$V$5,MATCH($S134,$U$3:$U$5,0))="Yes",M134,0))),
IF($U$2=$S$6,$F134*SUM(I134,IF($S134="",0,IF(INDEX($V$3:$V$5,MATCH($S134,$U$3:$U$5,0))="Yes",M134,0)),0)*$R134)))</f>
        <v>0</v>
      </c>
      <c r="W134" s="162" t="b" cm="1">
        <f t="array" ref="W134">IF(COUNTIFS($P$8:$R$8,$U$2)&gt;0,$F134*J134*INDEX($P134:$R134,,MATCH($U$2,$P$8:$R$8,0)),
IF($U$2=$S$5,$F134*SUM(J134,IF($S134="",0,IF(INDEX($V$3:$V$5,MATCH($S134,$U$3:$U$5,0))="Yes",N134,0))),
IF($U$2=$S$6,$F134*SUM(J134,IF($S134="",0,IF(INDEX($V$3:$V$5,MATCH($S134,$U$3:$U$5,0))="Yes",N134,0)),0)*$R134)))</f>
        <v>0</v>
      </c>
      <c r="Y134" s="162" t="e" cm="1">
        <f t="array" ref="Y134">INDEX($U134:$W134,,MATCH('Instructions &amp; General Inputs'!$C$35,$U$8:$W$8,0))</f>
        <v>#N/A</v>
      </c>
      <c r="AA134" s="80" t="s">
        <v>143</v>
      </c>
      <c r="AB134" s="80" t="s">
        <v>147</v>
      </c>
      <c r="AC134" s="80" t="s">
        <v>46</v>
      </c>
      <c r="AD134" s="80" t="s">
        <v>4</v>
      </c>
      <c r="AE134" s="80" t="s">
        <v>10</v>
      </c>
      <c r="AF134" s="80" t="s">
        <v>145</v>
      </c>
      <c r="AG134" s="80">
        <v>952.84445491433144</v>
      </c>
      <c r="AH134" s="80">
        <v>3.0007085</v>
      </c>
      <c r="AI134">
        <f t="shared" si="10"/>
        <v>2019</v>
      </c>
      <c r="AK134" s="80" t="s">
        <v>163</v>
      </c>
      <c r="AL134" s="80" t="s">
        <v>150</v>
      </c>
      <c r="AM134" s="80" t="s">
        <v>147</v>
      </c>
      <c r="AN134" s="80" t="s">
        <v>62</v>
      </c>
      <c r="AO134" s="80" t="s">
        <v>116</v>
      </c>
      <c r="AP134" s="80" t="s">
        <v>22</v>
      </c>
      <c r="AQ134" s="80">
        <v>16</v>
      </c>
      <c r="AR134">
        <f t="shared" si="11"/>
        <v>2019</v>
      </c>
    </row>
    <row r="135" spans="2:44" x14ac:dyDescent="0.3">
      <c r="B135" s="23" t="s">
        <v>48</v>
      </c>
      <c r="C135" s="23" t="s">
        <v>15</v>
      </c>
      <c r="D135" s="23" t="s">
        <v>14</v>
      </c>
      <c r="E135" s="23" t="s">
        <v>57</v>
      </c>
      <c r="F135" s="82">
        <f>IF(INDEX('Instructions &amp; General Inputs'!$D$24:$D$32,MATCH(E135,'Instructions &amp; General Inputs'!$C$24:$C$32,0))="Yes",SUMIFS($AG:$AG,$AI:$AI,F$5,$AC:$AC,$E135,$AD:$AD,$C135,$AE:$AE,$D135),0)</f>
        <v>0</v>
      </c>
      <c r="G135" s="25"/>
      <c r="H135" s="161">
        <v>9.9999999999999992E-2</v>
      </c>
      <c r="I135" s="161">
        <v>0.12</v>
      </c>
      <c r="J135" s="161">
        <v>0.15</v>
      </c>
      <c r="K135" s="25"/>
      <c r="L135" s="161">
        <v>0.4</v>
      </c>
      <c r="M135" s="161">
        <v>0.4</v>
      </c>
      <c r="N135" s="161">
        <v>0.4</v>
      </c>
      <c r="O135" s="25"/>
      <c r="P135" s="167">
        <v>1</v>
      </c>
      <c r="Q135" s="167">
        <v>0</v>
      </c>
      <c r="R135" s="167">
        <v>1</v>
      </c>
      <c r="S135" s="160" t="str">
        <f t="shared" si="9"/>
        <v>SMI</v>
      </c>
      <c r="T135" s="25"/>
      <c r="U135" s="162" t="b" cm="1">
        <f t="array" ref="U135">IF(COUNTIFS($P$8:$R$8,$U$2)&gt;0,$F135*H135*INDEX($P135:$R135,,MATCH($U$2,$P$8:$R$8,0)),
IF($U$2=$S$5,$F135*SUM(H135,IF($S135="",0,IF(INDEX($V$3:$V$5,MATCH($S135,$U$3:$U$5,0))="Yes",L135,0))),
IF($U$2=$S$6,$F135*SUM(H135,IF($S135="",0,IF(INDEX($V$3:$V$5,MATCH($S135,$U$3:$U$5,0))="Yes",L135,0)),0)*$R135)))</f>
        <v>0</v>
      </c>
      <c r="V135" s="162" t="b" cm="1">
        <f t="array" ref="V135">IF(COUNTIFS($P$8:$R$8,$U$2)&gt;0,$F135*I135*INDEX($P135:$R135,,MATCH($U$2,$P$8:$R$8,0)),
IF($U$2=$S$5,$F135*SUM(I135,IF($S135="",0,IF(INDEX($V$3:$V$5,MATCH($S135,$U$3:$U$5,0))="Yes",M135,0))),
IF($U$2=$S$6,$F135*SUM(I135,IF($S135="",0,IF(INDEX($V$3:$V$5,MATCH($S135,$U$3:$U$5,0))="Yes",M135,0)),0)*$R135)))</f>
        <v>0</v>
      </c>
      <c r="W135" s="162" t="b" cm="1">
        <f t="array" ref="W135">IF(COUNTIFS($P$8:$R$8,$U$2)&gt;0,$F135*J135*INDEX($P135:$R135,,MATCH($U$2,$P$8:$R$8,0)),
IF($U$2=$S$5,$F135*SUM(J135,IF($S135="",0,IF(INDEX($V$3:$V$5,MATCH($S135,$U$3:$U$5,0))="Yes",N135,0))),
IF($U$2=$S$6,$F135*SUM(J135,IF($S135="",0,IF(INDEX($V$3:$V$5,MATCH($S135,$U$3:$U$5,0))="Yes",N135,0)),0)*$R135)))</f>
        <v>0</v>
      </c>
      <c r="Y135" s="162" t="e" cm="1">
        <f t="array" ref="Y135">INDEX($U135:$W135,,MATCH('Instructions &amp; General Inputs'!$C$35,$U$8:$W$8,0))</f>
        <v>#N/A</v>
      </c>
      <c r="AA135" s="80" t="s">
        <v>143</v>
      </c>
      <c r="AB135" s="80" t="s">
        <v>147</v>
      </c>
      <c r="AC135" s="80" t="s">
        <v>46</v>
      </c>
      <c r="AD135" s="80" t="s">
        <v>4</v>
      </c>
      <c r="AE135" s="80" t="s">
        <v>10</v>
      </c>
      <c r="AF135" s="80" t="s">
        <v>146</v>
      </c>
      <c r="AG135" s="80">
        <v>220</v>
      </c>
      <c r="AH135" s="80">
        <v>3.3691745000000002</v>
      </c>
      <c r="AI135">
        <f t="shared" si="10"/>
        <v>2019</v>
      </c>
      <c r="AK135" s="80" t="s">
        <v>163</v>
      </c>
      <c r="AL135" s="80" t="s">
        <v>150</v>
      </c>
      <c r="AM135" s="80" t="s">
        <v>147</v>
      </c>
      <c r="AN135" s="80" t="s">
        <v>62</v>
      </c>
      <c r="AO135" s="80" t="s">
        <v>116</v>
      </c>
      <c r="AP135" s="80" t="s">
        <v>23</v>
      </c>
      <c r="AQ135" s="80">
        <v>5</v>
      </c>
      <c r="AR135">
        <f t="shared" si="11"/>
        <v>2019</v>
      </c>
    </row>
    <row r="136" spans="2:44" x14ac:dyDescent="0.3">
      <c r="B136" s="23" t="s">
        <v>48</v>
      </c>
      <c r="C136" s="23" t="s">
        <v>16</v>
      </c>
      <c r="D136" s="23" t="s">
        <v>17</v>
      </c>
      <c r="E136" s="23" t="s">
        <v>57</v>
      </c>
      <c r="F136" s="82">
        <f>IF(INDEX('Instructions &amp; General Inputs'!$D$24:$D$32,MATCH(E136,'Instructions &amp; General Inputs'!$C$24:$C$32,0))="Yes",SUMIFS($AG:$AG,$AI:$AI,F$5,$AC:$AC,$E136,$AD:$AD,$C136,$AE:$AE,$D136),0)</f>
        <v>0</v>
      </c>
      <c r="G136" s="25"/>
      <c r="H136" s="161">
        <v>0.16666666666666666</v>
      </c>
      <c r="I136" s="161">
        <v>0.2</v>
      </c>
      <c r="J136" s="161">
        <v>0.25</v>
      </c>
      <c r="K136" s="25"/>
      <c r="L136" s="161" t="s">
        <v>482</v>
      </c>
      <c r="M136" s="161" t="s">
        <v>482</v>
      </c>
      <c r="N136" s="161" t="s">
        <v>482</v>
      </c>
      <c r="O136" s="25"/>
      <c r="P136" s="167">
        <v>1</v>
      </c>
      <c r="Q136" s="167">
        <v>0</v>
      </c>
      <c r="R136" s="167">
        <v>1</v>
      </c>
      <c r="S136" s="160" t="str">
        <f t="shared" si="9"/>
        <v/>
      </c>
      <c r="T136" s="25"/>
      <c r="U136" s="162" t="b" cm="1">
        <f t="array" ref="U136">IF(COUNTIFS($P$8:$R$8,$U$2)&gt;0,$F136*H136*INDEX($P136:$R136,,MATCH($U$2,$P$8:$R$8,0)),
IF($U$2=$S$5,$F136*SUM(H136,IF($S136="",0,IF(INDEX($V$3:$V$5,MATCH($S136,$U$3:$U$5,0))="Yes",L136,0))),
IF($U$2=$S$6,$F136*SUM(H136,IF($S136="",0,IF(INDEX($V$3:$V$5,MATCH($S136,$U$3:$U$5,0))="Yes",L136,0)),0)*$R136)))</f>
        <v>0</v>
      </c>
      <c r="V136" s="162" t="b" cm="1">
        <f t="array" ref="V136">IF(COUNTIFS($P$8:$R$8,$U$2)&gt;0,$F136*I136*INDEX($P136:$R136,,MATCH($U$2,$P$8:$R$8,0)),
IF($U$2=$S$5,$F136*SUM(I136,IF($S136="",0,IF(INDEX($V$3:$V$5,MATCH($S136,$U$3:$U$5,0))="Yes",M136,0))),
IF($U$2=$S$6,$F136*SUM(I136,IF($S136="",0,IF(INDEX($V$3:$V$5,MATCH($S136,$U$3:$U$5,0))="Yes",M136,0)),0)*$R136)))</f>
        <v>0</v>
      </c>
      <c r="W136" s="162" t="b" cm="1">
        <f t="array" ref="W136">IF(COUNTIFS($P$8:$R$8,$U$2)&gt;0,$F136*J136*INDEX($P136:$R136,,MATCH($U$2,$P$8:$R$8,0)),
IF($U$2=$S$5,$F136*SUM(J136,IF($S136="",0,IF(INDEX($V$3:$V$5,MATCH($S136,$U$3:$U$5,0))="Yes",N136,0))),
IF($U$2=$S$6,$F136*SUM(J136,IF($S136="",0,IF(INDEX($V$3:$V$5,MATCH($S136,$U$3:$U$5,0))="Yes",N136,0)),0)*$R136)))</f>
        <v>0</v>
      </c>
      <c r="Y136" s="162" t="e" cm="1">
        <f t="array" ref="Y136">INDEX($U136:$W136,,MATCH('Instructions &amp; General Inputs'!$C$35,$U$8:$W$8,0))</f>
        <v>#N/A</v>
      </c>
      <c r="AA136" s="80" t="s">
        <v>143</v>
      </c>
      <c r="AB136" s="80" t="s">
        <v>147</v>
      </c>
      <c r="AC136" s="80" t="s">
        <v>46</v>
      </c>
      <c r="AD136" s="80" t="s">
        <v>4</v>
      </c>
      <c r="AE136" s="80" t="s">
        <v>10</v>
      </c>
      <c r="AF136" s="80" t="s">
        <v>148</v>
      </c>
      <c r="AG136" s="80">
        <v>258.64514918625355</v>
      </c>
      <c r="AH136" s="80">
        <v>3.0118408200000002</v>
      </c>
      <c r="AI136">
        <f t="shared" si="10"/>
        <v>2019</v>
      </c>
      <c r="AK136" s="80" t="s">
        <v>163</v>
      </c>
      <c r="AL136" s="80" t="s">
        <v>150</v>
      </c>
      <c r="AM136" s="80" t="s">
        <v>147</v>
      </c>
      <c r="AN136" s="80" t="s">
        <v>62</v>
      </c>
      <c r="AO136" s="80" t="s">
        <v>13</v>
      </c>
      <c r="AP136" s="80" t="s">
        <v>14</v>
      </c>
      <c r="AQ136" s="80">
        <v>14</v>
      </c>
      <c r="AR136">
        <f t="shared" si="11"/>
        <v>2019</v>
      </c>
    </row>
    <row r="137" spans="2:44" x14ac:dyDescent="0.3">
      <c r="B137" s="23" t="s">
        <v>48</v>
      </c>
      <c r="C137" s="23" t="s">
        <v>16</v>
      </c>
      <c r="D137" s="23" t="s">
        <v>18</v>
      </c>
      <c r="E137" s="23" t="s">
        <v>57</v>
      </c>
      <c r="F137" s="82">
        <f>IF(INDEX('Instructions &amp; General Inputs'!$D$24:$D$32,MATCH(E137,'Instructions &amp; General Inputs'!$C$24:$C$32,0))="Yes",SUMIFS($AG:$AG,$AI:$AI,F$5,$AC:$AC,$E137,$AD:$AD,$C137,$AE:$AE,$D137),0)</f>
        <v>0</v>
      </c>
      <c r="G137" s="25"/>
      <c r="H137" s="161">
        <v>0.16666666666666666</v>
      </c>
      <c r="I137" s="161">
        <v>0.2</v>
      </c>
      <c r="J137" s="161">
        <v>0.25</v>
      </c>
      <c r="K137" s="25"/>
      <c r="L137" s="161" t="s">
        <v>482</v>
      </c>
      <c r="M137" s="161" t="s">
        <v>482</v>
      </c>
      <c r="N137" s="161" t="s">
        <v>482</v>
      </c>
      <c r="O137" s="25"/>
      <c r="P137" s="167">
        <v>1</v>
      </c>
      <c r="Q137" s="167">
        <v>0</v>
      </c>
      <c r="R137" s="167">
        <v>1</v>
      </c>
      <c r="S137" s="160" t="str">
        <f t="shared" si="9"/>
        <v/>
      </c>
      <c r="T137" s="25"/>
      <c r="U137" s="162" t="b" cm="1">
        <f t="array" ref="U137">IF(COUNTIFS($P$8:$R$8,$U$2)&gt;0,$F137*H137*INDEX($P137:$R137,,MATCH($U$2,$P$8:$R$8,0)),
IF($U$2=$S$5,$F137*SUM(H137,IF($S137="",0,IF(INDEX($V$3:$V$5,MATCH($S137,$U$3:$U$5,0))="Yes",L137,0))),
IF($U$2=$S$6,$F137*SUM(H137,IF($S137="",0,IF(INDEX($V$3:$V$5,MATCH($S137,$U$3:$U$5,0))="Yes",L137,0)),0)*$R137)))</f>
        <v>0</v>
      </c>
      <c r="V137" s="162" t="b" cm="1">
        <f t="array" ref="V137">IF(COUNTIFS($P$8:$R$8,$U$2)&gt;0,$F137*I137*INDEX($P137:$R137,,MATCH($U$2,$P$8:$R$8,0)),
IF($U$2=$S$5,$F137*SUM(I137,IF($S137="",0,IF(INDEX($V$3:$V$5,MATCH($S137,$U$3:$U$5,0))="Yes",M137,0))),
IF($U$2=$S$6,$F137*SUM(I137,IF($S137="",0,IF(INDEX($V$3:$V$5,MATCH($S137,$U$3:$U$5,0))="Yes",M137,0)),0)*$R137)))</f>
        <v>0</v>
      </c>
      <c r="W137" s="162" t="b" cm="1">
        <f t="array" ref="W137">IF(COUNTIFS($P$8:$R$8,$U$2)&gt;0,$F137*J137*INDEX($P137:$R137,,MATCH($U$2,$P$8:$R$8,0)),
IF($U$2=$S$5,$F137*SUM(J137,IF($S137="",0,IF(INDEX($V$3:$V$5,MATCH($S137,$U$3:$U$5,0))="Yes",N137,0))),
IF($U$2=$S$6,$F137*SUM(J137,IF($S137="",0,IF(INDEX($V$3:$V$5,MATCH($S137,$U$3:$U$5,0))="Yes",N137,0)),0)*$R137)))</f>
        <v>0</v>
      </c>
      <c r="Y137" s="162" t="e" cm="1">
        <f t="array" ref="Y137">INDEX($U137:$W137,,MATCH('Instructions &amp; General Inputs'!$C$35,$U$8:$W$8,0))</f>
        <v>#N/A</v>
      </c>
      <c r="AA137" s="80" t="s">
        <v>143</v>
      </c>
      <c r="AB137" s="80" t="s">
        <v>147</v>
      </c>
      <c r="AC137" s="80" t="s">
        <v>46</v>
      </c>
      <c r="AD137" s="80" t="s">
        <v>11</v>
      </c>
      <c r="AE137" s="80" t="s">
        <v>8</v>
      </c>
      <c r="AF137" s="80" t="s">
        <v>145</v>
      </c>
      <c r="AG137" s="80">
        <v>15041.805079057813</v>
      </c>
      <c r="AH137" s="80">
        <v>1.0817543700000001</v>
      </c>
      <c r="AI137">
        <f t="shared" si="10"/>
        <v>2019</v>
      </c>
      <c r="AK137" s="80" t="s">
        <v>163</v>
      </c>
      <c r="AL137" s="80" t="s">
        <v>150</v>
      </c>
      <c r="AM137" s="80" t="s">
        <v>147</v>
      </c>
      <c r="AN137" s="80" t="s">
        <v>62</v>
      </c>
      <c r="AO137" s="80" t="s">
        <v>15</v>
      </c>
      <c r="AP137" s="80" t="s">
        <v>14</v>
      </c>
      <c r="AQ137" s="80">
        <v>26</v>
      </c>
      <c r="AR137">
        <f t="shared" si="11"/>
        <v>2019</v>
      </c>
    </row>
    <row r="138" spans="2:44" x14ac:dyDescent="0.3">
      <c r="B138" s="23" t="s">
        <v>48</v>
      </c>
      <c r="C138" s="23" t="s">
        <v>16</v>
      </c>
      <c r="D138" s="23" t="s">
        <v>19</v>
      </c>
      <c r="E138" s="23" t="s">
        <v>57</v>
      </c>
      <c r="F138" s="82">
        <f>IF(INDEX('Instructions &amp; General Inputs'!$D$24:$D$32,MATCH(E138,'Instructions &amp; General Inputs'!$C$24:$C$32,0))="Yes",SUMIFS($AG:$AG,$AI:$AI,F$5,$AC:$AC,$E138,$AD:$AD,$C138,$AE:$AE,$D138),0)</f>
        <v>0</v>
      </c>
      <c r="G138" s="25"/>
      <c r="H138" s="161">
        <v>9.9999999999999992E-2</v>
      </c>
      <c r="I138" s="161">
        <v>0.12</v>
      </c>
      <c r="J138" s="161">
        <v>0.15</v>
      </c>
      <c r="K138" s="25"/>
      <c r="L138" s="161">
        <v>0.4</v>
      </c>
      <c r="M138" s="161">
        <v>0.4</v>
      </c>
      <c r="N138" s="161">
        <v>0.4</v>
      </c>
      <c r="O138" s="25"/>
      <c r="P138" s="167">
        <v>1</v>
      </c>
      <c r="Q138" s="167">
        <v>0</v>
      </c>
      <c r="R138" s="167">
        <v>1</v>
      </c>
      <c r="S138" s="160" t="str">
        <f t="shared" ref="S138:S201" si="24">IF(ISNUMBER(FIND("HIV",$C138)),"HIV/AIDS",IF($C138="Child Welfare","Child Welfare",IF(OR(ISNUMBER(FIND(" SMI",$C138)),ISNUMBER(FIND(" SMI",$D138))),"SMI","")))</f>
        <v>SMI</v>
      </c>
      <c r="T138" s="25"/>
      <c r="U138" s="162" t="b" cm="1">
        <f t="array" ref="U138">IF(COUNTIFS($P$8:$R$8,$U$2)&gt;0,$F138*H138*INDEX($P138:$R138,,MATCH($U$2,$P$8:$R$8,0)),
IF($U$2=$S$5,$F138*SUM(H138,IF($S138="",0,IF(INDEX($V$3:$V$5,MATCH($S138,$U$3:$U$5,0))="Yes",L138,0))),
IF($U$2=$S$6,$F138*SUM(H138,IF($S138="",0,IF(INDEX($V$3:$V$5,MATCH($S138,$U$3:$U$5,0))="Yes",L138,0)),0)*$R138)))</f>
        <v>0</v>
      </c>
      <c r="V138" s="162" t="b" cm="1">
        <f t="array" ref="V138">IF(COUNTIFS($P$8:$R$8,$U$2)&gt;0,$F138*I138*INDEX($P138:$R138,,MATCH($U$2,$P$8:$R$8,0)),
IF($U$2=$S$5,$F138*SUM(I138,IF($S138="",0,IF(INDEX($V$3:$V$5,MATCH($S138,$U$3:$U$5,0))="Yes",M138,0))),
IF($U$2=$S$6,$F138*SUM(I138,IF($S138="",0,IF(INDEX($V$3:$V$5,MATCH($S138,$U$3:$U$5,0))="Yes",M138,0)),0)*$R138)))</f>
        <v>0</v>
      </c>
      <c r="W138" s="162" t="b" cm="1">
        <f t="array" ref="W138">IF(COUNTIFS($P$8:$R$8,$U$2)&gt;0,$F138*J138*INDEX($P138:$R138,,MATCH($U$2,$P$8:$R$8,0)),
IF($U$2=$S$5,$F138*SUM(J138,IF($S138="",0,IF(INDEX($V$3:$V$5,MATCH($S138,$U$3:$U$5,0))="Yes",N138,0))),
IF($U$2=$S$6,$F138*SUM(J138,IF($S138="",0,IF(INDEX($V$3:$V$5,MATCH($S138,$U$3:$U$5,0))="Yes",N138,0)),0)*$R138)))</f>
        <v>0</v>
      </c>
      <c r="Y138" s="162" t="e" cm="1">
        <f t="array" ref="Y138">INDEX($U138:$W138,,MATCH('Instructions &amp; General Inputs'!$C$35,$U$8:$W$8,0))</f>
        <v>#N/A</v>
      </c>
      <c r="AA138" s="80" t="s">
        <v>143</v>
      </c>
      <c r="AB138" s="80" t="s">
        <v>147</v>
      </c>
      <c r="AC138" s="80" t="s">
        <v>46</v>
      </c>
      <c r="AD138" s="80" t="s">
        <v>11</v>
      </c>
      <c r="AE138" s="80" t="s">
        <v>8</v>
      </c>
      <c r="AF138" s="80" t="s">
        <v>146</v>
      </c>
      <c r="AG138" s="80">
        <v>4229</v>
      </c>
      <c r="AH138" s="80">
        <v>1.09050004</v>
      </c>
      <c r="AI138">
        <f t="shared" ref="AI138:AI201" si="25">VALUE(LEFT(AA138,4))</f>
        <v>2019</v>
      </c>
      <c r="AK138" s="80" t="s">
        <v>163</v>
      </c>
      <c r="AL138" s="80" t="s">
        <v>150</v>
      </c>
      <c r="AM138" s="80" t="s">
        <v>147</v>
      </c>
      <c r="AN138" s="80" t="s">
        <v>62</v>
      </c>
      <c r="AO138" s="80" t="s">
        <v>4</v>
      </c>
      <c r="AP138" s="80" t="s">
        <v>7</v>
      </c>
      <c r="AQ138" s="80">
        <v>1</v>
      </c>
      <c r="AR138">
        <f t="shared" ref="AR138:AR201" si="26">VALUE(LEFT(AL138,4))</f>
        <v>2019</v>
      </c>
    </row>
    <row r="139" spans="2:44" x14ac:dyDescent="0.3">
      <c r="B139" s="23" t="s">
        <v>48</v>
      </c>
      <c r="C139" s="23" t="s">
        <v>20</v>
      </c>
      <c r="D139" s="23" t="s">
        <v>5</v>
      </c>
      <c r="E139" s="23" t="s">
        <v>57</v>
      </c>
      <c r="F139" s="82">
        <f>IF(INDEX('Instructions &amp; General Inputs'!$D$24:$D$32,MATCH(E139,'Instructions &amp; General Inputs'!$C$24:$C$32,0))="Yes",SUMIFS($AG:$AG,$AI:$AI,F$5,$AC:$AC,$E139,$AD:$AD,$C139,$AE:$AE,$D139),0)</f>
        <v>0</v>
      </c>
      <c r="G139" s="25"/>
      <c r="H139" s="161">
        <v>6.6666666666666666E-2</v>
      </c>
      <c r="I139" s="161">
        <v>8.0000000000000016E-2</v>
      </c>
      <c r="J139" s="161">
        <v>0.1</v>
      </c>
      <c r="K139" s="25"/>
      <c r="L139" s="161">
        <v>0.6</v>
      </c>
      <c r="M139" s="161">
        <v>0.6</v>
      </c>
      <c r="N139" s="161">
        <v>0.6</v>
      </c>
      <c r="O139" s="25"/>
      <c r="P139" s="167">
        <v>1</v>
      </c>
      <c r="Q139" s="167">
        <v>0</v>
      </c>
      <c r="R139" s="167">
        <v>1</v>
      </c>
      <c r="S139" s="160" t="str">
        <f t="shared" si="24"/>
        <v>Child Welfare</v>
      </c>
      <c r="T139" s="25"/>
      <c r="U139" s="162" t="b" cm="1">
        <f t="array" ref="U139">IF(COUNTIFS($P$8:$R$8,$U$2)&gt;0,$F139*H139*INDEX($P139:$R139,,MATCH($U$2,$P$8:$R$8,0)),
IF($U$2=$S$5,$F139*SUM(H139,IF($S139="",0,IF(INDEX($V$3:$V$5,MATCH($S139,$U$3:$U$5,0))="Yes",L139,0))),
IF($U$2=$S$6,$F139*SUM(H139,IF($S139="",0,IF(INDEX($V$3:$V$5,MATCH($S139,$U$3:$U$5,0))="Yes",L139,0)),0)*$R139)))</f>
        <v>0</v>
      </c>
      <c r="V139" s="162" t="b" cm="1">
        <f t="array" ref="V139">IF(COUNTIFS($P$8:$R$8,$U$2)&gt;0,$F139*I139*INDEX($P139:$R139,,MATCH($U$2,$P$8:$R$8,0)),
IF($U$2=$S$5,$F139*SUM(I139,IF($S139="",0,IF(INDEX($V$3:$V$5,MATCH($S139,$U$3:$U$5,0))="Yes",M139,0))),
IF($U$2=$S$6,$F139*SUM(I139,IF($S139="",0,IF(INDEX($V$3:$V$5,MATCH($S139,$U$3:$U$5,0))="Yes",M139,0)),0)*$R139)))</f>
        <v>0</v>
      </c>
      <c r="W139" s="162" t="b" cm="1">
        <f t="array" ref="W139">IF(COUNTIFS($P$8:$R$8,$U$2)&gt;0,$F139*J139*INDEX($P139:$R139,,MATCH($U$2,$P$8:$R$8,0)),
IF($U$2=$S$5,$F139*SUM(J139,IF($S139="",0,IF(INDEX($V$3:$V$5,MATCH($S139,$U$3:$U$5,0))="Yes",N139,0))),
IF($U$2=$S$6,$F139*SUM(J139,IF($S139="",0,IF(INDEX($V$3:$V$5,MATCH($S139,$U$3:$U$5,0))="Yes",N139,0)),0)*$R139)))</f>
        <v>0</v>
      </c>
      <c r="Y139" s="162" t="e" cm="1">
        <f t="array" ref="Y139">INDEX($U139:$W139,,MATCH('Instructions &amp; General Inputs'!$C$35,$U$8:$W$8,0))</f>
        <v>#N/A</v>
      </c>
      <c r="AA139" s="80" t="s">
        <v>143</v>
      </c>
      <c r="AB139" s="80" t="s">
        <v>147</v>
      </c>
      <c r="AC139" s="80" t="s">
        <v>46</v>
      </c>
      <c r="AD139" s="80" t="s">
        <v>11</v>
      </c>
      <c r="AE139" s="80" t="s">
        <v>8</v>
      </c>
      <c r="AF139" s="80" t="s">
        <v>148</v>
      </c>
      <c r="AG139" s="80">
        <v>3282.9676176905632</v>
      </c>
      <c r="AH139" s="80">
        <v>1.06949541</v>
      </c>
      <c r="AI139">
        <f t="shared" si="25"/>
        <v>2019</v>
      </c>
      <c r="AK139" s="80" t="s">
        <v>163</v>
      </c>
      <c r="AL139" s="80" t="s">
        <v>150</v>
      </c>
      <c r="AM139" s="80" t="s">
        <v>147</v>
      </c>
      <c r="AN139" s="80" t="s">
        <v>62</v>
      </c>
      <c r="AO139" s="80" t="s">
        <v>4</v>
      </c>
      <c r="AP139" s="80" t="s">
        <v>8</v>
      </c>
      <c r="AQ139" s="80">
        <v>2607</v>
      </c>
      <c r="AR139">
        <f t="shared" si="26"/>
        <v>2019</v>
      </c>
    </row>
    <row r="140" spans="2:44" x14ac:dyDescent="0.3">
      <c r="B140" s="23" t="s">
        <v>48</v>
      </c>
      <c r="C140" s="23" t="s">
        <v>20</v>
      </c>
      <c r="D140" s="23" t="s">
        <v>6</v>
      </c>
      <c r="E140" s="23" t="s">
        <v>57</v>
      </c>
      <c r="F140" s="82">
        <f>IF(INDEX('Instructions &amp; General Inputs'!$D$24:$D$32,MATCH(E140,'Instructions &amp; General Inputs'!$C$24:$C$32,0))="Yes",SUMIFS($AG:$AG,$AI:$AI,F$5,$AC:$AC,$E140,$AD:$AD,$C140,$AE:$AE,$D140),0)</f>
        <v>0</v>
      </c>
      <c r="G140" s="25"/>
      <c r="H140" s="161">
        <v>6.6666666666666666E-2</v>
      </c>
      <c r="I140" s="161">
        <v>8.0000000000000016E-2</v>
      </c>
      <c r="J140" s="161">
        <v>0.1</v>
      </c>
      <c r="K140" s="25"/>
      <c r="L140" s="161">
        <v>0.6</v>
      </c>
      <c r="M140" s="161">
        <v>0.6</v>
      </c>
      <c r="N140" s="161">
        <v>0.6</v>
      </c>
      <c r="O140" s="25"/>
      <c r="P140" s="167">
        <v>1</v>
      </c>
      <c r="Q140" s="167">
        <v>0</v>
      </c>
      <c r="R140" s="167">
        <v>1</v>
      </c>
      <c r="S140" s="160" t="str">
        <f t="shared" si="24"/>
        <v>Child Welfare</v>
      </c>
      <c r="T140" s="25"/>
      <c r="U140" s="162" t="b" cm="1">
        <f t="array" ref="U140">IF(COUNTIFS($P$8:$R$8,$U$2)&gt;0,$F140*H140*INDEX($P140:$R140,,MATCH($U$2,$P$8:$R$8,0)),
IF($U$2=$S$5,$F140*SUM(H140,IF($S140="",0,IF(INDEX($V$3:$V$5,MATCH($S140,$U$3:$U$5,0))="Yes",L140,0))),
IF($U$2=$S$6,$F140*SUM(H140,IF($S140="",0,IF(INDEX($V$3:$V$5,MATCH($S140,$U$3:$U$5,0))="Yes",L140,0)),0)*$R140)))</f>
        <v>0</v>
      </c>
      <c r="V140" s="162" t="b" cm="1">
        <f t="array" ref="V140">IF(COUNTIFS($P$8:$R$8,$U$2)&gt;0,$F140*I140*INDEX($P140:$R140,,MATCH($U$2,$P$8:$R$8,0)),
IF($U$2=$S$5,$F140*SUM(I140,IF($S140="",0,IF(INDEX($V$3:$V$5,MATCH($S140,$U$3:$U$5,0))="Yes",M140,0))),
IF($U$2=$S$6,$F140*SUM(I140,IF($S140="",0,IF(INDEX($V$3:$V$5,MATCH($S140,$U$3:$U$5,0))="Yes",M140,0)),0)*$R140)))</f>
        <v>0</v>
      </c>
      <c r="W140" s="162" t="b" cm="1">
        <f t="array" ref="W140">IF(COUNTIFS($P$8:$R$8,$U$2)&gt;0,$F140*J140*INDEX($P140:$R140,,MATCH($U$2,$P$8:$R$8,0)),
IF($U$2=$S$5,$F140*SUM(J140,IF($S140="",0,IF(INDEX($V$3:$V$5,MATCH($S140,$U$3:$U$5,0))="Yes",N140,0))),
IF($U$2=$S$6,$F140*SUM(J140,IF($S140="",0,IF(INDEX($V$3:$V$5,MATCH($S140,$U$3:$U$5,0))="Yes",N140,0)),0)*$R140)))</f>
        <v>0</v>
      </c>
      <c r="Y140" s="162" t="e" cm="1">
        <f t="array" ref="Y140">INDEX($U140:$W140,,MATCH('Instructions &amp; General Inputs'!$C$35,$U$8:$W$8,0))</f>
        <v>#N/A</v>
      </c>
      <c r="AA140" s="80" t="s">
        <v>143</v>
      </c>
      <c r="AB140" s="80" t="s">
        <v>147</v>
      </c>
      <c r="AC140" s="80" t="s">
        <v>46</v>
      </c>
      <c r="AD140" s="80" t="s">
        <v>11</v>
      </c>
      <c r="AE140" s="80" t="s">
        <v>9</v>
      </c>
      <c r="AF140" s="80" t="s">
        <v>145</v>
      </c>
      <c r="AG140" s="80">
        <v>3504.3121678829193</v>
      </c>
      <c r="AH140" s="80">
        <v>0.71892831999999995</v>
      </c>
      <c r="AI140">
        <f t="shared" si="25"/>
        <v>2019</v>
      </c>
      <c r="AK140" s="80" t="s">
        <v>163</v>
      </c>
      <c r="AL140" s="80" t="s">
        <v>150</v>
      </c>
      <c r="AM140" s="80" t="s">
        <v>147</v>
      </c>
      <c r="AN140" s="80" t="s">
        <v>62</v>
      </c>
      <c r="AO140" s="80" t="s">
        <v>11</v>
      </c>
      <c r="AP140" s="80" t="s">
        <v>8</v>
      </c>
      <c r="AQ140" s="80">
        <v>205</v>
      </c>
      <c r="AR140">
        <f t="shared" si="26"/>
        <v>2019</v>
      </c>
    </row>
    <row r="141" spans="2:44" x14ac:dyDescent="0.3">
      <c r="B141" s="23" t="s">
        <v>48</v>
      </c>
      <c r="C141" s="23" t="s">
        <v>20</v>
      </c>
      <c r="D141" s="23" t="s">
        <v>7</v>
      </c>
      <c r="E141" s="23" t="s">
        <v>57</v>
      </c>
      <c r="F141" s="82">
        <f>IF(INDEX('Instructions &amp; General Inputs'!$D$24:$D$32,MATCH(E141,'Instructions &amp; General Inputs'!$C$24:$C$32,0))="Yes",SUMIFS($AG:$AG,$AI:$AI,F$5,$AC:$AC,$E141,$AD:$AD,$C141,$AE:$AE,$D141),0)</f>
        <v>0</v>
      </c>
      <c r="G141" s="25"/>
      <c r="H141" s="161">
        <v>6.6666666666666666E-2</v>
      </c>
      <c r="I141" s="161">
        <v>8.0000000000000016E-2</v>
      </c>
      <c r="J141" s="161">
        <v>0.1</v>
      </c>
      <c r="K141" s="25"/>
      <c r="L141" s="161">
        <v>0.6</v>
      </c>
      <c r="M141" s="161">
        <v>0.6</v>
      </c>
      <c r="N141" s="161">
        <v>0.6</v>
      </c>
      <c r="O141" s="25"/>
      <c r="P141" s="167">
        <v>1</v>
      </c>
      <c r="Q141" s="167">
        <v>0</v>
      </c>
      <c r="R141" s="167">
        <v>1</v>
      </c>
      <c r="S141" s="160" t="str">
        <f t="shared" si="24"/>
        <v>Child Welfare</v>
      </c>
      <c r="T141" s="25"/>
      <c r="U141" s="162" t="b" cm="1">
        <f t="array" ref="U141">IF(COUNTIFS($P$8:$R$8,$U$2)&gt;0,$F141*H141*INDEX($P141:$R141,,MATCH($U$2,$P$8:$R$8,0)),
IF($U$2=$S$5,$F141*SUM(H141,IF($S141="",0,IF(INDEX($V$3:$V$5,MATCH($S141,$U$3:$U$5,0))="Yes",L141,0))),
IF($U$2=$S$6,$F141*SUM(H141,IF($S141="",0,IF(INDEX($V$3:$V$5,MATCH($S141,$U$3:$U$5,0))="Yes",L141,0)),0)*$R141)))</f>
        <v>0</v>
      </c>
      <c r="V141" s="162" t="b" cm="1">
        <f t="array" ref="V141">IF(COUNTIFS($P$8:$R$8,$U$2)&gt;0,$F141*I141*INDEX($P141:$R141,,MATCH($U$2,$P$8:$R$8,0)),
IF($U$2=$S$5,$F141*SUM(I141,IF($S141="",0,IF(INDEX($V$3:$V$5,MATCH($S141,$U$3:$U$5,0))="Yes",M141,0))),
IF($U$2=$S$6,$F141*SUM(I141,IF($S141="",0,IF(INDEX($V$3:$V$5,MATCH($S141,$U$3:$U$5,0))="Yes",M141,0)),0)*$R141)))</f>
        <v>0</v>
      </c>
      <c r="W141" s="162" t="b" cm="1">
        <f t="array" ref="W141">IF(COUNTIFS($P$8:$R$8,$U$2)&gt;0,$F141*J141*INDEX($P141:$R141,,MATCH($U$2,$P$8:$R$8,0)),
IF($U$2=$S$5,$F141*SUM(J141,IF($S141="",0,IF(INDEX($V$3:$V$5,MATCH($S141,$U$3:$U$5,0))="Yes",N141,0))),
IF($U$2=$S$6,$F141*SUM(J141,IF($S141="",0,IF(INDEX($V$3:$V$5,MATCH($S141,$U$3:$U$5,0))="Yes",N141,0)),0)*$R141)))</f>
        <v>0</v>
      </c>
      <c r="Y141" s="162" t="e" cm="1">
        <f t="array" ref="Y141">INDEX($U141:$W141,,MATCH('Instructions &amp; General Inputs'!$C$35,$U$8:$W$8,0))</f>
        <v>#N/A</v>
      </c>
      <c r="AA141" s="80" t="s">
        <v>143</v>
      </c>
      <c r="AB141" s="80" t="s">
        <v>147</v>
      </c>
      <c r="AC141" s="80" t="s">
        <v>46</v>
      </c>
      <c r="AD141" s="80" t="s">
        <v>11</v>
      </c>
      <c r="AE141" s="80" t="s">
        <v>9</v>
      </c>
      <c r="AF141" s="80" t="s">
        <v>146</v>
      </c>
      <c r="AG141" s="80">
        <v>1027</v>
      </c>
      <c r="AH141" s="80">
        <v>0.70848929000000005</v>
      </c>
      <c r="AI141">
        <f t="shared" si="25"/>
        <v>2019</v>
      </c>
      <c r="AK141" s="80" t="s">
        <v>163</v>
      </c>
      <c r="AL141" s="80" t="s">
        <v>151</v>
      </c>
      <c r="AM141" s="80" t="s">
        <v>147</v>
      </c>
      <c r="AN141" s="80" t="s">
        <v>46</v>
      </c>
      <c r="AO141" s="80" t="s">
        <v>20</v>
      </c>
      <c r="AP141" s="80" t="s">
        <v>7</v>
      </c>
      <c r="AQ141" s="80">
        <v>1</v>
      </c>
      <c r="AR141">
        <f t="shared" si="26"/>
        <v>2019</v>
      </c>
    </row>
    <row r="142" spans="2:44" x14ac:dyDescent="0.3">
      <c r="B142" s="23" t="s">
        <v>48</v>
      </c>
      <c r="C142" s="23" t="s">
        <v>20</v>
      </c>
      <c r="D142" s="23" t="s">
        <v>14</v>
      </c>
      <c r="E142" s="23" t="s">
        <v>57</v>
      </c>
      <c r="F142" s="82">
        <f>IF(INDEX('Instructions &amp; General Inputs'!$D$24:$D$32,MATCH(E142,'Instructions &amp; General Inputs'!$C$24:$C$32,0))="Yes",SUMIFS($AG:$AG,$AI:$AI,F$5,$AC:$AC,$E142,$AD:$AD,$C142,$AE:$AE,$D142),0)</f>
        <v>0</v>
      </c>
      <c r="G142" s="25"/>
      <c r="H142" s="161">
        <v>6.6666666666666666E-2</v>
      </c>
      <c r="I142" s="161">
        <v>8.0000000000000016E-2</v>
      </c>
      <c r="J142" s="161">
        <v>0.1</v>
      </c>
      <c r="K142" s="25"/>
      <c r="L142" s="161">
        <v>0.6</v>
      </c>
      <c r="M142" s="161">
        <v>0.6</v>
      </c>
      <c r="N142" s="161">
        <v>0.6</v>
      </c>
      <c r="O142" s="25"/>
      <c r="P142" s="167">
        <v>1</v>
      </c>
      <c r="Q142" s="167">
        <v>0</v>
      </c>
      <c r="R142" s="167">
        <v>1</v>
      </c>
      <c r="S142" s="160" t="str">
        <f t="shared" si="24"/>
        <v>Child Welfare</v>
      </c>
      <c r="T142" s="25"/>
      <c r="U142" s="162" t="b" cm="1">
        <f t="array" ref="U142">IF(COUNTIFS($P$8:$R$8,$U$2)&gt;0,$F142*H142*INDEX($P142:$R142,,MATCH($U$2,$P$8:$R$8,0)),
IF($U$2=$S$5,$F142*SUM(H142,IF($S142="",0,IF(INDEX($V$3:$V$5,MATCH($S142,$U$3:$U$5,0))="Yes",L142,0))),
IF($U$2=$S$6,$F142*SUM(H142,IF($S142="",0,IF(INDEX($V$3:$V$5,MATCH($S142,$U$3:$U$5,0))="Yes",L142,0)),0)*$R142)))</f>
        <v>0</v>
      </c>
      <c r="V142" s="162" t="b" cm="1">
        <f t="array" ref="V142">IF(COUNTIFS($P$8:$R$8,$U$2)&gt;0,$F142*I142*INDEX($P142:$R142,,MATCH($U$2,$P$8:$R$8,0)),
IF($U$2=$S$5,$F142*SUM(I142,IF($S142="",0,IF(INDEX($V$3:$V$5,MATCH($S142,$U$3:$U$5,0))="Yes",M142,0))),
IF($U$2=$S$6,$F142*SUM(I142,IF($S142="",0,IF(INDEX($V$3:$V$5,MATCH($S142,$U$3:$U$5,0))="Yes",M142,0)),0)*$R142)))</f>
        <v>0</v>
      </c>
      <c r="W142" s="162" t="b" cm="1">
        <f t="array" ref="W142">IF(COUNTIFS($P$8:$R$8,$U$2)&gt;0,$F142*J142*INDEX($P142:$R142,,MATCH($U$2,$P$8:$R$8,0)),
IF($U$2=$S$5,$F142*SUM(J142,IF($S142="",0,IF(INDEX($V$3:$V$5,MATCH($S142,$U$3:$U$5,0))="Yes",N142,0))),
IF($U$2=$S$6,$F142*SUM(J142,IF($S142="",0,IF(INDEX($V$3:$V$5,MATCH($S142,$U$3:$U$5,0))="Yes",N142,0)),0)*$R142)))</f>
        <v>0</v>
      </c>
      <c r="Y142" s="162" t="e" cm="1">
        <f t="array" ref="Y142">INDEX($U142:$W142,,MATCH('Instructions &amp; General Inputs'!$C$35,$U$8:$W$8,0))</f>
        <v>#N/A</v>
      </c>
      <c r="AA142" s="80" t="s">
        <v>143</v>
      </c>
      <c r="AB142" s="80" t="s">
        <v>147</v>
      </c>
      <c r="AC142" s="80" t="s">
        <v>46</v>
      </c>
      <c r="AD142" s="80" t="s">
        <v>11</v>
      </c>
      <c r="AE142" s="80" t="s">
        <v>9</v>
      </c>
      <c r="AF142" s="80" t="s">
        <v>148</v>
      </c>
      <c r="AG142" s="80">
        <v>754.22578307986259</v>
      </c>
      <c r="AH142" s="80">
        <v>0.71242888000000004</v>
      </c>
      <c r="AI142">
        <f t="shared" si="25"/>
        <v>2019</v>
      </c>
      <c r="AK142" s="80" t="s">
        <v>163</v>
      </c>
      <c r="AL142" s="80" t="s">
        <v>151</v>
      </c>
      <c r="AM142" s="80" t="s">
        <v>147</v>
      </c>
      <c r="AN142" s="80" t="s">
        <v>46</v>
      </c>
      <c r="AO142" s="80" t="s">
        <v>20</v>
      </c>
      <c r="AP142" s="80" t="s">
        <v>14</v>
      </c>
      <c r="AQ142" s="80">
        <v>4</v>
      </c>
      <c r="AR142">
        <f t="shared" si="26"/>
        <v>2019</v>
      </c>
    </row>
    <row r="143" spans="2:44" x14ac:dyDescent="0.3">
      <c r="B143" s="23" t="s">
        <v>48</v>
      </c>
      <c r="C143" s="23" t="s">
        <v>116</v>
      </c>
      <c r="D143" s="23" t="s">
        <v>22</v>
      </c>
      <c r="E143" s="23" t="s">
        <v>57</v>
      </c>
      <c r="F143" s="82">
        <f>IF(INDEX('Instructions &amp; General Inputs'!$D$24:$D$32,MATCH(E143,'Instructions &amp; General Inputs'!$C$24:$C$32,0))="Yes",SUMIFS($AG:$AG,$AI:$AI,F$5,$AC:$AC,$E143,$AD:$AD,$C143,$AE:$AE,$D143),0)</f>
        <v>0</v>
      </c>
      <c r="G143" s="25"/>
      <c r="H143" s="161">
        <v>8.3333333333333329E-2</v>
      </c>
      <c r="I143" s="161">
        <v>0.1</v>
      </c>
      <c r="J143" s="161">
        <v>0.125</v>
      </c>
      <c r="K143" s="25"/>
      <c r="L143" s="161">
        <v>0.5</v>
      </c>
      <c r="M143" s="161">
        <v>0.5</v>
      </c>
      <c r="N143" s="161">
        <v>0.5</v>
      </c>
      <c r="O143" s="25"/>
      <c r="P143" s="167">
        <v>1</v>
      </c>
      <c r="Q143" s="167">
        <v>0</v>
      </c>
      <c r="R143" s="167">
        <v>1</v>
      </c>
      <c r="S143" s="160" t="str">
        <f t="shared" si="24"/>
        <v>HIV/AIDS</v>
      </c>
      <c r="T143" s="25"/>
      <c r="U143" s="162" t="b" cm="1">
        <f t="array" ref="U143">IF(COUNTIFS($P$8:$R$8,$U$2)&gt;0,$F143*H143*INDEX($P143:$R143,,MATCH($U$2,$P$8:$R$8,0)),
IF($U$2=$S$5,$F143*SUM(H143,IF($S143="",0,IF(INDEX($V$3:$V$5,MATCH($S143,$U$3:$U$5,0))="Yes",L143,0))),
IF($U$2=$S$6,$F143*SUM(H143,IF($S143="",0,IF(INDEX($V$3:$V$5,MATCH($S143,$U$3:$U$5,0))="Yes",L143,0)),0)*$R143)))</f>
        <v>0</v>
      </c>
      <c r="V143" s="162" t="b" cm="1">
        <f t="array" ref="V143">IF(COUNTIFS($P$8:$R$8,$U$2)&gt;0,$F143*I143*INDEX($P143:$R143,,MATCH($U$2,$P$8:$R$8,0)),
IF($U$2=$S$5,$F143*SUM(I143,IF($S143="",0,IF(INDEX($V$3:$V$5,MATCH($S143,$U$3:$U$5,0))="Yes",M143,0))),
IF($U$2=$S$6,$F143*SUM(I143,IF($S143="",0,IF(INDEX($V$3:$V$5,MATCH($S143,$U$3:$U$5,0))="Yes",M143,0)),0)*$R143)))</f>
        <v>0</v>
      </c>
      <c r="W143" s="162" t="b" cm="1">
        <f t="array" ref="W143">IF(COUNTIFS($P$8:$R$8,$U$2)&gt;0,$F143*J143*INDEX($P143:$R143,,MATCH($U$2,$P$8:$R$8,0)),
IF($U$2=$S$5,$F143*SUM(J143,IF($S143="",0,IF(INDEX($V$3:$V$5,MATCH($S143,$U$3:$U$5,0))="Yes",N143,0))),
IF($U$2=$S$6,$F143*SUM(J143,IF($S143="",0,IF(INDEX($V$3:$V$5,MATCH($S143,$U$3:$U$5,0))="Yes",N143,0)),0)*$R143)))</f>
        <v>0</v>
      </c>
      <c r="Y143" s="162" t="e" cm="1">
        <f t="array" ref="Y143">INDEX($U143:$W143,,MATCH('Instructions &amp; General Inputs'!$C$35,$U$8:$W$8,0))</f>
        <v>#N/A</v>
      </c>
      <c r="AA143" s="80" t="s">
        <v>143</v>
      </c>
      <c r="AB143" s="80" t="s">
        <v>147</v>
      </c>
      <c r="AC143" s="80" t="s">
        <v>46</v>
      </c>
      <c r="AD143" s="80" t="s">
        <v>11</v>
      </c>
      <c r="AE143" s="80" t="s">
        <v>10</v>
      </c>
      <c r="AF143" s="80" t="s">
        <v>145</v>
      </c>
      <c r="AG143" s="80">
        <v>156.79838597774506</v>
      </c>
      <c r="AH143" s="80">
        <v>1.72066556</v>
      </c>
      <c r="AI143">
        <f t="shared" si="25"/>
        <v>2019</v>
      </c>
      <c r="AK143" s="80" t="s">
        <v>163</v>
      </c>
      <c r="AL143" s="80" t="s">
        <v>151</v>
      </c>
      <c r="AM143" s="80" t="s">
        <v>147</v>
      </c>
      <c r="AN143" s="80" t="s">
        <v>46</v>
      </c>
      <c r="AO143" s="80" t="s">
        <v>116</v>
      </c>
      <c r="AP143" s="80" t="s">
        <v>22</v>
      </c>
      <c r="AQ143" s="80">
        <v>1</v>
      </c>
      <c r="AR143">
        <f t="shared" si="26"/>
        <v>2019</v>
      </c>
    </row>
    <row r="144" spans="2:44" x14ac:dyDescent="0.3">
      <c r="B144" s="23" t="s">
        <v>48</v>
      </c>
      <c r="C144" s="23" t="s">
        <v>116</v>
      </c>
      <c r="D144" s="23" t="s">
        <v>23</v>
      </c>
      <c r="E144" s="23" t="s">
        <v>57</v>
      </c>
      <c r="F144" s="82">
        <f>IF(INDEX('Instructions &amp; General Inputs'!$D$24:$D$32,MATCH(E144,'Instructions &amp; General Inputs'!$C$24:$C$32,0))="Yes",SUMIFS($AG:$AG,$AI:$AI,F$5,$AC:$AC,$E144,$AD:$AD,$C144,$AE:$AE,$D144),0)</f>
        <v>0</v>
      </c>
      <c r="G144" s="25"/>
      <c r="H144" s="161">
        <v>8.3333333333333329E-2</v>
      </c>
      <c r="I144" s="161">
        <v>0.1</v>
      </c>
      <c r="J144" s="161">
        <v>0.125</v>
      </c>
      <c r="K144" s="25"/>
      <c r="L144" s="161">
        <v>0.5</v>
      </c>
      <c r="M144" s="161">
        <v>0.5</v>
      </c>
      <c r="N144" s="161">
        <v>0.5</v>
      </c>
      <c r="O144" s="25"/>
      <c r="P144" s="167">
        <v>1</v>
      </c>
      <c r="Q144" s="167">
        <v>0</v>
      </c>
      <c r="R144" s="167">
        <v>1</v>
      </c>
      <c r="S144" s="160" t="str">
        <f t="shared" si="24"/>
        <v>HIV/AIDS</v>
      </c>
      <c r="T144" s="25"/>
      <c r="U144" s="162" t="b" cm="1">
        <f t="array" ref="U144">IF(COUNTIFS($P$8:$R$8,$U$2)&gt;0,$F144*H144*INDEX($P144:$R144,,MATCH($U$2,$P$8:$R$8,0)),
IF($U$2=$S$5,$F144*SUM(H144,IF($S144="",0,IF(INDEX($V$3:$V$5,MATCH($S144,$U$3:$U$5,0))="Yes",L144,0))),
IF($U$2=$S$6,$F144*SUM(H144,IF($S144="",0,IF(INDEX($V$3:$V$5,MATCH($S144,$U$3:$U$5,0))="Yes",L144,0)),0)*$R144)))</f>
        <v>0</v>
      </c>
      <c r="V144" s="162" t="b" cm="1">
        <f t="array" ref="V144">IF(COUNTIFS($P$8:$R$8,$U$2)&gt;0,$F144*I144*INDEX($P144:$R144,,MATCH($U$2,$P$8:$R$8,0)),
IF($U$2=$S$5,$F144*SUM(I144,IF($S144="",0,IF(INDEX($V$3:$V$5,MATCH($S144,$U$3:$U$5,0))="Yes",M144,0))),
IF($U$2=$S$6,$F144*SUM(I144,IF($S144="",0,IF(INDEX($V$3:$V$5,MATCH($S144,$U$3:$U$5,0))="Yes",M144,0)),0)*$R144)))</f>
        <v>0</v>
      </c>
      <c r="W144" s="162" t="b" cm="1">
        <f t="array" ref="W144">IF(COUNTIFS($P$8:$R$8,$U$2)&gt;0,$F144*J144*INDEX($P144:$R144,,MATCH($U$2,$P$8:$R$8,0)),
IF($U$2=$S$5,$F144*SUM(J144,IF($S144="",0,IF(INDEX($V$3:$V$5,MATCH($S144,$U$3:$U$5,0))="Yes",N144,0))),
IF($U$2=$S$6,$F144*SUM(J144,IF($S144="",0,IF(INDEX($V$3:$V$5,MATCH($S144,$U$3:$U$5,0))="Yes",N144,0)),0)*$R144)))</f>
        <v>0</v>
      </c>
      <c r="Y144" s="162" t="e" cm="1">
        <f t="array" ref="Y144">INDEX($U144:$W144,,MATCH('Instructions &amp; General Inputs'!$C$35,$U$8:$W$8,0))</f>
        <v>#N/A</v>
      </c>
      <c r="AA144" s="80" t="s">
        <v>143</v>
      </c>
      <c r="AB144" s="80" t="s">
        <v>147</v>
      </c>
      <c r="AC144" s="80" t="s">
        <v>46</v>
      </c>
      <c r="AD144" s="80" t="s">
        <v>11</v>
      </c>
      <c r="AE144" s="80" t="s">
        <v>10</v>
      </c>
      <c r="AF144" s="80" t="s">
        <v>146</v>
      </c>
      <c r="AG144" s="80">
        <v>41</v>
      </c>
      <c r="AH144" s="80">
        <v>1.5085354</v>
      </c>
      <c r="AI144">
        <f t="shared" si="25"/>
        <v>2019</v>
      </c>
      <c r="AK144" s="80" t="s">
        <v>163</v>
      </c>
      <c r="AL144" s="80" t="s">
        <v>151</v>
      </c>
      <c r="AM144" s="80" t="s">
        <v>147</v>
      </c>
      <c r="AN144" s="80" t="s">
        <v>46</v>
      </c>
      <c r="AO144" s="80" t="s">
        <v>116</v>
      </c>
      <c r="AP144" s="80" t="s">
        <v>23</v>
      </c>
      <c r="AQ144" s="80">
        <v>1</v>
      </c>
      <c r="AR144">
        <f t="shared" si="26"/>
        <v>2019</v>
      </c>
    </row>
    <row r="145" spans="2:44" x14ac:dyDescent="0.3">
      <c r="B145" s="23" t="s">
        <v>48</v>
      </c>
      <c r="C145" s="23" t="s">
        <v>24</v>
      </c>
      <c r="D145" s="23" t="s">
        <v>22</v>
      </c>
      <c r="E145" s="23" t="s">
        <v>57</v>
      </c>
      <c r="F145" s="82">
        <f>IF(INDEX('Instructions &amp; General Inputs'!$D$24:$D$32,MATCH(E145,'Instructions &amp; General Inputs'!$C$24:$C$32,0))="Yes",SUMIFS($AG:$AG,$AI:$AI,F$5,$AC:$AC,$E145,$AD:$AD,$C145,$AE:$AE,$D145),0)</f>
        <v>0</v>
      </c>
      <c r="G145" s="25"/>
      <c r="H145" s="161">
        <v>8.3333333333333329E-2</v>
      </c>
      <c r="I145" s="161">
        <v>0.1</v>
      </c>
      <c r="J145" s="161">
        <v>0.125</v>
      </c>
      <c r="K145" s="25"/>
      <c r="L145" s="161">
        <v>0.5</v>
      </c>
      <c r="M145" s="161">
        <v>0.5</v>
      </c>
      <c r="N145" s="161">
        <v>0.5</v>
      </c>
      <c r="O145" s="25"/>
      <c r="P145" s="167">
        <v>1</v>
      </c>
      <c r="Q145" s="167">
        <v>0</v>
      </c>
      <c r="R145" s="167">
        <v>1</v>
      </c>
      <c r="S145" s="160" t="str">
        <f t="shared" si="24"/>
        <v>HIV/AIDS</v>
      </c>
      <c r="T145" s="25"/>
      <c r="U145" s="162" t="b" cm="1">
        <f t="array" ref="U145">IF(COUNTIFS($P$8:$R$8,$U$2)&gt;0,$F145*H145*INDEX($P145:$R145,,MATCH($U$2,$P$8:$R$8,0)),
IF($U$2=$S$5,$F145*SUM(H145,IF($S145="",0,IF(INDEX($V$3:$V$5,MATCH($S145,$U$3:$U$5,0))="Yes",L145,0))),
IF($U$2=$S$6,$F145*SUM(H145,IF($S145="",0,IF(INDEX($V$3:$V$5,MATCH($S145,$U$3:$U$5,0))="Yes",L145,0)),0)*$R145)))</f>
        <v>0</v>
      </c>
      <c r="V145" s="162" t="b" cm="1">
        <f t="array" ref="V145">IF(COUNTIFS($P$8:$R$8,$U$2)&gt;0,$F145*I145*INDEX($P145:$R145,,MATCH($U$2,$P$8:$R$8,0)),
IF($U$2=$S$5,$F145*SUM(I145,IF($S145="",0,IF(INDEX($V$3:$V$5,MATCH($S145,$U$3:$U$5,0))="Yes",M145,0))),
IF($U$2=$S$6,$F145*SUM(I145,IF($S145="",0,IF(INDEX($V$3:$V$5,MATCH($S145,$U$3:$U$5,0))="Yes",M145,0)),0)*$R145)))</f>
        <v>0</v>
      </c>
      <c r="W145" s="162" t="b" cm="1">
        <f t="array" ref="W145">IF(COUNTIFS($P$8:$R$8,$U$2)&gt;0,$F145*J145*INDEX($P145:$R145,,MATCH($U$2,$P$8:$R$8,0)),
IF($U$2=$S$5,$F145*SUM(J145,IF($S145="",0,IF(INDEX($V$3:$V$5,MATCH($S145,$U$3:$U$5,0))="Yes",N145,0))),
IF($U$2=$S$6,$F145*SUM(J145,IF($S145="",0,IF(INDEX($V$3:$V$5,MATCH($S145,$U$3:$U$5,0))="Yes",N145,0)),0)*$R145)))</f>
        <v>0</v>
      </c>
      <c r="Y145" s="162" t="e" cm="1">
        <f t="array" ref="Y145">INDEX($U145:$W145,,MATCH('Instructions &amp; General Inputs'!$C$35,$U$8:$W$8,0))</f>
        <v>#N/A</v>
      </c>
      <c r="AA145" s="80" t="s">
        <v>143</v>
      </c>
      <c r="AB145" s="80" t="s">
        <v>147</v>
      </c>
      <c r="AC145" s="80" t="s">
        <v>46</v>
      </c>
      <c r="AD145" s="80" t="s">
        <v>11</v>
      </c>
      <c r="AE145" s="80" t="s">
        <v>10</v>
      </c>
      <c r="AF145" s="80" t="s">
        <v>148</v>
      </c>
      <c r="AG145" s="80">
        <v>30</v>
      </c>
      <c r="AH145" s="80">
        <v>1.8862020399999999</v>
      </c>
      <c r="AI145">
        <f t="shared" si="25"/>
        <v>2019</v>
      </c>
      <c r="AK145" s="80" t="s">
        <v>163</v>
      </c>
      <c r="AL145" s="80" t="s">
        <v>151</v>
      </c>
      <c r="AM145" s="80" t="s">
        <v>147</v>
      </c>
      <c r="AN145" s="80" t="s">
        <v>46</v>
      </c>
      <c r="AO145" s="80" t="s">
        <v>13</v>
      </c>
      <c r="AP145" s="80" t="s">
        <v>14</v>
      </c>
      <c r="AQ145" s="80">
        <v>13</v>
      </c>
      <c r="AR145">
        <f t="shared" si="26"/>
        <v>2019</v>
      </c>
    </row>
    <row r="146" spans="2:44" x14ac:dyDescent="0.3">
      <c r="B146" s="23" t="s">
        <v>48</v>
      </c>
      <c r="C146" s="23" t="s">
        <v>24</v>
      </c>
      <c r="D146" s="23" t="s">
        <v>23</v>
      </c>
      <c r="E146" s="23" t="s">
        <v>57</v>
      </c>
      <c r="F146" s="82">
        <f>IF(INDEX('Instructions &amp; General Inputs'!$D$24:$D$32,MATCH(E146,'Instructions &amp; General Inputs'!$C$24:$C$32,0))="Yes",SUMIFS($AG:$AG,$AI:$AI,F$5,$AC:$AC,$E146,$AD:$AD,$C146,$AE:$AE,$D146),0)</f>
        <v>0</v>
      </c>
      <c r="G146" s="25"/>
      <c r="H146" s="161">
        <v>8.3333333333333329E-2</v>
      </c>
      <c r="I146" s="161">
        <v>0.1</v>
      </c>
      <c r="J146" s="161">
        <v>0.125</v>
      </c>
      <c r="K146" s="25"/>
      <c r="L146" s="161">
        <v>0.5</v>
      </c>
      <c r="M146" s="161">
        <v>0.5</v>
      </c>
      <c r="N146" s="161">
        <v>0.5</v>
      </c>
      <c r="O146" s="25"/>
      <c r="P146" s="167">
        <v>1</v>
      </c>
      <c r="Q146" s="167">
        <v>0</v>
      </c>
      <c r="R146" s="167">
        <v>1</v>
      </c>
      <c r="S146" s="160" t="str">
        <f t="shared" si="24"/>
        <v>HIV/AIDS</v>
      </c>
      <c r="T146" s="25"/>
      <c r="U146" s="162" t="b" cm="1">
        <f t="array" ref="U146">IF(COUNTIFS($P$8:$R$8,$U$2)&gt;0,$F146*H146*INDEX($P146:$R146,,MATCH($U$2,$P$8:$R$8,0)),
IF($U$2=$S$5,$F146*SUM(H146,IF($S146="",0,IF(INDEX($V$3:$V$5,MATCH($S146,$U$3:$U$5,0))="Yes",L146,0))),
IF($U$2=$S$6,$F146*SUM(H146,IF($S146="",0,IF(INDEX($V$3:$V$5,MATCH($S146,$U$3:$U$5,0))="Yes",L146,0)),0)*$R146)))</f>
        <v>0</v>
      </c>
      <c r="V146" s="162" t="b" cm="1">
        <f t="array" ref="V146">IF(COUNTIFS($P$8:$R$8,$U$2)&gt;0,$F146*I146*INDEX($P146:$R146,,MATCH($U$2,$P$8:$R$8,0)),
IF($U$2=$S$5,$F146*SUM(I146,IF($S146="",0,IF(INDEX($V$3:$V$5,MATCH($S146,$U$3:$U$5,0))="Yes",M146,0))),
IF($U$2=$S$6,$F146*SUM(I146,IF($S146="",0,IF(INDEX($V$3:$V$5,MATCH($S146,$U$3:$U$5,0))="Yes",M146,0)),0)*$R146)))</f>
        <v>0</v>
      </c>
      <c r="W146" s="162" t="b" cm="1">
        <f t="array" ref="W146">IF(COUNTIFS($P$8:$R$8,$U$2)&gt;0,$F146*J146*INDEX($P146:$R146,,MATCH($U$2,$P$8:$R$8,0)),
IF($U$2=$S$5,$F146*SUM(J146,IF($S146="",0,IF(INDEX($V$3:$V$5,MATCH($S146,$U$3:$U$5,0))="Yes",N146,0))),
IF($U$2=$S$6,$F146*SUM(J146,IF($S146="",0,IF(INDEX($V$3:$V$5,MATCH($S146,$U$3:$U$5,0))="Yes",N146,0)),0)*$R146)))</f>
        <v>0</v>
      </c>
      <c r="Y146" s="162" t="e" cm="1">
        <f t="array" ref="Y146">INDEX($U146:$W146,,MATCH('Instructions &amp; General Inputs'!$C$35,$U$8:$W$8,0))</f>
        <v>#N/A</v>
      </c>
      <c r="AA146" s="80" t="s">
        <v>143</v>
      </c>
      <c r="AB146" s="80" t="s">
        <v>147</v>
      </c>
      <c r="AC146" s="80" t="s">
        <v>46</v>
      </c>
      <c r="AD146" s="80" t="s">
        <v>11</v>
      </c>
      <c r="AE146" s="80" t="s">
        <v>12</v>
      </c>
      <c r="AF146" s="80" t="s">
        <v>145</v>
      </c>
      <c r="AG146" s="80">
        <v>1891.6785630136728</v>
      </c>
      <c r="AH146" s="80">
        <v>0.64663254999999997</v>
      </c>
      <c r="AI146">
        <f t="shared" si="25"/>
        <v>2019</v>
      </c>
      <c r="AK146" s="80" t="s">
        <v>163</v>
      </c>
      <c r="AL146" s="80" t="s">
        <v>151</v>
      </c>
      <c r="AM146" s="80" t="s">
        <v>147</v>
      </c>
      <c r="AN146" s="80" t="s">
        <v>46</v>
      </c>
      <c r="AO146" s="80" t="s">
        <v>15</v>
      </c>
      <c r="AP146" s="80" t="s">
        <v>14</v>
      </c>
      <c r="AQ146" s="80">
        <v>24</v>
      </c>
      <c r="AR146">
        <f t="shared" si="26"/>
        <v>2019</v>
      </c>
    </row>
    <row r="147" spans="2:44" x14ac:dyDescent="0.3">
      <c r="B147" s="23" t="s">
        <v>48</v>
      </c>
      <c r="C147" s="23" t="s">
        <v>25</v>
      </c>
      <c r="D147" s="23" t="s">
        <v>17</v>
      </c>
      <c r="E147" s="23" t="s">
        <v>57</v>
      </c>
      <c r="F147" s="82">
        <f>IF(INDEX('Instructions &amp; General Inputs'!$D$24:$D$32,MATCH(E147,'Instructions &amp; General Inputs'!$C$24:$C$32,0))="Yes",SUMIFS($AG:$AG,$AI:$AI,F$5,$AC:$AC,$E147,$AD:$AD,$C147,$AE:$AE,$D147),0)</f>
        <v>0</v>
      </c>
      <c r="G147" s="25"/>
      <c r="H147" s="161">
        <v>0.16666666666666666</v>
      </c>
      <c r="I147" s="161">
        <v>0.2</v>
      </c>
      <c r="J147" s="161">
        <v>0.25</v>
      </c>
      <c r="K147" s="25"/>
      <c r="L147" s="161" t="s">
        <v>482</v>
      </c>
      <c r="M147" s="161" t="s">
        <v>482</v>
      </c>
      <c r="N147" s="161" t="s">
        <v>482</v>
      </c>
      <c r="O147" s="25"/>
      <c r="P147" s="167">
        <v>1</v>
      </c>
      <c r="Q147" s="167">
        <v>1</v>
      </c>
      <c r="R147" s="167">
        <v>0</v>
      </c>
      <c r="S147" s="160" t="str">
        <f t="shared" si="24"/>
        <v/>
      </c>
      <c r="T147" s="25"/>
      <c r="U147" s="162" t="b" cm="1">
        <f t="array" ref="U147">IF(COUNTIFS($P$8:$R$8,$U$2)&gt;0,$F147*H147*INDEX($P147:$R147,,MATCH($U$2,$P$8:$R$8,0)),
IF($U$2=$S$5,$F147*SUM(H147,IF($S147="",0,IF(INDEX($V$3:$V$5,MATCH($S147,$U$3:$U$5,0))="Yes",L147,0))),
IF($U$2=$S$6,$F147*SUM(H147,IF($S147="",0,IF(INDEX($V$3:$V$5,MATCH($S147,$U$3:$U$5,0))="Yes",L147,0)),0)*$R147)))</f>
        <v>0</v>
      </c>
      <c r="V147" s="162" t="b" cm="1">
        <f t="array" ref="V147">IF(COUNTIFS($P$8:$R$8,$U$2)&gt;0,$F147*I147*INDEX($P147:$R147,,MATCH($U$2,$P$8:$R$8,0)),
IF($U$2=$S$5,$F147*SUM(I147,IF($S147="",0,IF(INDEX($V$3:$V$5,MATCH($S147,$U$3:$U$5,0))="Yes",M147,0))),
IF($U$2=$S$6,$F147*SUM(I147,IF($S147="",0,IF(INDEX($V$3:$V$5,MATCH($S147,$U$3:$U$5,0))="Yes",M147,0)),0)*$R147)))</f>
        <v>0</v>
      </c>
      <c r="W147" s="162" t="b" cm="1">
        <f t="array" ref="W147">IF(COUNTIFS($P$8:$R$8,$U$2)&gt;0,$F147*J147*INDEX($P147:$R147,,MATCH($U$2,$P$8:$R$8,0)),
IF($U$2=$S$5,$F147*SUM(J147,IF($S147="",0,IF(INDEX($V$3:$V$5,MATCH($S147,$U$3:$U$5,0))="Yes",N147,0))),
IF($U$2=$S$6,$F147*SUM(J147,IF($S147="",0,IF(INDEX($V$3:$V$5,MATCH($S147,$U$3:$U$5,0))="Yes",N147,0)),0)*$R147)))</f>
        <v>0</v>
      </c>
      <c r="Y147" s="162" t="e" cm="1">
        <f t="array" ref="Y147">INDEX($U147:$W147,,MATCH('Instructions &amp; General Inputs'!$C$35,$U$8:$W$8,0))</f>
        <v>#N/A</v>
      </c>
      <c r="AA147" s="80" t="s">
        <v>143</v>
      </c>
      <c r="AB147" s="80" t="s">
        <v>147</v>
      </c>
      <c r="AC147" s="80" t="s">
        <v>46</v>
      </c>
      <c r="AD147" s="80" t="s">
        <v>11</v>
      </c>
      <c r="AE147" s="80" t="s">
        <v>12</v>
      </c>
      <c r="AF147" s="80" t="s">
        <v>146</v>
      </c>
      <c r="AG147" s="80">
        <v>546</v>
      </c>
      <c r="AH147" s="80">
        <v>0.64947783999999997</v>
      </c>
      <c r="AI147">
        <f t="shared" si="25"/>
        <v>2019</v>
      </c>
      <c r="AK147" s="80" t="s">
        <v>163</v>
      </c>
      <c r="AL147" s="80" t="s">
        <v>151</v>
      </c>
      <c r="AM147" s="80" t="s">
        <v>147</v>
      </c>
      <c r="AN147" s="80" t="s">
        <v>46</v>
      </c>
      <c r="AO147" s="80" t="s">
        <v>4</v>
      </c>
      <c r="AP147" s="80" t="s">
        <v>7</v>
      </c>
      <c r="AQ147" s="80">
        <v>1</v>
      </c>
      <c r="AR147">
        <f t="shared" si="26"/>
        <v>2019</v>
      </c>
    </row>
    <row r="148" spans="2:44" x14ac:dyDescent="0.3">
      <c r="B148" s="23" t="s">
        <v>48</v>
      </c>
      <c r="C148" s="23" t="s">
        <v>25</v>
      </c>
      <c r="D148" s="23" t="s">
        <v>18</v>
      </c>
      <c r="E148" s="23" t="s">
        <v>57</v>
      </c>
      <c r="F148" s="82">
        <f>IF(INDEX('Instructions &amp; General Inputs'!$D$24:$D$32,MATCH(E148,'Instructions &amp; General Inputs'!$C$24:$C$32,0))="Yes",SUMIFS($AG:$AG,$AI:$AI,F$5,$AC:$AC,$E148,$AD:$AD,$C148,$AE:$AE,$D148),0)</f>
        <v>0</v>
      </c>
      <c r="G148" s="25"/>
      <c r="H148" s="161">
        <v>0.16666666666666666</v>
      </c>
      <c r="I148" s="161">
        <v>0.2</v>
      </c>
      <c r="J148" s="161">
        <v>0.25</v>
      </c>
      <c r="K148" s="25"/>
      <c r="L148" s="161" t="s">
        <v>482</v>
      </c>
      <c r="M148" s="161" t="s">
        <v>482</v>
      </c>
      <c r="N148" s="161" t="s">
        <v>482</v>
      </c>
      <c r="O148" s="25"/>
      <c r="P148" s="167">
        <v>1</v>
      </c>
      <c r="Q148" s="167">
        <v>1</v>
      </c>
      <c r="R148" s="167">
        <v>0</v>
      </c>
      <c r="S148" s="160" t="str">
        <f t="shared" si="24"/>
        <v/>
      </c>
      <c r="T148" s="25"/>
      <c r="U148" s="162" t="b" cm="1">
        <f t="array" ref="U148">IF(COUNTIFS($P$8:$R$8,$U$2)&gt;0,$F148*H148*INDEX($P148:$R148,,MATCH($U$2,$P$8:$R$8,0)),
IF($U$2=$S$5,$F148*SUM(H148,IF($S148="",0,IF(INDEX($V$3:$V$5,MATCH($S148,$U$3:$U$5,0))="Yes",L148,0))),
IF($U$2=$S$6,$F148*SUM(H148,IF($S148="",0,IF(INDEX($V$3:$V$5,MATCH($S148,$U$3:$U$5,0))="Yes",L148,0)),0)*$R148)))</f>
        <v>0</v>
      </c>
      <c r="V148" s="162" t="b" cm="1">
        <f t="array" ref="V148">IF(COUNTIFS($P$8:$R$8,$U$2)&gt;0,$F148*I148*INDEX($P148:$R148,,MATCH($U$2,$P$8:$R$8,0)),
IF($U$2=$S$5,$F148*SUM(I148,IF($S148="",0,IF(INDEX($V$3:$V$5,MATCH($S148,$U$3:$U$5,0))="Yes",M148,0))),
IF($U$2=$S$6,$F148*SUM(I148,IF($S148="",0,IF(INDEX($V$3:$V$5,MATCH($S148,$U$3:$U$5,0))="Yes",M148,0)),0)*$R148)))</f>
        <v>0</v>
      </c>
      <c r="W148" s="162" t="b" cm="1">
        <f t="array" ref="W148">IF(COUNTIFS($P$8:$R$8,$U$2)&gt;0,$F148*J148*INDEX($P148:$R148,,MATCH($U$2,$P$8:$R$8,0)),
IF($U$2=$S$5,$F148*SUM(J148,IF($S148="",0,IF(INDEX($V$3:$V$5,MATCH($S148,$U$3:$U$5,0))="Yes",N148,0))),
IF($U$2=$S$6,$F148*SUM(J148,IF($S148="",0,IF(INDEX($V$3:$V$5,MATCH($S148,$U$3:$U$5,0))="Yes",N148,0)),0)*$R148)))</f>
        <v>0</v>
      </c>
      <c r="Y148" s="162" t="e" cm="1">
        <f t="array" ref="Y148">INDEX($U148:$W148,,MATCH('Instructions &amp; General Inputs'!$C$35,$U$8:$W$8,0))</f>
        <v>#N/A</v>
      </c>
      <c r="AA148" s="80" t="s">
        <v>143</v>
      </c>
      <c r="AB148" s="80" t="s">
        <v>147</v>
      </c>
      <c r="AC148" s="80" t="s">
        <v>46</v>
      </c>
      <c r="AD148" s="80" t="s">
        <v>11</v>
      </c>
      <c r="AE148" s="80" t="s">
        <v>12</v>
      </c>
      <c r="AF148" s="80" t="s">
        <v>148</v>
      </c>
      <c r="AG148" s="80">
        <v>435.41935001313686</v>
      </c>
      <c r="AH148" s="80">
        <v>0.65947169000000005</v>
      </c>
      <c r="AI148">
        <f t="shared" si="25"/>
        <v>2019</v>
      </c>
      <c r="AK148" s="80" t="s">
        <v>163</v>
      </c>
      <c r="AL148" s="80" t="s">
        <v>151</v>
      </c>
      <c r="AM148" s="80" t="s">
        <v>147</v>
      </c>
      <c r="AN148" s="80" t="s">
        <v>46</v>
      </c>
      <c r="AO148" s="80" t="s">
        <v>4</v>
      </c>
      <c r="AP148" s="80" t="s">
        <v>8</v>
      </c>
      <c r="AQ148" s="80">
        <v>1513</v>
      </c>
      <c r="AR148">
        <f t="shared" si="26"/>
        <v>2019</v>
      </c>
    </row>
    <row r="149" spans="2:44" x14ac:dyDescent="0.3">
      <c r="B149" s="23" t="s">
        <v>48</v>
      </c>
      <c r="C149" s="23" t="s">
        <v>25</v>
      </c>
      <c r="D149" s="23" t="s">
        <v>19</v>
      </c>
      <c r="E149" s="23" t="s">
        <v>57</v>
      </c>
      <c r="F149" s="82">
        <f>IF(INDEX('Instructions &amp; General Inputs'!$D$24:$D$32,MATCH(E149,'Instructions &amp; General Inputs'!$C$24:$C$32,0))="Yes",SUMIFS($AG:$AG,$AI:$AI,F$5,$AC:$AC,$E149,$AD:$AD,$C149,$AE:$AE,$D149),0)</f>
        <v>0</v>
      </c>
      <c r="G149" s="25"/>
      <c r="H149" s="161">
        <v>9.9999999999999992E-2</v>
      </c>
      <c r="I149" s="161">
        <v>0.12</v>
      </c>
      <c r="J149" s="161">
        <v>0.15</v>
      </c>
      <c r="K149" s="25"/>
      <c r="L149" s="161">
        <v>0.4</v>
      </c>
      <c r="M149" s="161">
        <v>0.4</v>
      </c>
      <c r="N149" s="161">
        <v>0.4</v>
      </c>
      <c r="O149" s="25"/>
      <c r="P149" s="167">
        <v>1</v>
      </c>
      <c r="Q149" s="167">
        <v>1</v>
      </c>
      <c r="R149" s="167">
        <v>0</v>
      </c>
      <c r="S149" s="160" t="str">
        <f t="shared" si="24"/>
        <v>SMI</v>
      </c>
      <c r="T149" s="25"/>
      <c r="U149" s="162" t="b" cm="1">
        <f t="array" ref="U149">IF(COUNTIFS($P$8:$R$8,$U$2)&gt;0,$F149*H149*INDEX($P149:$R149,,MATCH($U$2,$P$8:$R$8,0)),
IF($U$2=$S$5,$F149*SUM(H149,IF($S149="",0,IF(INDEX($V$3:$V$5,MATCH($S149,$U$3:$U$5,0))="Yes",L149,0))),
IF($U$2=$S$6,$F149*SUM(H149,IF($S149="",0,IF(INDEX($V$3:$V$5,MATCH($S149,$U$3:$U$5,0))="Yes",L149,0)),0)*$R149)))</f>
        <v>0</v>
      </c>
      <c r="V149" s="162" t="b" cm="1">
        <f t="array" ref="V149">IF(COUNTIFS($P$8:$R$8,$U$2)&gt;0,$F149*I149*INDEX($P149:$R149,,MATCH($U$2,$P$8:$R$8,0)),
IF($U$2=$S$5,$F149*SUM(I149,IF($S149="",0,IF(INDEX($V$3:$V$5,MATCH($S149,$U$3:$U$5,0))="Yes",M149,0))),
IF($U$2=$S$6,$F149*SUM(I149,IF($S149="",0,IF(INDEX($V$3:$V$5,MATCH($S149,$U$3:$U$5,0))="Yes",M149,0)),0)*$R149)))</f>
        <v>0</v>
      </c>
      <c r="W149" s="162" t="b" cm="1">
        <f t="array" ref="W149">IF(COUNTIFS($P$8:$R$8,$U$2)&gt;0,$F149*J149*INDEX($P149:$R149,,MATCH($U$2,$P$8:$R$8,0)),
IF($U$2=$S$5,$F149*SUM(J149,IF($S149="",0,IF(INDEX($V$3:$V$5,MATCH($S149,$U$3:$U$5,0))="Yes",N149,0))),
IF($U$2=$S$6,$F149*SUM(J149,IF($S149="",0,IF(INDEX($V$3:$V$5,MATCH($S149,$U$3:$U$5,0))="Yes",N149,0)),0)*$R149)))</f>
        <v>0</v>
      </c>
      <c r="Y149" s="162" t="e" cm="1">
        <f t="array" ref="Y149">INDEX($U149:$W149,,MATCH('Instructions &amp; General Inputs'!$C$35,$U$8:$W$8,0))</f>
        <v>#N/A</v>
      </c>
      <c r="AA149" s="80" t="s">
        <v>143</v>
      </c>
      <c r="AB149" s="80" t="s">
        <v>147</v>
      </c>
      <c r="AC149" s="80" t="s">
        <v>55</v>
      </c>
      <c r="AD149" s="80" t="s">
        <v>27</v>
      </c>
      <c r="AE149" s="80" t="s">
        <v>28</v>
      </c>
      <c r="AF149" s="80" t="s">
        <v>145</v>
      </c>
      <c r="AG149" s="80">
        <v>387</v>
      </c>
      <c r="AH149" s="80" t="s">
        <v>33</v>
      </c>
      <c r="AI149">
        <f t="shared" si="25"/>
        <v>2019</v>
      </c>
      <c r="AK149" s="80" t="s">
        <v>163</v>
      </c>
      <c r="AL149" s="80" t="s">
        <v>151</v>
      </c>
      <c r="AM149" s="80" t="s">
        <v>147</v>
      </c>
      <c r="AN149" s="80" t="s">
        <v>46</v>
      </c>
      <c r="AO149" s="80" t="s">
        <v>11</v>
      </c>
      <c r="AP149" s="80" t="s">
        <v>8</v>
      </c>
      <c r="AQ149" s="80">
        <v>317</v>
      </c>
      <c r="AR149">
        <f t="shared" si="26"/>
        <v>2019</v>
      </c>
    </row>
    <row r="150" spans="2:44" x14ac:dyDescent="0.3">
      <c r="B150" s="23" t="s">
        <v>48</v>
      </c>
      <c r="C150" s="23" t="s">
        <v>26</v>
      </c>
      <c r="D150" s="23" t="s">
        <v>17</v>
      </c>
      <c r="E150" s="23" t="s">
        <v>57</v>
      </c>
      <c r="F150" s="82">
        <f>IF(INDEX('Instructions &amp; General Inputs'!$D$24:$D$32,MATCH(E150,'Instructions &amp; General Inputs'!$C$24:$C$32,0))="Yes",SUMIFS($AG:$AG,$AI:$AI,F$5,$AC:$AC,$E150,$AD:$AD,$C150,$AE:$AE,$D150),0)</f>
        <v>0</v>
      </c>
      <c r="G150" s="25"/>
      <c r="H150" s="161">
        <v>0.16666666666666666</v>
      </c>
      <c r="I150" s="161">
        <v>0.2</v>
      </c>
      <c r="J150" s="161">
        <v>0.25</v>
      </c>
      <c r="K150" s="25"/>
      <c r="L150" s="161" t="s">
        <v>482</v>
      </c>
      <c r="M150" s="161" t="s">
        <v>482</v>
      </c>
      <c r="N150" s="161" t="s">
        <v>482</v>
      </c>
      <c r="O150" s="25"/>
      <c r="P150" s="167">
        <v>1</v>
      </c>
      <c r="Q150" s="167">
        <v>1</v>
      </c>
      <c r="R150" s="167">
        <v>0</v>
      </c>
      <c r="S150" s="160" t="str">
        <f t="shared" si="24"/>
        <v/>
      </c>
      <c r="T150" s="25"/>
      <c r="U150" s="162" t="b" cm="1">
        <f t="array" ref="U150">IF(COUNTIFS($P$8:$R$8,$U$2)&gt;0,$F150*H150*INDEX($P150:$R150,,MATCH($U$2,$P$8:$R$8,0)),
IF($U$2=$S$5,$F150*SUM(H150,IF($S150="",0,IF(INDEX($V$3:$V$5,MATCH($S150,$U$3:$U$5,0))="Yes",L150,0))),
IF($U$2=$S$6,$F150*SUM(H150,IF($S150="",0,IF(INDEX($V$3:$V$5,MATCH($S150,$U$3:$U$5,0))="Yes",L150,0)),0)*$R150)))</f>
        <v>0</v>
      </c>
      <c r="V150" s="162" t="b" cm="1">
        <f t="array" ref="V150">IF(COUNTIFS($P$8:$R$8,$U$2)&gt;0,$F150*I150*INDEX($P150:$R150,,MATCH($U$2,$P$8:$R$8,0)),
IF($U$2=$S$5,$F150*SUM(I150,IF($S150="",0,IF(INDEX($V$3:$V$5,MATCH($S150,$U$3:$U$5,0))="Yes",M150,0))),
IF($U$2=$S$6,$F150*SUM(I150,IF($S150="",0,IF(INDEX($V$3:$V$5,MATCH($S150,$U$3:$U$5,0))="Yes",M150,0)),0)*$R150)))</f>
        <v>0</v>
      </c>
      <c r="W150" s="162" t="b" cm="1">
        <f t="array" ref="W150">IF(COUNTIFS($P$8:$R$8,$U$2)&gt;0,$F150*J150*INDEX($P150:$R150,,MATCH($U$2,$P$8:$R$8,0)),
IF($U$2=$S$5,$F150*SUM(J150,IF($S150="",0,IF(INDEX($V$3:$V$5,MATCH($S150,$U$3:$U$5,0))="Yes",N150,0))),
IF($U$2=$S$6,$F150*SUM(J150,IF($S150="",0,IF(INDEX($V$3:$V$5,MATCH($S150,$U$3:$U$5,0))="Yes",N150,0)),0)*$R150)))</f>
        <v>0</v>
      </c>
      <c r="Y150" s="162" t="e" cm="1">
        <f t="array" ref="Y150">INDEX($U150:$W150,,MATCH('Instructions &amp; General Inputs'!$C$35,$U$8:$W$8,0))</f>
        <v>#N/A</v>
      </c>
      <c r="AA150" s="80" t="s">
        <v>143</v>
      </c>
      <c r="AB150" s="80" t="s">
        <v>147</v>
      </c>
      <c r="AC150" s="80" t="s">
        <v>55</v>
      </c>
      <c r="AD150" s="80" t="s">
        <v>27</v>
      </c>
      <c r="AE150" s="80" t="s">
        <v>28</v>
      </c>
      <c r="AF150" s="80" t="s">
        <v>146</v>
      </c>
      <c r="AG150" s="80">
        <v>54</v>
      </c>
      <c r="AH150" s="80" t="s">
        <v>33</v>
      </c>
      <c r="AI150">
        <f t="shared" si="25"/>
        <v>2019</v>
      </c>
      <c r="AK150" s="80" t="s">
        <v>163</v>
      </c>
      <c r="AL150" s="80" t="s">
        <v>151</v>
      </c>
      <c r="AM150" s="80" t="s">
        <v>147</v>
      </c>
      <c r="AN150" s="80" t="s">
        <v>55</v>
      </c>
      <c r="AO150" s="80" t="s">
        <v>20</v>
      </c>
      <c r="AP150" s="80" t="s">
        <v>14</v>
      </c>
      <c r="AQ150" s="80">
        <v>8</v>
      </c>
      <c r="AR150">
        <f t="shared" si="26"/>
        <v>2019</v>
      </c>
    </row>
    <row r="151" spans="2:44" x14ac:dyDescent="0.3">
      <c r="B151" s="23" t="s">
        <v>48</v>
      </c>
      <c r="C151" s="23" t="s">
        <v>26</v>
      </c>
      <c r="D151" s="23" t="s">
        <v>18</v>
      </c>
      <c r="E151" s="23" t="s">
        <v>57</v>
      </c>
      <c r="F151" s="82">
        <f>IF(INDEX('Instructions &amp; General Inputs'!$D$24:$D$32,MATCH(E151,'Instructions &amp; General Inputs'!$C$24:$C$32,0))="Yes",SUMIFS($AG:$AG,$AI:$AI,F$5,$AC:$AC,$E151,$AD:$AD,$C151,$AE:$AE,$D151),0)</f>
        <v>0</v>
      </c>
      <c r="G151" s="25"/>
      <c r="H151" s="161">
        <v>0.16666666666666666</v>
      </c>
      <c r="I151" s="161">
        <v>0.2</v>
      </c>
      <c r="J151" s="161">
        <v>0.25</v>
      </c>
      <c r="K151" s="25"/>
      <c r="L151" s="161" t="s">
        <v>482</v>
      </c>
      <c r="M151" s="161" t="s">
        <v>482</v>
      </c>
      <c r="N151" s="161" t="s">
        <v>482</v>
      </c>
      <c r="O151" s="25"/>
      <c r="P151" s="167">
        <v>1</v>
      </c>
      <c r="Q151" s="167">
        <v>1</v>
      </c>
      <c r="R151" s="167">
        <v>0</v>
      </c>
      <c r="S151" s="160" t="str">
        <f t="shared" si="24"/>
        <v/>
      </c>
      <c r="T151" s="25"/>
      <c r="U151" s="162" t="b" cm="1">
        <f t="array" ref="U151">IF(COUNTIFS($P$8:$R$8,$U$2)&gt;0,$F151*H151*INDEX($P151:$R151,,MATCH($U$2,$P$8:$R$8,0)),
IF($U$2=$S$5,$F151*SUM(H151,IF($S151="",0,IF(INDEX($V$3:$V$5,MATCH($S151,$U$3:$U$5,0))="Yes",L151,0))),
IF($U$2=$S$6,$F151*SUM(H151,IF($S151="",0,IF(INDEX($V$3:$V$5,MATCH($S151,$U$3:$U$5,0))="Yes",L151,0)),0)*$R151)))</f>
        <v>0</v>
      </c>
      <c r="V151" s="162" t="b" cm="1">
        <f t="array" ref="V151">IF(COUNTIFS($P$8:$R$8,$U$2)&gt;0,$F151*I151*INDEX($P151:$R151,,MATCH($U$2,$P$8:$R$8,0)),
IF($U$2=$S$5,$F151*SUM(I151,IF($S151="",0,IF(INDEX($V$3:$V$5,MATCH($S151,$U$3:$U$5,0))="Yes",M151,0))),
IF($U$2=$S$6,$F151*SUM(I151,IF($S151="",0,IF(INDEX($V$3:$V$5,MATCH($S151,$U$3:$U$5,0))="Yes",M151,0)),0)*$R151)))</f>
        <v>0</v>
      </c>
      <c r="W151" s="162" t="b" cm="1">
        <f t="array" ref="W151">IF(COUNTIFS($P$8:$R$8,$U$2)&gt;0,$F151*J151*INDEX($P151:$R151,,MATCH($U$2,$P$8:$R$8,0)),
IF($U$2=$S$5,$F151*SUM(J151,IF($S151="",0,IF(INDEX($V$3:$V$5,MATCH($S151,$U$3:$U$5,0))="Yes",N151,0))),
IF($U$2=$S$6,$F151*SUM(J151,IF($S151="",0,IF(INDEX($V$3:$V$5,MATCH($S151,$U$3:$U$5,0))="Yes",N151,0)),0)*$R151)))</f>
        <v>0</v>
      </c>
      <c r="Y151" s="162" t="e" cm="1">
        <f t="array" ref="Y151">INDEX($U151:$W151,,MATCH('Instructions &amp; General Inputs'!$C$35,$U$8:$W$8,0))</f>
        <v>#N/A</v>
      </c>
      <c r="AA151" s="80" t="s">
        <v>143</v>
      </c>
      <c r="AB151" s="80" t="s">
        <v>147</v>
      </c>
      <c r="AC151" s="80" t="s">
        <v>55</v>
      </c>
      <c r="AD151" s="80" t="s">
        <v>27</v>
      </c>
      <c r="AE151" s="80" t="s">
        <v>28</v>
      </c>
      <c r="AF151" s="80" t="s">
        <v>148</v>
      </c>
      <c r="AG151" s="80">
        <v>143</v>
      </c>
      <c r="AH151" s="80" t="s">
        <v>33</v>
      </c>
      <c r="AI151">
        <f t="shared" si="25"/>
        <v>2019</v>
      </c>
      <c r="AK151" s="80" t="s">
        <v>163</v>
      </c>
      <c r="AL151" s="80" t="s">
        <v>151</v>
      </c>
      <c r="AM151" s="80" t="s">
        <v>147</v>
      </c>
      <c r="AN151" s="80" t="s">
        <v>55</v>
      </c>
      <c r="AO151" s="80" t="s">
        <v>116</v>
      </c>
      <c r="AP151" s="80" t="s">
        <v>22</v>
      </c>
      <c r="AQ151" s="80">
        <v>17</v>
      </c>
      <c r="AR151">
        <f t="shared" si="26"/>
        <v>2019</v>
      </c>
    </row>
    <row r="152" spans="2:44" x14ac:dyDescent="0.3">
      <c r="B152" s="23" t="s">
        <v>48</v>
      </c>
      <c r="C152" s="23" t="s">
        <v>26</v>
      </c>
      <c r="D152" s="23" t="s">
        <v>19</v>
      </c>
      <c r="E152" s="23" t="s">
        <v>57</v>
      </c>
      <c r="F152" s="82">
        <f>IF(INDEX('Instructions &amp; General Inputs'!$D$24:$D$32,MATCH(E152,'Instructions &amp; General Inputs'!$C$24:$C$32,0))="Yes",SUMIFS($AG:$AG,$AI:$AI,F$5,$AC:$AC,$E152,$AD:$AD,$C152,$AE:$AE,$D152),0)</f>
        <v>0</v>
      </c>
      <c r="G152" s="25"/>
      <c r="H152" s="161">
        <v>9.9999999999999992E-2</v>
      </c>
      <c r="I152" s="161">
        <v>0.12</v>
      </c>
      <c r="J152" s="161">
        <v>0.15</v>
      </c>
      <c r="K152" s="25"/>
      <c r="L152" s="161">
        <v>0.4</v>
      </c>
      <c r="M152" s="161">
        <v>0.4</v>
      </c>
      <c r="N152" s="161">
        <v>0.4</v>
      </c>
      <c r="O152" s="25"/>
      <c r="P152" s="167">
        <v>1</v>
      </c>
      <c r="Q152" s="167">
        <v>1</v>
      </c>
      <c r="R152" s="167">
        <v>0</v>
      </c>
      <c r="S152" s="160" t="str">
        <f t="shared" si="24"/>
        <v>SMI</v>
      </c>
      <c r="T152" s="25"/>
      <c r="U152" s="162" t="b" cm="1">
        <f t="array" ref="U152">IF(COUNTIFS($P$8:$R$8,$U$2)&gt;0,$F152*H152*INDEX($P152:$R152,,MATCH($U$2,$P$8:$R$8,0)),
IF($U$2=$S$5,$F152*SUM(H152,IF($S152="",0,IF(INDEX($V$3:$V$5,MATCH($S152,$U$3:$U$5,0))="Yes",L152,0))),
IF($U$2=$S$6,$F152*SUM(H152,IF($S152="",0,IF(INDEX($V$3:$V$5,MATCH($S152,$U$3:$U$5,0))="Yes",L152,0)),0)*$R152)))</f>
        <v>0</v>
      </c>
      <c r="V152" s="162" t="b" cm="1">
        <f t="array" ref="V152">IF(COUNTIFS($P$8:$R$8,$U$2)&gt;0,$F152*I152*INDEX($P152:$R152,,MATCH($U$2,$P$8:$R$8,0)),
IF($U$2=$S$5,$F152*SUM(I152,IF($S152="",0,IF(INDEX($V$3:$V$5,MATCH($S152,$U$3:$U$5,0))="Yes",M152,0))),
IF($U$2=$S$6,$F152*SUM(I152,IF($S152="",0,IF(INDEX($V$3:$V$5,MATCH($S152,$U$3:$U$5,0))="Yes",M152,0)),0)*$R152)))</f>
        <v>0</v>
      </c>
      <c r="W152" s="162" t="b" cm="1">
        <f t="array" ref="W152">IF(COUNTIFS($P$8:$R$8,$U$2)&gt;0,$F152*J152*INDEX($P152:$R152,,MATCH($U$2,$P$8:$R$8,0)),
IF($U$2=$S$5,$F152*SUM(J152,IF($S152="",0,IF(INDEX($V$3:$V$5,MATCH($S152,$U$3:$U$5,0))="Yes",N152,0))),
IF($U$2=$S$6,$F152*SUM(J152,IF($S152="",0,IF(INDEX($V$3:$V$5,MATCH($S152,$U$3:$U$5,0))="Yes",N152,0)),0)*$R152)))</f>
        <v>0</v>
      </c>
      <c r="Y152" s="162" t="e" cm="1">
        <f t="array" ref="Y152">INDEX($U152:$W152,,MATCH('Instructions &amp; General Inputs'!$C$35,$U$8:$W$8,0))</f>
        <v>#N/A</v>
      </c>
      <c r="AA152" s="80" t="s">
        <v>143</v>
      </c>
      <c r="AB152" s="80" t="s">
        <v>147</v>
      </c>
      <c r="AC152" s="80" t="s">
        <v>55</v>
      </c>
      <c r="AD152" s="80" t="s">
        <v>20</v>
      </c>
      <c r="AE152" s="80" t="s">
        <v>5</v>
      </c>
      <c r="AF152" s="80" t="s">
        <v>145</v>
      </c>
      <c r="AG152" s="80">
        <v>55.035714000463486</v>
      </c>
      <c r="AH152" s="80" t="s">
        <v>33</v>
      </c>
      <c r="AI152">
        <f t="shared" si="25"/>
        <v>2019</v>
      </c>
      <c r="AK152" s="80" t="s">
        <v>163</v>
      </c>
      <c r="AL152" s="80" t="s">
        <v>151</v>
      </c>
      <c r="AM152" s="80" t="s">
        <v>147</v>
      </c>
      <c r="AN152" s="80" t="s">
        <v>55</v>
      </c>
      <c r="AO152" s="80" t="s">
        <v>116</v>
      </c>
      <c r="AP152" s="80" t="s">
        <v>23</v>
      </c>
      <c r="AQ152" s="80">
        <v>6</v>
      </c>
      <c r="AR152">
        <f t="shared" si="26"/>
        <v>2019</v>
      </c>
    </row>
    <row r="153" spans="2:44" x14ac:dyDescent="0.3">
      <c r="B153" s="23" t="s">
        <v>48</v>
      </c>
      <c r="C153" s="23" t="s">
        <v>27</v>
      </c>
      <c r="D153" s="23" t="s">
        <v>28</v>
      </c>
      <c r="E153" s="23" t="s">
        <v>57</v>
      </c>
      <c r="F153" s="82">
        <f>IF(INDEX('Instructions &amp; General Inputs'!$D$24:$D$32,MATCH(E153,'Instructions &amp; General Inputs'!$C$24:$C$32,0))="Yes",SUMIFS($AG:$AG,$AI:$AI,F$5,$AC:$AC,$E153,$AD:$AD,$C153,$AE:$AE,$D153),0)</f>
        <v>0</v>
      </c>
      <c r="G153" s="25"/>
      <c r="H153" s="161">
        <v>0.16666666666666666</v>
      </c>
      <c r="I153" s="161">
        <v>0.2</v>
      </c>
      <c r="J153" s="161">
        <v>0.25</v>
      </c>
      <c r="K153" s="25"/>
      <c r="L153" s="161" t="s">
        <v>482</v>
      </c>
      <c r="M153" s="161" t="s">
        <v>482</v>
      </c>
      <c r="N153" s="161" t="s">
        <v>482</v>
      </c>
      <c r="O153" s="25"/>
      <c r="P153" s="167">
        <v>1</v>
      </c>
      <c r="Q153" s="167">
        <v>0</v>
      </c>
      <c r="R153" s="167">
        <v>1</v>
      </c>
      <c r="S153" s="160" t="str">
        <f t="shared" si="24"/>
        <v/>
      </c>
      <c r="T153" s="25"/>
      <c r="U153" s="162" t="b" cm="1">
        <f t="array" ref="U153">IF(COUNTIFS($P$8:$R$8,$U$2)&gt;0,$F153*H153*INDEX($P153:$R153,,MATCH($U$2,$P$8:$R$8,0)),
IF($U$2=$S$5,$F153*SUM(H153,IF($S153="",0,IF(INDEX($V$3:$V$5,MATCH($S153,$U$3:$U$5,0))="Yes",L153,0))),
IF($U$2=$S$6,$F153*SUM(H153,IF($S153="",0,IF(INDEX($V$3:$V$5,MATCH($S153,$U$3:$U$5,0))="Yes",L153,0)),0)*$R153)))</f>
        <v>0</v>
      </c>
      <c r="V153" s="162" t="b" cm="1">
        <f t="array" ref="V153">IF(COUNTIFS($P$8:$R$8,$U$2)&gt;0,$F153*I153*INDEX($P153:$R153,,MATCH($U$2,$P$8:$R$8,0)),
IF($U$2=$S$5,$F153*SUM(I153,IF($S153="",0,IF(INDEX($V$3:$V$5,MATCH($S153,$U$3:$U$5,0))="Yes",M153,0))),
IF($U$2=$S$6,$F153*SUM(I153,IF($S153="",0,IF(INDEX($V$3:$V$5,MATCH($S153,$U$3:$U$5,0))="Yes",M153,0)),0)*$R153)))</f>
        <v>0</v>
      </c>
      <c r="W153" s="162" t="b" cm="1">
        <f t="array" ref="W153">IF(COUNTIFS($P$8:$R$8,$U$2)&gt;0,$F153*J153*INDEX($P153:$R153,,MATCH($U$2,$P$8:$R$8,0)),
IF($U$2=$S$5,$F153*SUM(J153,IF($S153="",0,IF(INDEX($V$3:$V$5,MATCH($S153,$U$3:$U$5,0))="Yes",N153,0))),
IF($U$2=$S$6,$F153*SUM(J153,IF($S153="",0,IF(INDEX($V$3:$V$5,MATCH($S153,$U$3:$U$5,0))="Yes",N153,0)),0)*$R153)))</f>
        <v>0</v>
      </c>
      <c r="Y153" s="162" t="e" cm="1">
        <f t="array" ref="Y153">INDEX($U153:$W153,,MATCH('Instructions &amp; General Inputs'!$C$35,$U$8:$W$8,0))</f>
        <v>#N/A</v>
      </c>
      <c r="AA153" s="80" t="s">
        <v>143</v>
      </c>
      <c r="AB153" s="80" t="s">
        <v>147</v>
      </c>
      <c r="AC153" s="80" t="s">
        <v>55</v>
      </c>
      <c r="AD153" s="80" t="s">
        <v>20</v>
      </c>
      <c r="AE153" s="80" t="s">
        <v>5</v>
      </c>
      <c r="AF153" s="80" t="s">
        <v>146</v>
      </c>
      <c r="AG153" s="80">
        <v>2</v>
      </c>
      <c r="AH153" s="80" t="s">
        <v>33</v>
      </c>
      <c r="AI153">
        <f t="shared" si="25"/>
        <v>2019</v>
      </c>
      <c r="AK153" s="80" t="s">
        <v>163</v>
      </c>
      <c r="AL153" s="80" t="s">
        <v>151</v>
      </c>
      <c r="AM153" s="80" t="s">
        <v>147</v>
      </c>
      <c r="AN153" s="80" t="s">
        <v>55</v>
      </c>
      <c r="AO153" s="80" t="s">
        <v>13</v>
      </c>
      <c r="AP153" s="80" t="s">
        <v>14</v>
      </c>
      <c r="AQ153" s="80">
        <v>41</v>
      </c>
      <c r="AR153">
        <f t="shared" si="26"/>
        <v>2019</v>
      </c>
    </row>
    <row r="154" spans="2:44" x14ac:dyDescent="0.3">
      <c r="B154" s="23" t="s">
        <v>48</v>
      </c>
      <c r="C154" s="24" t="s">
        <v>32</v>
      </c>
      <c r="D154" s="24" t="s">
        <v>33</v>
      </c>
      <c r="E154" s="24" t="s">
        <v>57</v>
      </c>
      <c r="F154" s="121">
        <f>IF(INDEX('Instructions &amp; General Inputs'!$D$24:$D$32,MATCH(E153,'Instructions &amp; General Inputs'!$C$24:$C$32,0))="Yes",SUMIFS($AQ:$AQ,$AR:$AR,F$5,$AN:$AN,$E154),0)</f>
        <v>0</v>
      </c>
      <c r="G154" s="25"/>
      <c r="H154" s="176">
        <f>H123</f>
        <v>0.16666666666666666</v>
      </c>
      <c r="I154" s="176">
        <f t="shared" ref="I154:J154" si="27">I123</f>
        <v>0.2</v>
      </c>
      <c r="J154" s="176">
        <f t="shared" si="27"/>
        <v>0.25</v>
      </c>
      <c r="K154" s="25"/>
      <c r="L154" s="176" t="str">
        <f>L123</f>
        <v>n/a</v>
      </c>
      <c r="M154" s="176" t="str">
        <f t="shared" ref="M154:N154" si="28">M123</f>
        <v>n/a</v>
      </c>
      <c r="N154" s="176" t="str">
        <f t="shared" si="28"/>
        <v>n/a</v>
      </c>
      <c r="O154" s="25"/>
      <c r="P154" s="167">
        <v>1</v>
      </c>
      <c r="Q154" s="167">
        <v>0</v>
      </c>
      <c r="R154" s="167">
        <v>1</v>
      </c>
      <c r="S154" s="160" t="str">
        <f t="shared" si="24"/>
        <v/>
      </c>
      <c r="T154" s="25"/>
      <c r="U154" s="162" t="b" cm="1">
        <f t="array" ref="U154">IF(COUNTIFS($P$8:$R$8,$U$2)&gt;0,$F154*H154*INDEX($P154:$R154,,MATCH($U$2,$P$8:$R$8,0)),
IF($U$2=$S$5,$F154*SUM(H154,IF($S154="",0,IF(INDEX($V$3:$V$5,MATCH($S154,$U$3:$U$5,0))="Yes",L154,0))),
IF($U$2=$S$6,$F154*SUM(H154,IF($S154="",0,IF(INDEX($V$3:$V$5,MATCH($S154,$U$3:$U$5,0))="Yes",L154,0)),0)*$R154)))</f>
        <v>0</v>
      </c>
      <c r="V154" s="163" t="b" cm="1">
        <f t="array" ref="V154">IF(COUNTIFS($P$8:$R$8,$U$2)&gt;0,$F154*I154*INDEX($P154:$R154,,MATCH($U$2,$P$8:$R$8,0)),
IF($U$2=$S$5,$F154*SUM(I154,IF($S154="",0,IF(INDEX($V$3:$V$5,MATCH($S154,$U$3:$U$5,0))="Yes",M154,0))),
IF($U$2=$S$6,$F154*SUM(I154,IF($S154="",0,IF(INDEX($V$3:$V$5,MATCH($S154,$U$3:$U$5,0))="Yes",M154,0)),0)*$R154)))</f>
        <v>0</v>
      </c>
      <c r="W154" s="163" t="b" cm="1">
        <f t="array" ref="W154">IF(COUNTIFS($P$8:$R$8,$U$2)&gt;0,$F154*J154*INDEX($P154:$R154,,MATCH($U$2,$P$8:$R$8,0)),
IF($U$2=$S$5,$F154*SUM(J154,IF($S154="",0,IF(INDEX($V$3:$V$5,MATCH($S154,$U$3:$U$5,0))="Yes",N154,0))),
IF($U$2=$S$6,$F154*SUM(J154,IF($S154="",0,IF(INDEX($V$3:$V$5,MATCH($S154,$U$3:$U$5,0))="Yes",N154,0)),0)*$R154)))</f>
        <v>0</v>
      </c>
      <c r="Y154" s="177" t="e" cm="1">
        <f t="array" ref="Y154">INDEX($U154:$W154,,MATCH('Instructions &amp; General Inputs'!$C$35,$U$8:$W$8,0))</f>
        <v>#N/A</v>
      </c>
      <c r="AA154" s="80" t="s">
        <v>143</v>
      </c>
      <c r="AB154" s="80" t="s">
        <v>147</v>
      </c>
      <c r="AC154" s="80" t="s">
        <v>55</v>
      </c>
      <c r="AD154" s="80" t="s">
        <v>20</v>
      </c>
      <c r="AE154" s="80" t="s">
        <v>5</v>
      </c>
      <c r="AF154" s="80" t="s">
        <v>148</v>
      </c>
      <c r="AG154" s="80">
        <v>20</v>
      </c>
      <c r="AH154" s="80" t="s">
        <v>33</v>
      </c>
      <c r="AI154">
        <f t="shared" si="25"/>
        <v>2019</v>
      </c>
      <c r="AK154" s="80" t="s">
        <v>163</v>
      </c>
      <c r="AL154" s="80" t="s">
        <v>151</v>
      </c>
      <c r="AM154" s="80" t="s">
        <v>147</v>
      </c>
      <c r="AN154" s="80" t="s">
        <v>55</v>
      </c>
      <c r="AO154" s="80" t="s">
        <v>15</v>
      </c>
      <c r="AP154" s="80" t="s">
        <v>14</v>
      </c>
      <c r="AQ154" s="80">
        <v>38</v>
      </c>
      <c r="AR154">
        <f t="shared" si="26"/>
        <v>2019</v>
      </c>
    </row>
    <row r="155" spans="2:44" x14ac:dyDescent="0.3">
      <c r="B155" s="22" t="s">
        <v>47</v>
      </c>
      <c r="C155" s="22" t="s">
        <v>42</v>
      </c>
      <c r="D155" s="22" t="s">
        <v>33</v>
      </c>
      <c r="E155" s="22" t="s">
        <v>57</v>
      </c>
      <c r="F155" s="119">
        <f>IF(INDEX('Instructions &amp; General Inputs'!$D$24:$D$32,MATCH(E153,'Instructions &amp; General Inputs'!$C$24:$C$32,0))="Yes",SUMIFS($AX:$AX,$AW:$AW,C155,$AV:$AV,E155),0)</f>
        <v>0</v>
      </c>
      <c r="G155" s="25"/>
      <c r="H155" s="176">
        <f>H148</f>
        <v>0.16666666666666666</v>
      </c>
      <c r="I155" s="176">
        <f t="shared" ref="I155:J155" si="29">I148</f>
        <v>0.2</v>
      </c>
      <c r="J155" s="176">
        <f t="shared" si="29"/>
        <v>0.25</v>
      </c>
      <c r="K155" s="25"/>
      <c r="L155" s="176" t="str">
        <f>L148</f>
        <v>n/a</v>
      </c>
      <c r="M155" s="176" t="str">
        <f t="shared" ref="M155:N155" si="30">M148</f>
        <v>n/a</v>
      </c>
      <c r="N155" s="176" t="str">
        <f t="shared" si="30"/>
        <v>n/a</v>
      </c>
      <c r="O155" s="25"/>
      <c r="P155" s="167">
        <v>1</v>
      </c>
      <c r="Q155" s="167">
        <v>1</v>
      </c>
      <c r="R155" s="167">
        <v>0</v>
      </c>
      <c r="S155" s="160" t="str">
        <f t="shared" si="24"/>
        <v/>
      </c>
      <c r="T155" s="25"/>
      <c r="U155" s="164" t="b" cm="1">
        <f t="array" ref="U155">IF(COUNTIFS($P$8:$R$8,$U$2)&gt;0,$F155*H155*INDEX($P155:$R155,,MATCH($U$2,$P$8:$R$8,0)),
IF($U$2=$S$5,$F155*SUM(H155,IF($S155="",0,IF(INDEX($V$3:$V$5,MATCH($S155,$U$3:$U$5,0))="Yes",L155,0))),
IF($U$2=$S$6,$F155*SUM(H155,IF($S155="",0,IF(INDEX($V$3:$V$5,MATCH($S155,$U$3:$U$5,0))="Yes",L155,0)),0)*$R155)))</f>
        <v>0</v>
      </c>
      <c r="V155" s="164" t="b" cm="1">
        <f t="array" ref="V155">IF(COUNTIFS($P$8:$R$8,$U$2)&gt;0,$F155*I155*INDEX($P155:$R155,,MATCH($U$2,$P$8:$R$8,0)),
IF($U$2=$S$5,$F155*SUM(I155,IF($S155="",0,IF(INDEX($V$3:$V$5,MATCH($S155,$U$3:$U$5,0))="Yes",M155,0))),
IF($U$2=$S$6,$F155*SUM(I155,IF($S155="",0,IF(INDEX($V$3:$V$5,MATCH($S155,$U$3:$U$5,0))="Yes",M155,0)),0)*$R155)))</f>
        <v>0</v>
      </c>
      <c r="W155" s="164" t="b" cm="1">
        <f t="array" ref="W155">IF(COUNTIFS($P$8:$R$8,$U$2)&gt;0,$F155*J155*INDEX($P155:$R155,,MATCH($U$2,$P$8:$R$8,0)),
IF($U$2=$S$5,$F155*SUM(J155,IF($S155="",0,IF(INDEX($V$3:$V$5,MATCH($S155,$U$3:$U$5,0))="Yes",N155,0))),
IF($U$2=$S$6,$F155*SUM(J155,IF($S155="",0,IF(INDEX($V$3:$V$5,MATCH($S155,$U$3:$U$5,0))="Yes",N155,0)),0)*$R155)))</f>
        <v>0</v>
      </c>
      <c r="Y155" s="178" t="e" cm="1">
        <f t="array" ref="Y155">INDEX($U155:$W155,,MATCH('Instructions &amp; General Inputs'!$C$35,$U$8:$W$8,0))</f>
        <v>#N/A</v>
      </c>
      <c r="AA155" s="80" t="s">
        <v>143</v>
      </c>
      <c r="AB155" s="80" t="s">
        <v>147</v>
      </c>
      <c r="AC155" s="80" t="s">
        <v>55</v>
      </c>
      <c r="AD155" s="80" t="s">
        <v>20</v>
      </c>
      <c r="AE155" s="80" t="s">
        <v>7</v>
      </c>
      <c r="AF155" s="80" t="s">
        <v>145</v>
      </c>
      <c r="AG155" s="80">
        <v>22673.342126384377</v>
      </c>
      <c r="AH155" s="80" t="s">
        <v>33</v>
      </c>
      <c r="AI155">
        <f t="shared" si="25"/>
        <v>2019</v>
      </c>
      <c r="AK155" s="80" t="s">
        <v>163</v>
      </c>
      <c r="AL155" s="80" t="s">
        <v>151</v>
      </c>
      <c r="AM155" s="80" t="s">
        <v>147</v>
      </c>
      <c r="AN155" s="80" t="s">
        <v>55</v>
      </c>
      <c r="AO155" s="80" t="s">
        <v>4</v>
      </c>
      <c r="AP155" s="80" t="s">
        <v>7</v>
      </c>
      <c r="AQ155" s="80">
        <v>1</v>
      </c>
      <c r="AR155">
        <f t="shared" si="26"/>
        <v>2019</v>
      </c>
    </row>
    <row r="156" spans="2:44" x14ac:dyDescent="0.3">
      <c r="B156" s="24" t="s">
        <v>47</v>
      </c>
      <c r="C156" s="24" t="s">
        <v>43</v>
      </c>
      <c r="D156" s="24" t="s">
        <v>33</v>
      </c>
      <c r="E156" s="24" t="s">
        <v>57</v>
      </c>
      <c r="F156" s="122">
        <f>IF(INDEX('Instructions &amp; General Inputs'!$D$24:$D$32,MATCH(E153,'Instructions &amp; General Inputs'!$C$24:$C$32,0))="Yes",SUMIFS($AX:$AX,$AW:$AW,C156,$AV:$AV,E156),0)</f>
        <v>0</v>
      </c>
      <c r="G156" s="25"/>
      <c r="H156" s="176">
        <f>H147</f>
        <v>0.16666666666666666</v>
      </c>
      <c r="I156" s="176">
        <f t="shared" ref="I156:J156" si="31">I147</f>
        <v>0.2</v>
      </c>
      <c r="J156" s="176">
        <f t="shared" si="31"/>
        <v>0.25</v>
      </c>
      <c r="K156" s="25"/>
      <c r="L156" s="176" t="str">
        <f>L147</f>
        <v>n/a</v>
      </c>
      <c r="M156" s="176" t="str">
        <f t="shared" ref="M156:N156" si="32">M147</f>
        <v>n/a</v>
      </c>
      <c r="N156" s="176" t="str">
        <f t="shared" si="32"/>
        <v>n/a</v>
      </c>
      <c r="O156" s="25"/>
      <c r="P156" s="167">
        <v>1</v>
      </c>
      <c r="Q156" s="167">
        <v>1</v>
      </c>
      <c r="R156" s="167">
        <v>0</v>
      </c>
      <c r="S156" s="160" t="str">
        <f t="shared" si="24"/>
        <v/>
      </c>
      <c r="T156" s="25"/>
      <c r="U156" s="165" t="b" cm="1">
        <f t="array" ref="U156">IF(COUNTIFS($P$8:$R$8,$U$2)&gt;0,$F156*H156*INDEX($P156:$R156,,MATCH($U$2,$P$8:$R$8,0)),
IF($U$2=$S$5,$F156*SUM(H156,IF($S156="",0,IF(INDEX($V$3:$V$5,MATCH($S156,$U$3:$U$5,0))="Yes",L156,0))),
IF($U$2=$S$6,$F156*SUM(H156,IF($S156="",0,IF(INDEX($V$3:$V$5,MATCH($S156,$U$3:$U$5,0))="Yes",L156,0)),0)*$R156)))</f>
        <v>0</v>
      </c>
      <c r="V156" s="165" t="b" cm="1">
        <f t="array" ref="V156">IF(COUNTIFS($P$8:$R$8,$U$2)&gt;0,$F156*I156*INDEX($P156:$R156,,MATCH($U$2,$P$8:$R$8,0)),
IF($U$2=$S$5,$F156*SUM(I156,IF($S156="",0,IF(INDEX($V$3:$V$5,MATCH($S156,$U$3:$U$5,0))="Yes",M156,0))),
IF($U$2=$S$6,$F156*SUM(I156,IF($S156="",0,IF(INDEX($V$3:$V$5,MATCH($S156,$U$3:$U$5,0))="Yes",M156,0)),0)*$R156)))</f>
        <v>0</v>
      </c>
      <c r="W156" s="165" t="b" cm="1">
        <f t="array" ref="W156">IF(COUNTIFS($P$8:$R$8,$U$2)&gt;0,$F156*J156*INDEX($P156:$R156,,MATCH($U$2,$P$8:$R$8,0)),
IF($U$2=$S$5,$F156*SUM(J156,IF($S156="",0,IF(INDEX($V$3:$V$5,MATCH($S156,$U$3:$U$5,0))="Yes",N156,0))),
IF($U$2=$S$6,$F156*SUM(J156,IF($S156="",0,IF(INDEX($V$3:$V$5,MATCH($S156,$U$3:$U$5,0))="Yes",N156,0)),0)*$R156)))</f>
        <v>0</v>
      </c>
      <c r="Y156" s="179" t="e" cm="1">
        <f t="array" ref="Y156">INDEX($U156:$W156,,MATCH('Instructions &amp; General Inputs'!$C$35,$U$8:$W$8,0))</f>
        <v>#N/A</v>
      </c>
      <c r="AA156" s="80" t="s">
        <v>143</v>
      </c>
      <c r="AB156" s="80" t="s">
        <v>147</v>
      </c>
      <c r="AC156" s="80" t="s">
        <v>55</v>
      </c>
      <c r="AD156" s="80" t="s">
        <v>20</v>
      </c>
      <c r="AE156" s="80" t="s">
        <v>7</v>
      </c>
      <c r="AF156" s="80" t="s">
        <v>146</v>
      </c>
      <c r="AG156" s="80">
        <v>822</v>
      </c>
      <c r="AH156" s="80" t="s">
        <v>33</v>
      </c>
      <c r="AI156">
        <f t="shared" si="25"/>
        <v>2019</v>
      </c>
      <c r="AK156" s="80" t="s">
        <v>163</v>
      </c>
      <c r="AL156" s="80" t="s">
        <v>151</v>
      </c>
      <c r="AM156" s="80" t="s">
        <v>147</v>
      </c>
      <c r="AN156" s="80" t="s">
        <v>55</v>
      </c>
      <c r="AO156" s="80" t="s">
        <v>4</v>
      </c>
      <c r="AP156" s="80" t="s">
        <v>8</v>
      </c>
      <c r="AQ156" s="80">
        <v>3914</v>
      </c>
      <c r="AR156">
        <f t="shared" si="26"/>
        <v>2019</v>
      </c>
    </row>
    <row r="157" spans="2:44" x14ac:dyDescent="0.3">
      <c r="B157" s="22" t="s">
        <v>48</v>
      </c>
      <c r="C157" s="22" t="s">
        <v>4</v>
      </c>
      <c r="D157" s="22" t="s">
        <v>5</v>
      </c>
      <c r="E157" s="23" t="s">
        <v>58</v>
      </c>
      <c r="F157" s="82">
        <f>IF(INDEX('Instructions &amp; General Inputs'!$D$24:$D$32,MATCH(E157,'Instructions &amp; General Inputs'!$C$24:$C$32,0))="Yes",SUMIFS($AG:$AG,$AI:$AI,F$5,$AC:$AC,$E157,$AD:$AD,$C157,$AE:$AE,$D157),0)</f>
        <v>0</v>
      </c>
      <c r="G157" s="25"/>
      <c r="H157" s="161">
        <v>0.2</v>
      </c>
      <c r="I157" s="161">
        <v>0.25</v>
      </c>
      <c r="J157" s="161">
        <v>0.33333333333333331</v>
      </c>
      <c r="K157" s="25"/>
      <c r="L157" s="161" t="s">
        <v>482</v>
      </c>
      <c r="M157" s="161" t="s">
        <v>482</v>
      </c>
      <c r="N157" s="161" t="s">
        <v>482</v>
      </c>
      <c r="O157" s="25"/>
      <c r="P157" s="167">
        <v>1</v>
      </c>
      <c r="Q157" s="167">
        <v>0</v>
      </c>
      <c r="R157" s="167">
        <v>1</v>
      </c>
      <c r="S157" s="160" t="str">
        <f t="shared" si="24"/>
        <v/>
      </c>
      <c r="T157" s="25"/>
      <c r="U157" s="162" t="b" cm="1">
        <f t="array" ref="U157">IF(COUNTIFS($P$8:$R$8,$U$2)&gt;0,$F157*H157*INDEX($P157:$R157,,MATCH($U$2,$P$8:$R$8,0)),
IF($U$2=$S$5,$F157*SUM(H157,IF($S157="",0,IF(INDEX($V$3:$V$5,MATCH($S157,$U$3:$U$5,0))="Yes",L157,0))),
IF($U$2=$S$6,$F157*SUM(H157,IF($S157="",0,IF(INDEX($V$3:$V$5,MATCH($S157,$U$3:$U$5,0))="Yes",L157,0)),0)*$R157)))</f>
        <v>0</v>
      </c>
      <c r="V157" s="162" t="b" cm="1">
        <f t="array" ref="V157">IF(COUNTIFS($P$8:$R$8,$U$2)&gt;0,$F157*I157*INDEX($P157:$R157,,MATCH($U$2,$P$8:$R$8,0)),
IF($U$2=$S$5,$F157*SUM(I157,IF($S157="",0,IF(INDEX($V$3:$V$5,MATCH($S157,$U$3:$U$5,0))="Yes",M157,0))),
IF($U$2=$S$6,$F157*SUM(I157,IF($S157="",0,IF(INDEX($V$3:$V$5,MATCH($S157,$U$3:$U$5,0))="Yes",M157,0)),0)*$R157)))</f>
        <v>0</v>
      </c>
      <c r="W157" s="162" t="b" cm="1">
        <f t="array" ref="W157">IF(COUNTIFS($P$8:$R$8,$U$2)&gt;0,$F157*J157*INDEX($P157:$R157,,MATCH($U$2,$P$8:$R$8,0)),
IF($U$2=$S$5,$F157*SUM(J157,IF($S157="",0,IF(INDEX($V$3:$V$5,MATCH($S157,$U$3:$U$5,0))="Yes",N157,0))),
IF($U$2=$S$6,$F157*SUM(J157,IF($S157="",0,IF(INDEX($V$3:$V$5,MATCH($S157,$U$3:$U$5,0))="Yes",N157,0)),0)*$R157)))</f>
        <v>0</v>
      </c>
      <c r="Y157" s="162" t="e" cm="1">
        <f t="array" ref="Y157">INDEX($U157:$W157,,MATCH('Instructions &amp; General Inputs'!$C$35,$U$8:$W$8,0))</f>
        <v>#N/A</v>
      </c>
      <c r="AA157" s="80" t="s">
        <v>143</v>
      </c>
      <c r="AB157" s="80" t="s">
        <v>147</v>
      </c>
      <c r="AC157" s="80" t="s">
        <v>55</v>
      </c>
      <c r="AD157" s="80" t="s">
        <v>20</v>
      </c>
      <c r="AE157" s="80" t="s">
        <v>7</v>
      </c>
      <c r="AF157" s="80" t="s">
        <v>148</v>
      </c>
      <c r="AG157" s="80">
        <v>10395.709657043219</v>
      </c>
      <c r="AH157" s="80" t="s">
        <v>33</v>
      </c>
      <c r="AI157">
        <f t="shared" si="25"/>
        <v>2019</v>
      </c>
      <c r="AK157" s="80" t="s">
        <v>163</v>
      </c>
      <c r="AL157" s="80" t="s">
        <v>151</v>
      </c>
      <c r="AM157" s="80" t="s">
        <v>147</v>
      </c>
      <c r="AN157" s="80" t="s">
        <v>55</v>
      </c>
      <c r="AO157" s="80" t="s">
        <v>11</v>
      </c>
      <c r="AP157" s="80" t="s">
        <v>8</v>
      </c>
      <c r="AQ157" s="80">
        <v>787</v>
      </c>
      <c r="AR157">
        <f t="shared" si="26"/>
        <v>2019</v>
      </c>
    </row>
    <row r="158" spans="2:44" x14ac:dyDescent="0.3">
      <c r="B158" s="23" t="s">
        <v>48</v>
      </c>
      <c r="C158" s="23" t="s">
        <v>4</v>
      </c>
      <c r="D158" s="23" t="s">
        <v>6</v>
      </c>
      <c r="E158" s="23" t="s">
        <v>58</v>
      </c>
      <c r="F158" s="82">
        <f>IF(INDEX('Instructions &amp; General Inputs'!$D$24:$D$32,MATCH(E158,'Instructions &amp; General Inputs'!$C$24:$C$32,0))="Yes",SUMIFS($AG:$AG,$AI:$AI,F$5,$AC:$AC,$E158,$AD:$AD,$C158,$AE:$AE,$D158),0)</f>
        <v>0</v>
      </c>
      <c r="G158" s="25"/>
      <c r="H158" s="161">
        <v>0.2</v>
      </c>
      <c r="I158" s="161">
        <v>0.25</v>
      </c>
      <c r="J158" s="161">
        <v>0.33333333333333331</v>
      </c>
      <c r="K158" s="25"/>
      <c r="L158" s="161" t="s">
        <v>482</v>
      </c>
      <c r="M158" s="161" t="s">
        <v>482</v>
      </c>
      <c r="N158" s="161" t="s">
        <v>482</v>
      </c>
      <c r="O158" s="25"/>
      <c r="P158" s="167">
        <v>1</v>
      </c>
      <c r="Q158" s="167">
        <v>0</v>
      </c>
      <c r="R158" s="167">
        <v>1</v>
      </c>
      <c r="S158" s="160" t="str">
        <f t="shared" si="24"/>
        <v/>
      </c>
      <c r="T158" s="25"/>
      <c r="U158" s="162" t="b" cm="1">
        <f t="array" ref="U158">IF(COUNTIFS($P$8:$R$8,$U$2)&gt;0,$F158*H158*INDEX($P158:$R158,,MATCH($U$2,$P$8:$R$8,0)),
IF($U$2=$S$5,$F158*SUM(H158,IF($S158="",0,IF(INDEX($V$3:$V$5,MATCH($S158,$U$3:$U$5,0))="Yes",L158,0))),
IF($U$2=$S$6,$F158*SUM(H158,IF($S158="",0,IF(INDEX($V$3:$V$5,MATCH($S158,$U$3:$U$5,0))="Yes",L158,0)),0)*$R158)))</f>
        <v>0</v>
      </c>
      <c r="V158" s="162" t="b" cm="1">
        <f t="array" ref="V158">IF(COUNTIFS($P$8:$R$8,$U$2)&gt;0,$F158*I158*INDEX($P158:$R158,,MATCH($U$2,$P$8:$R$8,0)),
IF($U$2=$S$5,$F158*SUM(I158,IF($S158="",0,IF(INDEX($V$3:$V$5,MATCH($S158,$U$3:$U$5,0))="Yes",M158,0))),
IF($U$2=$S$6,$F158*SUM(I158,IF($S158="",0,IF(INDEX($V$3:$V$5,MATCH($S158,$U$3:$U$5,0))="Yes",M158,0)),0)*$R158)))</f>
        <v>0</v>
      </c>
      <c r="W158" s="162" t="b" cm="1">
        <f t="array" ref="W158">IF(COUNTIFS($P$8:$R$8,$U$2)&gt;0,$F158*J158*INDEX($P158:$R158,,MATCH($U$2,$P$8:$R$8,0)),
IF($U$2=$S$5,$F158*SUM(J158,IF($S158="",0,IF(INDEX($V$3:$V$5,MATCH($S158,$U$3:$U$5,0))="Yes",N158,0))),
IF($U$2=$S$6,$F158*SUM(J158,IF($S158="",0,IF(INDEX($V$3:$V$5,MATCH($S158,$U$3:$U$5,0))="Yes",N158,0)),0)*$R158)))</f>
        <v>0</v>
      </c>
      <c r="Y158" s="162" t="e" cm="1">
        <f t="array" ref="Y158">INDEX($U158:$W158,,MATCH('Instructions &amp; General Inputs'!$C$35,$U$8:$W$8,0))</f>
        <v>#N/A</v>
      </c>
      <c r="AA158" s="80" t="s">
        <v>143</v>
      </c>
      <c r="AB158" s="80" t="s">
        <v>147</v>
      </c>
      <c r="AC158" s="80" t="s">
        <v>55</v>
      </c>
      <c r="AD158" s="80" t="s">
        <v>20</v>
      </c>
      <c r="AE158" s="80" t="s">
        <v>14</v>
      </c>
      <c r="AF158" s="80" t="s">
        <v>145</v>
      </c>
      <c r="AG158" s="80">
        <v>6718.3168078958988</v>
      </c>
      <c r="AH158" s="80" t="s">
        <v>33</v>
      </c>
      <c r="AI158">
        <f t="shared" si="25"/>
        <v>2019</v>
      </c>
      <c r="AK158" s="80" t="s">
        <v>163</v>
      </c>
      <c r="AL158" s="80" t="s">
        <v>151</v>
      </c>
      <c r="AM158" s="80" t="s">
        <v>147</v>
      </c>
      <c r="AN158" s="80" t="s">
        <v>56</v>
      </c>
      <c r="AO158" s="80" t="s">
        <v>20</v>
      </c>
      <c r="AP158" s="80" t="s">
        <v>14</v>
      </c>
      <c r="AQ158" s="80">
        <v>4</v>
      </c>
      <c r="AR158">
        <f t="shared" si="26"/>
        <v>2019</v>
      </c>
    </row>
    <row r="159" spans="2:44" x14ac:dyDescent="0.3">
      <c r="B159" s="23" t="s">
        <v>48</v>
      </c>
      <c r="C159" s="23" t="s">
        <v>4</v>
      </c>
      <c r="D159" s="23" t="s">
        <v>7</v>
      </c>
      <c r="E159" s="23" t="s">
        <v>58</v>
      </c>
      <c r="F159" s="82">
        <f>IF(INDEX('Instructions &amp; General Inputs'!$D$24:$D$32,MATCH(E159,'Instructions &amp; General Inputs'!$C$24:$C$32,0))="Yes",SUMIFS($AG:$AG,$AI:$AI,F$5,$AC:$AC,$E159,$AD:$AD,$C159,$AE:$AE,$D159),0)</f>
        <v>0</v>
      </c>
      <c r="G159" s="25"/>
      <c r="H159" s="161">
        <v>0.2</v>
      </c>
      <c r="I159" s="161">
        <v>0.25</v>
      </c>
      <c r="J159" s="161">
        <v>0.33333333333333331</v>
      </c>
      <c r="K159" s="25"/>
      <c r="L159" s="161" t="s">
        <v>482</v>
      </c>
      <c r="M159" s="161" t="s">
        <v>482</v>
      </c>
      <c r="N159" s="161" t="s">
        <v>482</v>
      </c>
      <c r="O159" s="25"/>
      <c r="P159" s="167">
        <v>1</v>
      </c>
      <c r="Q159" s="167">
        <v>0</v>
      </c>
      <c r="R159" s="167">
        <v>1</v>
      </c>
      <c r="S159" s="160" t="str">
        <f t="shared" si="24"/>
        <v/>
      </c>
      <c r="T159" s="25"/>
      <c r="U159" s="162" t="b" cm="1">
        <f t="array" ref="U159">IF(COUNTIFS($P$8:$R$8,$U$2)&gt;0,$F159*H159*INDEX($P159:$R159,,MATCH($U$2,$P$8:$R$8,0)),
IF($U$2=$S$5,$F159*SUM(H159,IF($S159="",0,IF(INDEX($V$3:$V$5,MATCH($S159,$U$3:$U$5,0))="Yes",L159,0))),
IF($U$2=$S$6,$F159*SUM(H159,IF($S159="",0,IF(INDEX($V$3:$V$5,MATCH($S159,$U$3:$U$5,0))="Yes",L159,0)),0)*$R159)))</f>
        <v>0</v>
      </c>
      <c r="V159" s="162" t="b" cm="1">
        <f t="array" ref="V159">IF(COUNTIFS($P$8:$R$8,$U$2)&gt;0,$F159*I159*INDEX($P159:$R159,,MATCH($U$2,$P$8:$R$8,0)),
IF($U$2=$S$5,$F159*SUM(I159,IF($S159="",0,IF(INDEX($V$3:$V$5,MATCH($S159,$U$3:$U$5,0))="Yes",M159,0))),
IF($U$2=$S$6,$F159*SUM(I159,IF($S159="",0,IF(INDEX($V$3:$V$5,MATCH($S159,$U$3:$U$5,0))="Yes",M159,0)),0)*$R159)))</f>
        <v>0</v>
      </c>
      <c r="W159" s="162" t="b" cm="1">
        <f t="array" ref="W159">IF(COUNTIFS($P$8:$R$8,$U$2)&gt;0,$F159*J159*INDEX($P159:$R159,,MATCH($U$2,$P$8:$R$8,0)),
IF($U$2=$S$5,$F159*SUM(J159,IF($S159="",0,IF(INDEX($V$3:$V$5,MATCH($S159,$U$3:$U$5,0))="Yes",N159,0))),
IF($U$2=$S$6,$F159*SUM(J159,IF($S159="",0,IF(INDEX($V$3:$V$5,MATCH($S159,$U$3:$U$5,0))="Yes",N159,0)),0)*$R159)))</f>
        <v>0</v>
      </c>
      <c r="Y159" s="162" t="e" cm="1">
        <f t="array" ref="Y159">INDEX($U159:$W159,,MATCH('Instructions &amp; General Inputs'!$C$35,$U$8:$W$8,0))</f>
        <v>#N/A</v>
      </c>
      <c r="AA159" s="80" t="s">
        <v>143</v>
      </c>
      <c r="AB159" s="80" t="s">
        <v>147</v>
      </c>
      <c r="AC159" s="80" t="s">
        <v>55</v>
      </c>
      <c r="AD159" s="80" t="s">
        <v>20</v>
      </c>
      <c r="AE159" s="80" t="s">
        <v>14</v>
      </c>
      <c r="AF159" s="80" t="s">
        <v>146</v>
      </c>
      <c r="AG159" s="80">
        <v>290</v>
      </c>
      <c r="AH159" s="80" t="s">
        <v>33</v>
      </c>
      <c r="AI159">
        <f t="shared" si="25"/>
        <v>2019</v>
      </c>
      <c r="AK159" s="80" t="s">
        <v>163</v>
      </c>
      <c r="AL159" s="80" t="s">
        <v>151</v>
      </c>
      <c r="AM159" s="80" t="s">
        <v>147</v>
      </c>
      <c r="AN159" s="80" t="s">
        <v>56</v>
      </c>
      <c r="AO159" s="80" t="s">
        <v>116</v>
      </c>
      <c r="AP159" s="80" t="s">
        <v>22</v>
      </c>
      <c r="AQ159" s="80">
        <v>4</v>
      </c>
      <c r="AR159">
        <f t="shared" si="26"/>
        <v>2019</v>
      </c>
    </row>
    <row r="160" spans="2:44" x14ac:dyDescent="0.3">
      <c r="B160" s="23" t="s">
        <v>48</v>
      </c>
      <c r="C160" s="23" t="s">
        <v>4</v>
      </c>
      <c r="D160" s="23" t="s">
        <v>8</v>
      </c>
      <c r="E160" s="23" t="s">
        <v>58</v>
      </c>
      <c r="F160" s="82">
        <f>IF(INDEX('Instructions &amp; General Inputs'!$D$24:$D$32,MATCH(E160,'Instructions &amp; General Inputs'!$C$24:$C$32,0))="Yes",SUMIFS($AG:$AG,$AI:$AI,F$5,$AC:$AC,$E160,$AD:$AD,$C160,$AE:$AE,$D160),0)</f>
        <v>0</v>
      </c>
      <c r="G160" s="25"/>
      <c r="H160" s="161">
        <v>0.2</v>
      </c>
      <c r="I160" s="161">
        <v>0.25</v>
      </c>
      <c r="J160" s="161">
        <v>0.33333333333333331</v>
      </c>
      <c r="K160" s="25"/>
      <c r="L160" s="161" t="s">
        <v>482</v>
      </c>
      <c r="M160" s="161" t="s">
        <v>482</v>
      </c>
      <c r="N160" s="161" t="s">
        <v>482</v>
      </c>
      <c r="O160" s="25"/>
      <c r="P160" s="167">
        <v>1</v>
      </c>
      <c r="Q160" s="167">
        <v>0</v>
      </c>
      <c r="R160" s="167">
        <v>1</v>
      </c>
      <c r="S160" s="160" t="str">
        <f t="shared" si="24"/>
        <v/>
      </c>
      <c r="T160" s="25"/>
      <c r="U160" s="162" t="b" cm="1">
        <f t="array" ref="U160">IF(COUNTIFS($P$8:$R$8,$U$2)&gt;0,$F160*H160*INDEX($P160:$R160,,MATCH($U$2,$P$8:$R$8,0)),
IF($U$2=$S$5,$F160*SUM(H160,IF($S160="",0,IF(INDEX($V$3:$V$5,MATCH($S160,$U$3:$U$5,0))="Yes",L160,0))),
IF($U$2=$S$6,$F160*SUM(H160,IF($S160="",0,IF(INDEX($V$3:$V$5,MATCH($S160,$U$3:$U$5,0))="Yes",L160,0)),0)*$R160)))</f>
        <v>0</v>
      </c>
      <c r="V160" s="162" t="b" cm="1">
        <f t="array" ref="V160">IF(COUNTIFS($P$8:$R$8,$U$2)&gt;0,$F160*I160*INDEX($P160:$R160,,MATCH($U$2,$P$8:$R$8,0)),
IF($U$2=$S$5,$F160*SUM(I160,IF($S160="",0,IF(INDEX($V$3:$V$5,MATCH($S160,$U$3:$U$5,0))="Yes",M160,0))),
IF($U$2=$S$6,$F160*SUM(I160,IF($S160="",0,IF(INDEX($V$3:$V$5,MATCH($S160,$U$3:$U$5,0))="Yes",M160,0)),0)*$R160)))</f>
        <v>0</v>
      </c>
      <c r="W160" s="162" t="b" cm="1">
        <f t="array" ref="W160">IF(COUNTIFS($P$8:$R$8,$U$2)&gt;0,$F160*J160*INDEX($P160:$R160,,MATCH($U$2,$P$8:$R$8,0)),
IF($U$2=$S$5,$F160*SUM(J160,IF($S160="",0,IF(INDEX($V$3:$V$5,MATCH($S160,$U$3:$U$5,0))="Yes",N160,0))),
IF($U$2=$S$6,$F160*SUM(J160,IF($S160="",0,IF(INDEX($V$3:$V$5,MATCH($S160,$U$3:$U$5,0))="Yes",N160,0)),0)*$R160)))</f>
        <v>0</v>
      </c>
      <c r="Y160" s="162" t="e" cm="1">
        <f t="array" ref="Y160">INDEX($U160:$W160,,MATCH('Instructions &amp; General Inputs'!$C$35,$U$8:$W$8,0))</f>
        <v>#N/A</v>
      </c>
      <c r="AA160" s="80" t="s">
        <v>143</v>
      </c>
      <c r="AB160" s="80" t="s">
        <v>147</v>
      </c>
      <c r="AC160" s="80" t="s">
        <v>55</v>
      </c>
      <c r="AD160" s="80" t="s">
        <v>20</v>
      </c>
      <c r="AE160" s="80" t="s">
        <v>14</v>
      </c>
      <c r="AF160" s="80" t="s">
        <v>148</v>
      </c>
      <c r="AG160" s="80">
        <v>3080.9032141268253</v>
      </c>
      <c r="AH160" s="80" t="s">
        <v>33</v>
      </c>
      <c r="AI160">
        <f t="shared" si="25"/>
        <v>2019</v>
      </c>
      <c r="AK160" s="80" t="s">
        <v>163</v>
      </c>
      <c r="AL160" s="80" t="s">
        <v>151</v>
      </c>
      <c r="AM160" s="80" t="s">
        <v>147</v>
      </c>
      <c r="AN160" s="80" t="s">
        <v>56</v>
      </c>
      <c r="AO160" s="80" t="s">
        <v>13</v>
      </c>
      <c r="AP160" s="80" t="s">
        <v>14</v>
      </c>
      <c r="AQ160" s="80">
        <v>17</v>
      </c>
      <c r="AR160">
        <f t="shared" si="26"/>
        <v>2019</v>
      </c>
    </row>
    <row r="161" spans="2:44" x14ac:dyDescent="0.3">
      <c r="B161" s="23" t="s">
        <v>48</v>
      </c>
      <c r="C161" s="23" t="s">
        <v>4</v>
      </c>
      <c r="D161" s="23" t="s">
        <v>9</v>
      </c>
      <c r="E161" s="23" t="s">
        <v>58</v>
      </c>
      <c r="F161" s="82">
        <f>IF(INDEX('Instructions &amp; General Inputs'!$D$24:$D$32,MATCH(E161,'Instructions &amp; General Inputs'!$C$24:$C$32,0))="Yes",SUMIFS($AG:$AG,$AI:$AI,F$5,$AC:$AC,$E161,$AD:$AD,$C161,$AE:$AE,$D161),0)</f>
        <v>0</v>
      </c>
      <c r="G161" s="25"/>
      <c r="H161" s="161">
        <v>0.2</v>
      </c>
      <c r="I161" s="161">
        <v>0.25</v>
      </c>
      <c r="J161" s="161">
        <v>0.33333333333333331</v>
      </c>
      <c r="K161" s="25"/>
      <c r="L161" s="161" t="s">
        <v>482</v>
      </c>
      <c r="M161" s="161" t="s">
        <v>482</v>
      </c>
      <c r="N161" s="161" t="s">
        <v>482</v>
      </c>
      <c r="O161" s="25"/>
      <c r="P161" s="167">
        <v>1</v>
      </c>
      <c r="Q161" s="167">
        <v>0</v>
      </c>
      <c r="R161" s="167">
        <v>1</v>
      </c>
      <c r="S161" s="160" t="str">
        <f t="shared" si="24"/>
        <v/>
      </c>
      <c r="T161" s="25"/>
      <c r="U161" s="162" t="b" cm="1">
        <f t="array" ref="U161">IF(COUNTIFS($P$8:$R$8,$U$2)&gt;0,$F161*H161*INDEX($P161:$R161,,MATCH($U$2,$P$8:$R$8,0)),
IF($U$2=$S$5,$F161*SUM(H161,IF($S161="",0,IF(INDEX($V$3:$V$5,MATCH($S161,$U$3:$U$5,0))="Yes",L161,0))),
IF($U$2=$S$6,$F161*SUM(H161,IF($S161="",0,IF(INDEX($V$3:$V$5,MATCH($S161,$U$3:$U$5,0))="Yes",L161,0)),0)*$R161)))</f>
        <v>0</v>
      </c>
      <c r="V161" s="162" t="b" cm="1">
        <f t="array" ref="V161">IF(COUNTIFS($P$8:$R$8,$U$2)&gt;0,$F161*I161*INDEX($P161:$R161,,MATCH($U$2,$P$8:$R$8,0)),
IF($U$2=$S$5,$F161*SUM(I161,IF($S161="",0,IF(INDEX($V$3:$V$5,MATCH($S161,$U$3:$U$5,0))="Yes",M161,0))),
IF($U$2=$S$6,$F161*SUM(I161,IF($S161="",0,IF(INDEX($V$3:$V$5,MATCH($S161,$U$3:$U$5,0))="Yes",M161,0)),0)*$R161)))</f>
        <v>0</v>
      </c>
      <c r="W161" s="162" t="b" cm="1">
        <f t="array" ref="W161">IF(COUNTIFS($P$8:$R$8,$U$2)&gt;0,$F161*J161*INDEX($P161:$R161,,MATCH($U$2,$P$8:$R$8,0)),
IF($U$2=$S$5,$F161*SUM(J161,IF($S161="",0,IF(INDEX($V$3:$V$5,MATCH($S161,$U$3:$U$5,0))="Yes",N161,0))),
IF($U$2=$S$6,$F161*SUM(J161,IF($S161="",0,IF(INDEX($V$3:$V$5,MATCH($S161,$U$3:$U$5,0))="Yes",N161,0)),0)*$R161)))</f>
        <v>0</v>
      </c>
      <c r="Y161" s="162" t="e" cm="1">
        <f t="array" ref="Y161">INDEX($U161:$W161,,MATCH('Instructions &amp; General Inputs'!$C$35,$U$8:$W$8,0))</f>
        <v>#N/A</v>
      </c>
      <c r="AA161" s="80" t="s">
        <v>143</v>
      </c>
      <c r="AB161" s="80" t="s">
        <v>147</v>
      </c>
      <c r="AC161" s="80" t="s">
        <v>55</v>
      </c>
      <c r="AD161" s="80" t="s">
        <v>20</v>
      </c>
      <c r="AE161" s="80" t="s">
        <v>6</v>
      </c>
      <c r="AF161" s="80" t="s">
        <v>145</v>
      </c>
      <c r="AG161" s="80">
        <v>958.52419197559357</v>
      </c>
      <c r="AH161" s="80" t="s">
        <v>33</v>
      </c>
      <c r="AI161">
        <f t="shared" si="25"/>
        <v>2019</v>
      </c>
      <c r="AK161" s="80" t="s">
        <v>163</v>
      </c>
      <c r="AL161" s="80" t="s">
        <v>151</v>
      </c>
      <c r="AM161" s="80" t="s">
        <v>147</v>
      </c>
      <c r="AN161" s="80" t="s">
        <v>56</v>
      </c>
      <c r="AO161" s="80" t="s">
        <v>15</v>
      </c>
      <c r="AP161" s="80" t="s">
        <v>14</v>
      </c>
      <c r="AQ161" s="80">
        <v>16</v>
      </c>
      <c r="AR161">
        <f t="shared" si="26"/>
        <v>2019</v>
      </c>
    </row>
    <row r="162" spans="2:44" x14ac:dyDescent="0.3">
      <c r="B162" s="23" t="s">
        <v>48</v>
      </c>
      <c r="C162" s="23" t="s">
        <v>4</v>
      </c>
      <c r="D162" s="23" t="s">
        <v>10</v>
      </c>
      <c r="E162" s="23" t="s">
        <v>58</v>
      </c>
      <c r="F162" s="82">
        <f>IF(INDEX('Instructions &amp; General Inputs'!$D$24:$D$32,MATCH(E162,'Instructions &amp; General Inputs'!$C$24:$C$32,0))="Yes",SUMIFS($AG:$AG,$AI:$AI,F$5,$AC:$AC,$E162,$AD:$AD,$C162,$AE:$AE,$D162),0)</f>
        <v>0</v>
      </c>
      <c r="G162" s="25"/>
      <c r="H162" s="161">
        <v>0.2</v>
      </c>
      <c r="I162" s="161">
        <v>0.25</v>
      </c>
      <c r="J162" s="161">
        <v>0.33333333333333331</v>
      </c>
      <c r="K162" s="25"/>
      <c r="L162" s="161" t="s">
        <v>482</v>
      </c>
      <c r="M162" s="161" t="s">
        <v>482</v>
      </c>
      <c r="N162" s="161" t="s">
        <v>482</v>
      </c>
      <c r="O162" s="25"/>
      <c r="P162" s="167">
        <v>1</v>
      </c>
      <c r="Q162" s="167">
        <v>0</v>
      </c>
      <c r="R162" s="167">
        <v>1</v>
      </c>
      <c r="S162" s="160" t="str">
        <f t="shared" si="24"/>
        <v/>
      </c>
      <c r="T162" s="25"/>
      <c r="U162" s="162" t="b" cm="1">
        <f t="array" ref="U162">IF(COUNTIFS($P$8:$R$8,$U$2)&gt;0,$F162*H162*INDEX($P162:$R162,,MATCH($U$2,$P$8:$R$8,0)),
IF($U$2=$S$5,$F162*SUM(H162,IF($S162="",0,IF(INDEX($V$3:$V$5,MATCH($S162,$U$3:$U$5,0))="Yes",L162,0))),
IF($U$2=$S$6,$F162*SUM(H162,IF($S162="",0,IF(INDEX($V$3:$V$5,MATCH($S162,$U$3:$U$5,0))="Yes",L162,0)),0)*$R162)))</f>
        <v>0</v>
      </c>
      <c r="V162" s="162" t="b" cm="1">
        <f t="array" ref="V162">IF(COUNTIFS($P$8:$R$8,$U$2)&gt;0,$F162*I162*INDEX($P162:$R162,,MATCH($U$2,$P$8:$R$8,0)),
IF($U$2=$S$5,$F162*SUM(I162,IF($S162="",0,IF(INDEX($V$3:$V$5,MATCH($S162,$U$3:$U$5,0))="Yes",M162,0))),
IF($U$2=$S$6,$F162*SUM(I162,IF($S162="",0,IF(INDEX($V$3:$V$5,MATCH($S162,$U$3:$U$5,0))="Yes",M162,0)),0)*$R162)))</f>
        <v>0</v>
      </c>
      <c r="W162" s="162" t="b" cm="1">
        <f t="array" ref="W162">IF(COUNTIFS($P$8:$R$8,$U$2)&gt;0,$F162*J162*INDEX($P162:$R162,,MATCH($U$2,$P$8:$R$8,0)),
IF($U$2=$S$5,$F162*SUM(J162,IF($S162="",0,IF(INDEX($V$3:$V$5,MATCH($S162,$U$3:$U$5,0))="Yes",N162,0))),
IF($U$2=$S$6,$F162*SUM(J162,IF($S162="",0,IF(INDEX($V$3:$V$5,MATCH($S162,$U$3:$U$5,0))="Yes",N162,0)),0)*$R162)))</f>
        <v>0</v>
      </c>
      <c r="Y162" s="162" t="e" cm="1">
        <f t="array" ref="Y162">INDEX($U162:$W162,,MATCH('Instructions &amp; General Inputs'!$C$35,$U$8:$W$8,0))</f>
        <v>#N/A</v>
      </c>
      <c r="AA162" s="80" t="s">
        <v>143</v>
      </c>
      <c r="AB162" s="80" t="s">
        <v>147</v>
      </c>
      <c r="AC162" s="80" t="s">
        <v>55</v>
      </c>
      <c r="AD162" s="80" t="s">
        <v>20</v>
      </c>
      <c r="AE162" s="80" t="s">
        <v>6</v>
      </c>
      <c r="AF162" s="80" t="s">
        <v>146</v>
      </c>
      <c r="AG162" s="80">
        <v>24</v>
      </c>
      <c r="AH162" s="80" t="s">
        <v>33</v>
      </c>
      <c r="AI162">
        <f t="shared" si="25"/>
        <v>2019</v>
      </c>
      <c r="AK162" s="80" t="s">
        <v>163</v>
      </c>
      <c r="AL162" s="80" t="s">
        <v>151</v>
      </c>
      <c r="AM162" s="80" t="s">
        <v>147</v>
      </c>
      <c r="AN162" s="80" t="s">
        <v>56</v>
      </c>
      <c r="AO162" s="80" t="s">
        <v>4</v>
      </c>
      <c r="AP162" s="80" t="s">
        <v>8</v>
      </c>
      <c r="AQ162" s="80">
        <v>1174</v>
      </c>
      <c r="AR162">
        <f t="shared" si="26"/>
        <v>2019</v>
      </c>
    </row>
    <row r="163" spans="2:44" x14ac:dyDescent="0.3">
      <c r="B163" s="23" t="s">
        <v>48</v>
      </c>
      <c r="C163" s="23" t="s">
        <v>11</v>
      </c>
      <c r="D163" s="23" t="s">
        <v>12</v>
      </c>
      <c r="E163" s="23" t="s">
        <v>58</v>
      </c>
      <c r="F163" s="82">
        <f>IF(INDEX('Instructions &amp; General Inputs'!$D$24:$D$32,MATCH(E163,'Instructions &amp; General Inputs'!$C$24:$C$32,0))="Yes",SUMIFS($AG:$AG,$AI:$AI,F$5,$AC:$AC,$E163,$AD:$AD,$C163,$AE:$AE,$D163),0)</f>
        <v>0</v>
      </c>
      <c r="G163" s="25"/>
      <c r="H163" s="161">
        <v>0.12</v>
      </c>
      <c r="I163" s="161">
        <v>0.15</v>
      </c>
      <c r="J163" s="161">
        <v>0.19999999999999998</v>
      </c>
      <c r="K163" s="25"/>
      <c r="L163" s="161">
        <v>0.4</v>
      </c>
      <c r="M163" s="161">
        <v>0.4</v>
      </c>
      <c r="N163" s="161">
        <v>0.4</v>
      </c>
      <c r="O163" s="25"/>
      <c r="P163" s="167">
        <v>1</v>
      </c>
      <c r="Q163" s="167">
        <v>0</v>
      </c>
      <c r="R163" s="167">
        <v>1</v>
      </c>
      <c r="S163" s="160" t="str">
        <f t="shared" si="24"/>
        <v>SMI</v>
      </c>
      <c r="T163" s="25"/>
      <c r="U163" s="162" t="b" cm="1">
        <f t="array" ref="U163">IF(COUNTIFS($P$8:$R$8,$U$2)&gt;0,$F163*H163*INDEX($P163:$R163,,MATCH($U$2,$P$8:$R$8,0)),
IF($U$2=$S$5,$F163*SUM(H163,IF($S163="",0,IF(INDEX($V$3:$V$5,MATCH($S163,$U$3:$U$5,0))="Yes",L163,0))),
IF($U$2=$S$6,$F163*SUM(H163,IF($S163="",0,IF(INDEX($V$3:$V$5,MATCH($S163,$U$3:$U$5,0))="Yes",L163,0)),0)*$R163)))</f>
        <v>0</v>
      </c>
      <c r="V163" s="162" t="b" cm="1">
        <f t="array" ref="V163">IF(COUNTIFS($P$8:$R$8,$U$2)&gt;0,$F163*I163*INDEX($P163:$R163,,MATCH($U$2,$P$8:$R$8,0)),
IF($U$2=$S$5,$F163*SUM(I163,IF($S163="",0,IF(INDEX($V$3:$V$5,MATCH($S163,$U$3:$U$5,0))="Yes",M163,0))),
IF($U$2=$S$6,$F163*SUM(I163,IF($S163="",0,IF(INDEX($V$3:$V$5,MATCH($S163,$U$3:$U$5,0))="Yes",M163,0)),0)*$R163)))</f>
        <v>0</v>
      </c>
      <c r="W163" s="162" t="b" cm="1">
        <f t="array" ref="W163">IF(COUNTIFS($P$8:$R$8,$U$2)&gt;0,$F163*J163*INDEX($P163:$R163,,MATCH($U$2,$P$8:$R$8,0)),
IF($U$2=$S$5,$F163*SUM(J163,IF($S163="",0,IF(INDEX($V$3:$V$5,MATCH($S163,$U$3:$U$5,0))="Yes",N163,0))),
IF($U$2=$S$6,$F163*SUM(J163,IF($S163="",0,IF(INDEX($V$3:$V$5,MATCH($S163,$U$3:$U$5,0))="Yes",N163,0)),0)*$R163)))</f>
        <v>0</v>
      </c>
      <c r="Y163" s="162" t="e" cm="1">
        <f t="array" ref="Y163">INDEX($U163:$W163,,MATCH('Instructions &amp; General Inputs'!$C$35,$U$8:$W$8,0))</f>
        <v>#N/A</v>
      </c>
      <c r="AA163" s="80" t="s">
        <v>143</v>
      </c>
      <c r="AB163" s="80" t="s">
        <v>147</v>
      </c>
      <c r="AC163" s="80" t="s">
        <v>55</v>
      </c>
      <c r="AD163" s="80" t="s">
        <v>20</v>
      </c>
      <c r="AE163" s="80" t="s">
        <v>6</v>
      </c>
      <c r="AF163" s="80" t="s">
        <v>148</v>
      </c>
      <c r="AG163" s="80">
        <v>420.74193501472473</v>
      </c>
      <c r="AH163" s="80" t="s">
        <v>33</v>
      </c>
      <c r="AI163">
        <f t="shared" si="25"/>
        <v>2019</v>
      </c>
      <c r="AK163" s="80" t="s">
        <v>163</v>
      </c>
      <c r="AL163" s="80" t="s">
        <v>151</v>
      </c>
      <c r="AM163" s="80" t="s">
        <v>147</v>
      </c>
      <c r="AN163" s="80" t="s">
        <v>56</v>
      </c>
      <c r="AO163" s="80" t="s">
        <v>11</v>
      </c>
      <c r="AP163" s="80" t="s">
        <v>8</v>
      </c>
      <c r="AQ163" s="80">
        <v>203</v>
      </c>
      <c r="AR163">
        <f t="shared" si="26"/>
        <v>2019</v>
      </c>
    </row>
    <row r="164" spans="2:44" x14ac:dyDescent="0.3">
      <c r="B164" s="23" t="s">
        <v>48</v>
      </c>
      <c r="C164" s="23" t="s">
        <v>11</v>
      </c>
      <c r="D164" s="23" t="s">
        <v>8</v>
      </c>
      <c r="E164" s="23" t="s">
        <v>58</v>
      </c>
      <c r="F164" s="82">
        <f>IF(INDEX('Instructions &amp; General Inputs'!$D$24:$D$32,MATCH(E164,'Instructions &amp; General Inputs'!$C$24:$C$32,0))="Yes",SUMIFS($AG:$AG,$AI:$AI,F$5,$AC:$AC,$E164,$AD:$AD,$C164,$AE:$AE,$D164),0)</f>
        <v>0</v>
      </c>
      <c r="G164" s="25"/>
      <c r="H164" s="161">
        <v>0.12</v>
      </c>
      <c r="I164" s="161">
        <v>0.15</v>
      </c>
      <c r="J164" s="161">
        <v>0.19999999999999998</v>
      </c>
      <c r="K164" s="25"/>
      <c r="L164" s="161">
        <v>0.4</v>
      </c>
      <c r="M164" s="161">
        <v>0.4</v>
      </c>
      <c r="N164" s="161">
        <v>0.4</v>
      </c>
      <c r="O164" s="25"/>
      <c r="P164" s="167">
        <v>1</v>
      </c>
      <c r="Q164" s="167">
        <v>0</v>
      </c>
      <c r="R164" s="167">
        <v>1</v>
      </c>
      <c r="S164" s="160" t="str">
        <f t="shared" si="24"/>
        <v>SMI</v>
      </c>
      <c r="T164" s="25"/>
      <c r="U164" s="162" t="b" cm="1">
        <f t="array" ref="U164">IF(COUNTIFS($P$8:$R$8,$U$2)&gt;0,$F164*H164*INDEX($P164:$R164,,MATCH($U$2,$P$8:$R$8,0)),
IF($U$2=$S$5,$F164*SUM(H164,IF($S164="",0,IF(INDEX($V$3:$V$5,MATCH($S164,$U$3:$U$5,0))="Yes",L164,0))),
IF($U$2=$S$6,$F164*SUM(H164,IF($S164="",0,IF(INDEX($V$3:$V$5,MATCH($S164,$U$3:$U$5,0))="Yes",L164,0)),0)*$R164)))</f>
        <v>0</v>
      </c>
      <c r="V164" s="162" t="b" cm="1">
        <f t="array" ref="V164">IF(COUNTIFS($P$8:$R$8,$U$2)&gt;0,$F164*I164*INDEX($P164:$R164,,MATCH($U$2,$P$8:$R$8,0)),
IF($U$2=$S$5,$F164*SUM(I164,IF($S164="",0,IF(INDEX($V$3:$V$5,MATCH($S164,$U$3:$U$5,0))="Yes",M164,0))),
IF($U$2=$S$6,$F164*SUM(I164,IF($S164="",0,IF(INDEX($V$3:$V$5,MATCH($S164,$U$3:$U$5,0))="Yes",M164,0)),0)*$R164)))</f>
        <v>0</v>
      </c>
      <c r="W164" s="162" t="b" cm="1">
        <f t="array" ref="W164">IF(COUNTIFS($P$8:$R$8,$U$2)&gt;0,$F164*J164*INDEX($P164:$R164,,MATCH($U$2,$P$8:$R$8,0)),
IF($U$2=$S$5,$F164*SUM(J164,IF($S164="",0,IF(INDEX($V$3:$V$5,MATCH($S164,$U$3:$U$5,0))="Yes",N164,0))),
IF($U$2=$S$6,$F164*SUM(J164,IF($S164="",0,IF(INDEX($V$3:$V$5,MATCH($S164,$U$3:$U$5,0))="Yes",N164,0)),0)*$R164)))</f>
        <v>0</v>
      </c>
      <c r="Y164" s="162" t="e" cm="1">
        <f t="array" ref="Y164">INDEX($U164:$W164,,MATCH('Instructions &amp; General Inputs'!$C$35,$U$8:$W$8,0))</f>
        <v>#N/A</v>
      </c>
      <c r="AA164" s="80" t="s">
        <v>143</v>
      </c>
      <c r="AB164" s="80" t="s">
        <v>147</v>
      </c>
      <c r="AC164" s="80" t="s">
        <v>55</v>
      </c>
      <c r="AD164" s="80" t="s">
        <v>24</v>
      </c>
      <c r="AE164" s="80" t="s">
        <v>22</v>
      </c>
      <c r="AF164" s="80" t="s">
        <v>145</v>
      </c>
      <c r="AG164" s="80">
        <v>815.5737289339304</v>
      </c>
      <c r="AH164" s="80" t="s">
        <v>33</v>
      </c>
      <c r="AI164">
        <f t="shared" si="25"/>
        <v>2019</v>
      </c>
      <c r="AK164" s="80" t="s">
        <v>163</v>
      </c>
      <c r="AL164" s="80" t="s">
        <v>151</v>
      </c>
      <c r="AM164" s="80" t="s">
        <v>147</v>
      </c>
      <c r="AN164" s="80" t="s">
        <v>57</v>
      </c>
      <c r="AO164" s="80" t="s">
        <v>20</v>
      </c>
      <c r="AP164" s="80" t="s">
        <v>14</v>
      </c>
      <c r="AQ164" s="80">
        <v>10</v>
      </c>
      <c r="AR164">
        <f t="shared" si="26"/>
        <v>2019</v>
      </c>
    </row>
    <row r="165" spans="2:44" x14ac:dyDescent="0.3">
      <c r="B165" s="23" t="s">
        <v>48</v>
      </c>
      <c r="C165" s="23" t="s">
        <v>11</v>
      </c>
      <c r="D165" s="23" t="s">
        <v>9</v>
      </c>
      <c r="E165" s="23" t="s">
        <v>58</v>
      </c>
      <c r="F165" s="82">
        <f>IF(INDEX('Instructions &amp; General Inputs'!$D$24:$D$32,MATCH(E165,'Instructions &amp; General Inputs'!$C$24:$C$32,0))="Yes",SUMIFS($AG:$AG,$AI:$AI,F$5,$AC:$AC,$E165,$AD:$AD,$C165,$AE:$AE,$D165),0)</f>
        <v>0</v>
      </c>
      <c r="G165" s="25"/>
      <c r="H165" s="161">
        <v>0.12</v>
      </c>
      <c r="I165" s="161">
        <v>0.15</v>
      </c>
      <c r="J165" s="161">
        <v>0.19999999999999998</v>
      </c>
      <c r="K165" s="25"/>
      <c r="L165" s="161">
        <v>0.4</v>
      </c>
      <c r="M165" s="161">
        <v>0.4</v>
      </c>
      <c r="N165" s="161">
        <v>0.4</v>
      </c>
      <c r="O165" s="25"/>
      <c r="P165" s="167">
        <v>1</v>
      </c>
      <c r="Q165" s="167">
        <v>0</v>
      </c>
      <c r="R165" s="167">
        <v>1</v>
      </c>
      <c r="S165" s="160" t="str">
        <f t="shared" si="24"/>
        <v>SMI</v>
      </c>
      <c r="T165" s="25"/>
      <c r="U165" s="162" t="b" cm="1">
        <f t="array" ref="U165">IF(COUNTIFS($P$8:$R$8,$U$2)&gt;0,$F165*H165*INDEX($P165:$R165,,MATCH($U$2,$P$8:$R$8,0)),
IF($U$2=$S$5,$F165*SUM(H165,IF($S165="",0,IF(INDEX($V$3:$V$5,MATCH($S165,$U$3:$U$5,0))="Yes",L165,0))),
IF($U$2=$S$6,$F165*SUM(H165,IF($S165="",0,IF(INDEX($V$3:$V$5,MATCH($S165,$U$3:$U$5,0))="Yes",L165,0)),0)*$R165)))</f>
        <v>0</v>
      </c>
      <c r="V165" s="162" t="b" cm="1">
        <f t="array" ref="V165">IF(COUNTIFS($P$8:$R$8,$U$2)&gt;0,$F165*I165*INDEX($P165:$R165,,MATCH($U$2,$P$8:$R$8,0)),
IF($U$2=$S$5,$F165*SUM(I165,IF($S165="",0,IF(INDEX($V$3:$V$5,MATCH($S165,$U$3:$U$5,0))="Yes",M165,0))),
IF($U$2=$S$6,$F165*SUM(I165,IF($S165="",0,IF(INDEX($V$3:$V$5,MATCH($S165,$U$3:$U$5,0))="Yes",M165,0)),0)*$R165)))</f>
        <v>0</v>
      </c>
      <c r="W165" s="162" t="b" cm="1">
        <f t="array" ref="W165">IF(COUNTIFS($P$8:$R$8,$U$2)&gt;0,$F165*J165*INDEX($P165:$R165,,MATCH($U$2,$P$8:$R$8,0)),
IF($U$2=$S$5,$F165*SUM(J165,IF($S165="",0,IF(INDEX($V$3:$V$5,MATCH($S165,$U$3:$U$5,0))="Yes",N165,0))),
IF($U$2=$S$6,$F165*SUM(J165,IF($S165="",0,IF(INDEX($V$3:$V$5,MATCH($S165,$U$3:$U$5,0))="Yes",N165,0)),0)*$R165)))</f>
        <v>0</v>
      </c>
      <c r="Y165" s="162" t="e" cm="1">
        <f t="array" ref="Y165">INDEX($U165:$W165,,MATCH('Instructions &amp; General Inputs'!$C$35,$U$8:$W$8,0))</f>
        <v>#N/A</v>
      </c>
      <c r="AA165" s="80" t="s">
        <v>143</v>
      </c>
      <c r="AB165" s="80" t="s">
        <v>147</v>
      </c>
      <c r="AC165" s="80" t="s">
        <v>55</v>
      </c>
      <c r="AD165" s="80" t="s">
        <v>24</v>
      </c>
      <c r="AE165" s="80" t="s">
        <v>22</v>
      </c>
      <c r="AF165" s="80" t="s">
        <v>146</v>
      </c>
      <c r="AG165" s="80">
        <v>58</v>
      </c>
      <c r="AH165" s="80" t="s">
        <v>33</v>
      </c>
      <c r="AI165">
        <f t="shared" si="25"/>
        <v>2019</v>
      </c>
      <c r="AK165" s="80" t="s">
        <v>163</v>
      </c>
      <c r="AL165" s="80" t="s">
        <v>151</v>
      </c>
      <c r="AM165" s="80" t="s">
        <v>147</v>
      </c>
      <c r="AN165" s="80" t="s">
        <v>57</v>
      </c>
      <c r="AO165" s="80" t="s">
        <v>116</v>
      </c>
      <c r="AP165" s="80" t="s">
        <v>22</v>
      </c>
      <c r="AQ165" s="80">
        <v>10</v>
      </c>
      <c r="AR165">
        <f t="shared" si="26"/>
        <v>2019</v>
      </c>
    </row>
    <row r="166" spans="2:44" x14ac:dyDescent="0.3">
      <c r="B166" s="23" t="s">
        <v>48</v>
      </c>
      <c r="C166" s="23" t="s">
        <v>11</v>
      </c>
      <c r="D166" s="23" t="s">
        <v>10</v>
      </c>
      <c r="E166" s="23" t="s">
        <v>58</v>
      </c>
      <c r="F166" s="82">
        <f>IF(INDEX('Instructions &amp; General Inputs'!$D$24:$D$32,MATCH(E166,'Instructions &amp; General Inputs'!$C$24:$C$32,0))="Yes",SUMIFS($AG:$AG,$AI:$AI,F$5,$AC:$AC,$E166,$AD:$AD,$C166,$AE:$AE,$D166),0)</f>
        <v>0</v>
      </c>
      <c r="G166" s="25"/>
      <c r="H166" s="161">
        <v>0.12</v>
      </c>
      <c r="I166" s="161">
        <v>0.15</v>
      </c>
      <c r="J166" s="161">
        <v>0.19999999999999998</v>
      </c>
      <c r="K166" s="25"/>
      <c r="L166" s="161">
        <v>0.4</v>
      </c>
      <c r="M166" s="161">
        <v>0.4</v>
      </c>
      <c r="N166" s="161">
        <v>0.4</v>
      </c>
      <c r="O166" s="25"/>
      <c r="P166" s="167">
        <v>1</v>
      </c>
      <c r="Q166" s="167">
        <v>0</v>
      </c>
      <c r="R166" s="167">
        <v>1</v>
      </c>
      <c r="S166" s="160" t="str">
        <f t="shared" si="24"/>
        <v>SMI</v>
      </c>
      <c r="T166" s="25"/>
      <c r="U166" s="162" t="b" cm="1">
        <f t="array" ref="U166">IF(COUNTIFS($P$8:$R$8,$U$2)&gt;0,$F166*H166*INDEX($P166:$R166,,MATCH($U$2,$P$8:$R$8,0)),
IF($U$2=$S$5,$F166*SUM(H166,IF($S166="",0,IF(INDEX($V$3:$V$5,MATCH($S166,$U$3:$U$5,0))="Yes",L166,0))),
IF($U$2=$S$6,$F166*SUM(H166,IF($S166="",0,IF(INDEX($V$3:$V$5,MATCH($S166,$U$3:$U$5,0))="Yes",L166,0)),0)*$R166)))</f>
        <v>0</v>
      </c>
      <c r="V166" s="162" t="b" cm="1">
        <f t="array" ref="V166">IF(COUNTIFS($P$8:$R$8,$U$2)&gt;0,$F166*I166*INDEX($P166:$R166,,MATCH($U$2,$P$8:$R$8,0)),
IF($U$2=$S$5,$F166*SUM(I166,IF($S166="",0,IF(INDEX($V$3:$V$5,MATCH($S166,$U$3:$U$5,0))="Yes",M166,0))),
IF($U$2=$S$6,$F166*SUM(I166,IF($S166="",0,IF(INDEX($V$3:$V$5,MATCH($S166,$U$3:$U$5,0))="Yes",M166,0)),0)*$R166)))</f>
        <v>0</v>
      </c>
      <c r="W166" s="162" t="b" cm="1">
        <f t="array" ref="W166">IF(COUNTIFS($P$8:$R$8,$U$2)&gt;0,$F166*J166*INDEX($P166:$R166,,MATCH($U$2,$P$8:$R$8,0)),
IF($U$2=$S$5,$F166*SUM(J166,IF($S166="",0,IF(INDEX($V$3:$V$5,MATCH($S166,$U$3:$U$5,0))="Yes",N166,0))),
IF($U$2=$S$6,$F166*SUM(J166,IF($S166="",0,IF(INDEX($V$3:$V$5,MATCH($S166,$U$3:$U$5,0))="Yes",N166,0)),0)*$R166)))</f>
        <v>0</v>
      </c>
      <c r="Y166" s="162" t="e" cm="1">
        <f t="array" ref="Y166">INDEX($U166:$W166,,MATCH('Instructions &amp; General Inputs'!$C$35,$U$8:$W$8,0))</f>
        <v>#N/A</v>
      </c>
      <c r="AA166" s="80" t="s">
        <v>143</v>
      </c>
      <c r="AB166" s="80" t="s">
        <v>147</v>
      </c>
      <c r="AC166" s="80" t="s">
        <v>55</v>
      </c>
      <c r="AD166" s="80" t="s">
        <v>24</v>
      </c>
      <c r="AE166" s="80" t="s">
        <v>22</v>
      </c>
      <c r="AF166" s="80" t="s">
        <v>148</v>
      </c>
      <c r="AG166" s="80">
        <v>362.0967739969492</v>
      </c>
      <c r="AH166" s="80" t="s">
        <v>33</v>
      </c>
      <c r="AI166">
        <f t="shared" si="25"/>
        <v>2019</v>
      </c>
      <c r="AK166" s="80" t="s">
        <v>163</v>
      </c>
      <c r="AL166" s="80" t="s">
        <v>151</v>
      </c>
      <c r="AM166" s="80" t="s">
        <v>147</v>
      </c>
      <c r="AN166" s="80" t="s">
        <v>57</v>
      </c>
      <c r="AO166" s="80" t="s">
        <v>116</v>
      </c>
      <c r="AP166" s="80" t="s">
        <v>23</v>
      </c>
      <c r="AQ166" s="80">
        <v>7</v>
      </c>
      <c r="AR166">
        <f t="shared" si="26"/>
        <v>2019</v>
      </c>
    </row>
    <row r="167" spans="2:44" x14ac:dyDescent="0.3">
      <c r="B167" s="23" t="s">
        <v>48</v>
      </c>
      <c r="C167" s="23" t="s">
        <v>13</v>
      </c>
      <c r="D167" s="23" t="s">
        <v>5</v>
      </c>
      <c r="E167" s="23" t="s">
        <v>58</v>
      </c>
      <c r="F167" s="82">
        <f>IF(INDEX('Instructions &amp; General Inputs'!$D$24:$D$32,MATCH(E167,'Instructions &amp; General Inputs'!$C$24:$C$32,0))="Yes",SUMIFS($AG:$AG,$AI:$AI,F$5,$AC:$AC,$E167,$AD:$AD,$C167,$AE:$AE,$D167),0)</f>
        <v>0</v>
      </c>
      <c r="G167" s="25"/>
      <c r="H167" s="161">
        <v>0.2</v>
      </c>
      <c r="I167" s="161">
        <v>0.25</v>
      </c>
      <c r="J167" s="161">
        <v>0.33333333333333331</v>
      </c>
      <c r="K167" s="25"/>
      <c r="L167" s="161" t="s">
        <v>482</v>
      </c>
      <c r="M167" s="161" t="s">
        <v>482</v>
      </c>
      <c r="N167" s="161" t="s">
        <v>482</v>
      </c>
      <c r="O167" s="25"/>
      <c r="P167" s="167">
        <v>1</v>
      </c>
      <c r="Q167" s="167">
        <v>0</v>
      </c>
      <c r="R167" s="167">
        <v>1</v>
      </c>
      <c r="S167" s="160" t="str">
        <f t="shared" si="24"/>
        <v/>
      </c>
      <c r="T167" s="25"/>
      <c r="U167" s="162" t="b" cm="1">
        <f t="array" ref="U167">IF(COUNTIFS($P$8:$R$8,$U$2)&gt;0,$F167*H167*INDEX($P167:$R167,,MATCH($U$2,$P$8:$R$8,0)),
IF($U$2=$S$5,$F167*SUM(H167,IF($S167="",0,IF(INDEX($V$3:$V$5,MATCH($S167,$U$3:$U$5,0))="Yes",L167,0))),
IF($U$2=$S$6,$F167*SUM(H167,IF($S167="",0,IF(INDEX($V$3:$V$5,MATCH($S167,$U$3:$U$5,0))="Yes",L167,0)),0)*$R167)))</f>
        <v>0</v>
      </c>
      <c r="V167" s="162" t="b" cm="1">
        <f t="array" ref="V167">IF(COUNTIFS($P$8:$R$8,$U$2)&gt;0,$F167*I167*INDEX($P167:$R167,,MATCH($U$2,$P$8:$R$8,0)),
IF($U$2=$S$5,$F167*SUM(I167,IF($S167="",0,IF(INDEX($V$3:$V$5,MATCH($S167,$U$3:$U$5,0))="Yes",M167,0))),
IF($U$2=$S$6,$F167*SUM(I167,IF($S167="",0,IF(INDEX($V$3:$V$5,MATCH($S167,$U$3:$U$5,0))="Yes",M167,0)),0)*$R167)))</f>
        <v>0</v>
      </c>
      <c r="W167" s="162" t="b" cm="1">
        <f t="array" ref="W167">IF(COUNTIFS($P$8:$R$8,$U$2)&gt;0,$F167*J167*INDEX($P167:$R167,,MATCH($U$2,$P$8:$R$8,0)),
IF($U$2=$S$5,$F167*SUM(J167,IF($S167="",0,IF(INDEX($V$3:$V$5,MATCH($S167,$U$3:$U$5,0))="Yes",N167,0))),
IF($U$2=$S$6,$F167*SUM(J167,IF($S167="",0,IF(INDEX($V$3:$V$5,MATCH($S167,$U$3:$U$5,0))="Yes",N167,0)),0)*$R167)))</f>
        <v>0</v>
      </c>
      <c r="Y167" s="162" t="e" cm="1">
        <f t="array" ref="Y167">INDEX($U167:$W167,,MATCH('Instructions &amp; General Inputs'!$C$35,$U$8:$W$8,0))</f>
        <v>#N/A</v>
      </c>
      <c r="AA167" s="80" t="s">
        <v>143</v>
      </c>
      <c r="AB167" s="80" t="s">
        <v>147</v>
      </c>
      <c r="AC167" s="80" t="s">
        <v>55</v>
      </c>
      <c r="AD167" s="80" t="s">
        <v>24</v>
      </c>
      <c r="AE167" s="80" t="s">
        <v>23</v>
      </c>
      <c r="AF167" s="80" t="s">
        <v>149</v>
      </c>
      <c r="AG167" s="80">
        <v>0.83870899677276611</v>
      </c>
      <c r="AH167" s="80" t="s">
        <v>33</v>
      </c>
      <c r="AI167">
        <f t="shared" si="25"/>
        <v>2019</v>
      </c>
      <c r="AK167" s="80" t="s">
        <v>163</v>
      </c>
      <c r="AL167" s="80" t="s">
        <v>151</v>
      </c>
      <c r="AM167" s="80" t="s">
        <v>147</v>
      </c>
      <c r="AN167" s="80" t="s">
        <v>57</v>
      </c>
      <c r="AO167" s="80" t="s">
        <v>13</v>
      </c>
      <c r="AP167" s="80" t="s">
        <v>14</v>
      </c>
      <c r="AQ167" s="80">
        <v>23</v>
      </c>
      <c r="AR167">
        <f t="shared" si="26"/>
        <v>2019</v>
      </c>
    </row>
    <row r="168" spans="2:44" x14ac:dyDescent="0.3">
      <c r="B168" s="23" t="s">
        <v>48</v>
      </c>
      <c r="C168" s="23" t="s">
        <v>13</v>
      </c>
      <c r="D168" s="23" t="s">
        <v>6</v>
      </c>
      <c r="E168" s="23" t="s">
        <v>58</v>
      </c>
      <c r="F168" s="82">
        <f>IF(INDEX('Instructions &amp; General Inputs'!$D$24:$D$32,MATCH(E168,'Instructions &amp; General Inputs'!$C$24:$C$32,0))="Yes",SUMIFS($AG:$AG,$AI:$AI,F$5,$AC:$AC,$E168,$AD:$AD,$C168,$AE:$AE,$D168),0)</f>
        <v>0</v>
      </c>
      <c r="G168" s="25"/>
      <c r="H168" s="161">
        <v>0.2</v>
      </c>
      <c r="I168" s="161">
        <v>0.25</v>
      </c>
      <c r="J168" s="161">
        <v>0.33333333333333331</v>
      </c>
      <c r="K168" s="25"/>
      <c r="L168" s="161" t="s">
        <v>482</v>
      </c>
      <c r="M168" s="161" t="s">
        <v>482</v>
      </c>
      <c r="N168" s="161" t="s">
        <v>482</v>
      </c>
      <c r="O168" s="25"/>
      <c r="P168" s="167">
        <v>1</v>
      </c>
      <c r="Q168" s="167">
        <v>0</v>
      </c>
      <c r="R168" s="167">
        <v>1</v>
      </c>
      <c r="S168" s="160" t="str">
        <f t="shared" si="24"/>
        <v/>
      </c>
      <c r="T168" s="25"/>
      <c r="U168" s="162" t="b" cm="1">
        <f t="array" ref="U168">IF(COUNTIFS($P$8:$R$8,$U$2)&gt;0,$F168*H168*INDEX($P168:$R168,,MATCH($U$2,$P$8:$R$8,0)),
IF($U$2=$S$5,$F168*SUM(H168,IF($S168="",0,IF(INDEX($V$3:$V$5,MATCH($S168,$U$3:$U$5,0))="Yes",L168,0))),
IF($U$2=$S$6,$F168*SUM(H168,IF($S168="",0,IF(INDEX($V$3:$V$5,MATCH($S168,$U$3:$U$5,0))="Yes",L168,0)),0)*$R168)))</f>
        <v>0</v>
      </c>
      <c r="V168" s="162" t="b" cm="1">
        <f t="array" ref="V168">IF(COUNTIFS($P$8:$R$8,$U$2)&gt;0,$F168*I168*INDEX($P168:$R168,,MATCH($U$2,$P$8:$R$8,0)),
IF($U$2=$S$5,$F168*SUM(I168,IF($S168="",0,IF(INDEX($V$3:$V$5,MATCH($S168,$U$3:$U$5,0))="Yes",M168,0))),
IF($U$2=$S$6,$F168*SUM(I168,IF($S168="",0,IF(INDEX($V$3:$V$5,MATCH($S168,$U$3:$U$5,0))="Yes",M168,0)),0)*$R168)))</f>
        <v>0</v>
      </c>
      <c r="W168" s="162" t="b" cm="1">
        <f t="array" ref="W168">IF(COUNTIFS($P$8:$R$8,$U$2)&gt;0,$F168*J168*INDEX($P168:$R168,,MATCH($U$2,$P$8:$R$8,0)),
IF($U$2=$S$5,$F168*SUM(J168,IF($S168="",0,IF(INDEX($V$3:$V$5,MATCH($S168,$U$3:$U$5,0))="Yes",N168,0))),
IF($U$2=$S$6,$F168*SUM(J168,IF($S168="",0,IF(INDEX($V$3:$V$5,MATCH($S168,$U$3:$U$5,0))="Yes",N168,0)),0)*$R168)))</f>
        <v>0</v>
      </c>
      <c r="Y168" s="162" t="e" cm="1">
        <f t="array" ref="Y168">INDEX($U168:$W168,,MATCH('Instructions &amp; General Inputs'!$C$35,$U$8:$W$8,0))</f>
        <v>#N/A</v>
      </c>
      <c r="AA168" s="80" t="s">
        <v>143</v>
      </c>
      <c r="AB168" s="80" t="s">
        <v>147</v>
      </c>
      <c r="AC168" s="80" t="s">
        <v>55</v>
      </c>
      <c r="AD168" s="80" t="s">
        <v>24</v>
      </c>
      <c r="AE168" s="80" t="s">
        <v>23</v>
      </c>
      <c r="AF168" s="80" t="s">
        <v>145</v>
      </c>
      <c r="AG168" s="80">
        <v>488.54147088527679</v>
      </c>
      <c r="AH168" s="80" t="s">
        <v>33</v>
      </c>
      <c r="AI168">
        <f t="shared" si="25"/>
        <v>2019</v>
      </c>
      <c r="AK168" s="80" t="s">
        <v>163</v>
      </c>
      <c r="AL168" s="80" t="s">
        <v>151</v>
      </c>
      <c r="AM168" s="80" t="s">
        <v>147</v>
      </c>
      <c r="AN168" s="80" t="s">
        <v>57</v>
      </c>
      <c r="AO168" s="80" t="s">
        <v>15</v>
      </c>
      <c r="AP168" s="80" t="s">
        <v>14</v>
      </c>
      <c r="AQ168" s="80">
        <v>37</v>
      </c>
      <c r="AR168">
        <f t="shared" si="26"/>
        <v>2019</v>
      </c>
    </row>
    <row r="169" spans="2:44" x14ac:dyDescent="0.3">
      <c r="B169" s="23" t="s">
        <v>48</v>
      </c>
      <c r="C169" s="23" t="s">
        <v>13</v>
      </c>
      <c r="D169" s="23" t="s">
        <v>7</v>
      </c>
      <c r="E169" s="23" t="s">
        <v>58</v>
      </c>
      <c r="F169" s="82">
        <f>IF(INDEX('Instructions &amp; General Inputs'!$D$24:$D$32,MATCH(E169,'Instructions &amp; General Inputs'!$C$24:$C$32,0))="Yes",SUMIFS($AG:$AG,$AI:$AI,F$5,$AC:$AC,$E169,$AD:$AD,$C169,$AE:$AE,$D169),0)</f>
        <v>0</v>
      </c>
      <c r="G169" s="25"/>
      <c r="H169" s="161">
        <v>0.2</v>
      </c>
      <c r="I169" s="161">
        <v>0.25</v>
      </c>
      <c r="J169" s="161">
        <v>0.33333333333333331</v>
      </c>
      <c r="K169" s="25"/>
      <c r="L169" s="161" t="s">
        <v>482</v>
      </c>
      <c r="M169" s="161" t="s">
        <v>482</v>
      </c>
      <c r="N169" s="161" t="s">
        <v>482</v>
      </c>
      <c r="O169" s="25"/>
      <c r="P169" s="167">
        <v>1</v>
      </c>
      <c r="Q169" s="167">
        <v>0</v>
      </c>
      <c r="R169" s="167">
        <v>1</v>
      </c>
      <c r="S169" s="160" t="str">
        <f t="shared" si="24"/>
        <v/>
      </c>
      <c r="T169" s="25"/>
      <c r="U169" s="162" t="b" cm="1">
        <f t="array" ref="U169">IF(COUNTIFS($P$8:$R$8,$U$2)&gt;0,$F169*H169*INDEX($P169:$R169,,MATCH($U$2,$P$8:$R$8,0)),
IF($U$2=$S$5,$F169*SUM(H169,IF($S169="",0,IF(INDEX($V$3:$V$5,MATCH($S169,$U$3:$U$5,0))="Yes",L169,0))),
IF($U$2=$S$6,$F169*SUM(H169,IF($S169="",0,IF(INDEX($V$3:$V$5,MATCH($S169,$U$3:$U$5,0))="Yes",L169,0)),0)*$R169)))</f>
        <v>0</v>
      </c>
      <c r="V169" s="162" t="b" cm="1">
        <f t="array" ref="V169">IF(COUNTIFS($P$8:$R$8,$U$2)&gt;0,$F169*I169*INDEX($P169:$R169,,MATCH($U$2,$P$8:$R$8,0)),
IF($U$2=$S$5,$F169*SUM(I169,IF($S169="",0,IF(INDEX($V$3:$V$5,MATCH($S169,$U$3:$U$5,0))="Yes",M169,0))),
IF($U$2=$S$6,$F169*SUM(I169,IF($S169="",0,IF(INDEX($V$3:$V$5,MATCH($S169,$U$3:$U$5,0))="Yes",M169,0)),0)*$R169)))</f>
        <v>0</v>
      </c>
      <c r="W169" s="162" t="b" cm="1">
        <f t="array" ref="W169">IF(COUNTIFS($P$8:$R$8,$U$2)&gt;0,$F169*J169*INDEX($P169:$R169,,MATCH($U$2,$P$8:$R$8,0)),
IF($U$2=$S$5,$F169*SUM(J169,IF($S169="",0,IF(INDEX($V$3:$V$5,MATCH($S169,$U$3:$U$5,0))="Yes",N169,0))),
IF($U$2=$S$6,$F169*SUM(J169,IF($S169="",0,IF(INDEX($V$3:$V$5,MATCH($S169,$U$3:$U$5,0))="Yes",N169,0)),0)*$R169)))</f>
        <v>0</v>
      </c>
      <c r="Y169" s="162" t="e" cm="1">
        <f t="array" ref="Y169">INDEX($U169:$W169,,MATCH('Instructions &amp; General Inputs'!$C$35,$U$8:$W$8,0))</f>
        <v>#N/A</v>
      </c>
      <c r="AA169" s="80" t="s">
        <v>143</v>
      </c>
      <c r="AB169" s="80" t="s">
        <v>147</v>
      </c>
      <c r="AC169" s="80" t="s">
        <v>55</v>
      </c>
      <c r="AD169" s="80" t="s">
        <v>24</v>
      </c>
      <c r="AE169" s="80" t="s">
        <v>23</v>
      </c>
      <c r="AF169" s="80" t="s">
        <v>146</v>
      </c>
      <c r="AG169" s="80">
        <v>33</v>
      </c>
      <c r="AH169" s="80" t="s">
        <v>33</v>
      </c>
      <c r="AI169">
        <f t="shared" si="25"/>
        <v>2019</v>
      </c>
      <c r="AK169" s="80" t="s">
        <v>163</v>
      </c>
      <c r="AL169" s="80" t="s">
        <v>151</v>
      </c>
      <c r="AM169" s="80" t="s">
        <v>147</v>
      </c>
      <c r="AN169" s="80" t="s">
        <v>57</v>
      </c>
      <c r="AO169" s="80" t="s">
        <v>4</v>
      </c>
      <c r="AP169" s="80" t="s">
        <v>8</v>
      </c>
      <c r="AQ169" s="80">
        <v>2900</v>
      </c>
      <c r="AR169">
        <f t="shared" si="26"/>
        <v>2019</v>
      </c>
    </row>
    <row r="170" spans="2:44" x14ac:dyDescent="0.3">
      <c r="B170" s="23" t="s">
        <v>48</v>
      </c>
      <c r="C170" s="23" t="s">
        <v>13</v>
      </c>
      <c r="D170" s="23" t="s">
        <v>14</v>
      </c>
      <c r="E170" s="23" t="s">
        <v>58</v>
      </c>
      <c r="F170" s="82">
        <f>IF(INDEX('Instructions &amp; General Inputs'!$D$24:$D$32,MATCH(E170,'Instructions &amp; General Inputs'!$C$24:$C$32,0))="Yes",SUMIFS($AG:$AG,$AI:$AI,F$5,$AC:$AC,$E170,$AD:$AD,$C170,$AE:$AE,$D170),0)</f>
        <v>0</v>
      </c>
      <c r="G170" s="25"/>
      <c r="H170" s="161">
        <v>0.2</v>
      </c>
      <c r="I170" s="161">
        <v>0.25</v>
      </c>
      <c r="J170" s="161">
        <v>0.33333333333333331</v>
      </c>
      <c r="K170" s="25"/>
      <c r="L170" s="161" t="s">
        <v>482</v>
      </c>
      <c r="M170" s="161" t="s">
        <v>482</v>
      </c>
      <c r="N170" s="161" t="s">
        <v>482</v>
      </c>
      <c r="O170" s="25"/>
      <c r="P170" s="167">
        <v>1</v>
      </c>
      <c r="Q170" s="167">
        <v>0</v>
      </c>
      <c r="R170" s="167">
        <v>1</v>
      </c>
      <c r="S170" s="160" t="str">
        <f t="shared" si="24"/>
        <v/>
      </c>
      <c r="T170" s="25"/>
      <c r="U170" s="162" t="b" cm="1">
        <f t="array" ref="U170">IF(COUNTIFS($P$8:$R$8,$U$2)&gt;0,$F170*H170*INDEX($P170:$R170,,MATCH($U$2,$P$8:$R$8,0)),
IF($U$2=$S$5,$F170*SUM(H170,IF($S170="",0,IF(INDEX($V$3:$V$5,MATCH($S170,$U$3:$U$5,0))="Yes",L170,0))),
IF($U$2=$S$6,$F170*SUM(H170,IF($S170="",0,IF(INDEX($V$3:$V$5,MATCH($S170,$U$3:$U$5,0))="Yes",L170,0)),0)*$R170)))</f>
        <v>0</v>
      </c>
      <c r="V170" s="162" t="b" cm="1">
        <f t="array" ref="V170">IF(COUNTIFS($P$8:$R$8,$U$2)&gt;0,$F170*I170*INDEX($P170:$R170,,MATCH($U$2,$P$8:$R$8,0)),
IF($U$2=$S$5,$F170*SUM(I170,IF($S170="",0,IF(INDEX($V$3:$V$5,MATCH($S170,$U$3:$U$5,0))="Yes",M170,0))),
IF($U$2=$S$6,$F170*SUM(I170,IF($S170="",0,IF(INDEX($V$3:$V$5,MATCH($S170,$U$3:$U$5,0))="Yes",M170,0)),0)*$R170)))</f>
        <v>0</v>
      </c>
      <c r="W170" s="162" t="b" cm="1">
        <f t="array" ref="W170">IF(COUNTIFS($P$8:$R$8,$U$2)&gt;0,$F170*J170*INDEX($P170:$R170,,MATCH($U$2,$P$8:$R$8,0)),
IF($U$2=$S$5,$F170*SUM(J170,IF($S170="",0,IF(INDEX($V$3:$V$5,MATCH($S170,$U$3:$U$5,0))="Yes",N170,0))),
IF($U$2=$S$6,$F170*SUM(J170,IF($S170="",0,IF(INDEX($V$3:$V$5,MATCH($S170,$U$3:$U$5,0))="Yes",N170,0)),0)*$R170)))</f>
        <v>0</v>
      </c>
      <c r="Y170" s="162" t="e" cm="1">
        <f t="array" ref="Y170">INDEX($U170:$W170,,MATCH('Instructions &amp; General Inputs'!$C$35,$U$8:$W$8,0))</f>
        <v>#N/A</v>
      </c>
      <c r="AA170" s="80" t="s">
        <v>143</v>
      </c>
      <c r="AB170" s="80" t="s">
        <v>147</v>
      </c>
      <c r="AC170" s="80" t="s">
        <v>55</v>
      </c>
      <c r="AD170" s="80" t="s">
        <v>24</v>
      </c>
      <c r="AE170" s="80" t="s">
        <v>23</v>
      </c>
      <c r="AF170" s="80" t="s">
        <v>148</v>
      </c>
      <c r="AG170" s="80">
        <v>215</v>
      </c>
      <c r="AH170" s="80" t="s">
        <v>33</v>
      </c>
      <c r="AI170">
        <f t="shared" si="25"/>
        <v>2019</v>
      </c>
      <c r="AK170" s="80" t="s">
        <v>163</v>
      </c>
      <c r="AL170" s="80" t="s">
        <v>151</v>
      </c>
      <c r="AM170" s="80" t="s">
        <v>147</v>
      </c>
      <c r="AN170" s="80" t="s">
        <v>57</v>
      </c>
      <c r="AO170" s="80" t="s">
        <v>4</v>
      </c>
      <c r="AP170" s="80" t="s">
        <v>10</v>
      </c>
      <c r="AQ170" s="80">
        <v>1</v>
      </c>
      <c r="AR170">
        <f t="shared" si="26"/>
        <v>2019</v>
      </c>
    </row>
    <row r="171" spans="2:44" x14ac:dyDescent="0.3">
      <c r="B171" s="23" t="s">
        <v>48</v>
      </c>
      <c r="C171" s="23" t="s">
        <v>15</v>
      </c>
      <c r="D171" s="23" t="s">
        <v>12</v>
      </c>
      <c r="E171" s="23" t="s">
        <v>58</v>
      </c>
      <c r="F171" s="82">
        <f>IF(INDEX('Instructions &amp; General Inputs'!$D$24:$D$32,MATCH(E171,'Instructions &amp; General Inputs'!$C$24:$C$32,0))="Yes",SUMIFS($AG:$AG,$AI:$AI,F$5,$AC:$AC,$E171,$AD:$AD,$C171,$AE:$AE,$D171),0)</f>
        <v>0</v>
      </c>
      <c r="G171" s="25"/>
      <c r="H171" s="161">
        <v>0.12</v>
      </c>
      <c r="I171" s="161">
        <v>0.15</v>
      </c>
      <c r="J171" s="161">
        <v>0.19999999999999998</v>
      </c>
      <c r="K171" s="25"/>
      <c r="L171" s="161">
        <v>0.4</v>
      </c>
      <c r="M171" s="161">
        <v>0.4</v>
      </c>
      <c r="N171" s="161">
        <v>0.4</v>
      </c>
      <c r="O171" s="25"/>
      <c r="P171" s="167">
        <v>1</v>
      </c>
      <c r="Q171" s="167">
        <v>0</v>
      </c>
      <c r="R171" s="167">
        <v>1</v>
      </c>
      <c r="S171" s="160" t="str">
        <f t="shared" si="24"/>
        <v>SMI</v>
      </c>
      <c r="T171" s="25"/>
      <c r="U171" s="162" t="b" cm="1">
        <f t="array" ref="U171">IF(COUNTIFS($P$8:$R$8,$U$2)&gt;0,$F171*H171*INDEX($P171:$R171,,MATCH($U$2,$P$8:$R$8,0)),
IF($U$2=$S$5,$F171*SUM(H171,IF($S171="",0,IF(INDEX($V$3:$V$5,MATCH($S171,$U$3:$U$5,0))="Yes",L171,0))),
IF($U$2=$S$6,$F171*SUM(H171,IF($S171="",0,IF(INDEX($V$3:$V$5,MATCH($S171,$U$3:$U$5,0))="Yes",L171,0)),0)*$R171)))</f>
        <v>0</v>
      </c>
      <c r="V171" s="162" t="b" cm="1">
        <f t="array" ref="V171">IF(COUNTIFS($P$8:$R$8,$U$2)&gt;0,$F171*I171*INDEX($P171:$R171,,MATCH($U$2,$P$8:$R$8,0)),
IF($U$2=$S$5,$F171*SUM(I171,IF($S171="",0,IF(INDEX($V$3:$V$5,MATCH($S171,$U$3:$U$5,0))="Yes",M171,0))),
IF($U$2=$S$6,$F171*SUM(I171,IF($S171="",0,IF(INDEX($V$3:$V$5,MATCH($S171,$U$3:$U$5,0))="Yes",M171,0)),0)*$R171)))</f>
        <v>0</v>
      </c>
      <c r="W171" s="162" t="b" cm="1">
        <f t="array" ref="W171">IF(COUNTIFS($P$8:$R$8,$U$2)&gt;0,$F171*J171*INDEX($P171:$R171,,MATCH($U$2,$P$8:$R$8,0)),
IF($U$2=$S$5,$F171*SUM(J171,IF($S171="",0,IF(INDEX($V$3:$V$5,MATCH($S171,$U$3:$U$5,0))="Yes",N171,0))),
IF($U$2=$S$6,$F171*SUM(J171,IF($S171="",0,IF(INDEX($V$3:$V$5,MATCH($S171,$U$3:$U$5,0))="Yes",N171,0)),0)*$R171)))</f>
        <v>0</v>
      </c>
      <c r="Y171" s="162" t="e" cm="1">
        <f t="array" ref="Y171">INDEX($U171:$W171,,MATCH('Instructions &amp; General Inputs'!$C$35,$U$8:$W$8,0))</f>
        <v>#N/A</v>
      </c>
      <c r="AA171" s="80" t="s">
        <v>143</v>
      </c>
      <c r="AB171" s="80" t="s">
        <v>147</v>
      </c>
      <c r="AC171" s="80" t="s">
        <v>55</v>
      </c>
      <c r="AD171" s="80" t="s">
        <v>116</v>
      </c>
      <c r="AE171" s="80" t="s">
        <v>22</v>
      </c>
      <c r="AF171" s="80" t="s">
        <v>145</v>
      </c>
      <c r="AG171" s="80">
        <v>2869.0045898556709</v>
      </c>
      <c r="AH171" s="80" t="s">
        <v>33</v>
      </c>
      <c r="AI171">
        <f t="shared" si="25"/>
        <v>2019</v>
      </c>
      <c r="AK171" s="80" t="s">
        <v>163</v>
      </c>
      <c r="AL171" s="80" t="s">
        <v>151</v>
      </c>
      <c r="AM171" s="80" t="s">
        <v>147</v>
      </c>
      <c r="AN171" s="80" t="s">
        <v>57</v>
      </c>
      <c r="AO171" s="80" t="s">
        <v>11</v>
      </c>
      <c r="AP171" s="80" t="s">
        <v>8</v>
      </c>
      <c r="AQ171" s="80">
        <v>485</v>
      </c>
      <c r="AR171">
        <f t="shared" si="26"/>
        <v>2019</v>
      </c>
    </row>
    <row r="172" spans="2:44" x14ac:dyDescent="0.3">
      <c r="B172" s="23" t="s">
        <v>48</v>
      </c>
      <c r="C172" s="23" t="s">
        <v>15</v>
      </c>
      <c r="D172" s="23" t="s">
        <v>14</v>
      </c>
      <c r="E172" s="23" t="s">
        <v>58</v>
      </c>
      <c r="F172" s="82">
        <f>IF(INDEX('Instructions &amp; General Inputs'!$D$24:$D$32,MATCH(E172,'Instructions &amp; General Inputs'!$C$24:$C$32,0))="Yes",SUMIFS($AG:$AG,$AI:$AI,F$5,$AC:$AC,$E172,$AD:$AD,$C172,$AE:$AE,$D172),0)</f>
        <v>0</v>
      </c>
      <c r="G172" s="25"/>
      <c r="H172" s="161">
        <v>0.12</v>
      </c>
      <c r="I172" s="161">
        <v>0.15</v>
      </c>
      <c r="J172" s="161">
        <v>0.19999999999999998</v>
      </c>
      <c r="K172" s="25"/>
      <c r="L172" s="161">
        <v>0.4</v>
      </c>
      <c r="M172" s="161">
        <v>0.4</v>
      </c>
      <c r="N172" s="161">
        <v>0.4</v>
      </c>
      <c r="O172" s="25"/>
      <c r="P172" s="167">
        <v>1</v>
      </c>
      <c r="Q172" s="167">
        <v>0</v>
      </c>
      <c r="R172" s="167">
        <v>1</v>
      </c>
      <c r="S172" s="160" t="str">
        <f t="shared" si="24"/>
        <v>SMI</v>
      </c>
      <c r="T172" s="25"/>
      <c r="U172" s="162" t="b" cm="1">
        <f t="array" ref="U172">IF(COUNTIFS($P$8:$R$8,$U$2)&gt;0,$F172*H172*INDEX($P172:$R172,,MATCH($U$2,$P$8:$R$8,0)),
IF($U$2=$S$5,$F172*SUM(H172,IF($S172="",0,IF(INDEX($V$3:$V$5,MATCH($S172,$U$3:$U$5,0))="Yes",L172,0))),
IF($U$2=$S$6,$F172*SUM(H172,IF($S172="",0,IF(INDEX($V$3:$V$5,MATCH($S172,$U$3:$U$5,0))="Yes",L172,0)),0)*$R172)))</f>
        <v>0</v>
      </c>
      <c r="V172" s="162" t="b" cm="1">
        <f t="array" ref="V172">IF(COUNTIFS($P$8:$R$8,$U$2)&gt;0,$F172*I172*INDEX($P172:$R172,,MATCH($U$2,$P$8:$R$8,0)),
IF($U$2=$S$5,$F172*SUM(I172,IF($S172="",0,IF(INDEX($V$3:$V$5,MATCH($S172,$U$3:$U$5,0))="Yes",M172,0))),
IF($U$2=$S$6,$F172*SUM(I172,IF($S172="",0,IF(INDEX($V$3:$V$5,MATCH($S172,$U$3:$U$5,0))="Yes",M172,0)),0)*$R172)))</f>
        <v>0</v>
      </c>
      <c r="W172" s="162" t="b" cm="1">
        <f t="array" ref="W172">IF(COUNTIFS($P$8:$R$8,$U$2)&gt;0,$F172*J172*INDEX($P172:$R172,,MATCH($U$2,$P$8:$R$8,0)),
IF($U$2=$S$5,$F172*SUM(J172,IF($S172="",0,IF(INDEX($V$3:$V$5,MATCH($S172,$U$3:$U$5,0))="Yes",N172,0))),
IF($U$2=$S$6,$F172*SUM(J172,IF($S172="",0,IF(INDEX($V$3:$V$5,MATCH($S172,$U$3:$U$5,0))="Yes",N172,0)),0)*$R172)))</f>
        <v>0</v>
      </c>
      <c r="Y172" s="162" t="e" cm="1">
        <f t="array" ref="Y172">INDEX($U172:$W172,,MATCH('Instructions &amp; General Inputs'!$C$35,$U$8:$W$8,0))</f>
        <v>#N/A</v>
      </c>
      <c r="AA172" s="80" t="s">
        <v>143</v>
      </c>
      <c r="AB172" s="80" t="s">
        <v>147</v>
      </c>
      <c r="AC172" s="80" t="s">
        <v>55</v>
      </c>
      <c r="AD172" s="80" t="s">
        <v>116</v>
      </c>
      <c r="AE172" s="80" t="s">
        <v>22</v>
      </c>
      <c r="AF172" s="80" t="s">
        <v>146</v>
      </c>
      <c r="AG172" s="80">
        <v>359</v>
      </c>
      <c r="AH172" s="80" t="s">
        <v>33</v>
      </c>
      <c r="AI172">
        <f t="shared" si="25"/>
        <v>2019</v>
      </c>
      <c r="AK172" s="80" t="s">
        <v>163</v>
      </c>
      <c r="AL172" s="80" t="s">
        <v>151</v>
      </c>
      <c r="AM172" s="80" t="s">
        <v>147</v>
      </c>
      <c r="AN172" s="80" t="s">
        <v>58</v>
      </c>
      <c r="AO172" s="80" t="s">
        <v>20</v>
      </c>
      <c r="AP172" s="80" t="s">
        <v>14</v>
      </c>
      <c r="AQ172" s="80">
        <v>4</v>
      </c>
      <c r="AR172">
        <f t="shared" si="26"/>
        <v>2019</v>
      </c>
    </row>
    <row r="173" spans="2:44" x14ac:dyDescent="0.3">
      <c r="B173" s="23" t="s">
        <v>48</v>
      </c>
      <c r="C173" s="23" t="s">
        <v>16</v>
      </c>
      <c r="D173" s="23" t="s">
        <v>17</v>
      </c>
      <c r="E173" s="23" t="s">
        <v>58</v>
      </c>
      <c r="F173" s="82">
        <f>IF(INDEX('Instructions &amp; General Inputs'!$D$24:$D$32,MATCH(E173,'Instructions &amp; General Inputs'!$C$24:$C$32,0))="Yes",SUMIFS($AG:$AG,$AI:$AI,F$5,$AC:$AC,$E173,$AD:$AD,$C173,$AE:$AE,$D173),0)</f>
        <v>0</v>
      </c>
      <c r="G173" s="25"/>
      <c r="H173" s="161">
        <v>0.2</v>
      </c>
      <c r="I173" s="161">
        <v>0.25</v>
      </c>
      <c r="J173" s="161">
        <v>0.33333333333333331</v>
      </c>
      <c r="K173" s="25"/>
      <c r="L173" s="161" t="s">
        <v>482</v>
      </c>
      <c r="M173" s="161" t="s">
        <v>482</v>
      </c>
      <c r="N173" s="161" t="s">
        <v>482</v>
      </c>
      <c r="O173" s="25"/>
      <c r="P173" s="167">
        <v>1</v>
      </c>
      <c r="Q173" s="167">
        <v>0</v>
      </c>
      <c r="R173" s="167">
        <v>1</v>
      </c>
      <c r="S173" s="160" t="str">
        <f t="shared" si="24"/>
        <v/>
      </c>
      <c r="T173" s="25"/>
      <c r="U173" s="162" t="b" cm="1">
        <f t="array" ref="U173">IF(COUNTIFS($P$8:$R$8,$U$2)&gt;0,$F173*H173*INDEX($P173:$R173,,MATCH($U$2,$P$8:$R$8,0)),
IF($U$2=$S$5,$F173*SUM(H173,IF($S173="",0,IF(INDEX($V$3:$V$5,MATCH($S173,$U$3:$U$5,0))="Yes",L173,0))),
IF($U$2=$S$6,$F173*SUM(H173,IF($S173="",0,IF(INDEX($V$3:$V$5,MATCH($S173,$U$3:$U$5,0))="Yes",L173,0)),0)*$R173)))</f>
        <v>0</v>
      </c>
      <c r="V173" s="162" t="b" cm="1">
        <f t="array" ref="V173">IF(COUNTIFS($P$8:$R$8,$U$2)&gt;0,$F173*I173*INDEX($P173:$R173,,MATCH($U$2,$P$8:$R$8,0)),
IF($U$2=$S$5,$F173*SUM(I173,IF($S173="",0,IF(INDEX($V$3:$V$5,MATCH($S173,$U$3:$U$5,0))="Yes",M173,0))),
IF($U$2=$S$6,$F173*SUM(I173,IF($S173="",0,IF(INDEX($V$3:$V$5,MATCH($S173,$U$3:$U$5,0))="Yes",M173,0)),0)*$R173)))</f>
        <v>0</v>
      </c>
      <c r="W173" s="162" t="b" cm="1">
        <f t="array" ref="W173">IF(COUNTIFS($P$8:$R$8,$U$2)&gt;0,$F173*J173*INDEX($P173:$R173,,MATCH($U$2,$P$8:$R$8,0)),
IF($U$2=$S$5,$F173*SUM(J173,IF($S173="",0,IF(INDEX($V$3:$V$5,MATCH($S173,$U$3:$U$5,0))="Yes",N173,0))),
IF($U$2=$S$6,$F173*SUM(J173,IF($S173="",0,IF(INDEX($V$3:$V$5,MATCH($S173,$U$3:$U$5,0))="Yes",N173,0)),0)*$R173)))</f>
        <v>0</v>
      </c>
      <c r="Y173" s="162" t="e" cm="1">
        <f t="array" ref="Y173">INDEX($U173:$W173,,MATCH('Instructions &amp; General Inputs'!$C$35,$U$8:$W$8,0))</f>
        <v>#N/A</v>
      </c>
      <c r="AA173" s="80" t="s">
        <v>143</v>
      </c>
      <c r="AB173" s="80" t="s">
        <v>147</v>
      </c>
      <c r="AC173" s="80" t="s">
        <v>55</v>
      </c>
      <c r="AD173" s="80" t="s">
        <v>116</v>
      </c>
      <c r="AE173" s="80" t="s">
        <v>22</v>
      </c>
      <c r="AF173" s="80" t="s">
        <v>148</v>
      </c>
      <c r="AG173" s="80">
        <v>1078.7096680551767</v>
      </c>
      <c r="AH173" s="80" t="s">
        <v>33</v>
      </c>
      <c r="AI173">
        <f t="shared" si="25"/>
        <v>2019</v>
      </c>
      <c r="AK173" s="80" t="s">
        <v>163</v>
      </c>
      <c r="AL173" s="80" t="s">
        <v>151</v>
      </c>
      <c r="AM173" s="80" t="s">
        <v>147</v>
      </c>
      <c r="AN173" s="80" t="s">
        <v>58</v>
      </c>
      <c r="AO173" s="80" t="s">
        <v>116</v>
      </c>
      <c r="AP173" s="80" t="s">
        <v>22</v>
      </c>
      <c r="AQ173" s="80">
        <v>3</v>
      </c>
      <c r="AR173">
        <f t="shared" si="26"/>
        <v>2019</v>
      </c>
    </row>
    <row r="174" spans="2:44" x14ac:dyDescent="0.3">
      <c r="B174" s="23" t="s">
        <v>48</v>
      </c>
      <c r="C174" s="23" t="s">
        <v>16</v>
      </c>
      <c r="D174" s="23" t="s">
        <v>18</v>
      </c>
      <c r="E174" s="23" t="s">
        <v>58</v>
      </c>
      <c r="F174" s="82">
        <f>IF(INDEX('Instructions &amp; General Inputs'!$D$24:$D$32,MATCH(E174,'Instructions &amp; General Inputs'!$C$24:$C$32,0))="Yes",SUMIFS($AG:$AG,$AI:$AI,F$5,$AC:$AC,$E174,$AD:$AD,$C174,$AE:$AE,$D174),0)</f>
        <v>0</v>
      </c>
      <c r="G174" s="25"/>
      <c r="H174" s="161">
        <v>0.2</v>
      </c>
      <c r="I174" s="161">
        <v>0.25</v>
      </c>
      <c r="J174" s="161">
        <v>0.33333333333333331</v>
      </c>
      <c r="K174" s="25"/>
      <c r="L174" s="161" t="s">
        <v>482</v>
      </c>
      <c r="M174" s="161" t="s">
        <v>482</v>
      </c>
      <c r="N174" s="161" t="s">
        <v>482</v>
      </c>
      <c r="O174" s="25"/>
      <c r="P174" s="167">
        <v>1</v>
      </c>
      <c r="Q174" s="167">
        <v>0</v>
      </c>
      <c r="R174" s="167">
        <v>1</v>
      </c>
      <c r="S174" s="160" t="str">
        <f t="shared" si="24"/>
        <v/>
      </c>
      <c r="T174" s="25"/>
      <c r="U174" s="162" t="b" cm="1">
        <f t="array" ref="U174">IF(COUNTIFS($P$8:$R$8,$U$2)&gt;0,$F174*H174*INDEX($P174:$R174,,MATCH($U$2,$P$8:$R$8,0)),
IF($U$2=$S$5,$F174*SUM(H174,IF($S174="",0,IF(INDEX($V$3:$V$5,MATCH($S174,$U$3:$U$5,0))="Yes",L174,0))),
IF($U$2=$S$6,$F174*SUM(H174,IF($S174="",0,IF(INDEX($V$3:$V$5,MATCH($S174,$U$3:$U$5,0))="Yes",L174,0)),0)*$R174)))</f>
        <v>0</v>
      </c>
      <c r="V174" s="162" t="b" cm="1">
        <f t="array" ref="V174">IF(COUNTIFS($P$8:$R$8,$U$2)&gt;0,$F174*I174*INDEX($P174:$R174,,MATCH($U$2,$P$8:$R$8,0)),
IF($U$2=$S$5,$F174*SUM(I174,IF($S174="",0,IF(INDEX($V$3:$V$5,MATCH($S174,$U$3:$U$5,0))="Yes",M174,0))),
IF($U$2=$S$6,$F174*SUM(I174,IF($S174="",0,IF(INDEX($V$3:$V$5,MATCH($S174,$U$3:$U$5,0))="Yes",M174,0)),0)*$R174)))</f>
        <v>0</v>
      </c>
      <c r="W174" s="162" t="b" cm="1">
        <f t="array" ref="W174">IF(COUNTIFS($P$8:$R$8,$U$2)&gt;0,$F174*J174*INDEX($P174:$R174,,MATCH($U$2,$P$8:$R$8,0)),
IF($U$2=$S$5,$F174*SUM(J174,IF($S174="",0,IF(INDEX($V$3:$V$5,MATCH($S174,$U$3:$U$5,0))="Yes",N174,0))),
IF($U$2=$S$6,$F174*SUM(J174,IF($S174="",0,IF(INDEX($V$3:$V$5,MATCH($S174,$U$3:$U$5,0))="Yes",N174,0)),0)*$R174)))</f>
        <v>0</v>
      </c>
      <c r="Y174" s="162" t="e" cm="1">
        <f t="array" ref="Y174">INDEX($U174:$W174,,MATCH('Instructions &amp; General Inputs'!$C$35,$U$8:$W$8,0))</f>
        <v>#N/A</v>
      </c>
      <c r="AA174" s="80" t="s">
        <v>143</v>
      </c>
      <c r="AB174" s="80" t="s">
        <v>147</v>
      </c>
      <c r="AC174" s="80" t="s">
        <v>55</v>
      </c>
      <c r="AD174" s="80" t="s">
        <v>116</v>
      </c>
      <c r="AE174" s="80" t="s">
        <v>23</v>
      </c>
      <c r="AF174" s="80" t="s">
        <v>145</v>
      </c>
      <c r="AG174" s="80">
        <v>1978.2257889360189</v>
      </c>
      <c r="AH174" s="80" t="s">
        <v>33</v>
      </c>
      <c r="AI174">
        <f t="shared" si="25"/>
        <v>2019</v>
      </c>
      <c r="AK174" s="80" t="s">
        <v>163</v>
      </c>
      <c r="AL174" s="80" t="s">
        <v>151</v>
      </c>
      <c r="AM174" s="80" t="s">
        <v>147</v>
      </c>
      <c r="AN174" s="80" t="s">
        <v>58</v>
      </c>
      <c r="AO174" s="80" t="s">
        <v>116</v>
      </c>
      <c r="AP174" s="80" t="s">
        <v>23</v>
      </c>
      <c r="AQ174" s="80">
        <v>1</v>
      </c>
      <c r="AR174">
        <f t="shared" si="26"/>
        <v>2019</v>
      </c>
    </row>
    <row r="175" spans="2:44" x14ac:dyDescent="0.3">
      <c r="B175" s="23" t="s">
        <v>48</v>
      </c>
      <c r="C175" s="23" t="s">
        <v>16</v>
      </c>
      <c r="D175" s="23" t="s">
        <v>19</v>
      </c>
      <c r="E175" s="23" t="s">
        <v>58</v>
      </c>
      <c r="F175" s="82">
        <f>IF(INDEX('Instructions &amp; General Inputs'!$D$24:$D$32,MATCH(E175,'Instructions &amp; General Inputs'!$C$24:$C$32,0))="Yes",SUMIFS($AG:$AG,$AI:$AI,F$5,$AC:$AC,$E175,$AD:$AD,$C175,$AE:$AE,$D175),0)</f>
        <v>0</v>
      </c>
      <c r="G175" s="25"/>
      <c r="H175" s="161">
        <v>0.12</v>
      </c>
      <c r="I175" s="161">
        <v>0.15</v>
      </c>
      <c r="J175" s="161">
        <v>0.19999999999999998</v>
      </c>
      <c r="K175" s="25"/>
      <c r="L175" s="161">
        <v>0.4</v>
      </c>
      <c r="M175" s="161">
        <v>0.4</v>
      </c>
      <c r="N175" s="161">
        <v>0.4</v>
      </c>
      <c r="O175" s="25"/>
      <c r="P175" s="167">
        <v>1</v>
      </c>
      <c r="Q175" s="167">
        <v>0</v>
      </c>
      <c r="R175" s="167">
        <v>1</v>
      </c>
      <c r="S175" s="160" t="str">
        <f t="shared" si="24"/>
        <v>SMI</v>
      </c>
      <c r="T175" s="25"/>
      <c r="U175" s="162" t="b" cm="1">
        <f t="array" ref="U175">IF(COUNTIFS($P$8:$R$8,$U$2)&gt;0,$F175*H175*INDEX($P175:$R175,,MATCH($U$2,$P$8:$R$8,0)),
IF($U$2=$S$5,$F175*SUM(H175,IF($S175="",0,IF(INDEX($V$3:$V$5,MATCH($S175,$U$3:$U$5,0))="Yes",L175,0))),
IF($U$2=$S$6,$F175*SUM(H175,IF($S175="",0,IF(INDEX($V$3:$V$5,MATCH($S175,$U$3:$U$5,0))="Yes",L175,0)),0)*$R175)))</f>
        <v>0</v>
      </c>
      <c r="V175" s="162" t="b" cm="1">
        <f t="array" ref="V175">IF(COUNTIFS($P$8:$R$8,$U$2)&gt;0,$F175*I175*INDEX($P175:$R175,,MATCH($U$2,$P$8:$R$8,0)),
IF($U$2=$S$5,$F175*SUM(I175,IF($S175="",0,IF(INDEX($V$3:$V$5,MATCH($S175,$U$3:$U$5,0))="Yes",M175,0))),
IF($U$2=$S$6,$F175*SUM(I175,IF($S175="",0,IF(INDEX($V$3:$V$5,MATCH($S175,$U$3:$U$5,0))="Yes",M175,0)),0)*$R175)))</f>
        <v>0</v>
      </c>
      <c r="W175" s="162" t="b" cm="1">
        <f t="array" ref="W175">IF(COUNTIFS($P$8:$R$8,$U$2)&gt;0,$F175*J175*INDEX($P175:$R175,,MATCH($U$2,$P$8:$R$8,0)),
IF($U$2=$S$5,$F175*SUM(J175,IF($S175="",0,IF(INDEX($V$3:$V$5,MATCH($S175,$U$3:$U$5,0))="Yes",N175,0))),
IF($U$2=$S$6,$F175*SUM(J175,IF($S175="",0,IF(INDEX($V$3:$V$5,MATCH($S175,$U$3:$U$5,0))="Yes",N175,0)),0)*$R175)))</f>
        <v>0</v>
      </c>
      <c r="Y175" s="162" t="e" cm="1">
        <f t="array" ref="Y175">INDEX($U175:$W175,,MATCH('Instructions &amp; General Inputs'!$C$35,$U$8:$W$8,0))</f>
        <v>#N/A</v>
      </c>
      <c r="AA175" s="80" t="s">
        <v>143</v>
      </c>
      <c r="AB175" s="80" t="s">
        <v>147</v>
      </c>
      <c r="AC175" s="80" t="s">
        <v>55</v>
      </c>
      <c r="AD175" s="80" t="s">
        <v>116</v>
      </c>
      <c r="AE175" s="80" t="s">
        <v>23</v>
      </c>
      <c r="AF175" s="80" t="s">
        <v>146</v>
      </c>
      <c r="AG175" s="80">
        <v>168</v>
      </c>
      <c r="AH175" s="80" t="s">
        <v>33</v>
      </c>
      <c r="AI175">
        <f t="shared" si="25"/>
        <v>2019</v>
      </c>
      <c r="AK175" s="80" t="s">
        <v>163</v>
      </c>
      <c r="AL175" s="80" t="s">
        <v>151</v>
      </c>
      <c r="AM175" s="80" t="s">
        <v>147</v>
      </c>
      <c r="AN175" s="80" t="s">
        <v>58</v>
      </c>
      <c r="AO175" s="80" t="s">
        <v>13</v>
      </c>
      <c r="AP175" s="80" t="s">
        <v>14</v>
      </c>
      <c r="AQ175" s="80">
        <v>18</v>
      </c>
      <c r="AR175">
        <f t="shared" si="26"/>
        <v>2019</v>
      </c>
    </row>
    <row r="176" spans="2:44" x14ac:dyDescent="0.3">
      <c r="B176" s="23" t="s">
        <v>48</v>
      </c>
      <c r="C176" s="23" t="s">
        <v>20</v>
      </c>
      <c r="D176" s="23" t="s">
        <v>5</v>
      </c>
      <c r="E176" s="23" t="s">
        <v>58</v>
      </c>
      <c r="F176" s="82">
        <f>IF(INDEX('Instructions &amp; General Inputs'!$D$24:$D$32,MATCH(E176,'Instructions &amp; General Inputs'!$C$24:$C$32,0))="Yes",SUMIFS($AG:$AG,$AI:$AI,F$5,$AC:$AC,$E176,$AD:$AD,$C176,$AE:$AE,$D176),0)</f>
        <v>0</v>
      </c>
      <c r="G176" s="25"/>
      <c r="H176" s="161">
        <v>8.0000000000000016E-2</v>
      </c>
      <c r="I176" s="161">
        <v>0.1</v>
      </c>
      <c r="J176" s="161">
        <v>0.13333333333333333</v>
      </c>
      <c r="K176" s="25"/>
      <c r="L176" s="161">
        <v>0.6</v>
      </c>
      <c r="M176" s="161">
        <v>0.6</v>
      </c>
      <c r="N176" s="161">
        <v>0.6</v>
      </c>
      <c r="O176" s="25"/>
      <c r="P176" s="167">
        <v>1</v>
      </c>
      <c r="Q176" s="167">
        <v>0</v>
      </c>
      <c r="R176" s="167">
        <v>1</v>
      </c>
      <c r="S176" s="160" t="str">
        <f t="shared" si="24"/>
        <v>Child Welfare</v>
      </c>
      <c r="T176" s="25"/>
      <c r="U176" s="162" t="b" cm="1">
        <f t="array" ref="U176">IF(COUNTIFS($P$8:$R$8,$U$2)&gt;0,$F176*H176*INDEX($P176:$R176,,MATCH($U$2,$P$8:$R$8,0)),
IF($U$2=$S$5,$F176*SUM(H176,IF($S176="",0,IF(INDEX($V$3:$V$5,MATCH($S176,$U$3:$U$5,0))="Yes",L176,0))),
IF($U$2=$S$6,$F176*SUM(H176,IF($S176="",0,IF(INDEX($V$3:$V$5,MATCH($S176,$U$3:$U$5,0))="Yes",L176,0)),0)*$R176)))</f>
        <v>0</v>
      </c>
      <c r="V176" s="162" t="b" cm="1">
        <f t="array" ref="V176">IF(COUNTIFS($P$8:$R$8,$U$2)&gt;0,$F176*I176*INDEX($P176:$R176,,MATCH($U$2,$P$8:$R$8,0)),
IF($U$2=$S$5,$F176*SUM(I176,IF($S176="",0,IF(INDEX($V$3:$V$5,MATCH($S176,$U$3:$U$5,0))="Yes",M176,0))),
IF($U$2=$S$6,$F176*SUM(I176,IF($S176="",0,IF(INDEX($V$3:$V$5,MATCH($S176,$U$3:$U$5,0))="Yes",M176,0)),0)*$R176)))</f>
        <v>0</v>
      </c>
      <c r="W176" s="162" t="b" cm="1">
        <f t="array" ref="W176">IF(COUNTIFS($P$8:$R$8,$U$2)&gt;0,$F176*J176*INDEX($P176:$R176,,MATCH($U$2,$P$8:$R$8,0)),
IF($U$2=$S$5,$F176*SUM(J176,IF($S176="",0,IF(INDEX($V$3:$V$5,MATCH($S176,$U$3:$U$5,0))="Yes",N176,0))),
IF($U$2=$S$6,$F176*SUM(J176,IF($S176="",0,IF(INDEX($V$3:$V$5,MATCH($S176,$U$3:$U$5,0))="Yes",N176,0)),0)*$R176)))</f>
        <v>0</v>
      </c>
      <c r="Y176" s="162" t="e" cm="1">
        <f t="array" ref="Y176">INDEX($U176:$W176,,MATCH('Instructions &amp; General Inputs'!$C$35,$U$8:$W$8,0))</f>
        <v>#N/A</v>
      </c>
      <c r="AA176" s="80" t="s">
        <v>143</v>
      </c>
      <c r="AB176" s="80" t="s">
        <v>147</v>
      </c>
      <c r="AC176" s="80" t="s">
        <v>55</v>
      </c>
      <c r="AD176" s="80" t="s">
        <v>116</v>
      </c>
      <c r="AE176" s="80" t="s">
        <v>23</v>
      </c>
      <c r="AF176" s="80" t="s">
        <v>148</v>
      </c>
      <c r="AG176" s="80">
        <v>828.29032003879547</v>
      </c>
      <c r="AH176" s="80" t="s">
        <v>33</v>
      </c>
      <c r="AI176">
        <f t="shared" si="25"/>
        <v>2019</v>
      </c>
      <c r="AK176" s="80" t="s">
        <v>163</v>
      </c>
      <c r="AL176" s="80" t="s">
        <v>151</v>
      </c>
      <c r="AM176" s="80" t="s">
        <v>147</v>
      </c>
      <c r="AN176" s="80" t="s">
        <v>58</v>
      </c>
      <c r="AO176" s="80" t="s">
        <v>15</v>
      </c>
      <c r="AP176" s="80" t="s">
        <v>14</v>
      </c>
      <c r="AQ176" s="80">
        <v>30</v>
      </c>
      <c r="AR176">
        <f t="shared" si="26"/>
        <v>2019</v>
      </c>
    </row>
    <row r="177" spans="2:44" x14ac:dyDescent="0.3">
      <c r="B177" s="23" t="s">
        <v>48</v>
      </c>
      <c r="C177" s="23" t="s">
        <v>20</v>
      </c>
      <c r="D177" s="23" t="s">
        <v>6</v>
      </c>
      <c r="E177" s="23" t="s">
        <v>58</v>
      </c>
      <c r="F177" s="82">
        <f>IF(INDEX('Instructions &amp; General Inputs'!$D$24:$D$32,MATCH(E177,'Instructions &amp; General Inputs'!$C$24:$C$32,0))="Yes",SUMIFS($AG:$AG,$AI:$AI,F$5,$AC:$AC,$E177,$AD:$AD,$C177,$AE:$AE,$D177),0)</f>
        <v>0</v>
      </c>
      <c r="G177" s="25"/>
      <c r="H177" s="161">
        <v>8.0000000000000016E-2</v>
      </c>
      <c r="I177" s="161">
        <v>0.1</v>
      </c>
      <c r="J177" s="161">
        <v>0.13333333333333333</v>
      </c>
      <c r="K177" s="25"/>
      <c r="L177" s="161">
        <v>0.6</v>
      </c>
      <c r="M177" s="161">
        <v>0.6</v>
      </c>
      <c r="N177" s="161">
        <v>0.6</v>
      </c>
      <c r="O177" s="25"/>
      <c r="P177" s="167">
        <v>1</v>
      </c>
      <c r="Q177" s="167">
        <v>0</v>
      </c>
      <c r="R177" s="167">
        <v>1</v>
      </c>
      <c r="S177" s="160" t="str">
        <f t="shared" si="24"/>
        <v>Child Welfare</v>
      </c>
      <c r="T177" s="25"/>
      <c r="U177" s="162" t="b" cm="1">
        <f t="array" ref="U177">IF(COUNTIFS($P$8:$R$8,$U$2)&gt;0,$F177*H177*INDEX($P177:$R177,,MATCH($U$2,$P$8:$R$8,0)),
IF($U$2=$S$5,$F177*SUM(H177,IF($S177="",0,IF(INDEX($V$3:$V$5,MATCH($S177,$U$3:$U$5,0))="Yes",L177,0))),
IF($U$2=$S$6,$F177*SUM(H177,IF($S177="",0,IF(INDEX($V$3:$V$5,MATCH($S177,$U$3:$U$5,0))="Yes",L177,0)),0)*$R177)))</f>
        <v>0</v>
      </c>
      <c r="V177" s="162" t="b" cm="1">
        <f t="array" ref="V177">IF(COUNTIFS($P$8:$R$8,$U$2)&gt;0,$F177*I177*INDEX($P177:$R177,,MATCH($U$2,$P$8:$R$8,0)),
IF($U$2=$S$5,$F177*SUM(I177,IF($S177="",0,IF(INDEX($V$3:$V$5,MATCH($S177,$U$3:$U$5,0))="Yes",M177,0))),
IF($U$2=$S$6,$F177*SUM(I177,IF($S177="",0,IF(INDEX($V$3:$V$5,MATCH($S177,$U$3:$U$5,0))="Yes",M177,0)),0)*$R177)))</f>
        <v>0</v>
      </c>
      <c r="W177" s="162" t="b" cm="1">
        <f t="array" ref="W177">IF(COUNTIFS($P$8:$R$8,$U$2)&gt;0,$F177*J177*INDEX($P177:$R177,,MATCH($U$2,$P$8:$R$8,0)),
IF($U$2=$S$5,$F177*SUM(J177,IF($S177="",0,IF(INDEX($V$3:$V$5,MATCH($S177,$U$3:$U$5,0))="Yes",N177,0))),
IF($U$2=$S$6,$F177*SUM(J177,IF($S177="",0,IF(INDEX($V$3:$V$5,MATCH($S177,$U$3:$U$5,0))="Yes",N177,0)),0)*$R177)))</f>
        <v>0</v>
      </c>
      <c r="Y177" s="162" t="e" cm="1">
        <f t="array" ref="Y177">INDEX($U177:$W177,,MATCH('Instructions &amp; General Inputs'!$C$35,$U$8:$W$8,0))</f>
        <v>#N/A</v>
      </c>
      <c r="AA177" s="80" t="s">
        <v>143</v>
      </c>
      <c r="AB177" s="80" t="s">
        <v>147</v>
      </c>
      <c r="AC177" s="80" t="s">
        <v>55</v>
      </c>
      <c r="AD177" s="80" t="s">
        <v>26</v>
      </c>
      <c r="AE177" s="80" t="s">
        <v>18</v>
      </c>
      <c r="AF177" s="80" t="s">
        <v>149</v>
      </c>
      <c r="AG177" s="80">
        <v>1</v>
      </c>
      <c r="AH177" s="80" t="s">
        <v>33</v>
      </c>
      <c r="AI177">
        <f t="shared" si="25"/>
        <v>2019</v>
      </c>
      <c r="AK177" s="80" t="s">
        <v>163</v>
      </c>
      <c r="AL177" s="80" t="s">
        <v>151</v>
      </c>
      <c r="AM177" s="80" t="s">
        <v>147</v>
      </c>
      <c r="AN177" s="80" t="s">
        <v>58</v>
      </c>
      <c r="AO177" s="80" t="s">
        <v>4</v>
      </c>
      <c r="AP177" s="80" t="s">
        <v>8</v>
      </c>
      <c r="AQ177" s="80">
        <v>2513</v>
      </c>
      <c r="AR177">
        <f t="shared" si="26"/>
        <v>2019</v>
      </c>
    </row>
    <row r="178" spans="2:44" x14ac:dyDescent="0.3">
      <c r="B178" s="23" t="s">
        <v>48</v>
      </c>
      <c r="C178" s="23" t="s">
        <v>20</v>
      </c>
      <c r="D178" s="23" t="s">
        <v>7</v>
      </c>
      <c r="E178" s="23" t="s">
        <v>58</v>
      </c>
      <c r="F178" s="82">
        <f>IF(INDEX('Instructions &amp; General Inputs'!$D$24:$D$32,MATCH(E178,'Instructions &amp; General Inputs'!$C$24:$C$32,0))="Yes",SUMIFS($AG:$AG,$AI:$AI,F$5,$AC:$AC,$E178,$AD:$AD,$C178,$AE:$AE,$D178),0)</f>
        <v>0</v>
      </c>
      <c r="G178" s="25"/>
      <c r="H178" s="161">
        <v>8.0000000000000016E-2</v>
      </c>
      <c r="I178" s="161">
        <v>0.1</v>
      </c>
      <c r="J178" s="161">
        <v>0.13333333333333333</v>
      </c>
      <c r="K178" s="25"/>
      <c r="L178" s="161">
        <v>0.6</v>
      </c>
      <c r="M178" s="161">
        <v>0.6</v>
      </c>
      <c r="N178" s="161">
        <v>0.6</v>
      </c>
      <c r="O178" s="25"/>
      <c r="P178" s="167">
        <v>1</v>
      </c>
      <c r="Q178" s="167">
        <v>0</v>
      </c>
      <c r="R178" s="167">
        <v>1</v>
      </c>
      <c r="S178" s="160" t="str">
        <f t="shared" si="24"/>
        <v>Child Welfare</v>
      </c>
      <c r="T178" s="25"/>
      <c r="U178" s="162" t="b" cm="1">
        <f t="array" ref="U178">IF(COUNTIFS($P$8:$R$8,$U$2)&gt;0,$F178*H178*INDEX($P178:$R178,,MATCH($U$2,$P$8:$R$8,0)),
IF($U$2=$S$5,$F178*SUM(H178,IF($S178="",0,IF(INDEX($V$3:$V$5,MATCH($S178,$U$3:$U$5,0))="Yes",L178,0))),
IF($U$2=$S$6,$F178*SUM(H178,IF($S178="",0,IF(INDEX($V$3:$V$5,MATCH($S178,$U$3:$U$5,0))="Yes",L178,0)),0)*$R178)))</f>
        <v>0</v>
      </c>
      <c r="V178" s="162" t="b" cm="1">
        <f t="array" ref="V178">IF(COUNTIFS($P$8:$R$8,$U$2)&gt;0,$F178*I178*INDEX($P178:$R178,,MATCH($U$2,$P$8:$R$8,0)),
IF($U$2=$S$5,$F178*SUM(I178,IF($S178="",0,IF(INDEX($V$3:$V$5,MATCH($S178,$U$3:$U$5,0))="Yes",M178,0))),
IF($U$2=$S$6,$F178*SUM(I178,IF($S178="",0,IF(INDEX($V$3:$V$5,MATCH($S178,$U$3:$U$5,0))="Yes",M178,0)),0)*$R178)))</f>
        <v>0</v>
      </c>
      <c r="W178" s="162" t="b" cm="1">
        <f t="array" ref="W178">IF(COUNTIFS($P$8:$R$8,$U$2)&gt;0,$F178*J178*INDEX($P178:$R178,,MATCH($U$2,$P$8:$R$8,0)),
IF($U$2=$S$5,$F178*SUM(J178,IF($S178="",0,IF(INDEX($V$3:$V$5,MATCH($S178,$U$3:$U$5,0))="Yes",N178,0))),
IF($U$2=$S$6,$F178*SUM(J178,IF($S178="",0,IF(INDEX($V$3:$V$5,MATCH($S178,$U$3:$U$5,0))="Yes",N178,0)),0)*$R178)))</f>
        <v>0</v>
      </c>
      <c r="Y178" s="162" t="e" cm="1">
        <f t="array" ref="Y178">INDEX($U178:$W178,,MATCH('Instructions &amp; General Inputs'!$C$35,$U$8:$W$8,0))</f>
        <v>#N/A</v>
      </c>
      <c r="AA178" s="80" t="s">
        <v>143</v>
      </c>
      <c r="AB178" s="80" t="s">
        <v>147</v>
      </c>
      <c r="AC178" s="80" t="s">
        <v>55</v>
      </c>
      <c r="AD178" s="80" t="s">
        <v>26</v>
      </c>
      <c r="AE178" s="80" t="s">
        <v>18</v>
      </c>
      <c r="AF178" s="80" t="s">
        <v>145</v>
      </c>
      <c r="AG178" s="80">
        <v>10527.978081777692</v>
      </c>
      <c r="AH178" s="80" t="s">
        <v>33</v>
      </c>
      <c r="AI178">
        <f t="shared" si="25"/>
        <v>2019</v>
      </c>
      <c r="AK178" s="80" t="s">
        <v>163</v>
      </c>
      <c r="AL178" s="80" t="s">
        <v>151</v>
      </c>
      <c r="AM178" s="80" t="s">
        <v>147</v>
      </c>
      <c r="AN178" s="80" t="s">
        <v>58</v>
      </c>
      <c r="AO178" s="80" t="s">
        <v>11</v>
      </c>
      <c r="AP178" s="80" t="s">
        <v>8</v>
      </c>
      <c r="AQ178" s="80">
        <v>397</v>
      </c>
      <c r="AR178">
        <f t="shared" si="26"/>
        <v>2019</v>
      </c>
    </row>
    <row r="179" spans="2:44" x14ac:dyDescent="0.3">
      <c r="B179" s="23" t="s">
        <v>48</v>
      </c>
      <c r="C179" s="23" t="s">
        <v>20</v>
      </c>
      <c r="D179" s="23" t="s">
        <v>14</v>
      </c>
      <c r="E179" s="23" t="s">
        <v>58</v>
      </c>
      <c r="F179" s="82">
        <f>IF(INDEX('Instructions &amp; General Inputs'!$D$24:$D$32,MATCH(E179,'Instructions &amp; General Inputs'!$C$24:$C$32,0))="Yes",SUMIFS($AG:$AG,$AI:$AI,F$5,$AC:$AC,$E179,$AD:$AD,$C179,$AE:$AE,$D179),0)</f>
        <v>0</v>
      </c>
      <c r="G179" s="25"/>
      <c r="H179" s="161">
        <v>8.0000000000000016E-2</v>
      </c>
      <c r="I179" s="161">
        <v>0.1</v>
      </c>
      <c r="J179" s="161">
        <v>0.13333333333333333</v>
      </c>
      <c r="K179" s="25"/>
      <c r="L179" s="161">
        <v>0.6</v>
      </c>
      <c r="M179" s="161">
        <v>0.6</v>
      </c>
      <c r="N179" s="161">
        <v>0.6</v>
      </c>
      <c r="O179" s="25"/>
      <c r="P179" s="167">
        <v>1</v>
      </c>
      <c r="Q179" s="167">
        <v>0</v>
      </c>
      <c r="R179" s="167">
        <v>1</v>
      </c>
      <c r="S179" s="160" t="str">
        <f t="shared" si="24"/>
        <v>Child Welfare</v>
      </c>
      <c r="T179" s="25"/>
      <c r="U179" s="162" t="b" cm="1">
        <f t="array" ref="U179">IF(COUNTIFS($P$8:$R$8,$U$2)&gt;0,$F179*H179*INDEX($P179:$R179,,MATCH($U$2,$P$8:$R$8,0)),
IF($U$2=$S$5,$F179*SUM(H179,IF($S179="",0,IF(INDEX($V$3:$V$5,MATCH($S179,$U$3:$U$5,0))="Yes",L179,0))),
IF($U$2=$S$6,$F179*SUM(H179,IF($S179="",0,IF(INDEX($V$3:$V$5,MATCH($S179,$U$3:$U$5,0))="Yes",L179,0)),0)*$R179)))</f>
        <v>0</v>
      </c>
      <c r="V179" s="162" t="b" cm="1">
        <f t="array" ref="V179">IF(COUNTIFS($P$8:$R$8,$U$2)&gt;0,$F179*I179*INDEX($P179:$R179,,MATCH($U$2,$P$8:$R$8,0)),
IF($U$2=$S$5,$F179*SUM(I179,IF($S179="",0,IF(INDEX($V$3:$V$5,MATCH($S179,$U$3:$U$5,0))="Yes",M179,0))),
IF($U$2=$S$6,$F179*SUM(I179,IF($S179="",0,IF(INDEX($V$3:$V$5,MATCH($S179,$U$3:$U$5,0))="Yes",M179,0)),0)*$R179)))</f>
        <v>0</v>
      </c>
      <c r="W179" s="162" t="b" cm="1">
        <f t="array" ref="W179">IF(COUNTIFS($P$8:$R$8,$U$2)&gt;0,$F179*J179*INDEX($P179:$R179,,MATCH($U$2,$P$8:$R$8,0)),
IF($U$2=$S$5,$F179*SUM(J179,IF($S179="",0,IF(INDEX($V$3:$V$5,MATCH($S179,$U$3:$U$5,0))="Yes",N179,0))),
IF($U$2=$S$6,$F179*SUM(J179,IF($S179="",0,IF(INDEX($V$3:$V$5,MATCH($S179,$U$3:$U$5,0))="Yes",N179,0)),0)*$R179)))</f>
        <v>0</v>
      </c>
      <c r="Y179" s="162" t="e" cm="1">
        <f t="array" ref="Y179">INDEX($U179:$W179,,MATCH('Instructions &amp; General Inputs'!$C$35,$U$8:$W$8,0))</f>
        <v>#N/A</v>
      </c>
      <c r="AA179" s="80" t="s">
        <v>143</v>
      </c>
      <c r="AB179" s="80" t="s">
        <v>147</v>
      </c>
      <c r="AC179" s="80" t="s">
        <v>55</v>
      </c>
      <c r="AD179" s="80" t="s">
        <v>26</v>
      </c>
      <c r="AE179" s="80" t="s">
        <v>18</v>
      </c>
      <c r="AF179" s="80" t="s">
        <v>146</v>
      </c>
      <c r="AG179" s="80">
        <v>476</v>
      </c>
      <c r="AH179" s="80" t="s">
        <v>33</v>
      </c>
      <c r="AI179">
        <f t="shared" si="25"/>
        <v>2019</v>
      </c>
      <c r="AK179" s="80" t="s">
        <v>163</v>
      </c>
      <c r="AL179" s="80" t="s">
        <v>151</v>
      </c>
      <c r="AM179" s="80" t="s">
        <v>147</v>
      </c>
      <c r="AN179" s="80" t="s">
        <v>59</v>
      </c>
      <c r="AO179" s="80" t="s">
        <v>20</v>
      </c>
      <c r="AP179" s="80" t="s">
        <v>14</v>
      </c>
      <c r="AQ179" s="80">
        <v>4</v>
      </c>
      <c r="AR179">
        <f t="shared" si="26"/>
        <v>2019</v>
      </c>
    </row>
    <row r="180" spans="2:44" x14ac:dyDescent="0.3">
      <c r="B180" s="23" t="s">
        <v>48</v>
      </c>
      <c r="C180" s="23" t="s">
        <v>116</v>
      </c>
      <c r="D180" s="23" t="s">
        <v>22</v>
      </c>
      <c r="E180" s="23" t="s">
        <v>58</v>
      </c>
      <c r="F180" s="82">
        <f>IF(INDEX('Instructions &amp; General Inputs'!$D$24:$D$32,MATCH(E180,'Instructions &amp; General Inputs'!$C$24:$C$32,0))="Yes",SUMIFS($AG:$AG,$AI:$AI,F$5,$AC:$AC,$E180,$AD:$AD,$C180,$AE:$AE,$D180),0)</f>
        <v>0</v>
      </c>
      <c r="G180" s="25"/>
      <c r="H180" s="161">
        <v>0.1</v>
      </c>
      <c r="I180" s="161">
        <v>0.125</v>
      </c>
      <c r="J180" s="161">
        <v>0.16666666666666666</v>
      </c>
      <c r="K180" s="25"/>
      <c r="L180" s="161">
        <v>0.5</v>
      </c>
      <c r="M180" s="161">
        <v>0.5</v>
      </c>
      <c r="N180" s="161">
        <v>0.5</v>
      </c>
      <c r="O180" s="25"/>
      <c r="P180" s="167">
        <v>1</v>
      </c>
      <c r="Q180" s="167">
        <v>0</v>
      </c>
      <c r="R180" s="167">
        <v>1</v>
      </c>
      <c r="S180" s="160" t="str">
        <f t="shared" si="24"/>
        <v>HIV/AIDS</v>
      </c>
      <c r="T180" s="25"/>
      <c r="U180" s="162" t="b" cm="1">
        <f t="array" ref="U180">IF(COUNTIFS($P$8:$R$8,$U$2)&gt;0,$F180*H180*INDEX($P180:$R180,,MATCH($U$2,$P$8:$R$8,0)),
IF($U$2=$S$5,$F180*SUM(H180,IF($S180="",0,IF(INDEX($V$3:$V$5,MATCH($S180,$U$3:$U$5,0))="Yes",L180,0))),
IF($U$2=$S$6,$F180*SUM(H180,IF($S180="",0,IF(INDEX($V$3:$V$5,MATCH($S180,$U$3:$U$5,0))="Yes",L180,0)),0)*$R180)))</f>
        <v>0</v>
      </c>
      <c r="V180" s="162" t="b" cm="1">
        <f t="array" ref="V180">IF(COUNTIFS($P$8:$R$8,$U$2)&gt;0,$F180*I180*INDEX($P180:$R180,,MATCH($U$2,$P$8:$R$8,0)),
IF($U$2=$S$5,$F180*SUM(I180,IF($S180="",0,IF(INDEX($V$3:$V$5,MATCH($S180,$U$3:$U$5,0))="Yes",M180,0))),
IF($U$2=$S$6,$F180*SUM(I180,IF($S180="",0,IF(INDEX($V$3:$V$5,MATCH($S180,$U$3:$U$5,0))="Yes",M180,0)),0)*$R180)))</f>
        <v>0</v>
      </c>
      <c r="W180" s="162" t="b" cm="1">
        <f t="array" ref="W180">IF(COUNTIFS($P$8:$R$8,$U$2)&gt;0,$F180*J180*INDEX($P180:$R180,,MATCH($U$2,$P$8:$R$8,0)),
IF($U$2=$S$5,$F180*SUM(J180,IF($S180="",0,IF(INDEX($V$3:$V$5,MATCH($S180,$U$3:$U$5,0))="Yes",N180,0))),
IF($U$2=$S$6,$F180*SUM(J180,IF($S180="",0,IF(INDEX($V$3:$V$5,MATCH($S180,$U$3:$U$5,0))="Yes",N180,0)),0)*$R180)))</f>
        <v>0</v>
      </c>
      <c r="Y180" s="162" t="e" cm="1">
        <f t="array" ref="Y180">INDEX($U180:$W180,,MATCH('Instructions &amp; General Inputs'!$C$35,$U$8:$W$8,0))</f>
        <v>#N/A</v>
      </c>
      <c r="AA180" s="80" t="s">
        <v>143</v>
      </c>
      <c r="AB180" s="80" t="s">
        <v>147</v>
      </c>
      <c r="AC180" s="80" t="s">
        <v>55</v>
      </c>
      <c r="AD180" s="80" t="s">
        <v>26</v>
      </c>
      <c r="AE180" s="80" t="s">
        <v>18</v>
      </c>
      <c r="AF180" s="80" t="s">
        <v>148</v>
      </c>
      <c r="AG180" s="80">
        <v>4736.2257970422506</v>
      </c>
      <c r="AH180" s="80" t="s">
        <v>33</v>
      </c>
      <c r="AI180">
        <f t="shared" si="25"/>
        <v>2019</v>
      </c>
      <c r="AK180" s="80" t="s">
        <v>163</v>
      </c>
      <c r="AL180" s="80" t="s">
        <v>151</v>
      </c>
      <c r="AM180" s="80" t="s">
        <v>147</v>
      </c>
      <c r="AN180" s="80" t="s">
        <v>59</v>
      </c>
      <c r="AO180" s="80" t="s">
        <v>116</v>
      </c>
      <c r="AP180" s="80" t="s">
        <v>22</v>
      </c>
      <c r="AQ180" s="80">
        <v>3</v>
      </c>
      <c r="AR180">
        <f t="shared" si="26"/>
        <v>2019</v>
      </c>
    </row>
    <row r="181" spans="2:44" x14ac:dyDescent="0.3">
      <c r="B181" s="23" t="s">
        <v>48</v>
      </c>
      <c r="C181" s="23" t="s">
        <v>116</v>
      </c>
      <c r="D181" s="23" t="s">
        <v>23</v>
      </c>
      <c r="E181" s="23" t="s">
        <v>58</v>
      </c>
      <c r="F181" s="82">
        <f>IF(INDEX('Instructions &amp; General Inputs'!$D$24:$D$32,MATCH(E181,'Instructions &amp; General Inputs'!$C$24:$C$32,0))="Yes",SUMIFS($AG:$AG,$AI:$AI,F$5,$AC:$AC,$E181,$AD:$AD,$C181,$AE:$AE,$D181),0)</f>
        <v>0</v>
      </c>
      <c r="G181" s="25"/>
      <c r="H181" s="161">
        <v>0.1</v>
      </c>
      <c r="I181" s="161">
        <v>0.125</v>
      </c>
      <c r="J181" s="161">
        <v>0.16666666666666666</v>
      </c>
      <c r="K181" s="25"/>
      <c r="L181" s="161">
        <v>0.5</v>
      </c>
      <c r="M181" s="161">
        <v>0.5</v>
      </c>
      <c r="N181" s="161">
        <v>0.5</v>
      </c>
      <c r="O181" s="25"/>
      <c r="P181" s="167">
        <v>1</v>
      </c>
      <c r="Q181" s="167">
        <v>0</v>
      </c>
      <c r="R181" s="167">
        <v>1</v>
      </c>
      <c r="S181" s="160" t="str">
        <f t="shared" si="24"/>
        <v>HIV/AIDS</v>
      </c>
      <c r="T181" s="25"/>
      <c r="U181" s="162" t="b" cm="1">
        <f t="array" ref="U181">IF(COUNTIFS($P$8:$R$8,$U$2)&gt;0,$F181*H181*INDEX($P181:$R181,,MATCH($U$2,$P$8:$R$8,0)),
IF($U$2=$S$5,$F181*SUM(H181,IF($S181="",0,IF(INDEX($V$3:$V$5,MATCH($S181,$U$3:$U$5,0))="Yes",L181,0))),
IF($U$2=$S$6,$F181*SUM(H181,IF($S181="",0,IF(INDEX($V$3:$V$5,MATCH($S181,$U$3:$U$5,0))="Yes",L181,0)),0)*$R181)))</f>
        <v>0</v>
      </c>
      <c r="V181" s="162" t="b" cm="1">
        <f t="array" ref="V181">IF(COUNTIFS($P$8:$R$8,$U$2)&gt;0,$F181*I181*INDEX($P181:$R181,,MATCH($U$2,$P$8:$R$8,0)),
IF($U$2=$S$5,$F181*SUM(I181,IF($S181="",0,IF(INDEX($V$3:$V$5,MATCH($S181,$U$3:$U$5,0))="Yes",M181,0))),
IF($U$2=$S$6,$F181*SUM(I181,IF($S181="",0,IF(INDEX($V$3:$V$5,MATCH($S181,$U$3:$U$5,0))="Yes",M181,0)),0)*$R181)))</f>
        <v>0</v>
      </c>
      <c r="W181" s="162" t="b" cm="1">
        <f t="array" ref="W181">IF(COUNTIFS($P$8:$R$8,$U$2)&gt;0,$F181*J181*INDEX($P181:$R181,,MATCH($U$2,$P$8:$R$8,0)),
IF($U$2=$S$5,$F181*SUM(J181,IF($S181="",0,IF(INDEX($V$3:$V$5,MATCH($S181,$U$3:$U$5,0))="Yes",N181,0))),
IF($U$2=$S$6,$F181*SUM(J181,IF($S181="",0,IF(INDEX($V$3:$V$5,MATCH($S181,$U$3:$U$5,0))="Yes",N181,0)),0)*$R181)))</f>
        <v>0</v>
      </c>
      <c r="Y181" s="162" t="e" cm="1">
        <f t="array" ref="Y181">INDEX($U181:$W181,,MATCH('Instructions &amp; General Inputs'!$C$35,$U$8:$W$8,0))</f>
        <v>#N/A</v>
      </c>
      <c r="AA181" s="80" t="s">
        <v>143</v>
      </c>
      <c r="AB181" s="80" t="s">
        <v>147</v>
      </c>
      <c r="AC181" s="80" t="s">
        <v>55</v>
      </c>
      <c r="AD181" s="80" t="s">
        <v>26</v>
      </c>
      <c r="AE181" s="80" t="s">
        <v>19</v>
      </c>
      <c r="AF181" s="80" t="s">
        <v>149</v>
      </c>
      <c r="AG181" s="80">
        <v>2.9124390184879303</v>
      </c>
      <c r="AH181" s="80" t="s">
        <v>33</v>
      </c>
      <c r="AI181">
        <f t="shared" si="25"/>
        <v>2019</v>
      </c>
      <c r="AK181" s="80" t="s">
        <v>163</v>
      </c>
      <c r="AL181" s="80" t="s">
        <v>151</v>
      </c>
      <c r="AM181" s="80" t="s">
        <v>147</v>
      </c>
      <c r="AN181" s="80" t="s">
        <v>59</v>
      </c>
      <c r="AO181" s="80" t="s">
        <v>116</v>
      </c>
      <c r="AP181" s="80" t="s">
        <v>23</v>
      </c>
      <c r="AQ181" s="80">
        <v>2</v>
      </c>
      <c r="AR181">
        <f t="shared" si="26"/>
        <v>2019</v>
      </c>
    </row>
    <row r="182" spans="2:44" x14ac:dyDescent="0.3">
      <c r="B182" s="23" t="s">
        <v>48</v>
      </c>
      <c r="C182" s="23" t="s">
        <v>24</v>
      </c>
      <c r="D182" s="23" t="s">
        <v>22</v>
      </c>
      <c r="E182" s="23" t="s">
        <v>58</v>
      </c>
      <c r="F182" s="82">
        <f>IF(INDEX('Instructions &amp; General Inputs'!$D$24:$D$32,MATCH(E182,'Instructions &amp; General Inputs'!$C$24:$C$32,0))="Yes",SUMIFS($AG:$AG,$AI:$AI,F$5,$AC:$AC,$E182,$AD:$AD,$C182,$AE:$AE,$D182),0)</f>
        <v>0</v>
      </c>
      <c r="G182" s="25"/>
      <c r="H182" s="161">
        <v>0.1</v>
      </c>
      <c r="I182" s="161">
        <v>0.125</v>
      </c>
      <c r="J182" s="161">
        <v>0.16666666666666666</v>
      </c>
      <c r="K182" s="25"/>
      <c r="L182" s="161">
        <v>0.5</v>
      </c>
      <c r="M182" s="161">
        <v>0.5</v>
      </c>
      <c r="N182" s="161">
        <v>0.5</v>
      </c>
      <c r="O182" s="25"/>
      <c r="P182" s="167">
        <v>1</v>
      </c>
      <c r="Q182" s="167">
        <v>0</v>
      </c>
      <c r="R182" s="167">
        <v>1</v>
      </c>
      <c r="S182" s="160" t="str">
        <f t="shared" si="24"/>
        <v>HIV/AIDS</v>
      </c>
      <c r="T182" s="25"/>
      <c r="U182" s="162" t="b" cm="1">
        <f t="array" ref="U182">IF(COUNTIFS($P$8:$R$8,$U$2)&gt;0,$F182*H182*INDEX($P182:$R182,,MATCH($U$2,$P$8:$R$8,0)),
IF($U$2=$S$5,$F182*SUM(H182,IF($S182="",0,IF(INDEX($V$3:$V$5,MATCH($S182,$U$3:$U$5,0))="Yes",L182,0))),
IF($U$2=$S$6,$F182*SUM(H182,IF($S182="",0,IF(INDEX($V$3:$V$5,MATCH($S182,$U$3:$U$5,0))="Yes",L182,0)),0)*$R182)))</f>
        <v>0</v>
      </c>
      <c r="V182" s="162" t="b" cm="1">
        <f t="array" ref="V182">IF(COUNTIFS($P$8:$R$8,$U$2)&gt;0,$F182*I182*INDEX($P182:$R182,,MATCH($U$2,$P$8:$R$8,0)),
IF($U$2=$S$5,$F182*SUM(I182,IF($S182="",0,IF(INDEX($V$3:$V$5,MATCH($S182,$U$3:$U$5,0))="Yes",M182,0))),
IF($U$2=$S$6,$F182*SUM(I182,IF($S182="",0,IF(INDEX($V$3:$V$5,MATCH($S182,$U$3:$U$5,0))="Yes",M182,0)),0)*$R182)))</f>
        <v>0</v>
      </c>
      <c r="W182" s="162" t="b" cm="1">
        <f t="array" ref="W182">IF(COUNTIFS($P$8:$R$8,$U$2)&gt;0,$F182*J182*INDEX($P182:$R182,,MATCH($U$2,$P$8:$R$8,0)),
IF($U$2=$S$5,$F182*SUM(J182,IF($S182="",0,IF(INDEX($V$3:$V$5,MATCH($S182,$U$3:$U$5,0))="Yes",N182,0))),
IF($U$2=$S$6,$F182*SUM(J182,IF($S182="",0,IF(INDEX($V$3:$V$5,MATCH($S182,$U$3:$U$5,0))="Yes",N182,0)),0)*$R182)))</f>
        <v>0</v>
      </c>
      <c r="Y182" s="162" t="e" cm="1">
        <f t="array" ref="Y182">INDEX($U182:$W182,,MATCH('Instructions &amp; General Inputs'!$C$35,$U$8:$W$8,0))</f>
        <v>#N/A</v>
      </c>
      <c r="AA182" s="80" t="s">
        <v>143</v>
      </c>
      <c r="AB182" s="80" t="s">
        <v>147</v>
      </c>
      <c r="AC182" s="80" t="s">
        <v>55</v>
      </c>
      <c r="AD182" s="80" t="s">
        <v>26</v>
      </c>
      <c r="AE182" s="80" t="s">
        <v>19</v>
      </c>
      <c r="AF182" s="80" t="s">
        <v>145</v>
      </c>
      <c r="AG182" s="80">
        <v>15690.68197773397</v>
      </c>
      <c r="AH182" s="80" t="s">
        <v>33</v>
      </c>
      <c r="AI182">
        <f t="shared" si="25"/>
        <v>2019</v>
      </c>
      <c r="AK182" s="80" t="s">
        <v>163</v>
      </c>
      <c r="AL182" s="80" t="s">
        <v>151</v>
      </c>
      <c r="AM182" s="80" t="s">
        <v>147</v>
      </c>
      <c r="AN182" s="80" t="s">
        <v>59</v>
      </c>
      <c r="AO182" s="80" t="s">
        <v>13</v>
      </c>
      <c r="AP182" s="80" t="s">
        <v>14</v>
      </c>
      <c r="AQ182" s="80">
        <v>3</v>
      </c>
      <c r="AR182">
        <f t="shared" si="26"/>
        <v>2019</v>
      </c>
    </row>
    <row r="183" spans="2:44" x14ac:dyDescent="0.3">
      <c r="B183" s="23" t="s">
        <v>48</v>
      </c>
      <c r="C183" s="23" t="s">
        <v>24</v>
      </c>
      <c r="D183" s="23" t="s">
        <v>23</v>
      </c>
      <c r="E183" s="23" t="s">
        <v>58</v>
      </c>
      <c r="F183" s="82">
        <f>IF(INDEX('Instructions &amp; General Inputs'!$D$24:$D$32,MATCH(E183,'Instructions &amp; General Inputs'!$C$24:$C$32,0))="Yes",SUMIFS($AG:$AG,$AI:$AI,F$5,$AC:$AC,$E183,$AD:$AD,$C183,$AE:$AE,$D183),0)</f>
        <v>0</v>
      </c>
      <c r="G183" s="25"/>
      <c r="H183" s="161">
        <v>0.1</v>
      </c>
      <c r="I183" s="161">
        <v>0.125</v>
      </c>
      <c r="J183" s="161">
        <v>0.16666666666666666</v>
      </c>
      <c r="K183" s="25"/>
      <c r="L183" s="161">
        <v>0.5</v>
      </c>
      <c r="M183" s="161">
        <v>0.5</v>
      </c>
      <c r="N183" s="161">
        <v>0.5</v>
      </c>
      <c r="O183" s="25"/>
      <c r="P183" s="167">
        <v>1</v>
      </c>
      <c r="Q183" s="167">
        <v>0</v>
      </c>
      <c r="R183" s="167">
        <v>1</v>
      </c>
      <c r="S183" s="160" t="str">
        <f t="shared" si="24"/>
        <v>HIV/AIDS</v>
      </c>
      <c r="T183" s="25"/>
      <c r="U183" s="162" t="b" cm="1">
        <f t="array" ref="U183">IF(COUNTIFS($P$8:$R$8,$U$2)&gt;0,$F183*H183*INDEX($P183:$R183,,MATCH($U$2,$P$8:$R$8,0)),
IF($U$2=$S$5,$F183*SUM(H183,IF($S183="",0,IF(INDEX($V$3:$V$5,MATCH($S183,$U$3:$U$5,0))="Yes",L183,0))),
IF($U$2=$S$6,$F183*SUM(H183,IF($S183="",0,IF(INDEX($V$3:$V$5,MATCH($S183,$U$3:$U$5,0))="Yes",L183,0)),0)*$R183)))</f>
        <v>0</v>
      </c>
      <c r="V183" s="162" t="b" cm="1">
        <f t="array" ref="V183">IF(COUNTIFS($P$8:$R$8,$U$2)&gt;0,$F183*I183*INDEX($P183:$R183,,MATCH($U$2,$P$8:$R$8,0)),
IF($U$2=$S$5,$F183*SUM(I183,IF($S183="",0,IF(INDEX($V$3:$V$5,MATCH($S183,$U$3:$U$5,0))="Yes",M183,0))),
IF($U$2=$S$6,$F183*SUM(I183,IF($S183="",0,IF(INDEX($V$3:$V$5,MATCH($S183,$U$3:$U$5,0))="Yes",M183,0)),0)*$R183)))</f>
        <v>0</v>
      </c>
      <c r="W183" s="162" t="b" cm="1">
        <f t="array" ref="W183">IF(COUNTIFS($P$8:$R$8,$U$2)&gt;0,$F183*J183*INDEX($P183:$R183,,MATCH($U$2,$P$8:$R$8,0)),
IF($U$2=$S$5,$F183*SUM(J183,IF($S183="",0,IF(INDEX($V$3:$V$5,MATCH($S183,$U$3:$U$5,0))="Yes",N183,0))),
IF($U$2=$S$6,$F183*SUM(J183,IF($S183="",0,IF(INDEX($V$3:$V$5,MATCH($S183,$U$3:$U$5,0))="Yes",N183,0)),0)*$R183)))</f>
        <v>0</v>
      </c>
      <c r="Y183" s="162" t="e" cm="1">
        <f t="array" ref="Y183">INDEX($U183:$W183,,MATCH('Instructions &amp; General Inputs'!$C$35,$U$8:$W$8,0))</f>
        <v>#N/A</v>
      </c>
      <c r="AA183" s="80" t="s">
        <v>143</v>
      </c>
      <c r="AB183" s="80" t="s">
        <v>147</v>
      </c>
      <c r="AC183" s="80" t="s">
        <v>55</v>
      </c>
      <c r="AD183" s="80" t="s">
        <v>26</v>
      </c>
      <c r="AE183" s="80" t="s">
        <v>19</v>
      </c>
      <c r="AF183" s="80" t="s">
        <v>146</v>
      </c>
      <c r="AG183" s="80">
        <v>358</v>
      </c>
      <c r="AH183" s="80" t="s">
        <v>33</v>
      </c>
      <c r="AI183">
        <f t="shared" si="25"/>
        <v>2019</v>
      </c>
      <c r="AK183" s="80" t="s">
        <v>163</v>
      </c>
      <c r="AL183" s="80" t="s">
        <v>151</v>
      </c>
      <c r="AM183" s="80" t="s">
        <v>147</v>
      </c>
      <c r="AN183" s="80" t="s">
        <v>59</v>
      </c>
      <c r="AO183" s="80" t="s">
        <v>15</v>
      </c>
      <c r="AP183" s="80" t="s">
        <v>14</v>
      </c>
      <c r="AQ183" s="80">
        <v>11</v>
      </c>
      <c r="AR183">
        <f t="shared" si="26"/>
        <v>2019</v>
      </c>
    </row>
    <row r="184" spans="2:44" x14ac:dyDescent="0.3">
      <c r="B184" s="23" t="s">
        <v>48</v>
      </c>
      <c r="C184" s="23" t="s">
        <v>25</v>
      </c>
      <c r="D184" s="23" t="s">
        <v>17</v>
      </c>
      <c r="E184" s="23" t="s">
        <v>58</v>
      </c>
      <c r="F184" s="82">
        <f>IF(INDEX('Instructions &amp; General Inputs'!$D$24:$D$32,MATCH(E184,'Instructions &amp; General Inputs'!$C$24:$C$32,0))="Yes",SUMIFS($AG:$AG,$AI:$AI,F$5,$AC:$AC,$E184,$AD:$AD,$C184,$AE:$AE,$D184),0)</f>
        <v>0</v>
      </c>
      <c r="G184" s="25"/>
      <c r="H184" s="161">
        <v>0.2</v>
      </c>
      <c r="I184" s="161">
        <v>0.25</v>
      </c>
      <c r="J184" s="161">
        <v>0.33333333333333331</v>
      </c>
      <c r="K184" s="25"/>
      <c r="L184" s="161" t="s">
        <v>482</v>
      </c>
      <c r="M184" s="161" t="s">
        <v>482</v>
      </c>
      <c r="N184" s="161" t="s">
        <v>482</v>
      </c>
      <c r="O184" s="25"/>
      <c r="P184" s="167">
        <v>1</v>
      </c>
      <c r="Q184" s="167">
        <v>1</v>
      </c>
      <c r="R184" s="167">
        <v>0</v>
      </c>
      <c r="S184" s="160" t="str">
        <f t="shared" si="24"/>
        <v/>
      </c>
      <c r="T184" s="25"/>
      <c r="U184" s="162" t="b" cm="1">
        <f t="array" ref="U184">IF(COUNTIFS($P$8:$R$8,$U$2)&gt;0,$F184*H184*INDEX($P184:$R184,,MATCH($U$2,$P$8:$R$8,0)),
IF($U$2=$S$5,$F184*SUM(H184,IF($S184="",0,IF(INDEX($V$3:$V$5,MATCH($S184,$U$3:$U$5,0))="Yes",L184,0))),
IF($U$2=$S$6,$F184*SUM(H184,IF($S184="",0,IF(INDEX($V$3:$V$5,MATCH($S184,$U$3:$U$5,0))="Yes",L184,0)),0)*$R184)))</f>
        <v>0</v>
      </c>
      <c r="V184" s="162" t="b" cm="1">
        <f t="array" ref="V184">IF(COUNTIFS($P$8:$R$8,$U$2)&gt;0,$F184*I184*INDEX($P184:$R184,,MATCH($U$2,$P$8:$R$8,0)),
IF($U$2=$S$5,$F184*SUM(I184,IF($S184="",0,IF(INDEX($V$3:$V$5,MATCH($S184,$U$3:$U$5,0))="Yes",M184,0))),
IF($U$2=$S$6,$F184*SUM(I184,IF($S184="",0,IF(INDEX($V$3:$V$5,MATCH($S184,$U$3:$U$5,0))="Yes",M184,0)),0)*$R184)))</f>
        <v>0</v>
      </c>
      <c r="W184" s="162" t="b" cm="1">
        <f t="array" ref="W184">IF(COUNTIFS($P$8:$R$8,$U$2)&gt;0,$F184*J184*INDEX($P184:$R184,,MATCH($U$2,$P$8:$R$8,0)),
IF($U$2=$S$5,$F184*SUM(J184,IF($S184="",0,IF(INDEX($V$3:$V$5,MATCH($S184,$U$3:$U$5,0))="Yes",N184,0))),
IF($U$2=$S$6,$F184*SUM(J184,IF($S184="",0,IF(INDEX($V$3:$V$5,MATCH($S184,$U$3:$U$5,0))="Yes",N184,0)),0)*$R184)))</f>
        <v>0</v>
      </c>
      <c r="Y184" s="162" t="e" cm="1">
        <f t="array" ref="Y184">INDEX($U184:$W184,,MATCH('Instructions &amp; General Inputs'!$C$35,$U$8:$W$8,0))</f>
        <v>#N/A</v>
      </c>
      <c r="AA184" s="80" t="s">
        <v>143</v>
      </c>
      <c r="AB184" s="80" t="s">
        <v>147</v>
      </c>
      <c r="AC184" s="80" t="s">
        <v>55</v>
      </c>
      <c r="AD184" s="80" t="s">
        <v>26</v>
      </c>
      <c r="AE184" s="80" t="s">
        <v>19</v>
      </c>
      <c r="AF184" s="80" t="s">
        <v>148</v>
      </c>
      <c r="AG184" s="80">
        <v>7368.4838478267193</v>
      </c>
      <c r="AH184" s="80" t="s">
        <v>33</v>
      </c>
      <c r="AI184">
        <f t="shared" si="25"/>
        <v>2019</v>
      </c>
      <c r="AK184" s="80" t="s">
        <v>163</v>
      </c>
      <c r="AL184" s="80" t="s">
        <v>151</v>
      </c>
      <c r="AM184" s="80" t="s">
        <v>147</v>
      </c>
      <c r="AN184" s="80" t="s">
        <v>59</v>
      </c>
      <c r="AO184" s="80" t="s">
        <v>4</v>
      </c>
      <c r="AP184" s="80" t="s">
        <v>7</v>
      </c>
      <c r="AQ184" s="80">
        <v>1</v>
      </c>
      <c r="AR184">
        <f t="shared" si="26"/>
        <v>2019</v>
      </c>
    </row>
    <row r="185" spans="2:44" x14ac:dyDescent="0.3">
      <c r="B185" s="23" t="s">
        <v>48</v>
      </c>
      <c r="C185" s="23" t="s">
        <v>25</v>
      </c>
      <c r="D185" s="23" t="s">
        <v>18</v>
      </c>
      <c r="E185" s="23" t="s">
        <v>58</v>
      </c>
      <c r="F185" s="82">
        <f>IF(INDEX('Instructions &amp; General Inputs'!$D$24:$D$32,MATCH(E185,'Instructions &amp; General Inputs'!$C$24:$C$32,0))="Yes",SUMIFS($AG:$AG,$AI:$AI,F$5,$AC:$AC,$E185,$AD:$AD,$C185,$AE:$AE,$D185),0)</f>
        <v>0</v>
      </c>
      <c r="G185" s="25"/>
      <c r="H185" s="161">
        <v>0.2</v>
      </c>
      <c r="I185" s="161">
        <v>0.25</v>
      </c>
      <c r="J185" s="161">
        <v>0.33333333333333331</v>
      </c>
      <c r="K185" s="25"/>
      <c r="L185" s="161" t="s">
        <v>482</v>
      </c>
      <c r="M185" s="161" t="s">
        <v>482</v>
      </c>
      <c r="N185" s="161" t="s">
        <v>482</v>
      </c>
      <c r="O185" s="25"/>
      <c r="P185" s="167">
        <v>1</v>
      </c>
      <c r="Q185" s="167">
        <v>1</v>
      </c>
      <c r="R185" s="167">
        <v>0</v>
      </c>
      <c r="S185" s="160" t="str">
        <f t="shared" si="24"/>
        <v/>
      </c>
      <c r="T185" s="25"/>
      <c r="U185" s="162" t="b" cm="1">
        <f t="array" ref="U185">IF(COUNTIFS($P$8:$R$8,$U$2)&gt;0,$F185*H185*INDEX($P185:$R185,,MATCH($U$2,$P$8:$R$8,0)),
IF($U$2=$S$5,$F185*SUM(H185,IF($S185="",0,IF(INDEX($V$3:$V$5,MATCH($S185,$U$3:$U$5,0))="Yes",L185,0))),
IF($U$2=$S$6,$F185*SUM(H185,IF($S185="",0,IF(INDEX($V$3:$V$5,MATCH($S185,$U$3:$U$5,0))="Yes",L185,0)),0)*$R185)))</f>
        <v>0</v>
      </c>
      <c r="V185" s="162" t="b" cm="1">
        <f t="array" ref="V185">IF(COUNTIFS($P$8:$R$8,$U$2)&gt;0,$F185*I185*INDEX($P185:$R185,,MATCH($U$2,$P$8:$R$8,0)),
IF($U$2=$S$5,$F185*SUM(I185,IF($S185="",0,IF(INDEX($V$3:$V$5,MATCH($S185,$U$3:$U$5,0))="Yes",M185,0))),
IF($U$2=$S$6,$F185*SUM(I185,IF($S185="",0,IF(INDEX($V$3:$V$5,MATCH($S185,$U$3:$U$5,0))="Yes",M185,0)),0)*$R185)))</f>
        <v>0</v>
      </c>
      <c r="W185" s="162" t="b" cm="1">
        <f t="array" ref="W185">IF(COUNTIFS($P$8:$R$8,$U$2)&gt;0,$F185*J185*INDEX($P185:$R185,,MATCH($U$2,$P$8:$R$8,0)),
IF($U$2=$S$5,$F185*SUM(J185,IF($S185="",0,IF(INDEX($V$3:$V$5,MATCH($S185,$U$3:$U$5,0))="Yes",N185,0))),
IF($U$2=$S$6,$F185*SUM(J185,IF($S185="",0,IF(INDEX($V$3:$V$5,MATCH($S185,$U$3:$U$5,0))="Yes",N185,0)),0)*$R185)))</f>
        <v>0</v>
      </c>
      <c r="Y185" s="162" t="e" cm="1">
        <f t="array" ref="Y185">INDEX($U185:$W185,,MATCH('Instructions &amp; General Inputs'!$C$35,$U$8:$W$8,0))</f>
        <v>#N/A</v>
      </c>
      <c r="AA185" s="80" t="s">
        <v>143</v>
      </c>
      <c r="AB185" s="80" t="s">
        <v>147</v>
      </c>
      <c r="AC185" s="80" t="s">
        <v>55</v>
      </c>
      <c r="AD185" s="80" t="s">
        <v>26</v>
      </c>
      <c r="AE185" s="80" t="s">
        <v>17</v>
      </c>
      <c r="AF185" s="80" t="s">
        <v>145</v>
      </c>
      <c r="AG185" s="80">
        <v>1280.3686600327492</v>
      </c>
      <c r="AH185" s="80" t="s">
        <v>33</v>
      </c>
      <c r="AI185">
        <f t="shared" si="25"/>
        <v>2019</v>
      </c>
      <c r="AK185" s="80" t="s">
        <v>163</v>
      </c>
      <c r="AL185" s="80" t="s">
        <v>151</v>
      </c>
      <c r="AM185" s="80" t="s">
        <v>147</v>
      </c>
      <c r="AN185" s="80" t="s">
        <v>59</v>
      </c>
      <c r="AO185" s="80" t="s">
        <v>4</v>
      </c>
      <c r="AP185" s="80" t="s">
        <v>8</v>
      </c>
      <c r="AQ185" s="80">
        <v>1243</v>
      </c>
      <c r="AR185">
        <f t="shared" si="26"/>
        <v>2019</v>
      </c>
    </row>
    <row r="186" spans="2:44" x14ac:dyDescent="0.3">
      <c r="B186" s="23" t="s">
        <v>48</v>
      </c>
      <c r="C186" s="23" t="s">
        <v>25</v>
      </c>
      <c r="D186" s="23" t="s">
        <v>19</v>
      </c>
      <c r="E186" s="23" t="s">
        <v>58</v>
      </c>
      <c r="F186" s="82">
        <f>IF(INDEX('Instructions &amp; General Inputs'!$D$24:$D$32,MATCH(E186,'Instructions &amp; General Inputs'!$C$24:$C$32,0))="Yes",SUMIFS($AG:$AG,$AI:$AI,F$5,$AC:$AC,$E186,$AD:$AD,$C186,$AE:$AE,$D186),0)</f>
        <v>0</v>
      </c>
      <c r="G186" s="25"/>
      <c r="H186" s="161">
        <v>0.12</v>
      </c>
      <c r="I186" s="161">
        <v>0.15</v>
      </c>
      <c r="J186" s="161">
        <v>0.19999999999999998</v>
      </c>
      <c r="K186" s="25"/>
      <c r="L186" s="161">
        <v>0.4</v>
      </c>
      <c r="M186" s="161">
        <v>0.4</v>
      </c>
      <c r="N186" s="161">
        <v>0.4</v>
      </c>
      <c r="O186" s="25"/>
      <c r="P186" s="167">
        <v>1</v>
      </c>
      <c r="Q186" s="167">
        <v>1</v>
      </c>
      <c r="R186" s="167">
        <v>0</v>
      </c>
      <c r="S186" s="160" t="str">
        <f t="shared" si="24"/>
        <v>SMI</v>
      </c>
      <c r="T186" s="25"/>
      <c r="U186" s="162" t="b" cm="1">
        <f t="array" ref="U186">IF(COUNTIFS($P$8:$R$8,$U$2)&gt;0,$F186*H186*INDEX($P186:$R186,,MATCH($U$2,$P$8:$R$8,0)),
IF($U$2=$S$5,$F186*SUM(H186,IF($S186="",0,IF(INDEX($V$3:$V$5,MATCH($S186,$U$3:$U$5,0))="Yes",L186,0))),
IF($U$2=$S$6,$F186*SUM(H186,IF($S186="",0,IF(INDEX($V$3:$V$5,MATCH($S186,$U$3:$U$5,0))="Yes",L186,0)),0)*$R186)))</f>
        <v>0</v>
      </c>
      <c r="V186" s="162" t="b" cm="1">
        <f t="array" ref="V186">IF(COUNTIFS($P$8:$R$8,$U$2)&gt;0,$F186*I186*INDEX($P186:$R186,,MATCH($U$2,$P$8:$R$8,0)),
IF($U$2=$S$5,$F186*SUM(I186,IF($S186="",0,IF(INDEX($V$3:$V$5,MATCH($S186,$U$3:$U$5,0))="Yes",M186,0))),
IF($U$2=$S$6,$F186*SUM(I186,IF($S186="",0,IF(INDEX($V$3:$V$5,MATCH($S186,$U$3:$U$5,0))="Yes",M186,0)),0)*$R186)))</f>
        <v>0</v>
      </c>
      <c r="W186" s="162" t="b" cm="1">
        <f t="array" ref="W186">IF(COUNTIFS($P$8:$R$8,$U$2)&gt;0,$F186*J186*INDEX($P186:$R186,,MATCH($U$2,$P$8:$R$8,0)),
IF($U$2=$S$5,$F186*SUM(J186,IF($S186="",0,IF(INDEX($V$3:$V$5,MATCH($S186,$U$3:$U$5,0))="Yes",N186,0))),
IF($U$2=$S$6,$F186*SUM(J186,IF($S186="",0,IF(INDEX($V$3:$V$5,MATCH($S186,$U$3:$U$5,0))="Yes",N186,0)),0)*$R186)))</f>
        <v>0</v>
      </c>
      <c r="Y186" s="162" t="e" cm="1">
        <f t="array" ref="Y186">INDEX($U186:$W186,,MATCH('Instructions &amp; General Inputs'!$C$35,$U$8:$W$8,0))</f>
        <v>#N/A</v>
      </c>
      <c r="AA186" s="80" t="s">
        <v>143</v>
      </c>
      <c r="AB186" s="80" t="s">
        <v>147</v>
      </c>
      <c r="AC186" s="80" t="s">
        <v>55</v>
      </c>
      <c r="AD186" s="80" t="s">
        <v>26</v>
      </c>
      <c r="AE186" s="80" t="s">
        <v>17</v>
      </c>
      <c r="AF186" s="80" t="s">
        <v>146</v>
      </c>
      <c r="AG186" s="80">
        <v>78</v>
      </c>
      <c r="AH186" s="80" t="s">
        <v>33</v>
      </c>
      <c r="AI186">
        <f t="shared" si="25"/>
        <v>2019</v>
      </c>
      <c r="AK186" s="80" t="s">
        <v>163</v>
      </c>
      <c r="AL186" s="80" t="s">
        <v>151</v>
      </c>
      <c r="AM186" s="80" t="s">
        <v>147</v>
      </c>
      <c r="AN186" s="80" t="s">
        <v>59</v>
      </c>
      <c r="AO186" s="80" t="s">
        <v>11</v>
      </c>
      <c r="AP186" s="80" t="s">
        <v>8</v>
      </c>
      <c r="AQ186" s="80">
        <v>187</v>
      </c>
      <c r="AR186">
        <f t="shared" si="26"/>
        <v>2019</v>
      </c>
    </row>
    <row r="187" spans="2:44" x14ac:dyDescent="0.3">
      <c r="B187" s="23" t="s">
        <v>48</v>
      </c>
      <c r="C187" s="23" t="s">
        <v>26</v>
      </c>
      <c r="D187" s="23" t="s">
        <v>17</v>
      </c>
      <c r="E187" s="23" t="s">
        <v>58</v>
      </c>
      <c r="F187" s="82">
        <f>IF(INDEX('Instructions &amp; General Inputs'!$D$24:$D$32,MATCH(E187,'Instructions &amp; General Inputs'!$C$24:$C$32,0))="Yes",SUMIFS($AG:$AG,$AI:$AI,F$5,$AC:$AC,$E187,$AD:$AD,$C187,$AE:$AE,$D187),0)</f>
        <v>0</v>
      </c>
      <c r="G187" s="25"/>
      <c r="H187" s="161">
        <v>0.2</v>
      </c>
      <c r="I187" s="161">
        <v>0.25</v>
      </c>
      <c r="J187" s="161">
        <v>0.33333333333333331</v>
      </c>
      <c r="K187" s="25"/>
      <c r="L187" s="161" t="s">
        <v>482</v>
      </c>
      <c r="M187" s="161" t="s">
        <v>482</v>
      </c>
      <c r="N187" s="161" t="s">
        <v>482</v>
      </c>
      <c r="O187" s="25"/>
      <c r="P187" s="167">
        <v>1</v>
      </c>
      <c r="Q187" s="167">
        <v>1</v>
      </c>
      <c r="R187" s="167">
        <v>0</v>
      </c>
      <c r="S187" s="160" t="str">
        <f t="shared" si="24"/>
        <v/>
      </c>
      <c r="T187" s="25"/>
      <c r="U187" s="162" t="b" cm="1">
        <f t="array" ref="U187">IF(COUNTIFS($P$8:$R$8,$U$2)&gt;0,$F187*H187*INDEX($P187:$R187,,MATCH($U$2,$P$8:$R$8,0)),
IF($U$2=$S$5,$F187*SUM(H187,IF($S187="",0,IF(INDEX($V$3:$V$5,MATCH($S187,$U$3:$U$5,0))="Yes",L187,0))),
IF($U$2=$S$6,$F187*SUM(H187,IF($S187="",0,IF(INDEX($V$3:$V$5,MATCH($S187,$U$3:$U$5,0))="Yes",L187,0)),0)*$R187)))</f>
        <v>0</v>
      </c>
      <c r="V187" s="162" t="b" cm="1">
        <f t="array" ref="V187">IF(COUNTIFS($P$8:$R$8,$U$2)&gt;0,$F187*I187*INDEX($P187:$R187,,MATCH($U$2,$P$8:$R$8,0)),
IF($U$2=$S$5,$F187*SUM(I187,IF($S187="",0,IF(INDEX($V$3:$V$5,MATCH($S187,$U$3:$U$5,0))="Yes",M187,0))),
IF($U$2=$S$6,$F187*SUM(I187,IF($S187="",0,IF(INDEX($V$3:$V$5,MATCH($S187,$U$3:$U$5,0))="Yes",M187,0)),0)*$R187)))</f>
        <v>0</v>
      </c>
      <c r="W187" s="162" t="b" cm="1">
        <f t="array" ref="W187">IF(COUNTIFS($P$8:$R$8,$U$2)&gt;0,$F187*J187*INDEX($P187:$R187,,MATCH($U$2,$P$8:$R$8,0)),
IF($U$2=$S$5,$F187*SUM(J187,IF($S187="",0,IF(INDEX($V$3:$V$5,MATCH($S187,$U$3:$U$5,0))="Yes",N187,0))),
IF($U$2=$S$6,$F187*SUM(J187,IF($S187="",0,IF(INDEX($V$3:$V$5,MATCH($S187,$U$3:$U$5,0))="Yes",N187,0)),0)*$R187)))</f>
        <v>0</v>
      </c>
      <c r="Y187" s="162" t="e" cm="1">
        <f t="array" ref="Y187">INDEX($U187:$W187,,MATCH('Instructions &amp; General Inputs'!$C$35,$U$8:$W$8,0))</f>
        <v>#N/A</v>
      </c>
      <c r="AA187" s="80" t="s">
        <v>143</v>
      </c>
      <c r="AB187" s="80" t="s">
        <v>147</v>
      </c>
      <c r="AC187" s="80" t="s">
        <v>55</v>
      </c>
      <c r="AD187" s="80" t="s">
        <v>26</v>
      </c>
      <c r="AE187" s="80" t="s">
        <v>17</v>
      </c>
      <c r="AF187" s="80" t="s">
        <v>148</v>
      </c>
      <c r="AG187" s="80">
        <v>585.25806400179863</v>
      </c>
      <c r="AH187" s="80" t="s">
        <v>33</v>
      </c>
      <c r="AI187">
        <f t="shared" si="25"/>
        <v>2019</v>
      </c>
      <c r="AK187" s="80" t="s">
        <v>163</v>
      </c>
      <c r="AL187" s="80" t="s">
        <v>151</v>
      </c>
      <c r="AM187" s="80" t="s">
        <v>147</v>
      </c>
      <c r="AN187" s="80" t="s">
        <v>60</v>
      </c>
      <c r="AO187" s="80" t="s">
        <v>20</v>
      </c>
      <c r="AP187" s="80" t="s">
        <v>14</v>
      </c>
      <c r="AQ187" s="80">
        <v>4</v>
      </c>
      <c r="AR187">
        <f t="shared" si="26"/>
        <v>2019</v>
      </c>
    </row>
    <row r="188" spans="2:44" x14ac:dyDescent="0.3">
      <c r="B188" s="23" t="s">
        <v>48</v>
      </c>
      <c r="C188" s="23" t="s">
        <v>26</v>
      </c>
      <c r="D188" s="23" t="s">
        <v>18</v>
      </c>
      <c r="E188" s="23" t="s">
        <v>58</v>
      </c>
      <c r="F188" s="82">
        <f>IF(INDEX('Instructions &amp; General Inputs'!$D$24:$D$32,MATCH(E188,'Instructions &amp; General Inputs'!$C$24:$C$32,0))="Yes",SUMIFS($AG:$AG,$AI:$AI,F$5,$AC:$AC,$E188,$AD:$AD,$C188,$AE:$AE,$D188),0)</f>
        <v>0</v>
      </c>
      <c r="G188" s="25"/>
      <c r="H188" s="161">
        <v>0.2</v>
      </c>
      <c r="I188" s="161">
        <v>0.25</v>
      </c>
      <c r="J188" s="161">
        <v>0.33333333333333331</v>
      </c>
      <c r="K188" s="25"/>
      <c r="L188" s="161" t="s">
        <v>482</v>
      </c>
      <c r="M188" s="161" t="s">
        <v>482</v>
      </c>
      <c r="N188" s="161" t="s">
        <v>482</v>
      </c>
      <c r="O188" s="25"/>
      <c r="P188" s="167">
        <v>1</v>
      </c>
      <c r="Q188" s="167">
        <v>1</v>
      </c>
      <c r="R188" s="167">
        <v>0</v>
      </c>
      <c r="S188" s="160" t="str">
        <f t="shared" si="24"/>
        <v/>
      </c>
      <c r="T188" s="25"/>
      <c r="U188" s="162" t="b" cm="1">
        <f t="array" ref="U188">IF(COUNTIFS($P$8:$R$8,$U$2)&gt;0,$F188*H188*INDEX($P188:$R188,,MATCH($U$2,$P$8:$R$8,0)),
IF($U$2=$S$5,$F188*SUM(H188,IF($S188="",0,IF(INDEX($V$3:$V$5,MATCH($S188,$U$3:$U$5,0))="Yes",L188,0))),
IF($U$2=$S$6,$F188*SUM(H188,IF($S188="",0,IF(INDEX($V$3:$V$5,MATCH($S188,$U$3:$U$5,0))="Yes",L188,0)),0)*$R188)))</f>
        <v>0</v>
      </c>
      <c r="V188" s="162" t="b" cm="1">
        <f t="array" ref="V188">IF(COUNTIFS($P$8:$R$8,$U$2)&gt;0,$F188*I188*INDEX($P188:$R188,,MATCH($U$2,$P$8:$R$8,0)),
IF($U$2=$S$5,$F188*SUM(I188,IF($S188="",0,IF(INDEX($V$3:$V$5,MATCH($S188,$U$3:$U$5,0))="Yes",M188,0))),
IF($U$2=$S$6,$F188*SUM(I188,IF($S188="",0,IF(INDEX($V$3:$V$5,MATCH($S188,$U$3:$U$5,0))="Yes",M188,0)),0)*$R188)))</f>
        <v>0</v>
      </c>
      <c r="W188" s="162" t="b" cm="1">
        <f t="array" ref="W188">IF(COUNTIFS($P$8:$R$8,$U$2)&gt;0,$F188*J188*INDEX($P188:$R188,,MATCH($U$2,$P$8:$R$8,0)),
IF($U$2=$S$5,$F188*SUM(J188,IF($S188="",0,IF(INDEX($V$3:$V$5,MATCH($S188,$U$3:$U$5,0))="Yes",N188,0))),
IF($U$2=$S$6,$F188*SUM(J188,IF($S188="",0,IF(INDEX($V$3:$V$5,MATCH($S188,$U$3:$U$5,0))="Yes",N188,0)),0)*$R188)))</f>
        <v>0</v>
      </c>
      <c r="Y188" s="162" t="e" cm="1">
        <f t="array" ref="Y188">INDEX($U188:$W188,,MATCH('Instructions &amp; General Inputs'!$C$35,$U$8:$W$8,0))</f>
        <v>#N/A</v>
      </c>
      <c r="AA188" s="80" t="s">
        <v>143</v>
      </c>
      <c r="AB188" s="80" t="s">
        <v>147</v>
      </c>
      <c r="AC188" s="80" t="s">
        <v>55</v>
      </c>
      <c r="AD188" s="80" t="s">
        <v>25</v>
      </c>
      <c r="AE188" s="80" t="s">
        <v>18</v>
      </c>
      <c r="AF188" s="80" t="s">
        <v>145</v>
      </c>
      <c r="AG188" s="80">
        <v>107</v>
      </c>
      <c r="AH188" s="80" t="s">
        <v>33</v>
      </c>
      <c r="AI188">
        <f t="shared" si="25"/>
        <v>2019</v>
      </c>
      <c r="AK188" s="80" t="s">
        <v>163</v>
      </c>
      <c r="AL188" s="80" t="s">
        <v>151</v>
      </c>
      <c r="AM188" s="80" t="s">
        <v>147</v>
      </c>
      <c r="AN188" s="80" t="s">
        <v>60</v>
      </c>
      <c r="AO188" s="80" t="s">
        <v>116</v>
      </c>
      <c r="AP188" s="80" t="s">
        <v>22</v>
      </c>
      <c r="AQ188" s="80">
        <v>14</v>
      </c>
      <c r="AR188">
        <f t="shared" si="26"/>
        <v>2019</v>
      </c>
    </row>
    <row r="189" spans="2:44" x14ac:dyDescent="0.3">
      <c r="B189" s="23" t="s">
        <v>48</v>
      </c>
      <c r="C189" s="23" t="s">
        <v>26</v>
      </c>
      <c r="D189" s="23" t="s">
        <v>19</v>
      </c>
      <c r="E189" s="23" t="s">
        <v>58</v>
      </c>
      <c r="F189" s="82">
        <f>IF(INDEX('Instructions &amp; General Inputs'!$D$24:$D$32,MATCH(E189,'Instructions &amp; General Inputs'!$C$24:$C$32,0))="Yes",SUMIFS($AG:$AG,$AI:$AI,F$5,$AC:$AC,$E189,$AD:$AD,$C189,$AE:$AE,$D189),0)</f>
        <v>0</v>
      </c>
      <c r="G189" s="25"/>
      <c r="H189" s="161">
        <v>0.12</v>
      </c>
      <c r="I189" s="161">
        <v>0.15</v>
      </c>
      <c r="J189" s="161">
        <v>0.19999999999999998</v>
      </c>
      <c r="K189" s="25"/>
      <c r="L189" s="161">
        <v>0.4</v>
      </c>
      <c r="M189" s="161">
        <v>0.4</v>
      </c>
      <c r="N189" s="161">
        <v>0.4</v>
      </c>
      <c r="O189" s="25"/>
      <c r="P189" s="167">
        <v>1</v>
      </c>
      <c r="Q189" s="167">
        <v>1</v>
      </c>
      <c r="R189" s="167">
        <v>0</v>
      </c>
      <c r="S189" s="160" t="str">
        <f t="shared" si="24"/>
        <v>SMI</v>
      </c>
      <c r="T189" s="25"/>
      <c r="U189" s="162" t="b" cm="1">
        <f t="array" ref="U189">IF(COUNTIFS($P$8:$R$8,$U$2)&gt;0,$F189*H189*INDEX($P189:$R189,,MATCH($U$2,$P$8:$R$8,0)),
IF($U$2=$S$5,$F189*SUM(H189,IF($S189="",0,IF(INDEX($V$3:$V$5,MATCH($S189,$U$3:$U$5,0))="Yes",L189,0))),
IF($U$2=$S$6,$F189*SUM(H189,IF($S189="",0,IF(INDEX($V$3:$V$5,MATCH($S189,$U$3:$U$5,0))="Yes",L189,0)),0)*$R189)))</f>
        <v>0</v>
      </c>
      <c r="V189" s="162" t="b" cm="1">
        <f t="array" ref="V189">IF(COUNTIFS($P$8:$R$8,$U$2)&gt;0,$F189*I189*INDEX($P189:$R189,,MATCH($U$2,$P$8:$R$8,0)),
IF($U$2=$S$5,$F189*SUM(I189,IF($S189="",0,IF(INDEX($V$3:$V$5,MATCH($S189,$U$3:$U$5,0))="Yes",M189,0))),
IF($U$2=$S$6,$F189*SUM(I189,IF($S189="",0,IF(INDEX($V$3:$V$5,MATCH($S189,$U$3:$U$5,0))="Yes",M189,0)),0)*$R189)))</f>
        <v>0</v>
      </c>
      <c r="W189" s="162" t="b" cm="1">
        <f t="array" ref="W189">IF(COUNTIFS($P$8:$R$8,$U$2)&gt;0,$F189*J189*INDEX($P189:$R189,,MATCH($U$2,$P$8:$R$8,0)),
IF($U$2=$S$5,$F189*SUM(J189,IF($S189="",0,IF(INDEX($V$3:$V$5,MATCH($S189,$U$3:$U$5,0))="Yes",N189,0))),
IF($U$2=$S$6,$F189*SUM(J189,IF($S189="",0,IF(INDEX($V$3:$V$5,MATCH($S189,$U$3:$U$5,0))="Yes",N189,0)),0)*$R189)))</f>
        <v>0</v>
      </c>
      <c r="Y189" s="162" t="e" cm="1">
        <f t="array" ref="Y189">INDEX($U189:$W189,,MATCH('Instructions &amp; General Inputs'!$C$35,$U$8:$W$8,0))</f>
        <v>#N/A</v>
      </c>
      <c r="AA189" s="80" t="s">
        <v>143</v>
      </c>
      <c r="AB189" s="80" t="s">
        <v>147</v>
      </c>
      <c r="AC189" s="80" t="s">
        <v>55</v>
      </c>
      <c r="AD189" s="80" t="s">
        <v>25</v>
      </c>
      <c r="AE189" s="80" t="s">
        <v>18</v>
      </c>
      <c r="AF189" s="80" t="s">
        <v>146</v>
      </c>
      <c r="AG189" s="80">
        <v>12</v>
      </c>
      <c r="AH189" s="80" t="s">
        <v>33</v>
      </c>
      <c r="AI189">
        <f t="shared" si="25"/>
        <v>2019</v>
      </c>
      <c r="AK189" s="80" t="s">
        <v>163</v>
      </c>
      <c r="AL189" s="80" t="s">
        <v>151</v>
      </c>
      <c r="AM189" s="80" t="s">
        <v>147</v>
      </c>
      <c r="AN189" s="80" t="s">
        <v>60</v>
      </c>
      <c r="AO189" s="80" t="s">
        <v>116</v>
      </c>
      <c r="AP189" s="80" t="s">
        <v>23</v>
      </c>
      <c r="AQ189" s="80">
        <v>4</v>
      </c>
      <c r="AR189">
        <f t="shared" si="26"/>
        <v>2019</v>
      </c>
    </row>
    <row r="190" spans="2:44" x14ac:dyDescent="0.3">
      <c r="B190" s="23" t="s">
        <v>48</v>
      </c>
      <c r="C190" s="23" t="s">
        <v>27</v>
      </c>
      <c r="D190" s="23" t="s">
        <v>28</v>
      </c>
      <c r="E190" s="23" t="s">
        <v>58</v>
      </c>
      <c r="F190" s="82">
        <f>IF(INDEX('Instructions &amp; General Inputs'!$D$24:$D$32,MATCH(E190,'Instructions &amp; General Inputs'!$C$24:$C$32,0))="Yes",SUMIFS($AG:$AG,$AI:$AI,F$5,$AC:$AC,$E190,$AD:$AD,$C190,$AE:$AE,$D190),0)</f>
        <v>0</v>
      </c>
      <c r="G190" s="25"/>
      <c r="H190" s="161">
        <v>0.2</v>
      </c>
      <c r="I190" s="161">
        <v>0.25</v>
      </c>
      <c r="J190" s="161">
        <v>0.33333333333333331</v>
      </c>
      <c r="K190" s="25"/>
      <c r="L190" s="161" t="s">
        <v>482</v>
      </c>
      <c r="M190" s="161" t="s">
        <v>482</v>
      </c>
      <c r="N190" s="161" t="s">
        <v>482</v>
      </c>
      <c r="O190" s="25"/>
      <c r="P190" s="167">
        <v>1</v>
      </c>
      <c r="Q190" s="167">
        <v>0</v>
      </c>
      <c r="R190" s="167">
        <v>1</v>
      </c>
      <c r="S190" s="160" t="str">
        <f t="shared" si="24"/>
        <v/>
      </c>
      <c r="T190" s="25"/>
      <c r="U190" s="162" t="b" cm="1">
        <f t="array" ref="U190">IF(COUNTIFS($P$8:$R$8,$U$2)&gt;0,$F190*H190*INDEX($P190:$R190,,MATCH($U$2,$P$8:$R$8,0)),
IF($U$2=$S$5,$F190*SUM(H190,IF($S190="",0,IF(INDEX($V$3:$V$5,MATCH($S190,$U$3:$U$5,0))="Yes",L190,0))),
IF($U$2=$S$6,$F190*SUM(H190,IF($S190="",0,IF(INDEX($V$3:$V$5,MATCH($S190,$U$3:$U$5,0))="Yes",L190,0)),0)*$R190)))</f>
        <v>0</v>
      </c>
      <c r="V190" s="162" t="b" cm="1">
        <f t="array" ref="V190">IF(COUNTIFS($P$8:$R$8,$U$2)&gt;0,$F190*I190*INDEX($P190:$R190,,MATCH($U$2,$P$8:$R$8,0)),
IF($U$2=$S$5,$F190*SUM(I190,IF($S190="",0,IF(INDEX($V$3:$V$5,MATCH($S190,$U$3:$U$5,0))="Yes",M190,0))),
IF($U$2=$S$6,$F190*SUM(I190,IF($S190="",0,IF(INDEX($V$3:$V$5,MATCH($S190,$U$3:$U$5,0))="Yes",M190,0)),0)*$R190)))</f>
        <v>0</v>
      </c>
      <c r="W190" s="162" t="b" cm="1">
        <f t="array" ref="W190">IF(COUNTIFS($P$8:$R$8,$U$2)&gt;0,$F190*J190*INDEX($P190:$R190,,MATCH($U$2,$P$8:$R$8,0)),
IF($U$2=$S$5,$F190*SUM(J190,IF($S190="",0,IF(INDEX($V$3:$V$5,MATCH($S190,$U$3:$U$5,0))="Yes",N190,0))),
IF($U$2=$S$6,$F190*SUM(J190,IF($S190="",0,IF(INDEX($V$3:$V$5,MATCH($S190,$U$3:$U$5,0))="Yes",N190,0)),0)*$R190)))</f>
        <v>0</v>
      </c>
      <c r="Y190" s="162" t="e" cm="1">
        <f t="array" ref="Y190">INDEX($U190:$W190,,MATCH('Instructions &amp; General Inputs'!$C$35,$U$8:$W$8,0))</f>
        <v>#N/A</v>
      </c>
      <c r="AA190" s="80" t="s">
        <v>143</v>
      </c>
      <c r="AB190" s="80" t="s">
        <v>147</v>
      </c>
      <c r="AC190" s="80" t="s">
        <v>55</v>
      </c>
      <c r="AD190" s="80" t="s">
        <v>25</v>
      </c>
      <c r="AE190" s="80" t="s">
        <v>18</v>
      </c>
      <c r="AF190" s="80" t="s">
        <v>148</v>
      </c>
      <c r="AG190" s="80">
        <v>41</v>
      </c>
      <c r="AH190" s="80" t="s">
        <v>33</v>
      </c>
      <c r="AI190">
        <f t="shared" si="25"/>
        <v>2019</v>
      </c>
      <c r="AK190" s="80" t="s">
        <v>163</v>
      </c>
      <c r="AL190" s="80" t="s">
        <v>151</v>
      </c>
      <c r="AM190" s="80" t="s">
        <v>147</v>
      </c>
      <c r="AN190" s="80" t="s">
        <v>60</v>
      </c>
      <c r="AO190" s="80" t="s">
        <v>13</v>
      </c>
      <c r="AP190" s="80" t="s">
        <v>14</v>
      </c>
      <c r="AQ190" s="80">
        <v>6</v>
      </c>
      <c r="AR190">
        <f t="shared" si="26"/>
        <v>2019</v>
      </c>
    </row>
    <row r="191" spans="2:44" x14ac:dyDescent="0.3">
      <c r="B191" s="23" t="s">
        <v>48</v>
      </c>
      <c r="C191" s="24" t="s">
        <v>32</v>
      </c>
      <c r="D191" s="24" t="s">
        <v>33</v>
      </c>
      <c r="E191" s="24" t="s">
        <v>58</v>
      </c>
      <c r="F191" s="121">
        <f>IF(INDEX('Instructions &amp; General Inputs'!$D$24:$D$32,MATCH(E190,'Instructions &amp; General Inputs'!$C$24:$C$32,0))="Yes",SUMIFS($AQ:$AQ,$AR:$AR,F$5,$AN:$AN,$E191),0)</f>
        <v>0</v>
      </c>
      <c r="G191" s="25"/>
      <c r="H191" s="176">
        <f>H160</f>
        <v>0.2</v>
      </c>
      <c r="I191" s="176">
        <f t="shared" ref="I191:J191" si="33">I160</f>
        <v>0.25</v>
      </c>
      <c r="J191" s="176">
        <f t="shared" si="33"/>
        <v>0.33333333333333331</v>
      </c>
      <c r="K191" s="25"/>
      <c r="L191" s="176" t="str">
        <f>L160</f>
        <v>n/a</v>
      </c>
      <c r="M191" s="176" t="str">
        <f t="shared" ref="M191:N191" si="34">M160</f>
        <v>n/a</v>
      </c>
      <c r="N191" s="176" t="str">
        <f t="shared" si="34"/>
        <v>n/a</v>
      </c>
      <c r="O191" s="25"/>
      <c r="P191" s="167">
        <v>1</v>
      </c>
      <c r="Q191" s="167">
        <v>0</v>
      </c>
      <c r="R191" s="167">
        <v>1</v>
      </c>
      <c r="S191" s="160" t="str">
        <f t="shared" si="24"/>
        <v/>
      </c>
      <c r="T191" s="25"/>
      <c r="U191" s="162" t="b" cm="1">
        <f t="array" ref="U191">IF(COUNTIFS($P$8:$R$8,$U$2)&gt;0,$F191*H191*INDEX($P191:$R191,,MATCH($U$2,$P$8:$R$8,0)),
IF($U$2=$S$5,$F191*SUM(H191,IF($S191="",0,IF(INDEX($V$3:$V$5,MATCH($S191,$U$3:$U$5,0))="Yes",L191,0))),
IF($U$2=$S$6,$F191*SUM(H191,IF($S191="",0,IF(INDEX($V$3:$V$5,MATCH($S191,$U$3:$U$5,0))="Yes",L191,0)),0)*$R191)))</f>
        <v>0</v>
      </c>
      <c r="V191" s="163" t="b" cm="1">
        <f t="array" ref="V191">IF(COUNTIFS($P$8:$R$8,$U$2)&gt;0,$F191*I191*INDEX($P191:$R191,,MATCH($U$2,$P$8:$R$8,0)),
IF($U$2=$S$5,$F191*SUM(I191,IF($S191="",0,IF(INDEX($V$3:$V$5,MATCH($S191,$U$3:$U$5,0))="Yes",M191,0))),
IF($U$2=$S$6,$F191*SUM(I191,IF($S191="",0,IF(INDEX($V$3:$V$5,MATCH($S191,$U$3:$U$5,0))="Yes",M191,0)),0)*$R191)))</f>
        <v>0</v>
      </c>
      <c r="W191" s="163" t="b" cm="1">
        <f t="array" ref="W191">IF(COUNTIFS($P$8:$R$8,$U$2)&gt;0,$F191*J191*INDEX($P191:$R191,,MATCH($U$2,$P$8:$R$8,0)),
IF($U$2=$S$5,$F191*SUM(J191,IF($S191="",0,IF(INDEX($V$3:$V$5,MATCH($S191,$U$3:$U$5,0))="Yes",N191,0))),
IF($U$2=$S$6,$F191*SUM(J191,IF($S191="",0,IF(INDEX($V$3:$V$5,MATCH($S191,$U$3:$U$5,0))="Yes",N191,0)),0)*$R191)))</f>
        <v>0</v>
      </c>
      <c r="Y191" s="177" t="e" cm="1">
        <f t="array" ref="Y191">INDEX($U191:$W191,,MATCH('Instructions &amp; General Inputs'!$C$35,$U$8:$W$8,0))</f>
        <v>#N/A</v>
      </c>
      <c r="AA191" s="80" t="s">
        <v>143</v>
      </c>
      <c r="AB191" s="80" t="s">
        <v>147</v>
      </c>
      <c r="AC191" s="80" t="s">
        <v>55</v>
      </c>
      <c r="AD191" s="80" t="s">
        <v>25</v>
      </c>
      <c r="AE191" s="80" t="s">
        <v>19</v>
      </c>
      <c r="AF191" s="80" t="s">
        <v>149</v>
      </c>
      <c r="AG191" s="80">
        <v>0.78571397066116333</v>
      </c>
      <c r="AH191" s="80" t="s">
        <v>33</v>
      </c>
      <c r="AI191">
        <f t="shared" si="25"/>
        <v>2019</v>
      </c>
      <c r="AK191" s="80" t="s">
        <v>163</v>
      </c>
      <c r="AL191" s="80" t="s">
        <v>151</v>
      </c>
      <c r="AM191" s="80" t="s">
        <v>147</v>
      </c>
      <c r="AN191" s="80" t="s">
        <v>60</v>
      </c>
      <c r="AO191" s="80" t="s">
        <v>15</v>
      </c>
      <c r="AP191" s="80" t="s">
        <v>14</v>
      </c>
      <c r="AQ191" s="80">
        <v>9</v>
      </c>
      <c r="AR191">
        <f t="shared" si="26"/>
        <v>2019</v>
      </c>
    </row>
    <row r="192" spans="2:44" x14ac:dyDescent="0.3">
      <c r="B192" s="22" t="s">
        <v>47</v>
      </c>
      <c r="C192" s="22" t="s">
        <v>42</v>
      </c>
      <c r="D192" s="22" t="s">
        <v>33</v>
      </c>
      <c r="E192" s="22" t="s">
        <v>58</v>
      </c>
      <c r="F192" s="119">
        <f>IF(INDEX('Instructions &amp; General Inputs'!$D$24:$D$32,MATCH(E190,'Instructions &amp; General Inputs'!$C$24:$C$32,0))="Yes",SUMIFS($AX:$AX,$AW:$AW,C192,$AV:$AV,E192),0)</f>
        <v>0</v>
      </c>
      <c r="G192" s="25"/>
      <c r="H192" s="176">
        <f>H185</f>
        <v>0.2</v>
      </c>
      <c r="I192" s="176">
        <f t="shared" ref="I192:J192" si="35">I185</f>
        <v>0.25</v>
      </c>
      <c r="J192" s="176">
        <f t="shared" si="35"/>
        <v>0.33333333333333331</v>
      </c>
      <c r="K192" s="25"/>
      <c r="L192" s="176" t="str">
        <f>L185</f>
        <v>n/a</v>
      </c>
      <c r="M192" s="176" t="str">
        <f t="shared" ref="M192:N192" si="36">M185</f>
        <v>n/a</v>
      </c>
      <c r="N192" s="176" t="str">
        <f t="shared" si="36"/>
        <v>n/a</v>
      </c>
      <c r="O192" s="25"/>
      <c r="P192" s="167">
        <v>1</v>
      </c>
      <c r="Q192" s="167">
        <v>1</v>
      </c>
      <c r="R192" s="167">
        <v>0</v>
      </c>
      <c r="S192" s="160" t="str">
        <f t="shared" si="24"/>
        <v/>
      </c>
      <c r="T192" s="25"/>
      <c r="U192" s="164" t="b" cm="1">
        <f t="array" ref="U192">IF(COUNTIFS($P$8:$R$8,$U$2)&gt;0,$F192*H192*INDEX($P192:$R192,,MATCH($U$2,$P$8:$R$8,0)),
IF($U$2=$S$5,$F192*SUM(H192,IF($S192="",0,IF(INDEX($V$3:$V$5,MATCH($S192,$U$3:$U$5,0))="Yes",L192,0))),
IF($U$2=$S$6,$F192*SUM(H192,IF($S192="",0,IF(INDEX($V$3:$V$5,MATCH($S192,$U$3:$U$5,0))="Yes",L192,0)),0)*$R192)))</f>
        <v>0</v>
      </c>
      <c r="V192" s="164" t="b" cm="1">
        <f t="array" ref="V192">IF(COUNTIFS($P$8:$R$8,$U$2)&gt;0,$F192*I192*INDEX($P192:$R192,,MATCH($U$2,$P$8:$R$8,0)),
IF($U$2=$S$5,$F192*SUM(I192,IF($S192="",0,IF(INDEX($V$3:$V$5,MATCH($S192,$U$3:$U$5,0))="Yes",M192,0))),
IF($U$2=$S$6,$F192*SUM(I192,IF($S192="",0,IF(INDEX($V$3:$V$5,MATCH($S192,$U$3:$U$5,0))="Yes",M192,0)),0)*$R192)))</f>
        <v>0</v>
      </c>
      <c r="W192" s="164" t="b" cm="1">
        <f t="array" ref="W192">IF(COUNTIFS($P$8:$R$8,$U$2)&gt;0,$F192*J192*INDEX($P192:$R192,,MATCH($U$2,$P$8:$R$8,0)),
IF($U$2=$S$5,$F192*SUM(J192,IF($S192="",0,IF(INDEX($V$3:$V$5,MATCH($S192,$U$3:$U$5,0))="Yes",N192,0))),
IF($U$2=$S$6,$F192*SUM(J192,IF($S192="",0,IF(INDEX($V$3:$V$5,MATCH($S192,$U$3:$U$5,0))="Yes",N192,0)),0)*$R192)))</f>
        <v>0</v>
      </c>
      <c r="Y192" s="178" t="e" cm="1">
        <f t="array" ref="Y192">INDEX($U192:$W192,,MATCH('Instructions &amp; General Inputs'!$C$35,$U$8:$W$8,0))</f>
        <v>#N/A</v>
      </c>
      <c r="AA192" s="80" t="s">
        <v>143</v>
      </c>
      <c r="AB192" s="80" t="s">
        <v>147</v>
      </c>
      <c r="AC192" s="80" t="s">
        <v>55</v>
      </c>
      <c r="AD192" s="80" t="s">
        <v>25</v>
      </c>
      <c r="AE192" s="80" t="s">
        <v>19</v>
      </c>
      <c r="AF192" s="80" t="s">
        <v>145</v>
      </c>
      <c r="AG192" s="80">
        <v>1743.8444649279118</v>
      </c>
      <c r="AH192" s="80" t="s">
        <v>33</v>
      </c>
      <c r="AI192">
        <f t="shared" si="25"/>
        <v>2019</v>
      </c>
      <c r="AK192" s="80" t="s">
        <v>163</v>
      </c>
      <c r="AL192" s="80" t="s">
        <v>151</v>
      </c>
      <c r="AM192" s="80" t="s">
        <v>147</v>
      </c>
      <c r="AN192" s="80" t="s">
        <v>60</v>
      </c>
      <c r="AO192" s="80" t="s">
        <v>4</v>
      </c>
      <c r="AP192" s="80" t="s">
        <v>8</v>
      </c>
      <c r="AQ192" s="80">
        <v>1729</v>
      </c>
      <c r="AR192">
        <f t="shared" si="26"/>
        <v>2019</v>
      </c>
    </row>
    <row r="193" spans="2:44" x14ac:dyDescent="0.3">
      <c r="B193" s="24" t="s">
        <v>47</v>
      </c>
      <c r="C193" s="24" t="s">
        <v>43</v>
      </c>
      <c r="D193" s="24" t="s">
        <v>33</v>
      </c>
      <c r="E193" s="24" t="s">
        <v>58</v>
      </c>
      <c r="F193" s="122">
        <f>IF(INDEX('Instructions &amp; General Inputs'!$D$24:$D$32,MATCH(E190,'Instructions &amp; General Inputs'!$C$24:$C$32,0))="Yes",SUMIFS($AX:$AX,$AW:$AW,C193,$AV:$AV,E193),0)</f>
        <v>0</v>
      </c>
      <c r="G193" s="25"/>
      <c r="H193" s="176">
        <f>H184</f>
        <v>0.2</v>
      </c>
      <c r="I193" s="176">
        <f t="shared" ref="I193:J193" si="37">I184</f>
        <v>0.25</v>
      </c>
      <c r="J193" s="176">
        <f t="shared" si="37"/>
        <v>0.33333333333333331</v>
      </c>
      <c r="K193" s="25"/>
      <c r="L193" s="176" t="str">
        <f>L184</f>
        <v>n/a</v>
      </c>
      <c r="M193" s="176" t="str">
        <f t="shared" ref="M193:N193" si="38">M184</f>
        <v>n/a</v>
      </c>
      <c r="N193" s="176" t="str">
        <f t="shared" si="38"/>
        <v>n/a</v>
      </c>
      <c r="O193" s="25"/>
      <c r="P193" s="167">
        <v>1</v>
      </c>
      <c r="Q193" s="167">
        <v>1</v>
      </c>
      <c r="R193" s="167">
        <v>0</v>
      </c>
      <c r="S193" s="160" t="str">
        <f t="shared" si="24"/>
        <v/>
      </c>
      <c r="T193" s="25"/>
      <c r="U193" s="165" t="b" cm="1">
        <f t="array" ref="U193">IF(COUNTIFS($P$8:$R$8,$U$2)&gt;0,$F193*H193*INDEX($P193:$R193,,MATCH($U$2,$P$8:$R$8,0)),
IF($U$2=$S$5,$F193*SUM(H193,IF($S193="",0,IF(INDEX($V$3:$V$5,MATCH($S193,$U$3:$U$5,0))="Yes",L193,0))),
IF($U$2=$S$6,$F193*SUM(H193,IF($S193="",0,IF(INDEX($V$3:$V$5,MATCH($S193,$U$3:$U$5,0))="Yes",L193,0)),0)*$R193)))</f>
        <v>0</v>
      </c>
      <c r="V193" s="165" t="b" cm="1">
        <f t="array" ref="V193">IF(COUNTIFS($P$8:$R$8,$U$2)&gt;0,$F193*I193*INDEX($P193:$R193,,MATCH($U$2,$P$8:$R$8,0)),
IF($U$2=$S$5,$F193*SUM(I193,IF($S193="",0,IF(INDEX($V$3:$V$5,MATCH($S193,$U$3:$U$5,0))="Yes",M193,0))),
IF($U$2=$S$6,$F193*SUM(I193,IF($S193="",0,IF(INDEX($V$3:$V$5,MATCH($S193,$U$3:$U$5,0))="Yes",M193,0)),0)*$R193)))</f>
        <v>0</v>
      </c>
      <c r="W193" s="165" t="b" cm="1">
        <f t="array" ref="W193">IF(COUNTIFS($P$8:$R$8,$U$2)&gt;0,$F193*J193*INDEX($P193:$R193,,MATCH($U$2,$P$8:$R$8,0)),
IF($U$2=$S$5,$F193*SUM(J193,IF($S193="",0,IF(INDEX($V$3:$V$5,MATCH($S193,$U$3:$U$5,0))="Yes",N193,0))),
IF($U$2=$S$6,$F193*SUM(J193,IF($S193="",0,IF(INDEX($V$3:$V$5,MATCH($S193,$U$3:$U$5,0))="Yes",N193,0)),0)*$R193)))</f>
        <v>0</v>
      </c>
      <c r="Y193" s="179" t="e" cm="1">
        <f t="array" ref="Y193">INDEX($U193:$W193,,MATCH('Instructions &amp; General Inputs'!$C$35,$U$8:$W$8,0))</f>
        <v>#N/A</v>
      </c>
      <c r="AA193" s="80" t="s">
        <v>143</v>
      </c>
      <c r="AB193" s="80" t="s">
        <v>147</v>
      </c>
      <c r="AC193" s="80" t="s">
        <v>55</v>
      </c>
      <c r="AD193" s="80" t="s">
        <v>25</v>
      </c>
      <c r="AE193" s="80" t="s">
        <v>19</v>
      </c>
      <c r="AF193" s="80" t="s">
        <v>146</v>
      </c>
      <c r="AG193" s="80">
        <v>103</v>
      </c>
      <c r="AH193" s="80" t="s">
        <v>33</v>
      </c>
      <c r="AI193">
        <f t="shared" si="25"/>
        <v>2019</v>
      </c>
      <c r="AK193" s="80" t="s">
        <v>163</v>
      </c>
      <c r="AL193" s="80" t="s">
        <v>151</v>
      </c>
      <c r="AM193" s="80" t="s">
        <v>147</v>
      </c>
      <c r="AN193" s="80" t="s">
        <v>60</v>
      </c>
      <c r="AO193" s="80" t="s">
        <v>11</v>
      </c>
      <c r="AP193" s="80" t="s">
        <v>8</v>
      </c>
      <c r="AQ193" s="80">
        <v>218</v>
      </c>
      <c r="AR193">
        <f t="shared" si="26"/>
        <v>2019</v>
      </c>
    </row>
    <row r="194" spans="2:44" x14ac:dyDescent="0.3">
      <c r="B194" s="22" t="s">
        <v>48</v>
      </c>
      <c r="C194" s="22" t="s">
        <v>4</v>
      </c>
      <c r="D194" s="22" t="s">
        <v>5</v>
      </c>
      <c r="E194" s="23" t="s">
        <v>59</v>
      </c>
      <c r="F194" s="82">
        <f>IF(INDEX('Instructions &amp; General Inputs'!$D$24:$D$32,MATCH(E194,'Instructions &amp; General Inputs'!$C$24:$C$32,0))="Yes",SUMIFS($AG:$AG,$AI:$AI,F$5,$AC:$AC,$E194,$AD:$AD,$C194,$AE:$AE,$D194),0)</f>
        <v>0</v>
      </c>
      <c r="G194" s="25"/>
      <c r="H194" s="161">
        <v>0.2</v>
      </c>
      <c r="I194" s="161">
        <v>0.25</v>
      </c>
      <c r="J194" s="161">
        <v>0.33333333333333331</v>
      </c>
      <c r="K194" s="25"/>
      <c r="L194" s="161" t="s">
        <v>482</v>
      </c>
      <c r="M194" s="161" t="s">
        <v>482</v>
      </c>
      <c r="N194" s="161" t="s">
        <v>482</v>
      </c>
      <c r="O194" s="25"/>
      <c r="P194" s="167">
        <v>1</v>
      </c>
      <c r="Q194" s="167">
        <v>0</v>
      </c>
      <c r="R194" s="167">
        <v>1</v>
      </c>
      <c r="S194" s="160" t="str">
        <f t="shared" si="24"/>
        <v/>
      </c>
      <c r="T194" s="25"/>
      <c r="U194" s="162" t="b" cm="1">
        <f t="array" ref="U194">IF(COUNTIFS($P$8:$R$8,$U$2)&gt;0,$F194*H194*INDEX($P194:$R194,,MATCH($U$2,$P$8:$R$8,0)),
IF($U$2=$S$5,$F194*SUM(H194,IF($S194="",0,IF(INDEX($V$3:$V$5,MATCH($S194,$U$3:$U$5,0))="Yes",L194,0))),
IF($U$2=$S$6,$F194*SUM(H194,IF($S194="",0,IF(INDEX($V$3:$V$5,MATCH($S194,$U$3:$U$5,0))="Yes",L194,0)),0)*$R194)))</f>
        <v>0</v>
      </c>
      <c r="V194" s="162" t="b" cm="1">
        <f t="array" ref="V194">IF(COUNTIFS($P$8:$R$8,$U$2)&gt;0,$F194*I194*INDEX($P194:$R194,,MATCH($U$2,$P$8:$R$8,0)),
IF($U$2=$S$5,$F194*SUM(I194,IF($S194="",0,IF(INDEX($V$3:$V$5,MATCH($S194,$U$3:$U$5,0))="Yes",M194,0))),
IF($U$2=$S$6,$F194*SUM(I194,IF($S194="",0,IF(INDEX($V$3:$V$5,MATCH($S194,$U$3:$U$5,0))="Yes",M194,0)),0)*$R194)))</f>
        <v>0</v>
      </c>
      <c r="W194" s="162" t="b" cm="1">
        <f t="array" ref="W194">IF(COUNTIFS($P$8:$R$8,$U$2)&gt;0,$F194*J194*INDEX($P194:$R194,,MATCH($U$2,$P$8:$R$8,0)),
IF($U$2=$S$5,$F194*SUM(J194,IF($S194="",0,IF(INDEX($V$3:$V$5,MATCH($S194,$U$3:$U$5,0))="Yes",N194,0))),
IF($U$2=$S$6,$F194*SUM(J194,IF($S194="",0,IF(INDEX($V$3:$V$5,MATCH($S194,$U$3:$U$5,0))="Yes",N194,0)),0)*$R194)))</f>
        <v>0</v>
      </c>
      <c r="Y194" s="162" t="e" cm="1">
        <f t="array" ref="Y194">INDEX($U194:$W194,,MATCH('Instructions &amp; General Inputs'!$C$35,$U$8:$W$8,0))</f>
        <v>#N/A</v>
      </c>
      <c r="AA194" s="80" t="s">
        <v>143</v>
      </c>
      <c r="AB194" s="80" t="s">
        <v>147</v>
      </c>
      <c r="AC194" s="80" t="s">
        <v>55</v>
      </c>
      <c r="AD194" s="80" t="s">
        <v>25</v>
      </c>
      <c r="AE194" s="80" t="s">
        <v>19</v>
      </c>
      <c r="AF194" s="80" t="s">
        <v>148</v>
      </c>
      <c r="AG194" s="80">
        <v>749.8387079834938</v>
      </c>
      <c r="AH194" s="80" t="s">
        <v>33</v>
      </c>
      <c r="AI194">
        <f t="shared" si="25"/>
        <v>2019</v>
      </c>
      <c r="AK194" s="80" t="s">
        <v>163</v>
      </c>
      <c r="AL194" s="80" t="s">
        <v>151</v>
      </c>
      <c r="AM194" s="80" t="s">
        <v>147</v>
      </c>
      <c r="AN194" s="80" t="s">
        <v>61</v>
      </c>
      <c r="AO194" s="80" t="s">
        <v>20</v>
      </c>
      <c r="AP194" s="80" t="s">
        <v>14</v>
      </c>
      <c r="AQ194" s="80">
        <v>1</v>
      </c>
      <c r="AR194">
        <f t="shared" si="26"/>
        <v>2019</v>
      </c>
    </row>
    <row r="195" spans="2:44" x14ac:dyDescent="0.3">
      <c r="B195" s="23" t="s">
        <v>48</v>
      </c>
      <c r="C195" s="23" t="s">
        <v>4</v>
      </c>
      <c r="D195" s="23" t="s">
        <v>6</v>
      </c>
      <c r="E195" s="23" t="s">
        <v>59</v>
      </c>
      <c r="F195" s="82">
        <f>IF(INDEX('Instructions &amp; General Inputs'!$D$24:$D$32,MATCH(E195,'Instructions &amp; General Inputs'!$C$24:$C$32,0))="Yes",SUMIFS($AG:$AG,$AI:$AI,F$5,$AC:$AC,$E195,$AD:$AD,$C195,$AE:$AE,$D195),0)</f>
        <v>0</v>
      </c>
      <c r="G195" s="25"/>
      <c r="H195" s="161">
        <v>0.2</v>
      </c>
      <c r="I195" s="161">
        <v>0.25</v>
      </c>
      <c r="J195" s="161">
        <v>0.33333333333333331</v>
      </c>
      <c r="K195" s="25"/>
      <c r="L195" s="161" t="s">
        <v>482</v>
      </c>
      <c r="M195" s="161" t="s">
        <v>482</v>
      </c>
      <c r="N195" s="161" t="s">
        <v>482</v>
      </c>
      <c r="O195" s="25"/>
      <c r="P195" s="167">
        <v>1</v>
      </c>
      <c r="Q195" s="167">
        <v>0</v>
      </c>
      <c r="R195" s="167">
        <v>1</v>
      </c>
      <c r="S195" s="160" t="str">
        <f t="shared" si="24"/>
        <v/>
      </c>
      <c r="T195" s="25"/>
      <c r="U195" s="162" t="b" cm="1">
        <f t="array" ref="U195">IF(COUNTIFS($P$8:$R$8,$U$2)&gt;0,$F195*H195*INDEX($P195:$R195,,MATCH($U$2,$P$8:$R$8,0)),
IF($U$2=$S$5,$F195*SUM(H195,IF($S195="",0,IF(INDEX($V$3:$V$5,MATCH($S195,$U$3:$U$5,0))="Yes",L195,0))),
IF($U$2=$S$6,$F195*SUM(H195,IF($S195="",0,IF(INDEX($V$3:$V$5,MATCH($S195,$U$3:$U$5,0))="Yes",L195,0)),0)*$R195)))</f>
        <v>0</v>
      </c>
      <c r="V195" s="162" t="b" cm="1">
        <f t="array" ref="V195">IF(COUNTIFS($P$8:$R$8,$U$2)&gt;0,$F195*I195*INDEX($P195:$R195,,MATCH($U$2,$P$8:$R$8,0)),
IF($U$2=$S$5,$F195*SUM(I195,IF($S195="",0,IF(INDEX($V$3:$V$5,MATCH($S195,$U$3:$U$5,0))="Yes",M195,0))),
IF($U$2=$S$6,$F195*SUM(I195,IF($S195="",0,IF(INDEX($V$3:$V$5,MATCH($S195,$U$3:$U$5,0))="Yes",M195,0)),0)*$R195)))</f>
        <v>0</v>
      </c>
      <c r="W195" s="162" t="b" cm="1">
        <f t="array" ref="W195">IF(COUNTIFS($P$8:$R$8,$U$2)&gt;0,$F195*J195*INDEX($P195:$R195,,MATCH($U$2,$P$8:$R$8,0)),
IF($U$2=$S$5,$F195*SUM(J195,IF($S195="",0,IF(INDEX($V$3:$V$5,MATCH($S195,$U$3:$U$5,0))="Yes",N195,0))),
IF($U$2=$S$6,$F195*SUM(J195,IF($S195="",0,IF(INDEX($V$3:$V$5,MATCH($S195,$U$3:$U$5,0))="Yes",N195,0)),0)*$R195)))</f>
        <v>0</v>
      </c>
      <c r="Y195" s="162" t="e" cm="1">
        <f t="array" ref="Y195">INDEX($U195:$W195,,MATCH('Instructions &amp; General Inputs'!$C$35,$U$8:$W$8,0))</f>
        <v>#N/A</v>
      </c>
      <c r="AA195" s="80" t="s">
        <v>143</v>
      </c>
      <c r="AB195" s="80" t="s">
        <v>147</v>
      </c>
      <c r="AC195" s="80" t="s">
        <v>55</v>
      </c>
      <c r="AD195" s="80" t="s">
        <v>25</v>
      </c>
      <c r="AE195" s="80" t="s">
        <v>17</v>
      </c>
      <c r="AF195" s="80" t="s">
        <v>145</v>
      </c>
      <c r="AG195" s="80">
        <v>929.4516099691391</v>
      </c>
      <c r="AH195" s="80" t="s">
        <v>33</v>
      </c>
      <c r="AI195">
        <f t="shared" si="25"/>
        <v>2019</v>
      </c>
      <c r="AK195" s="80" t="s">
        <v>163</v>
      </c>
      <c r="AL195" s="80" t="s">
        <v>151</v>
      </c>
      <c r="AM195" s="80" t="s">
        <v>147</v>
      </c>
      <c r="AN195" s="80" t="s">
        <v>61</v>
      </c>
      <c r="AO195" s="80" t="s">
        <v>116</v>
      </c>
      <c r="AP195" s="80" t="s">
        <v>22</v>
      </c>
      <c r="AQ195" s="80">
        <v>13</v>
      </c>
      <c r="AR195">
        <f t="shared" si="26"/>
        <v>2019</v>
      </c>
    </row>
    <row r="196" spans="2:44" x14ac:dyDescent="0.3">
      <c r="B196" s="23" t="s">
        <v>48</v>
      </c>
      <c r="C196" s="23" t="s">
        <v>4</v>
      </c>
      <c r="D196" s="23" t="s">
        <v>7</v>
      </c>
      <c r="E196" s="23" t="s">
        <v>59</v>
      </c>
      <c r="F196" s="82">
        <f>IF(INDEX('Instructions &amp; General Inputs'!$D$24:$D$32,MATCH(E196,'Instructions &amp; General Inputs'!$C$24:$C$32,0))="Yes",SUMIFS($AG:$AG,$AI:$AI,F$5,$AC:$AC,$E196,$AD:$AD,$C196,$AE:$AE,$D196),0)</f>
        <v>0</v>
      </c>
      <c r="G196" s="25"/>
      <c r="H196" s="161">
        <v>0.2</v>
      </c>
      <c r="I196" s="161">
        <v>0.25</v>
      </c>
      <c r="J196" s="161">
        <v>0.33333333333333331</v>
      </c>
      <c r="K196" s="25"/>
      <c r="L196" s="161" t="s">
        <v>482</v>
      </c>
      <c r="M196" s="161" t="s">
        <v>482</v>
      </c>
      <c r="N196" s="161" t="s">
        <v>482</v>
      </c>
      <c r="O196" s="25"/>
      <c r="P196" s="167">
        <v>1</v>
      </c>
      <c r="Q196" s="167">
        <v>0</v>
      </c>
      <c r="R196" s="167">
        <v>1</v>
      </c>
      <c r="S196" s="160" t="str">
        <f t="shared" si="24"/>
        <v/>
      </c>
      <c r="T196" s="25"/>
      <c r="U196" s="162" t="b" cm="1">
        <f t="array" ref="U196">IF(COUNTIFS($P$8:$R$8,$U$2)&gt;0,$F196*H196*INDEX($P196:$R196,,MATCH($U$2,$P$8:$R$8,0)),
IF($U$2=$S$5,$F196*SUM(H196,IF($S196="",0,IF(INDEX($V$3:$V$5,MATCH($S196,$U$3:$U$5,0))="Yes",L196,0))),
IF($U$2=$S$6,$F196*SUM(H196,IF($S196="",0,IF(INDEX($V$3:$V$5,MATCH($S196,$U$3:$U$5,0))="Yes",L196,0)),0)*$R196)))</f>
        <v>0</v>
      </c>
      <c r="V196" s="162" t="b" cm="1">
        <f t="array" ref="V196">IF(COUNTIFS($P$8:$R$8,$U$2)&gt;0,$F196*I196*INDEX($P196:$R196,,MATCH($U$2,$P$8:$R$8,0)),
IF($U$2=$S$5,$F196*SUM(I196,IF($S196="",0,IF(INDEX($V$3:$V$5,MATCH($S196,$U$3:$U$5,0))="Yes",M196,0))),
IF($U$2=$S$6,$F196*SUM(I196,IF($S196="",0,IF(INDEX($V$3:$V$5,MATCH($S196,$U$3:$U$5,0))="Yes",M196,0)),0)*$R196)))</f>
        <v>0</v>
      </c>
      <c r="W196" s="162" t="b" cm="1">
        <f t="array" ref="W196">IF(COUNTIFS($P$8:$R$8,$U$2)&gt;0,$F196*J196*INDEX($P196:$R196,,MATCH($U$2,$P$8:$R$8,0)),
IF($U$2=$S$5,$F196*SUM(J196,IF($S196="",0,IF(INDEX($V$3:$V$5,MATCH($S196,$U$3:$U$5,0))="Yes",N196,0))),
IF($U$2=$S$6,$F196*SUM(J196,IF($S196="",0,IF(INDEX($V$3:$V$5,MATCH($S196,$U$3:$U$5,0))="Yes",N196,0)),0)*$R196)))</f>
        <v>0</v>
      </c>
      <c r="Y196" s="162" t="e" cm="1">
        <f t="array" ref="Y196">INDEX($U196:$W196,,MATCH('Instructions &amp; General Inputs'!$C$35,$U$8:$W$8,0))</f>
        <v>#N/A</v>
      </c>
      <c r="AA196" s="80" t="s">
        <v>143</v>
      </c>
      <c r="AB196" s="80" t="s">
        <v>147</v>
      </c>
      <c r="AC196" s="80" t="s">
        <v>55</v>
      </c>
      <c r="AD196" s="80" t="s">
        <v>25</v>
      </c>
      <c r="AE196" s="80" t="s">
        <v>17</v>
      </c>
      <c r="AF196" s="80" t="s">
        <v>146</v>
      </c>
      <c r="AG196" s="80">
        <v>88</v>
      </c>
      <c r="AH196" s="80" t="s">
        <v>33</v>
      </c>
      <c r="AI196">
        <f t="shared" si="25"/>
        <v>2019</v>
      </c>
      <c r="AK196" s="80" t="s">
        <v>163</v>
      </c>
      <c r="AL196" s="80" t="s">
        <v>151</v>
      </c>
      <c r="AM196" s="80" t="s">
        <v>147</v>
      </c>
      <c r="AN196" s="80" t="s">
        <v>61</v>
      </c>
      <c r="AO196" s="80" t="s">
        <v>116</v>
      </c>
      <c r="AP196" s="80" t="s">
        <v>23</v>
      </c>
      <c r="AQ196" s="80">
        <v>4</v>
      </c>
      <c r="AR196">
        <f t="shared" si="26"/>
        <v>2019</v>
      </c>
    </row>
    <row r="197" spans="2:44" x14ac:dyDescent="0.3">
      <c r="B197" s="23" t="s">
        <v>48</v>
      </c>
      <c r="C197" s="23" t="s">
        <v>4</v>
      </c>
      <c r="D197" s="23" t="s">
        <v>8</v>
      </c>
      <c r="E197" s="23" t="s">
        <v>59</v>
      </c>
      <c r="F197" s="82">
        <f>IF(INDEX('Instructions &amp; General Inputs'!$D$24:$D$32,MATCH(E197,'Instructions &amp; General Inputs'!$C$24:$C$32,0))="Yes",SUMIFS($AG:$AG,$AI:$AI,F$5,$AC:$AC,$E197,$AD:$AD,$C197,$AE:$AE,$D197),0)</f>
        <v>0</v>
      </c>
      <c r="G197" s="25"/>
      <c r="H197" s="161">
        <v>0.2</v>
      </c>
      <c r="I197" s="161">
        <v>0.25</v>
      </c>
      <c r="J197" s="161">
        <v>0.33333333333333331</v>
      </c>
      <c r="K197" s="25"/>
      <c r="L197" s="161" t="s">
        <v>482</v>
      </c>
      <c r="M197" s="161" t="s">
        <v>482</v>
      </c>
      <c r="N197" s="161" t="s">
        <v>482</v>
      </c>
      <c r="O197" s="25"/>
      <c r="P197" s="167">
        <v>1</v>
      </c>
      <c r="Q197" s="167">
        <v>0</v>
      </c>
      <c r="R197" s="167">
        <v>1</v>
      </c>
      <c r="S197" s="160" t="str">
        <f t="shared" si="24"/>
        <v/>
      </c>
      <c r="T197" s="25"/>
      <c r="U197" s="162" t="b" cm="1">
        <f t="array" ref="U197">IF(COUNTIFS($P$8:$R$8,$U$2)&gt;0,$F197*H197*INDEX($P197:$R197,,MATCH($U$2,$P$8:$R$8,0)),
IF($U$2=$S$5,$F197*SUM(H197,IF($S197="",0,IF(INDEX($V$3:$V$5,MATCH($S197,$U$3:$U$5,0))="Yes",L197,0))),
IF($U$2=$S$6,$F197*SUM(H197,IF($S197="",0,IF(INDEX($V$3:$V$5,MATCH($S197,$U$3:$U$5,0))="Yes",L197,0)),0)*$R197)))</f>
        <v>0</v>
      </c>
      <c r="V197" s="162" t="b" cm="1">
        <f t="array" ref="V197">IF(COUNTIFS($P$8:$R$8,$U$2)&gt;0,$F197*I197*INDEX($P197:$R197,,MATCH($U$2,$P$8:$R$8,0)),
IF($U$2=$S$5,$F197*SUM(I197,IF($S197="",0,IF(INDEX($V$3:$V$5,MATCH($S197,$U$3:$U$5,0))="Yes",M197,0))),
IF($U$2=$S$6,$F197*SUM(I197,IF($S197="",0,IF(INDEX($V$3:$V$5,MATCH($S197,$U$3:$U$5,0))="Yes",M197,0)),0)*$R197)))</f>
        <v>0</v>
      </c>
      <c r="W197" s="162" t="b" cm="1">
        <f t="array" ref="W197">IF(COUNTIFS($P$8:$R$8,$U$2)&gt;0,$F197*J197*INDEX($P197:$R197,,MATCH($U$2,$P$8:$R$8,0)),
IF($U$2=$S$5,$F197*SUM(J197,IF($S197="",0,IF(INDEX($V$3:$V$5,MATCH($S197,$U$3:$U$5,0))="Yes",N197,0))),
IF($U$2=$S$6,$F197*SUM(J197,IF($S197="",0,IF(INDEX($V$3:$V$5,MATCH($S197,$U$3:$U$5,0))="Yes",N197,0)),0)*$R197)))</f>
        <v>0</v>
      </c>
      <c r="Y197" s="162" t="e" cm="1">
        <f t="array" ref="Y197">INDEX($U197:$W197,,MATCH('Instructions &amp; General Inputs'!$C$35,$U$8:$W$8,0))</f>
        <v>#N/A</v>
      </c>
      <c r="AA197" s="80" t="s">
        <v>143</v>
      </c>
      <c r="AB197" s="80" t="s">
        <v>147</v>
      </c>
      <c r="AC197" s="80" t="s">
        <v>55</v>
      </c>
      <c r="AD197" s="80" t="s">
        <v>25</v>
      </c>
      <c r="AE197" s="80" t="s">
        <v>17</v>
      </c>
      <c r="AF197" s="80" t="s">
        <v>148</v>
      </c>
      <c r="AG197" s="80">
        <v>360</v>
      </c>
      <c r="AH197" s="80" t="s">
        <v>33</v>
      </c>
      <c r="AI197">
        <f t="shared" si="25"/>
        <v>2019</v>
      </c>
      <c r="AK197" s="80" t="s">
        <v>163</v>
      </c>
      <c r="AL197" s="80" t="s">
        <v>151</v>
      </c>
      <c r="AM197" s="80" t="s">
        <v>147</v>
      </c>
      <c r="AN197" s="80" t="s">
        <v>61</v>
      </c>
      <c r="AO197" s="80" t="s">
        <v>13</v>
      </c>
      <c r="AP197" s="80" t="s">
        <v>14</v>
      </c>
      <c r="AQ197" s="80">
        <v>13</v>
      </c>
      <c r="AR197">
        <f t="shared" si="26"/>
        <v>2019</v>
      </c>
    </row>
    <row r="198" spans="2:44" x14ac:dyDescent="0.3">
      <c r="B198" s="23" t="s">
        <v>48</v>
      </c>
      <c r="C198" s="23" t="s">
        <v>4</v>
      </c>
      <c r="D198" s="23" t="s">
        <v>9</v>
      </c>
      <c r="E198" s="23" t="s">
        <v>59</v>
      </c>
      <c r="F198" s="82">
        <f>IF(INDEX('Instructions &amp; General Inputs'!$D$24:$D$32,MATCH(E198,'Instructions &amp; General Inputs'!$C$24:$C$32,0))="Yes",SUMIFS($AG:$AG,$AI:$AI,F$5,$AC:$AC,$E198,$AD:$AD,$C198,$AE:$AE,$D198),0)</f>
        <v>0</v>
      </c>
      <c r="G198" s="25"/>
      <c r="H198" s="161">
        <v>0.2</v>
      </c>
      <c r="I198" s="161">
        <v>0.25</v>
      </c>
      <c r="J198" s="161">
        <v>0.33333333333333331</v>
      </c>
      <c r="K198" s="25"/>
      <c r="L198" s="161" t="s">
        <v>482</v>
      </c>
      <c r="M198" s="161" t="s">
        <v>482</v>
      </c>
      <c r="N198" s="161" t="s">
        <v>482</v>
      </c>
      <c r="O198" s="25"/>
      <c r="P198" s="167">
        <v>1</v>
      </c>
      <c r="Q198" s="167">
        <v>0</v>
      </c>
      <c r="R198" s="167">
        <v>1</v>
      </c>
      <c r="S198" s="160" t="str">
        <f t="shared" si="24"/>
        <v/>
      </c>
      <c r="T198" s="25"/>
      <c r="U198" s="162" t="b" cm="1">
        <f t="array" ref="U198">IF(COUNTIFS($P$8:$R$8,$U$2)&gt;0,$F198*H198*INDEX($P198:$R198,,MATCH($U$2,$P$8:$R$8,0)),
IF($U$2=$S$5,$F198*SUM(H198,IF($S198="",0,IF(INDEX($V$3:$V$5,MATCH($S198,$U$3:$U$5,0))="Yes",L198,0))),
IF($U$2=$S$6,$F198*SUM(H198,IF($S198="",0,IF(INDEX($V$3:$V$5,MATCH($S198,$U$3:$U$5,0))="Yes",L198,0)),0)*$R198)))</f>
        <v>0</v>
      </c>
      <c r="V198" s="162" t="b" cm="1">
        <f t="array" ref="V198">IF(COUNTIFS($P$8:$R$8,$U$2)&gt;0,$F198*I198*INDEX($P198:$R198,,MATCH($U$2,$P$8:$R$8,0)),
IF($U$2=$S$5,$F198*SUM(I198,IF($S198="",0,IF(INDEX($V$3:$V$5,MATCH($S198,$U$3:$U$5,0))="Yes",M198,0))),
IF($U$2=$S$6,$F198*SUM(I198,IF($S198="",0,IF(INDEX($V$3:$V$5,MATCH($S198,$U$3:$U$5,0))="Yes",M198,0)),0)*$R198)))</f>
        <v>0</v>
      </c>
      <c r="W198" s="162" t="b" cm="1">
        <f t="array" ref="W198">IF(COUNTIFS($P$8:$R$8,$U$2)&gt;0,$F198*J198*INDEX($P198:$R198,,MATCH($U$2,$P$8:$R$8,0)),
IF($U$2=$S$5,$F198*SUM(J198,IF($S198="",0,IF(INDEX($V$3:$V$5,MATCH($S198,$U$3:$U$5,0))="Yes",N198,0))),
IF($U$2=$S$6,$F198*SUM(J198,IF($S198="",0,IF(INDEX($V$3:$V$5,MATCH($S198,$U$3:$U$5,0))="Yes",N198,0)),0)*$R198)))</f>
        <v>0</v>
      </c>
      <c r="Y198" s="162" t="e" cm="1">
        <f t="array" ref="Y198">INDEX($U198:$W198,,MATCH('Instructions &amp; General Inputs'!$C$35,$U$8:$W$8,0))</f>
        <v>#N/A</v>
      </c>
      <c r="AA198" s="80" t="s">
        <v>143</v>
      </c>
      <c r="AB198" s="80" t="s">
        <v>147</v>
      </c>
      <c r="AC198" s="80" t="s">
        <v>55</v>
      </c>
      <c r="AD198" s="80" t="s">
        <v>16</v>
      </c>
      <c r="AE198" s="80" t="s">
        <v>18</v>
      </c>
      <c r="AF198" s="80" t="s">
        <v>149</v>
      </c>
      <c r="AG198" s="80">
        <v>42.089831858873367</v>
      </c>
      <c r="AH198" s="80" t="s">
        <v>33</v>
      </c>
      <c r="AI198">
        <f t="shared" si="25"/>
        <v>2019</v>
      </c>
      <c r="AK198" s="80" t="s">
        <v>163</v>
      </c>
      <c r="AL198" s="80" t="s">
        <v>151</v>
      </c>
      <c r="AM198" s="80" t="s">
        <v>147</v>
      </c>
      <c r="AN198" s="80" t="s">
        <v>61</v>
      </c>
      <c r="AO198" s="80" t="s">
        <v>15</v>
      </c>
      <c r="AP198" s="80" t="s">
        <v>14</v>
      </c>
      <c r="AQ198" s="80">
        <v>8</v>
      </c>
      <c r="AR198">
        <f t="shared" si="26"/>
        <v>2019</v>
      </c>
    </row>
    <row r="199" spans="2:44" x14ac:dyDescent="0.3">
      <c r="B199" s="23" t="s">
        <v>48</v>
      </c>
      <c r="C199" s="23" t="s">
        <v>4</v>
      </c>
      <c r="D199" s="23" t="s">
        <v>10</v>
      </c>
      <c r="E199" s="23" t="s">
        <v>59</v>
      </c>
      <c r="F199" s="82">
        <f>IF(INDEX('Instructions &amp; General Inputs'!$D$24:$D$32,MATCH(E199,'Instructions &amp; General Inputs'!$C$24:$C$32,0))="Yes",SUMIFS($AG:$AG,$AI:$AI,F$5,$AC:$AC,$E199,$AD:$AD,$C199,$AE:$AE,$D199),0)</f>
        <v>0</v>
      </c>
      <c r="G199" s="25"/>
      <c r="H199" s="161">
        <v>0.2</v>
      </c>
      <c r="I199" s="161">
        <v>0.25</v>
      </c>
      <c r="J199" s="161">
        <v>0.33333333333333331</v>
      </c>
      <c r="K199" s="25"/>
      <c r="L199" s="161" t="s">
        <v>482</v>
      </c>
      <c r="M199" s="161" t="s">
        <v>482</v>
      </c>
      <c r="N199" s="161" t="s">
        <v>482</v>
      </c>
      <c r="O199" s="25"/>
      <c r="P199" s="167">
        <v>1</v>
      </c>
      <c r="Q199" s="167">
        <v>0</v>
      </c>
      <c r="R199" s="167">
        <v>1</v>
      </c>
      <c r="S199" s="160" t="str">
        <f t="shared" si="24"/>
        <v/>
      </c>
      <c r="T199" s="25"/>
      <c r="U199" s="162" t="b" cm="1">
        <f t="array" ref="U199">IF(COUNTIFS($P$8:$R$8,$U$2)&gt;0,$F199*H199*INDEX($P199:$R199,,MATCH($U$2,$P$8:$R$8,0)),
IF($U$2=$S$5,$F199*SUM(H199,IF($S199="",0,IF(INDEX($V$3:$V$5,MATCH($S199,$U$3:$U$5,0))="Yes",L199,0))),
IF($U$2=$S$6,$F199*SUM(H199,IF($S199="",0,IF(INDEX($V$3:$V$5,MATCH($S199,$U$3:$U$5,0))="Yes",L199,0)),0)*$R199)))</f>
        <v>0</v>
      </c>
      <c r="V199" s="162" t="b" cm="1">
        <f t="array" ref="V199">IF(COUNTIFS($P$8:$R$8,$U$2)&gt;0,$F199*I199*INDEX($P199:$R199,,MATCH($U$2,$P$8:$R$8,0)),
IF($U$2=$S$5,$F199*SUM(I199,IF($S199="",0,IF(INDEX($V$3:$V$5,MATCH($S199,$U$3:$U$5,0))="Yes",M199,0))),
IF($U$2=$S$6,$F199*SUM(I199,IF($S199="",0,IF(INDEX($V$3:$V$5,MATCH($S199,$U$3:$U$5,0))="Yes",M199,0)),0)*$R199)))</f>
        <v>0</v>
      </c>
      <c r="W199" s="162" t="b" cm="1">
        <f t="array" ref="W199">IF(COUNTIFS($P$8:$R$8,$U$2)&gt;0,$F199*J199*INDEX($P199:$R199,,MATCH($U$2,$P$8:$R$8,0)),
IF($U$2=$S$5,$F199*SUM(J199,IF($S199="",0,IF(INDEX($V$3:$V$5,MATCH($S199,$U$3:$U$5,0))="Yes",N199,0))),
IF($U$2=$S$6,$F199*SUM(J199,IF($S199="",0,IF(INDEX($V$3:$V$5,MATCH($S199,$U$3:$U$5,0))="Yes",N199,0)),0)*$R199)))</f>
        <v>0</v>
      </c>
      <c r="Y199" s="162" t="e" cm="1">
        <f t="array" ref="Y199">INDEX($U199:$W199,,MATCH('Instructions &amp; General Inputs'!$C$35,$U$8:$W$8,0))</f>
        <v>#N/A</v>
      </c>
      <c r="AA199" s="80" t="s">
        <v>143</v>
      </c>
      <c r="AB199" s="80" t="s">
        <v>147</v>
      </c>
      <c r="AC199" s="80" t="s">
        <v>55</v>
      </c>
      <c r="AD199" s="80" t="s">
        <v>16</v>
      </c>
      <c r="AE199" s="80" t="s">
        <v>18</v>
      </c>
      <c r="AF199" s="80" t="s">
        <v>145</v>
      </c>
      <c r="AG199" s="80">
        <v>13466.072138041258</v>
      </c>
      <c r="AH199" s="80" t="s">
        <v>33</v>
      </c>
      <c r="AI199">
        <f t="shared" si="25"/>
        <v>2019</v>
      </c>
      <c r="AK199" s="80" t="s">
        <v>163</v>
      </c>
      <c r="AL199" s="80" t="s">
        <v>151</v>
      </c>
      <c r="AM199" s="80" t="s">
        <v>147</v>
      </c>
      <c r="AN199" s="80" t="s">
        <v>61</v>
      </c>
      <c r="AO199" s="80" t="s">
        <v>4</v>
      </c>
      <c r="AP199" s="80" t="s">
        <v>7</v>
      </c>
      <c r="AQ199" s="80">
        <v>2</v>
      </c>
      <c r="AR199">
        <f t="shared" si="26"/>
        <v>2019</v>
      </c>
    </row>
    <row r="200" spans="2:44" x14ac:dyDescent="0.3">
      <c r="B200" s="23" t="s">
        <v>48</v>
      </c>
      <c r="C200" s="23" t="s">
        <v>11</v>
      </c>
      <c r="D200" s="23" t="s">
        <v>12</v>
      </c>
      <c r="E200" s="23" t="s">
        <v>59</v>
      </c>
      <c r="F200" s="82">
        <f>IF(INDEX('Instructions &amp; General Inputs'!$D$24:$D$32,MATCH(E200,'Instructions &amp; General Inputs'!$C$24:$C$32,0))="Yes",SUMIFS($AG:$AG,$AI:$AI,F$5,$AC:$AC,$E200,$AD:$AD,$C200,$AE:$AE,$D200),0)</f>
        <v>0</v>
      </c>
      <c r="G200" s="25"/>
      <c r="H200" s="161">
        <v>0.12</v>
      </c>
      <c r="I200" s="161">
        <v>0.15</v>
      </c>
      <c r="J200" s="161">
        <v>0.19999999999999998</v>
      </c>
      <c r="K200" s="25"/>
      <c r="L200" s="161">
        <v>0.4</v>
      </c>
      <c r="M200" s="161">
        <v>0.4</v>
      </c>
      <c r="N200" s="161">
        <v>0.4</v>
      </c>
      <c r="O200" s="25"/>
      <c r="P200" s="167">
        <v>1</v>
      </c>
      <c r="Q200" s="167">
        <v>0</v>
      </c>
      <c r="R200" s="167">
        <v>1</v>
      </c>
      <c r="S200" s="160" t="str">
        <f t="shared" si="24"/>
        <v>SMI</v>
      </c>
      <c r="T200" s="25"/>
      <c r="U200" s="162" t="b" cm="1">
        <f t="array" ref="U200">IF(COUNTIFS($P$8:$R$8,$U$2)&gt;0,$F200*H200*INDEX($P200:$R200,,MATCH($U$2,$P$8:$R$8,0)),
IF($U$2=$S$5,$F200*SUM(H200,IF($S200="",0,IF(INDEX($V$3:$V$5,MATCH($S200,$U$3:$U$5,0))="Yes",L200,0))),
IF($U$2=$S$6,$F200*SUM(H200,IF($S200="",0,IF(INDEX($V$3:$V$5,MATCH($S200,$U$3:$U$5,0))="Yes",L200,0)),0)*$R200)))</f>
        <v>0</v>
      </c>
      <c r="V200" s="162" t="b" cm="1">
        <f t="array" ref="V200">IF(COUNTIFS($P$8:$R$8,$U$2)&gt;0,$F200*I200*INDEX($P200:$R200,,MATCH($U$2,$P$8:$R$8,0)),
IF($U$2=$S$5,$F200*SUM(I200,IF($S200="",0,IF(INDEX($V$3:$V$5,MATCH($S200,$U$3:$U$5,0))="Yes",M200,0))),
IF($U$2=$S$6,$F200*SUM(I200,IF($S200="",0,IF(INDEX($V$3:$V$5,MATCH($S200,$U$3:$U$5,0))="Yes",M200,0)),0)*$R200)))</f>
        <v>0</v>
      </c>
      <c r="W200" s="162" t="b" cm="1">
        <f t="array" ref="W200">IF(COUNTIFS($P$8:$R$8,$U$2)&gt;0,$F200*J200*INDEX($P200:$R200,,MATCH($U$2,$P$8:$R$8,0)),
IF($U$2=$S$5,$F200*SUM(J200,IF($S200="",0,IF(INDEX($V$3:$V$5,MATCH($S200,$U$3:$U$5,0))="Yes",N200,0))),
IF($U$2=$S$6,$F200*SUM(J200,IF($S200="",0,IF(INDEX($V$3:$V$5,MATCH($S200,$U$3:$U$5,0))="Yes",N200,0)),0)*$R200)))</f>
        <v>0</v>
      </c>
      <c r="Y200" s="162" t="e" cm="1">
        <f t="array" ref="Y200">INDEX($U200:$W200,,MATCH('Instructions &amp; General Inputs'!$C$35,$U$8:$W$8,0))</f>
        <v>#N/A</v>
      </c>
      <c r="AA200" s="80" t="s">
        <v>143</v>
      </c>
      <c r="AB200" s="80" t="s">
        <v>147</v>
      </c>
      <c r="AC200" s="80" t="s">
        <v>55</v>
      </c>
      <c r="AD200" s="80" t="s">
        <v>16</v>
      </c>
      <c r="AE200" s="80" t="s">
        <v>18</v>
      </c>
      <c r="AF200" s="80" t="s">
        <v>146</v>
      </c>
      <c r="AG200" s="80">
        <v>1771</v>
      </c>
      <c r="AH200" s="80" t="s">
        <v>33</v>
      </c>
      <c r="AI200">
        <f t="shared" si="25"/>
        <v>2019</v>
      </c>
      <c r="AK200" s="80" t="s">
        <v>163</v>
      </c>
      <c r="AL200" s="80" t="s">
        <v>151</v>
      </c>
      <c r="AM200" s="80" t="s">
        <v>147</v>
      </c>
      <c r="AN200" s="80" t="s">
        <v>61</v>
      </c>
      <c r="AO200" s="80" t="s">
        <v>4</v>
      </c>
      <c r="AP200" s="80" t="s">
        <v>8</v>
      </c>
      <c r="AQ200" s="80">
        <v>1552</v>
      </c>
      <c r="AR200">
        <f t="shared" si="26"/>
        <v>2019</v>
      </c>
    </row>
    <row r="201" spans="2:44" x14ac:dyDescent="0.3">
      <c r="B201" s="23" t="s">
        <v>48</v>
      </c>
      <c r="C201" s="23" t="s">
        <v>11</v>
      </c>
      <c r="D201" s="23" t="s">
        <v>8</v>
      </c>
      <c r="E201" s="23" t="s">
        <v>59</v>
      </c>
      <c r="F201" s="82">
        <f>IF(INDEX('Instructions &amp; General Inputs'!$D$24:$D$32,MATCH(E201,'Instructions &amp; General Inputs'!$C$24:$C$32,0))="Yes",SUMIFS($AG:$AG,$AI:$AI,F$5,$AC:$AC,$E201,$AD:$AD,$C201,$AE:$AE,$D201),0)</f>
        <v>0</v>
      </c>
      <c r="G201" s="25"/>
      <c r="H201" s="161">
        <v>0.12</v>
      </c>
      <c r="I201" s="161">
        <v>0.15</v>
      </c>
      <c r="J201" s="161">
        <v>0.19999999999999998</v>
      </c>
      <c r="K201" s="25"/>
      <c r="L201" s="161">
        <v>0.4</v>
      </c>
      <c r="M201" s="161">
        <v>0.4</v>
      </c>
      <c r="N201" s="161">
        <v>0.4</v>
      </c>
      <c r="O201" s="25"/>
      <c r="P201" s="167">
        <v>1</v>
      </c>
      <c r="Q201" s="167">
        <v>0</v>
      </c>
      <c r="R201" s="167">
        <v>1</v>
      </c>
      <c r="S201" s="160" t="str">
        <f t="shared" si="24"/>
        <v>SMI</v>
      </c>
      <c r="T201" s="25"/>
      <c r="U201" s="162" t="b" cm="1">
        <f t="array" ref="U201">IF(COUNTIFS($P$8:$R$8,$U$2)&gt;0,$F201*H201*INDEX($P201:$R201,,MATCH($U$2,$P$8:$R$8,0)),
IF($U$2=$S$5,$F201*SUM(H201,IF($S201="",0,IF(INDEX($V$3:$V$5,MATCH($S201,$U$3:$U$5,0))="Yes",L201,0))),
IF($U$2=$S$6,$F201*SUM(H201,IF($S201="",0,IF(INDEX($V$3:$V$5,MATCH($S201,$U$3:$U$5,0))="Yes",L201,0)),0)*$R201)))</f>
        <v>0</v>
      </c>
      <c r="V201" s="162" t="b" cm="1">
        <f t="array" ref="V201">IF(COUNTIFS($P$8:$R$8,$U$2)&gt;0,$F201*I201*INDEX($P201:$R201,,MATCH($U$2,$P$8:$R$8,0)),
IF($U$2=$S$5,$F201*SUM(I201,IF($S201="",0,IF(INDEX($V$3:$V$5,MATCH($S201,$U$3:$U$5,0))="Yes",M201,0))),
IF($U$2=$S$6,$F201*SUM(I201,IF($S201="",0,IF(INDEX($V$3:$V$5,MATCH($S201,$U$3:$U$5,0))="Yes",M201,0)),0)*$R201)))</f>
        <v>0</v>
      </c>
      <c r="W201" s="162" t="b" cm="1">
        <f t="array" ref="W201">IF(COUNTIFS($P$8:$R$8,$U$2)&gt;0,$F201*J201*INDEX($P201:$R201,,MATCH($U$2,$P$8:$R$8,0)),
IF($U$2=$S$5,$F201*SUM(J201,IF($S201="",0,IF(INDEX($V$3:$V$5,MATCH($S201,$U$3:$U$5,0))="Yes",N201,0))),
IF($U$2=$S$6,$F201*SUM(J201,IF($S201="",0,IF(INDEX($V$3:$V$5,MATCH($S201,$U$3:$U$5,0))="Yes",N201,0)),0)*$R201)))</f>
        <v>0</v>
      </c>
      <c r="Y201" s="162" t="e" cm="1">
        <f t="array" ref="Y201">INDEX($U201:$W201,,MATCH('Instructions &amp; General Inputs'!$C$35,$U$8:$W$8,0))</f>
        <v>#N/A</v>
      </c>
      <c r="AA201" s="80" t="s">
        <v>143</v>
      </c>
      <c r="AB201" s="80" t="s">
        <v>147</v>
      </c>
      <c r="AC201" s="80" t="s">
        <v>55</v>
      </c>
      <c r="AD201" s="80" t="s">
        <v>16</v>
      </c>
      <c r="AE201" s="80" t="s">
        <v>18</v>
      </c>
      <c r="AF201" s="80" t="s">
        <v>148</v>
      </c>
      <c r="AG201" s="80">
        <v>5072.1287964880466</v>
      </c>
      <c r="AH201" s="80" t="s">
        <v>33</v>
      </c>
      <c r="AI201">
        <f t="shared" si="25"/>
        <v>2019</v>
      </c>
      <c r="AK201" s="80" t="s">
        <v>163</v>
      </c>
      <c r="AL201" s="80" t="s">
        <v>151</v>
      </c>
      <c r="AM201" s="80" t="s">
        <v>147</v>
      </c>
      <c r="AN201" s="80" t="s">
        <v>61</v>
      </c>
      <c r="AO201" s="80" t="s">
        <v>11</v>
      </c>
      <c r="AP201" s="80" t="s">
        <v>8</v>
      </c>
      <c r="AQ201" s="80">
        <v>184</v>
      </c>
      <c r="AR201">
        <f t="shared" si="26"/>
        <v>2019</v>
      </c>
    </row>
    <row r="202" spans="2:44" x14ac:dyDescent="0.3">
      <c r="B202" s="23" t="s">
        <v>48</v>
      </c>
      <c r="C202" s="23" t="s">
        <v>11</v>
      </c>
      <c r="D202" s="23" t="s">
        <v>9</v>
      </c>
      <c r="E202" s="23" t="s">
        <v>59</v>
      </c>
      <c r="F202" s="82">
        <f>IF(INDEX('Instructions &amp; General Inputs'!$D$24:$D$32,MATCH(E202,'Instructions &amp; General Inputs'!$C$24:$C$32,0))="Yes",SUMIFS($AG:$AG,$AI:$AI,F$5,$AC:$AC,$E202,$AD:$AD,$C202,$AE:$AE,$D202),0)</f>
        <v>0</v>
      </c>
      <c r="G202" s="25"/>
      <c r="H202" s="161">
        <v>0.12</v>
      </c>
      <c r="I202" s="161">
        <v>0.15</v>
      </c>
      <c r="J202" s="161">
        <v>0.19999999999999998</v>
      </c>
      <c r="K202" s="25"/>
      <c r="L202" s="161">
        <v>0.4</v>
      </c>
      <c r="M202" s="161">
        <v>0.4</v>
      </c>
      <c r="N202" s="161">
        <v>0.4</v>
      </c>
      <c r="O202" s="25"/>
      <c r="P202" s="167">
        <v>1</v>
      </c>
      <c r="Q202" s="167">
        <v>0</v>
      </c>
      <c r="R202" s="167">
        <v>1</v>
      </c>
      <c r="S202" s="160" t="str">
        <f t="shared" ref="S202:S265" si="39">IF(ISNUMBER(FIND("HIV",$C202)),"HIV/AIDS",IF($C202="Child Welfare","Child Welfare",IF(OR(ISNUMBER(FIND(" SMI",$C202)),ISNUMBER(FIND(" SMI",$D202))),"SMI","")))</f>
        <v>SMI</v>
      </c>
      <c r="T202" s="25"/>
      <c r="U202" s="162" t="b" cm="1">
        <f t="array" ref="U202">IF(COUNTIFS($P$8:$R$8,$U$2)&gt;0,$F202*H202*INDEX($P202:$R202,,MATCH($U$2,$P$8:$R$8,0)),
IF($U$2=$S$5,$F202*SUM(H202,IF($S202="",0,IF(INDEX($V$3:$V$5,MATCH($S202,$U$3:$U$5,0))="Yes",L202,0))),
IF($U$2=$S$6,$F202*SUM(H202,IF($S202="",0,IF(INDEX($V$3:$V$5,MATCH($S202,$U$3:$U$5,0))="Yes",L202,0)),0)*$R202)))</f>
        <v>0</v>
      </c>
      <c r="V202" s="162" t="b" cm="1">
        <f t="array" ref="V202">IF(COUNTIFS($P$8:$R$8,$U$2)&gt;0,$F202*I202*INDEX($P202:$R202,,MATCH($U$2,$P$8:$R$8,0)),
IF($U$2=$S$5,$F202*SUM(I202,IF($S202="",0,IF(INDEX($V$3:$V$5,MATCH($S202,$U$3:$U$5,0))="Yes",M202,0))),
IF($U$2=$S$6,$F202*SUM(I202,IF($S202="",0,IF(INDEX($V$3:$V$5,MATCH($S202,$U$3:$U$5,0))="Yes",M202,0)),0)*$R202)))</f>
        <v>0</v>
      </c>
      <c r="W202" s="162" t="b" cm="1">
        <f t="array" ref="W202">IF(COUNTIFS($P$8:$R$8,$U$2)&gt;0,$F202*J202*INDEX($P202:$R202,,MATCH($U$2,$P$8:$R$8,0)),
IF($U$2=$S$5,$F202*SUM(J202,IF($S202="",0,IF(INDEX($V$3:$V$5,MATCH($S202,$U$3:$U$5,0))="Yes",N202,0))),
IF($U$2=$S$6,$F202*SUM(J202,IF($S202="",0,IF(INDEX($V$3:$V$5,MATCH($S202,$U$3:$U$5,0))="Yes",N202,0)),0)*$R202)))</f>
        <v>0</v>
      </c>
      <c r="Y202" s="162" t="e" cm="1">
        <f t="array" ref="Y202">INDEX($U202:$W202,,MATCH('Instructions &amp; General Inputs'!$C$35,$U$8:$W$8,0))</f>
        <v>#N/A</v>
      </c>
      <c r="AA202" s="80" t="s">
        <v>143</v>
      </c>
      <c r="AB202" s="80" t="s">
        <v>147</v>
      </c>
      <c r="AC202" s="80" t="s">
        <v>55</v>
      </c>
      <c r="AD202" s="80" t="s">
        <v>16</v>
      </c>
      <c r="AE202" s="80" t="s">
        <v>19</v>
      </c>
      <c r="AF202" s="80" t="s">
        <v>149</v>
      </c>
      <c r="AG202" s="80">
        <v>10.885939911007881</v>
      </c>
      <c r="AH202" s="80" t="s">
        <v>33</v>
      </c>
      <c r="AI202">
        <f t="shared" ref="AI202:AI265" si="40">VALUE(LEFT(AA202,4))</f>
        <v>2019</v>
      </c>
      <c r="AK202" s="80" t="s">
        <v>163</v>
      </c>
      <c r="AL202" s="80" t="s">
        <v>151</v>
      </c>
      <c r="AM202" s="80" t="s">
        <v>147</v>
      </c>
      <c r="AN202" s="80" t="s">
        <v>62</v>
      </c>
      <c r="AO202" s="80" t="s">
        <v>20</v>
      </c>
      <c r="AP202" s="80" t="s">
        <v>14</v>
      </c>
      <c r="AQ202" s="80">
        <v>6</v>
      </c>
      <c r="AR202">
        <f t="shared" ref="AR202:AR265" si="41">VALUE(LEFT(AL202,4))</f>
        <v>2019</v>
      </c>
    </row>
    <row r="203" spans="2:44" x14ac:dyDescent="0.3">
      <c r="B203" s="23" t="s">
        <v>48</v>
      </c>
      <c r="C203" s="23" t="s">
        <v>11</v>
      </c>
      <c r="D203" s="23" t="s">
        <v>10</v>
      </c>
      <c r="E203" s="23" t="s">
        <v>59</v>
      </c>
      <c r="F203" s="82">
        <f>IF(INDEX('Instructions &amp; General Inputs'!$D$24:$D$32,MATCH(E203,'Instructions &amp; General Inputs'!$C$24:$C$32,0))="Yes",SUMIFS($AG:$AG,$AI:$AI,F$5,$AC:$AC,$E203,$AD:$AD,$C203,$AE:$AE,$D203),0)</f>
        <v>0</v>
      </c>
      <c r="G203" s="25"/>
      <c r="H203" s="161">
        <v>0.12</v>
      </c>
      <c r="I203" s="161">
        <v>0.15</v>
      </c>
      <c r="J203" s="161">
        <v>0.19999999999999998</v>
      </c>
      <c r="K203" s="25"/>
      <c r="L203" s="161">
        <v>0.4</v>
      </c>
      <c r="M203" s="161">
        <v>0.4</v>
      </c>
      <c r="N203" s="161">
        <v>0.4</v>
      </c>
      <c r="O203" s="25"/>
      <c r="P203" s="167">
        <v>1</v>
      </c>
      <c r="Q203" s="167">
        <v>0</v>
      </c>
      <c r="R203" s="167">
        <v>1</v>
      </c>
      <c r="S203" s="160" t="str">
        <f t="shared" si="39"/>
        <v>SMI</v>
      </c>
      <c r="T203" s="25"/>
      <c r="U203" s="162" t="b" cm="1">
        <f t="array" ref="U203">IF(COUNTIFS($P$8:$R$8,$U$2)&gt;0,$F203*H203*INDEX($P203:$R203,,MATCH($U$2,$P$8:$R$8,0)),
IF($U$2=$S$5,$F203*SUM(H203,IF($S203="",0,IF(INDEX($V$3:$V$5,MATCH($S203,$U$3:$U$5,0))="Yes",L203,0))),
IF($U$2=$S$6,$F203*SUM(H203,IF($S203="",0,IF(INDEX($V$3:$V$5,MATCH($S203,$U$3:$U$5,0))="Yes",L203,0)),0)*$R203)))</f>
        <v>0</v>
      </c>
      <c r="V203" s="162" t="b" cm="1">
        <f t="array" ref="V203">IF(COUNTIFS($P$8:$R$8,$U$2)&gt;0,$F203*I203*INDEX($P203:$R203,,MATCH($U$2,$P$8:$R$8,0)),
IF($U$2=$S$5,$F203*SUM(I203,IF($S203="",0,IF(INDEX($V$3:$V$5,MATCH($S203,$U$3:$U$5,0))="Yes",M203,0))),
IF($U$2=$S$6,$F203*SUM(I203,IF($S203="",0,IF(INDEX($V$3:$V$5,MATCH($S203,$U$3:$U$5,0))="Yes",M203,0)),0)*$R203)))</f>
        <v>0</v>
      </c>
      <c r="W203" s="162" t="b" cm="1">
        <f t="array" ref="W203">IF(COUNTIFS($P$8:$R$8,$U$2)&gt;0,$F203*J203*INDEX($P203:$R203,,MATCH($U$2,$P$8:$R$8,0)),
IF($U$2=$S$5,$F203*SUM(J203,IF($S203="",0,IF(INDEX($V$3:$V$5,MATCH($S203,$U$3:$U$5,0))="Yes",N203,0))),
IF($U$2=$S$6,$F203*SUM(J203,IF($S203="",0,IF(INDEX($V$3:$V$5,MATCH($S203,$U$3:$U$5,0))="Yes",N203,0)),0)*$R203)))</f>
        <v>0</v>
      </c>
      <c r="Y203" s="162" t="e" cm="1">
        <f t="array" ref="Y203">INDEX($U203:$W203,,MATCH('Instructions &amp; General Inputs'!$C$35,$U$8:$W$8,0))</f>
        <v>#N/A</v>
      </c>
      <c r="AA203" s="80" t="s">
        <v>143</v>
      </c>
      <c r="AB203" s="80" t="s">
        <v>147</v>
      </c>
      <c r="AC203" s="80" t="s">
        <v>55</v>
      </c>
      <c r="AD203" s="80" t="s">
        <v>16</v>
      </c>
      <c r="AE203" s="80" t="s">
        <v>19</v>
      </c>
      <c r="AF203" s="80" t="s">
        <v>145</v>
      </c>
      <c r="AG203" s="80">
        <v>10428.574804022908</v>
      </c>
      <c r="AH203" s="80" t="s">
        <v>33</v>
      </c>
      <c r="AI203">
        <f t="shared" si="40"/>
        <v>2019</v>
      </c>
      <c r="AK203" s="80" t="s">
        <v>163</v>
      </c>
      <c r="AL203" s="80" t="s">
        <v>151</v>
      </c>
      <c r="AM203" s="80" t="s">
        <v>147</v>
      </c>
      <c r="AN203" s="80" t="s">
        <v>62</v>
      </c>
      <c r="AO203" s="80" t="s">
        <v>116</v>
      </c>
      <c r="AP203" s="80" t="s">
        <v>22</v>
      </c>
      <c r="AQ203" s="80">
        <v>6</v>
      </c>
      <c r="AR203">
        <f t="shared" si="41"/>
        <v>2019</v>
      </c>
    </row>
    <row r="204" spans="2:44" x14ac:dyDescent="0.3">
      <c r="B204" s="23" t="s">
        <v>48</v>
      </c>
      <c r="C204" s="23" t="s">
        <v>13</v>
      </c>
      <c r="D204" s="23" t="s">
        <v>5</v>
      </c>
      <c r="E204" s="23" t="s">
        <v>59</v>
      </c>
      <c r="F204" s="82">
        <f>IF(INDEX('Instructions &amp; General Inputs'!$D$24:$D$32,MATCH(E204,'Instructions &amp; General Inputs'!$C$24:$C$32,0))="Yes",SUMIFS($AG:$AG,$AI:$AI,F$5,$AC:$AC,$E204,$AD:$AD,$C204,$AE:$AE,$D204),0)</f>
        <v>0</v>
      </c>
      <c r="G204" s="25"/>
      <c r="H204" s="161">
        <v>0.2</v>
      </c>
      <c r="I204" s="161">
        <v>0.25</v>
      </c>
      <c r="J204" s="161">
        <v>0.33333333333333331</v>
      </c>
      <c r="K204" s="25"/>
      <c r="L204" s="161" t="s">
        <v>482</v>
      </c>
      <c r="M204" s="161" t="s">
        <v>482</v>
      </c>
      <c r="N204" s="161" t="s">
        <v>482</v>
      </c>
      <c r="O204" s="25"/>
      <c r="P204" s="167">
        <v>1</v>
      </c>
      <c r="Q204" s="167">
        <v>0</v>
      </c>
      <c r="R204" s="167">
        <v>1</v>
      </c>
      <c r="S204" s="160" t="str">
        <f t="shared" si="39"/>
        <v/>
      </c>
      <c r="T204" s="25"/>
      <c r="U204" s="162" t="b" cm="1">
        <f t="array" ref="U204">IF(COUNTIFS($P$8:$R$8,$U$2)&gt;0,$F204*H204*INDEX($P204:$R204,,MATCH($U$2,$P$8:$R$8,0)),
IF($U$2=$S$5,$F204*SUM(H204,IF($S204="",0,IF(INDEX($V$3:$V$5,MATCH($S204,$U$3:$U$5,0))="Yes",L204,0))),
IF($U$2=$S$6,$F204*SUM(H204,IF($S204="",0,IF(INDEX($V$3:$V$5,MATCH($S204,$U$3:$U$5,0))="Yes",L204,0)),0)*$R204)))</f>
        <v>0</v>
      </c>
      <c r="V204" s="162" t="b" cm="1">
        <f t="array" ref="V204">IF(COUNTIFS($P$8:$R$8,$U$2)&gt;0,$F204*I204*INDEX($P204:$R204,,MATCH($U$2,$P$8:$R$8,0)),
IF($U$2=$S$5,$F204*SUM(I204,IF($S204="",0,IF(INDEX($V$3:$V$5,MATCH($S204,$U$3:$U$5,0))="Yes",M204,0))),
IF($U$2=$S$6,$F204*SUM(I204,IF($S204="",0,IF(INDEX($V$3:$V$5,MATCH($S204,$U$3:$U$5,0))="Yes",M204,0)),0)*$R204)))</f>
        <v>0</v>
      </c>
      <c r="W204" s="162" t="b" cm="1">
        <f t="array" ref="W204">IF(COUNTIFS($P$8:$R$8,$U$2)&gt;0,$F204*J204*INDEX($P204:$R204,,MATCH($U$2,$P$8:$R$8,0)),
IF($U$2=$S$5,$F204*SUM(J204,IF($S204="",0,IF(INDEX($V$3:$V$5,MATCH($S204,$U$3:$U$5,0))="Yes",N204,0))),
IF($U$2=$S$6,$F204*SUM(J204,IF($S204="",0,IF(INDEX($V$3:$V$5,MATCH($S204,$U$3:$U$5,0))="Yes",N204,0)),0)*$R204)))</f>
        <v>0</v>
      </c>
      <c r="Y204" s="162" t="e" cm="1">
        <f t="array" ref="Y204">INDEX($U204:$W204,,MATCH('Instructions &amp; General Inputs'!$C$35,$U$8:$W$8,0))</f>
        <v>#N/A</v>
      </c>
      <c r="AA204" s="80" t="s">
        <v>143</v>
      </c>
      <c r="AB204" s="80" t="s">
        <v>147</v>
      </c>
      <c r="AC204" s="80" t="s">
        <v>55</v>
      </c>
      <c r="AD204" s="80" t="s">
        <v>16</v>
      </c>
      <c r="AE204" s="80" t="s">
        <v>19</v>
      </c>
      <c r="AF204" s="80" t="s">
        <v>146</v>
      </c>
      <c r="AG204" s="80">
        <v>1028</v>
      </c>
      <c r="AH204" s="80" t="s">
        <v>33</v>
      </c>
      <c r="AI204">
        <f t="shared" si="40"/>
        <v>2019</v>
      </c>
      <c r="AK204" s="80" t="s">
        <v>163</v>
      </c>
      <c r="AL204" s="80" t="s">
        <v>151</v>
      </c>
      <c r="AM204" s="80" t="s">
        <v>147</v>
      </c>
      <c r="AN204" s="80" t="s">
        <v>62</v>
      </c>
      <c r="AO204" s="80" t="s">
        <v>116</v>
      </c>
      <c r="AP204" s="80" t="s">
        <v>23</v>
      </c>
      <c r="AQ204" s="80">
        <v>11</v>
      </c>
      <c r="AR204">
        <f t="shared" si="41"/>
        <v>2019</v>
      </c>
    </row>
    <row r="205" spans="2:44" x14ac:dyDescent="0.3">
      <c r="B205" s="23" t="s">
        <v>48</v>
      </c>
      <c r="C205" s="23" t="s">
        <v>13</v>
      </c>
      <c r="D205" s="23" t="s">
        <v>6</v>
      </c>
      <c r="E205" s="23" t="s">
        <v>59</v>
      </c>
      <c r="F205" s="82">
        <f>IF(INDEX('Instructions &amp; General Inputs'!$D$24:$D$32,MATCH(E205,'Instructions &amp; General Inputs'!$C$24:$C$32,0))="Yes",SUMIFS($AG:$AG,$AI:$AI,F$5,$AC:$AC,$E205,$AD:$AD,$C205,$AE:$AE,$D205),0)</f>
        <v>0</v>
      </c>
      <c r="G205" s="25"/>
      <c r="H205" s="161">
        <v>0.2</v>
      </c>
      <c r="I205" s="161">
        <v>0.25</v>
      </c>
      <c r="J205" s="161">
        <v>0.33333333333333331</v>
      </c>
      <c r="K205" s="25"/>
      <c r="L205" s="161" t="s">
        <v>482</v>
      </c>
      <c r="M205" s="161" t="s">
        <v>482</v>
      </c>
      <c r="N205" s="161" t="s">
        <v>482</v>
      </c>
      <c r="O205" s="25"/>
      <c r="P205" s="167">
        <v>1</v>
      </c>
      <c r="Q205" s="167">
        <v>0</v>
      </c>
      <c r="R205" s="167">
        <v>1</v>
      </c>
      <c r="S205" s="160" t="str">
        <f t="shared" si="39"/>
        <v/>
      </c>
      <c r="T205" s="25"/>
      <c r="U205" s="162" t="b" cm="1">
        <f t="array" ref="U205">IF(COUNTIFS($P$8:$R$8,$U$2)&gt;0,$F205*H205*INDEX($P205:$R205,,MATCH($U$2,$P$8:$R$8,0)),
IF($U$2=$S$5,$F205*SUM(H205,IF($S205="",0,IF(INDEX($V$3:$V$5,MATCH($S205,$U$3:$U$5,0))="Yes",L205,0))),
IF($U$2=$S$6,$F205*SUM(H205,IF($S205="",0,IF(INDEX($V$3:$V$5,MATCH($S205,$U$3:$U$5,0))="Yes",L205,0)),0)*$R205)))</f>
        <v>0</v>
      </c>
      <c r="V205" s="162" t="b" cm="1">
        <f t="array" ref="V205">IF(COUNTIFS($P$8:$R$8,$U$2)&gt;0,$F205*I205*INDEX($P205:$R205,,MATCH($U$2,$P$8:$R$8,0)),
IF($U$2=$S$5,$F205*SUM(I205,IF($S205="",0,IF(INDEX($V$3:$V$5,MATCH($S205,$U$3:$U$5,0))="Yes",M205,0))),
IF($U$2=$S$6,$F205*SUM(I205,IF($S205="",0,IF(INDEX($V$3:$V$5,MATCH($S205,$U$3:$U$5,0))="Yes",M205,0)),0)*$R205)))</f>
        <v>0</v>
      </c>
      <c r="W205" s="162" t="b" cm="1">
        <f t="array" ref="W205">IF(COUNTIFS($P$8:$R$8,$U$2)&gt;0,$F205*J205*INDEX($P205:$R205,,MATCH($U$2,$P$8:$R$8,0)),
IF($U$2=$S$5,$F205*SUM(J205,IF($S205="",0,IF(INDEX($V$3:$V$5,MATCH($S205,$U$3:$U$5,0))="Yes",N205,0))),
IF($U$2=$S$6,$F205*SUM(J205,IF($S205="",0,IF(INDEX($V$3:$V$5,MATCH($S205,$U$3:$U$5,0))="Yes",N205,0)),0)*$R205)))</f>
        <v>0</v>
      </c>
      <c r="Y205" s="162" t="e" cm="1">
        <f t="array" ref="Y205">INDEX($U205:$W205,,MATCH('Instructions &amp; General Inputs'!$C$35,$U$8:$W$8,0))</f>
        <v>#N/A</v>
      </c>
      <c r="AA205" s="80" t="s">
        <v>143</v>
      </c>
      <c r="AB205" s="80" t="s">
        <v>147</v>
      </c>
      <c r="AC205" s="80" t="s">
        <v>55</v>
      </c>
      <c r="AD205" s="80" t="s">
        <v>16</v>
      </c>
      <c r="AE205" s="80" t="s">
        <v>19</v>
      </c>
      <c r="AF205" s="80" t="s">
        <v>148</v>
      </c>
      <c r="AG205" s="80">
        <v>4271.0644660890102</v>
      </c>
      <c r="AH205" s="80" t="s">
        <v>33</v>
      </c>
      <c r="AI205">
        <f t="shared" si="40"/>
        <v>2019</v>
      </c>
      <c r="AK205" s="80" t="s">
        <v>163</v>
      </c>
      <c r="AL205" s="80" t="s">
        <v>151</v>
      </c>
      <c r="AM205" s="80" t="s">
        <v>147</v>
      </c>
      <c r="AN205" s="80" t="s">
        <v>62</v>
      </c>
      <c r="AO205" s="80" t="s">
        <v>13</v>
      </c>
      <c r="AP205" s="80" t="s">
        <v>14</v>
      </c>
      <c r="AQ205" s="80">
        <v>20</v>
      </c>
      <c r="AR205">
        <f t="shared" si="41"/>
        <v>2019</v>
      </c>
    </row>
    <row r="206" spans="2:44" x14ac:dyDescent="0.3">
      <c r="B206" s="23" t="s">
        <v>48</v>
      </c>
      <c r="C206" s="23" t="s">
        <v>13</v>
      </c>
      <c r="D206" s="23" t="s">
        <v>7</v>
      </c>
      <c r="E206" s="23" t="s">
        <v>59</v>
      </c>
      <c r="F206" s="82">
        <f>IF(INDEX('Instructions &amp; General Inputs'!$D$24:$D$32,MATCH(E206,'Instructions &amp; General Inputs'!$C$24:$C$32,0))="Yes",SUMIFS($AG:$AG,$AI:$AI,F$5,$AC:$AC,$E206,$AD:$AD,$C206,$AE:$AE,$D206),0)</f>
        <v>0</v>
      </c>
      <c r="G206" s="25"/>
      <c r="H206" s="161">
        <v>0.2</v>
      </c>
      <c r="I206" s="161">
        <v>0.25</v>
      </c>
      <c r="J206" s="161">
        <v>0.33333333333333331</v>
      </c>
      <c r="K206" s="25"/>
      <c r="L206" s="161" t="s">
        <v>482</v>
      </c>
      <c r="M206" s="161" t="s">
        <v>482</v>
      </c>
      <c r="N206" s="161" t="s">
        <v>482</v>
      </c>
      <c r="O206" s="25"/>
      <c r="P206" s="167">
        <v>1</v>
      </c>
      <c r="Q206" s="167">
        <v>0</v>
      </c>
      <c r="R206" s="167">
        <v>1</v>
      </c>
      <c r="S206" s="160" t="str">
        <f t="shared" si="39"/>
        <v/>
      </c>
      <c r="T206" s="25"/>
      <c r="U206" s="162" t="b" cm="1">
        <f t="array" ref="U206">IF(COUNTIFS($P$8:$R$8,$U$2)&gt;0,$F206*H206*INDEX($P206:$R206,,MATCH($U$2,$P$8:$R$8,0)),
IF($U$2=$S$5,$F206*SUM(H206,IF($S206="",0,IF(INDEX($V$3:$V$5,MATCH($S206,$U$3:$U$5,0))="Yes",L206,0))),
IF($U$2=$S$6,$F206*SUM(H206,IF($S206="",0,IF(INDEX($V$3:$V$5,MATCH($S206,$U$3:$U$5,0))="Yes",L206,0)),0)*$R206)))</f>
        <v>0</v>
      </c>
      <c r="V206" s="162" t="b" cm="1">
        <f t="array" ref="V206">IF(COUNTIFS($P$8:$R$8,$U$2)&gt;0,$F206*I206*INDEX($P206:$R206,,MATCH($U$2,$P$8:$R$8,0)),
IF($U$2=$S$5,$F206*SUM(I206,IF($S206="",0,IF(INDEX($V$3:$V$5,MATCH($S206,$U$3:$U$5,0))="Yes",M206,0))),
IF($U$2=$S$6,$F206*SUM(I206,IF($S206="",0,IF(INDEX($V$3:$V$5,MATCH($S206,$U$3:$U$5,0))="Yes",M206,0)),0)*$R206)))</f>
        <v>0</v>
      </c>
      <c r="W206" s="162" t="b" cm="1">
        <f t="array" ref="W206">IF(COUNTIFS($P$8:$R$8,$U$2)&gt;0,$F206*J206*INDEX($P206:$R206,,MATCH($U$2,$P$8:$R$8,0)),
IF($U$2=$S$5,$F206*SUM(J206,IF($S206="",0,IF(INDEX($V$3:$V$5,MATCH($S206,$U$3:$U$5,0))="Yes",N206,0))),
IF($U$2=$S$6,$F206*SUM(J206,IF($S206="",0,IF(INDEX($V$3:$V$5,MATCH($S206,$U$3:$U$5,0))="Yes",N206,0)),0)*$R206)))</f>
        <v>0</v>
      </c>
      <c r="Y206" s="162" t="e" cm="1">
        <f t="array" ref="Y206">INDEX($U206:$W206,,MATCH('Instructions &amp; General Inputs'!$C$35,$U$8:$W$8,0))</f>
        <v>#N/A</v>
      </c>
      <c r="AA206" s="80" t="s">
        <v>143</v>
      </c>
      <c r="AB206" s="80" t="s">
        <v>147</v>
      </c>
      <c r="AC206" s="80" t="s">
        <v>55</v>
      </c>
      <c r="AD206" s="80" t="s">
        <v>16</v>
      </c>
      <c r="AE206" s="80" t="s">
        <v>17</v>
      </c>
      <c r="AF206" s="80" t="s">
        <v>149</v>
      </c>
      <c r="AG206" s="80">
        <v>1.3698149919509888</v>
      </c>
      <c r="AH206" s="80" t="s">
        <v>33</v>
      </c>
      <c r="AI206">
        <f t="shared" si="40"/>
        <v>2019</v>
      </c>
      <c r="AK206" s="80" t="s">
        <v>163</v>
      </c>
      <c r="AL206" s="80" t="s">
        <v>151</v>
      </c>
      <c r="AM206" s="80" t="s">
        <v>147</v>
      </c>
      <c r="AN206" s="80" t="s">
        <v>62</v>
      </c>
      <c r="AO206" s="80" t="s">
        <v>15</v>
      </c>
      <c r="AP206" s="80" t="s">
        <v>14</v>
      </c>
      <c r="AQ206" s="80">
        <v>25</v>
      </c>
      <c r="AR206">
        <f t="shared" si="41"/>
        <v>2019</v>
      </c>
    </row>
    <row r="207" spans="2:44" x14ac:dyDescent="0.3">
      <c r="B207" s="23" t="s">
        <v>48</v>
      </c>
      <c r="C207" s="23" t="s">
        <v>13</v>
      </c>
      <c r="D207" s="23" t="s">
        <v>14</v>
      </c>
      <c r="E207" s="23" t="s">
        <v>59</v>
      </c>
      <c r="F207" s="82">
        <f>IF(INDEX('Instructions &amp; General Inputs'!$D$24:$D$32,MATCH(E207,'Instructions &amp; General Inputs'!$C$24:$C$32,0))="Yes",SUMIFS($AG:$AG,$AI:$AI,F$5,$AC:$AC,$E207,$AD:$AD,$C207,$AE:$AE,$D207),0)</f>
        <v>0</v>
      </c>
      <c r="G207" s="25"/>
      <c r="H207" s="161">
        <v>0.2</v>
      </c>
      <c r="I207" s="161">
        <v>0.25</v>
      </c>
      <c r="J207" s="161">
        <v>0.33333333333333331</v>
      </c>
      <c r="K207" s="25"/>
      <c r="L207" s="161" t="s">
        <v>482</v>
      </c>
      <c r="M207" s="161" t="s">
        <v>482</v>
      </c>
      <c r="N207" s="161" t="s">
        <v>482</v>
      </c>
      <c r="O207" s="25"/>
      <c r="P207" s="167">
        <v>1</v>
      </c>
      <c r="Q207" s="167">
        <v>0</v>
      </c>
      <c r="R207" s="167">
        <v>1</v>
      </c>
      <c r="S207" s="160" t="str">
        <f t="shared" si="39"/>
        <v/>
      </c>
      <c r="T207" s="25"/>
      <c r="U207" s="162" t="b" cm="1">
        <f t="array" ref="U207">IF(COUNTIFS($P$8:$R$8,$U$2)&gt;0,$F207*H207*INDEX($P207:$R207,,MATCH($U$2,$P$8:$R$8,0)),
IF($U$2=$S$5,$F207*SUM(H207,IF($S207="",0,IF(INDEX($V$3:$V$5,MATCH($S207,$U$3:$U$5,0))="Yes",L207,0))),
IF($U$2=$S$6,$F207*SUM(H207,IF($S207="",0,IF(INDEX($V$3:$V$5,MATCH($S207,$U$3:$U$5,0))="Yes",L207,0)),0)*$R207)))</f>
        <v>0</v>
      </c>
      <c r="V207" s="162" t="b" cm="1">
        <f t="array" ref="V207">IF(COUNTIFS($P$8:$R$8,$U$2)&gt;0,$F207*I207*INDEX($P207:$R207,,MATCH($U$2,$P$8:$R$8,0)),
IF($U$2=$S$5,$F207*SUM(I207,IF($S207="",0,IF(INDEX($V$3:$V$5,MATCH($S207,$U$3:$U$5,0))="Yes",M207,0))),
IF($U$2=$S$6,$F207*SUM(I207,IF($S207="",0,IF(INDEX($V$3:$V$5,MATCH($S207,$U$3:$U$5,0))="Yes",M207,0)),0)*$R207)))</f>
        <v>0</v>
      </c>
      <c r="W207" s="162" t="b" cm="1">
        <f t="array" ref="W207">IF(COUNTIFS($P$8:$R$8,$U$2)&gt;0,$F207*J207*INDEX($P207:$R207,,MATCH($U$2,$P$8:$R$8,0)),
IF($U$2=$S$5,$F207*SUM(J207,IF($S207="",0,IF(INDEX($V$3:$V$5,MATCH($S207,$U$3:$U$5,0))="Yes",N207,0))),
IF($U$2=$S$6,$F207*SUM(J207,IF($S207="",0,IF(INDEX($V$3:$V$5,MATCH($S207,$U$3:$U$5,0))="Yes",N207,0)),0)*$R207)))</f>
        <v>0</v>
      </c>
      <c r="Y207" s="162" t="e" cm="1">
        <f t="array" ref="Y207">INDEX($U207:$W207,,MATCH('Instructions &amp; General Inputs'!$C$35,$U$8:$W$8,0))</f>
        <v>#N/A</v>
      </c>
      <c r="AA207" s="80" t="s">
        <v>143</v>
      </c>
      <c r="AB207" s="80" t="s">
        <v>147</v>
      </c>
      <c r="AC207" s="80" t="s">
        <v>55</v>
      </c>
      <c r="AD207" s="80" t="s">
        <v>16</v>
      </c>
      <c r="AE207" s="80" t="s">
        <v>17</v>
      </c>
      <c r="AF207" s="80" t="s">
        <v>145</v>
      </c>
      <c r="AG207" s="80">
        <v>9088.3144140690565</v>
      </c>
      <c r="AH207" s="80" t="s">
        <v>33</v>
      </c>
      <c r="AI207">
        <f t="shared" si="40"/>
        <v>2019</v>
      </c>
      <c r="AK207" s="80" t="s">
        <v>163</v>
      </c>
      <c r="AL207" s="80" t="s">
        <v>151</v>
      </c>
      <c r="AM207" s="80" t="s">
        <v>147</v>
      </c>
      <c r="AN207" s="80" t="s">
        <v>62</v>
      </c>
      <c r="AO207" s="80" t="s">
        <v>4</v>
      </c>
      <c r="AP207" s="80" t="s">
        <v>8</v>
      </c>
      <c r="AQ207" s="80">
        <v>2888</v>
      </c>
      <c r="AR207">
        <f t="shared" si="41"/>
        <v>2019</v>
      </c>
    </row>
    <row r="208" spans="2:44" x14ac:dyDescent="0.3">
      <c r="B208" s="23" t="s">
        <v>48</v>
      </c>
      <c r="C208" s="23" t="s">
        <v>15</v>
      </c>
      <c r="D208" s="23" t="s">
        <v>12</v>
      </c>
      <c r="E208" s="23" t="s">
        <v>59</v>
      </c>
      <c r="F208" s="82">
        <f>IF(INDEX('Instructions &amp; General Inputs'!$D$24:$D$32,MATCH(E208,'Instructions &amp; General Inputs'!$C$24:$C$32,0))="Yes",SUMIFS($AG:$AG,$AI:$AI,F$5,$AC:$AC,$E208,$AD:$AD,$C208,$AE:$AE,$D208),0)</f>
        <v>0</v>
      </c>
      <c r="G208" s="25"/>
      <c r="H208" s="161">
        <v>0.12</v>
      </c>
      <c r="I208" s="161">
        <v>0.15</v>
      </c>
      <c r="J208" s="161">
        <v>0.19999999999999998</v>
      </c>
      <c r="K208" s="25"/>
      <c r="L208" s="161">
        <v>0.4</v>
      </c>
      <c r="M208" s="161">
        <v>0.4</v>
      </c>
      <c r="N208" s="161">
        <v>0.4</v>
      </c>
      <c r="O208" s="25"/>
      <c r="P208" s="167">
        <v>1</v>
      </c>
      <c r="Q208" s="167">
        <v>0</v>
      </c>
      <c r="R208" s="167">
        <v>1</v>
      </c>
      <c r="S208" s="160" t="str">
        <f t="shared" si="39"/>
        <v>SMI</v>
      </c>
      <c r="T208" s="25"/>
      <c r="U208" s="162" t="b" cm="1">
        <f t="array" ref="U208">IF(COUNTIFS($P$8:$R$8,$U$2)&gt;0,$F208*H208*INDEX($P208:$R208,,MATCH($U$2,$P$8:$R$8,0)),
IF($U$2=$S$5,$F208*SUM(H208,IF($S208="",0,IF(INDEX($V$3:$V$5,MATCH($S208,$U$3:$U$5,0))="Yes",L208,0))),
IF($U$2=$S$6,$F208*SUM(H208,IF($S208="",0,IF(INDEX($V$3:$V$5,MATCH($S208,$U$3:$U$5,0))="Yes",L208,0)),0)*$R208)))</f>
        <v>0</v>
      </c>
      <c r="V208" s="162" t="b" cm="1">
        <f t="array" ref="V208">IF(COUNTIFS($P$8:$R$8,$U$2)&gt;0,$F208*I208*INDEX($P208:$R208,,MATCH($U$2,$P$8:$R$8,0)),
IF($U$2=$S$5,$F208*SUM(I208,IF($S208="",0,IF(INDEX($V$3:$V$5,MATCH($S208,$U$3:$U$5,0))="Yes",M208,0))),
IF($U$2=$S$6,$F208*SUM(I208,IF($S208="",0,IF(INDEX($V$3:$V$5,MATCH($S208,$U$3:$U$5,0))="Yes",M208,0)),0)*$R208)))</f>
        <v>0</v>
      </c>
      <c r="W208" s="162" t="b" cm="1">
        <f t="array" ref="W208">IF(COUNTIFS($P$8:$R$8,$U$2)&gt;0,$F208*J208*INDEX($P208:$R208,,MATCH($U$2,$P$8:$R$8,0)),
IF($U$2=$S$5,$F208*SUM(J208,IF($S208="",0,IF(INDEX($V$3:$V$5,MATCH($S208,$U$3:$U$5,0))="Yes",N208,0))),
IF($U$2=$S$6,$F208*SUM(J208,IF($S208="",0,IF(INDEX($V$3:$V$5,MATCH($S208,$U$3:$U$5,0))="Yes",N208,0)),0)*$R208)))</f>
        <v>0</v>
      </c>
      <c r="Y208" s="162" t="e" cm="1">
        <f t="array" ref="Y208">INDEX($U208:$W208,,MATCH('Instructions &amp; General Inputs'!$C$35,$U$8:$W$8,0))</f>
        <v>#N/A</v>
      </c>
      <c r="AA208" s="80" t="s">
        <v>143</v>
      </c>
      <c r="AB208" s="80" t="s">
        <v>147</v>
      </c>
      <c r="AC208" s="80" t="s">
        <v>55</v>
      </c>
      <c r="AD208" s="80" t="s">
        <v>16</v>
      </c>
      <c r="AE208" s="80" t="s">
        <v>17</v>
      </c>
      <c r="AF208" s="80" t="s">
        <v>146</v>
      </c>
      <c r="AG208" s="80">
        <v>1224</v>
      </c>
      <c r="AH208" s="80" t="s">
        <v>33</v>
      </c>
      <c r="AI208">
        <f t="shared" si="40"/>
        <v>2019</v>
      </c>
      <c r="AK208" s="80" t="s">
        <v>163</v>
      </c>
      <c r="AL208" s="80" t="s">
        <v>151</v>
      </c>
      <c r="AM208" s="80" t="s">
        <v>147</v>
      </c>
      <c r="AN208" s="80" t="s">
        <v>62</v>
      </c>
      <c r="AO208" s="80" t="s">
        <v>11</v>
      </c>
      <c r="AP208" s="80" t="s">
        <v>8</v>
      </c>
      <c r="AQ208" s="80">
        <v>222</v>
      </c>
      <c r="AR208">
        <f t="shared" si="41"/>
        <v>2019</v>
      </c>
    </row>
    <row r="209" spans="2:44" x14ac:dyDescent="0.3">
      <c r="B209" s="23" t="s">
        <v>48</v>
      </c>
      <c r="C209" s="23" t="s">
        <v>15</v>
      </c>
      <c r="D209" s="23" t="s">
        <v>14</v>
      </c>
      <c r="E209" s="23" t="s">
        <v>59</v>
      </c>
      <c r="F209" s="82">
        <f>IF(INDEX('Instructions &amp; General Inputs'!$D$24:$D$32,MATCH(E209,'Instructions &amp; General Inputs'!$C$24:$C$32,0))="Yes",SUMIFS($AG:$AG,$AI:$AI,F$5,$AC:$AC,$E209,$AD:$AD,$C209,$AE:$AE,$D209),0)</f>
        <v>0</v>
      </c>
      <c r="G209" s="25"/>
      <c r="H209" s="161">
        <v>0.12</v>
      </c>
      <c r="I209" s="161">
        <v>0.15</v>
      </c>
      <c r="J209" s="161">
        <v>0.19999999999999998</v>
      </c>
      <c r="K209" s="25"/>
      <c r="L209" s="161">
        <v>0.4</v>
      </c>
      <c r="M209" s="161">
        <v>0.4</v>
      </c>
      <c r="N209" s="161">
        <v>0.4</v>
      </c>
      <c r="O209" s="25"/>
      <c r="P209" s="167">
        <v>1</v>
      </c>
      <c r="Q209" s="167">
        <v>0</v>
      </c>
      <c r="R209" s="167">
        <v>1</v>
      </c>
      <c r="S209" s="160" t="str">
        <f t="shared" si="39"/>
        <v>SMI</v>
      </c>
      <c r="T209" s="25"/>
      <c r="U209" s="162" t="b" cm="1">
        <f t="array" ref="U209">IF(COUNTIFS($P$8:$R$8,$U$2)&gt;0,$F209*H209*INDEX($P209:$R209,,MATCH($U$2,$P$8:$R$8,0)),
IF($U$2=$S$5,$F209*SUM(H209,IF($S209="",0,IF(INDEX($V$3:$V$5,MATCH($S209,$U$3:$U$5,0))="Yes",L209,0))),
IF($U$2=$S$6,$F209*SUM(H209,IF($S209="",0,IF(INDEX($V$3:$V$5,MATCH($S209,$U$3:$U$5,0))="Yes",L209,0)),0)*$R209)))</f>
        <v>0</v>
      </c>
      <c r="V209" s="162" t="b" cm="1">
        <f t="array" ref="V209">IF(COUNTIFS($P$8:$R$8,$U$2)&gt;0,$F209*I209*INDEX($P209:$R209,,MATCH($U$2,$P$8:$R$8,0)),
IF($U$2=$S$5,$F209*SUM(I209,IF($S209="",0,IF(INDEX($V$3:$V$5,MATCH($S209,$U$3:$U$5,0))="Yes",M209,0))),
IF($U$2=$S$6,$F209*SUM(I209,IF($S209="",0,IF(INDEX($V$3:$V$5,MATCH($S209,$U$3:$U$5,0))="Yes",M209,0)),0)*$R209)))</f>
        <v>0</v>
      </c>
      <c r="W209" s="162" t="b" cm="1">
        <f t="array" ref="W209">IF(COUNTIFS($P$8:$R$8,$U$2)&gt;0,$F209*J209*INDEX($P209:$R209,,MATCH($U$2,$P$8:$R$8,0)),
IF($U$2=$S$5,$F209*SUM(J209,IF($S209="",0,IF(INDEX($V$3:$V$5,MATCH($S209,$U$3:$U$5,0))="Yes",N209,0))),
IF($U$2=$S$6,$F209*SUM(J209,IF($S209="",0,IF(INDEX($V$3:$V$5,MATCH($S209,$U$3:$U$5,0))="Yes",N209,0)),0)*$R209)))</f>
        <v>0</v>
      </c>
      <c r="Y209" s="162" t="e" cm="1">
        <f t="array" ref="Y209">INDEX($U209:$W209,,MATCH('Instructions &amp; General Inputs'!$C$35,$U$8:$W$8,0))</f>
        <v>#N/A</v>
      </c>
      <c r="AA209" s="80" t="s">
        <v>143</v>
      </c>
      <c r="AB209" s="80" t="s">
        <v>147</v>
      </c>
      <c r="AC209" s="80" t="s">
        <v>55</v>
      </c>
      <c r="AD209" s="80" t="s">
        <v>16</v>
      </c>
      <c r="AE209" s="80" t="s">
        <v>17</v>
      </c>
      <c r="AF209" s="80" t="s">
        <v>148</v>
      </c>
      <c r="AG209" s="80">
        <v>3447.5160684883595</v>
      </c>
      <c r="AH209" s="80" t="s">
        <v>33</v>
      </c>
      <c r="AI209">
        <f t="shared" si="40"/>
        <v>2019</v>
      </c>
      <c r="AK209" s="80" t="s">
        <v>163</v>
      </c>
      <c r="AL209" s="80" t="s">
        <v>152</v>
      </c>
      <c r="AM209" s="80" t="s">
        <v>147</v>
      </c>
      <c r="AN209" s="80" t="s">
        <v>46</v>
      </c>
      <c r="AO209" s="80" t="s">
        <v>20</v>
      </c>
      <c r="AP209" s="80" t="s">
        <v>14</v>
      </c>
      <c r="AQ209" s="80">
        <v>4</v>
      </c>
      <c r="AR209">
        <f t="shared" si="41"/>
        <v>2019</v>
      </c>
    </row>
    <row r="210" spans="2:44" x14ac:dyDescent="0.3">
      <c r="B210" s="23" t="s">
        <v>48</v>
      </c>
      <c r="C210" s="23" t="s">
        <v>16</v>
      </c>
      <c r="D210" s="23" t="s">
        <v>17</v>
      </c>
      <c r="E210" s="23" t="s">
        <v>59</v>
      </c>
      <c r="F210" s="82">
        <f>IF(INDEX('Instructions &amp; General Inputs'!$D$24:$D$32,MATCH(E210,'Instructions &amp; General Inputs'!$C$24:$C$32,0))="Yes",SUMIFS($AG:$AG,$AI:$AI,F$5,$AC:$AC,$E210,$AD:$AD,$C210,$AE:$AE,$D210),0)</f>
        <v>0</v>
      </c>
      <c r="G210" s="25"/>
      <c r="H210" s="161">
        <v>0.2</v>
      </c>
      <c r="I210" s="161">
        <v>0.25</v>
      </c>
      <c r="J210" s="161">
        <v>0.33333333333333331</v>
      </c>
      <c r="K210" s="25"/>
      <c r="L210" s="161" t="s">
        <v>482</v>
      </c>
      <c r="M210" s="161" t="s">
        <v>482</v>
      </c>
      <c r="N210" s="161" t="s">
        <v>482</v>
      </c>
      <c r="O210" s="25"/>
      <c r="P210" s="167">
        <v>1</v>
      </c>
      <c r="Q210" s="167">
        <v>0</v>
      </c>
      <c r="R210" s="167">
        <v>1</v>
      </c>
      <c r="S210" s="160" t="str">
        <f t="shared" si="39"/>
        <v/>
      </c>
      <c r="T210" s="25"/>
      <c r="U210" s="162" t="b" cm="1">
        <f t="array" ref="U210">IF(COUNTIFS($P$8:$R$8,$U$2)&gt;0,$F210*H210*INDEX($P210:$R210,,MATCH($U$2,$P$8:$R$8,0)),
IF($U$2=$S$5,$F210*SUM(H210,IF($S210="",0,IF(INDEX($V$3:$V$5,MATCH($S210,$U$3:$U$5,0))="Yes",L210,0))),
IF($U$2=$S$6,$F210*SUM(H210,IF($S210="",0,IF(INDEX($V$3:$V$5,MATCH($S210,$U$3:$U$5,0))="Yes",L210,0)),0)*$R210)))</f>
        <v>0</v>
      </c>
      <c r="V210" s="162" t="b" cm="1">
        <f t="array" ref="V210">IF(COUNTIFS($P$8:$R$8,$U$2)&gt;0,$F210*I210*INDEX($P210:$R210,,MATCH($U$2,$P$8:$R$8,0)),
IF($U$2=$S$5,$F210*SUM(I210,IF($S210="",0,IF(INDEX($V$3:$V$5,MATCH($S210,$U$3:$U$5,0))="Yes",M210,0))),
IF($U$2=$S$6,$F210*SUM(I210,IF($S210="",0,IF(INDEX($V$3:$V$5,MATCH($S210,$U$3:$U$5,0))="Yes",M210,0)),0)*$R210)))</f>
        <v>0</v>
      </c>
      <c r="W210" s="162" t="b" cm="1">
        <f t="array" ref="W210">IF(COUNTIFS($P$8:$R$8,$U$2)&gt;0,$F210*J210*INDEX($P210:$R210,,MATCH($U$2,$P$8:$R$8,0)),
IF($U$2=$S$5,$F210*SUM(J210,IF($S210="",0,IF(INDEX($V$3:$V$5,MATCH($S210,$U$3:$U$5,0))="Yes",N210,0))),
IF($U$2=$S$6,$F210*SUM(J210,IF($S210="",0,IF(INDEX($V$3:$V$5,MATCH($S210,$U$3:$U$5,0))="Yes",N210,0)),0)*$R210)))</f>
        <v>0</v>
      </c>
      <c r="Y210" s="162" t="e" cm="1">
        <f t="array" ref="Y210">INDEX($U210:$W210,,MATCH('Instructions &amp; General Inputs'!$C$35,$U$8:$W$8,0))</f>
        <v>#N/A</v>
      </c>
      <c r="AA210" s="80" t="s">
        <v>143</v>
      </c>
      <c r="AB210" s="80" t="s">
        <v>147</v>
      </c>
      <c r="AC210" s="80" t="s">
        <v>55</v>
      </c>
      <c r="AD210" s="80" t="s">
        <v>13</v>
      </c>
      <c r="AE210" s="80" t="s">
        <v>5</v>
      </c>
      <c r="AF210" s="80" t="s">
        <v>145</v>
      </c>
      <c r="AG210" s="80">
        <v>91.207368940114975</v>
      </c>
      <c r="AH210" s="80" t="s">
        <v>33</v>
      </c>
      <c r="AI210">
        <f t="shared" si="40"/>
        <v>2019</v>
      </c>
      <c r="AK210" s="80" t="s">
        <v>163</v>
      </c>
      <c r="AL210" s="80" t="s">
        <v>152</v>
      </c>
      <c r="AM210" s="80" t="s">
        <v>147</v>
      </c>
      <c r="AN210" s="80" t="s">
        <v>46</v>
      </c>
      <c r="AO210" s="80" t="s">
        <v>116</v>
      </c>
      <c r="AP210" s="80" t="s">
        <v>22</v>
      </c>
      <c r="AQ210" s="80">
        <v>5</v>
      </c>
      <c r="AR210">
        <f t="shared" si="41"/>
        <v>2019</v>
      </c>
    </row>
    <row r="211" spans="2:44" x14ac:dyDescent="0.3">
      <c r="B211" s="23" t="s">
        <v>48</v>
      </c>
      <c r="C211" s="23" t="s">
        <v>16</v>
      </c>
      <c r="D211" s="23" t="s">
        <v>18</v>
      </c>
      <c r="E211" s="23" t="s">
        <v>59</v>
      </c>
      <c r="F211" s="82">
        <f>IF(INDEX('Instructions &amp; General Inputs'!$D$24:$D$32,MATCH(E211,'Instructions &amp; General Inputs'!$C$24:$C$32,0))="Yes",SUMIFS($AG:$AG,$AI:$AI,F$5,$AC:$AC,$E211,$AD:$AD,$C211,$AE:$AE,$D211),0)</f>
        <v>0</v>
      </c>
      <c r="G211" s="25"/>
      <c r="H211" s="161">
        <v>0.2</v>
      </c>
      <c r="I211" s="161">
        <v>0.25</v>
      </c>
      <c r="J211" s="161">
        <v>0.33333333333333331</v>
      </c>
      <c r="K211" s="25"/>
      <c r="L211" s="161" t="s">
        <v>482</v>
      </c>
      <c r="M211" s="161" t="s">
        <v>482</v>
      </c>
      <c r="N211" s="161" t="s">
        <v>482</v>
      </c>
      <c r="O211" s="25"/>
      <c r="P211" s="167">
        <v>1</v>
      </c>
      <c r="Q211" s="167">
        <v>0</v>
      </c>
      <c r="R211" s="167">
        <v>1</v>
      </c>
      <c r="S211" s="160" t="str">
        <f t="shared" si="39"/>
        <v/>
      </c>
      <c r="T211" s="25"/>
      <c r="U211" s="162" t="b" cm="1">
        <f t="array" ref="U211">IF(COUNTIFS($P$8:$R$8,$U$2)&gt;0,$F211*H211*INDEX($P211:$R211,,MATCH($U$2,$P$8:$R$8,0)),
IF($U$2=$S$5,$F211*SUM(H211,IF($S211="",0,IF(INDEX($V$3:$V$5,MATCH($S211,$U$3:$U$5,0))="Yes",L211,0))),
IF($U$2=$S$6,$F211*SUM(H211,IF($S211="",0,IF(INDEX($V$3:$V$5,MATCH($S211,$U$3:$U$5,0))="Yes",L211,0)),0)*$R211)))</f>
        <v>0</v>
      </c>
      <c r="V211" s="162" t="b" cm="1">
        <f t="array" ref="V211">IF(COUNTIFS($P$8:$R$8,$U$2)&gt;0,$F211*I211*INDEX($P211:$R211,,MATCH($U$2,$P$8:$R$8,0)),
IF($U$2=$S$5,$F211*SUM(I211,IF($S211="",0,IF(INDEX($V$3:$V$5,MATCH($S211,$U$3:$U$5,0))="Yes",M211,0))),
IF($U$2=$S$6,$F211*SUM(I211,IF($S211="",0,IF(INDEX($V$3:$V$5,MATCH($S211,$U$3:$U$5,0))="Yes",M211,0)),0)*$R211)))</f>
        <v>0</v>
      </c>
      <c r="W211" s="162" t="b" cm="1">
        <f t="array" ref="W211">IF(COUNTIFS($P$8:$R$8,$U$2)&gt;0,$F211*J211*INDEX($P211:$R211,,MATCH($U$2,$P$8:$R$8,0)),
IF($U$2=$S$5,$F211*SUM(J211,IF($S211="",0,IF(INDEX($V$3:$V$5,MATCH($S211,$U$3:$U$5,0))="Yes",N211,0))),
IF($U$2=$S$6,$F211*SUM(J211,IF($S211="",0,IF(INDEX($V$3:$V$5,MATCH($S211,$U$3:$U$5,0))="Yes",N211,0)),0)*$R211)))</f>
        <v>0</v>
      </c>
      <c r="Y211" s="162" t="e" cm="1">
        <f t="array" ref="Y211">INDEX($U211:$W211,,MATCH('Instructions &amp; General Inputs'!$C$35,$U$8:$W$8,0))</f>
        <v>#N/A</v>
      </c>
      <c r="AA211" s="80" t="s">
        <v>143</v>
      </c>
      <c r="AB211" s="80" t="s">
        <v>147</v>
      </c>
      <c r="AC211" s="80" t="s">
        <v>55</v>
      </c>
      <c r="AD211" s="80" t="s">
        <v>13</v>
      </c>
      <c r="AE211" s="80" t="s">
        <v>5</v>
      </c>
      <c r="AF211" s="80" t="s">
        <v>146</v>
      </c>
      <c r="AG211" s="80">
        <v>4</v>
      </c>
      <c r="AH211" s="80" t="s">
        <v>33</v>
      </c>
      <c r="AI211">
        <f t="shared" si="40"/>
        <v>2019</v>
      </c>
      <c r="AK211" s="80" t="s">
        <v>163</v>
      </c>
      <c r="AL211" s="80" t="s">
        <v>152</v>
      </c>
      <c r="AM211" s="80" t="s">
        <v>147</v>
      </c>
      <c r="AN211" s="80" t="s">
        <v>46</v>
      </c>
      <c r="AO211" s="80" t="s">
        <v>116</v>
      </c>
      <c r="AP211" s="80" t="s">
        <v>23</v>
      </c>
      <c r="AQ211" s="80">
        <v>2</v>
      </c>
      <c r="AR211">
        <f t="shared" si="41"/>
        <v>2019</v>
      </c>
    </row>
    <row r="212" spans="2:44" x14ac:dyDescent="0.3">
      <c r="B212" s="23" t="s">
        <v>48</v>
      </c>
      <c r="C212" s="23" t="s">
        <v>16</v>
      </c>
      <c r="D212" s="23" t="s">
        <v>19</v>
      </c>
      <c r="E212" s="23" t="s">
        <v>59</v>
      </c>
      <c r="F212" s="82">
        <f>IF(INDEX('Instructions &amp; General Inputs'!$D$24:$D$32,MATCH(E212,'Instructions &amp; General Inputs'!$C$24:$C$32,0))="Yes",SUMIFS($AG:$AG,$AI:$AI,F$5,$AC:$AC,$E212,$AD:$AD,$C212,$AE:$AE,$D212),0)</f>
        <v>0</v>
      </c>
      <c r="G212" s="25"/>
      <c r="H212" s="161">
        <v>0.12</v>
      </c>
      <c r="I212" s="161">
        <v>0.15</v>
      </c>
      <c r="J212" s="161">
        <v>0.19999999999999998</v>
      </c>
      <c r="K212" s="25"/>
      <c r="L212" s="161">
        <v>0.4</v>
      </c>
      <c r="M212" s="161">
        <v>0.4</v>
      </c>
      <c r="N212" s="161">
        <v>0.4</v>
      </c>
      <c r="O212" s="25"/>
      <c r="P212" s="167">
        <v>1</v>
      </c>
      <c r="Q212" s="167">
        <v>0</v>
      </c>
      <c r="R212" s="167">
        <v>1</v>
      </c>
      <c r="S212" s="160" t="str">
        <f t="shared" si="39"/>
        <v>SMI</v>
      </c>
      <c r="T212" s="25"/>
      <c r="U212" s="162" t="b" cm="1">
        <f t="array" ref="U212">IF(COUNTIFS($P$8:$R$8,$U$2)&gt;0,$F212*H212*INDEX($P212:$R212,,MATCH($U$2,$P$8:$R$8,0)),
IF($U$2=$S$5,$F212*SUM(H212,IF($S212="",0,IF(INDEX($V$3:$V$5,MATCH($S212,$U$3:$U$5,0))="Yes",L212,0))),
IF($U$2=$S$6,$F212*SUM(H212,IF($S212="",0,IF(INDEX($V$3:$V$5,MATCH($S212,$U$3:$U$5,0))="Yes",L212,0)),0)*$R212)))</f>
        <v>0</v>
      </c>
      <c r="V212" s="162" t="b" cm="1">
        <f t="array" ref="V212">IF(COUNTIFS($P$8:$R$8,$U$2)&gt;0,$F212*I212*INDEX($P212:$R212,,MATCH($U$2,$P$8:$R$8,0)),
IF($U$2=$S$5,$F212*SUM(I212,IF($S212="",0,IF(INDEX($V$3:$V$5,MATCH($S212,$U$3:$U$5,0))="Yes",M212,0))),
IF($U$2=$S$6,$F212*SUM(I212,IF($S212="",0,IF(INDEX($V$3:$V$5,MATCH($S212,$U$3:$U$5,0))="Yes",M212,0)),0)*$R212)))</f>
        <v>0</v>
      </c>
      <c r="W212" s="162" t="b" cm="1">
        <f t="array" ref="W212">IF(COUNTIFS($P$8:$R$8,$U$2)&gt;0,$F212*J212*INDEX($P212:$R212,,MATCH($U$2,$P$8:$R$8,0)),
IF($U$2=$S$5,$F212*SUM(J212,IF($S212="",0,IF(INDEX($V$3:$V$5,MATCH($S212,$U$3:$U$5,0))="Yes",N212,0))),
IF($U$2=$S$6,$F212*SUM(J212,IF($S212="",0,IF(INDEX($V$3:$V$5,MATCH($S212,$U$3:$U$5,0))="Yes",N212,0)),0)*$R212)))</f>
        <v>0</v>
      </c>
      <c r="Y212" s="162" t="e" cm="1">
        <f t="array" ref="Y212">INDEX($U212:$W212,,MATCH('Instructions &amp; General Inputs'!$C$35,$U$8:$W$8,0))</f>
        <v>#N/A</v>
      </c>
      <c r="AA212" s="80" t="s">
        <v>143</v>
      </c>
      <c r="AB212" s="80" t="s">
        <v>147</v>
      </c>
      <c r="AC212" s="80" t="s">
        <v>55</v>
      </c>
      <c r="AD212" s="80" t="s">
        <v>13</v>
      </c>
      <c r="AE212" s="80" t="s">
        <v>5</v>
      </c>
      <c r="AF212" s="80" t="s">
        <v>148</v>
      </c>
      <c r="AG212" s="80">
        <v>41.193543046712875</v>
      </c>
      <c r="AH212" s="80" t="s">
        <v>33</v>
      </c>
      <c r="AI212">
        <f t="shared" si="40"/>
        <v>2019</v>
      </c>
      <c r="AK212" s="80" t="s">
        <v>163</v>
      </c>
      <c r="AL212" s="80" t="s">
        <v>152</v>
      </c>
      <c r="AM212" s="80" t="s">
        <v>147</v>
      </c>
      <c r="AN212" s="80" t="s">
        <v>46</v>
      </c>
      <c r="AO212" s="80" t="s">
        <v>13</v>
      </c>
      <c r="AP212" s="80" t="s">
        <v>14</v>
      </c>
      <c r="AQ212" s="80">
        <v>16</v>
      </c>
      <c r="AR212">
        <f t="shared" si="41"/>
        <v>2019</v>
      </c>
    </row>
    <row r="213" spans="2:44" x14ac:dyDescent="0.3">
      <c r="B213" s="23" t="s">
        <v>48</v>
      </c>
      <c r="C213" s="23" t="s">
        <v>20</v>
      </c>
      <c r="D213" s="23" t="s">
        <v>5</v>
      </c>
      <c r="E213" s="23" t="s">
        <v>59</v>
      </c>
      <c r="F213" s="82">
        <f>IF(INDEX('Instructions &amp; General Inputs'!$D$24:$D$32,MATCH(E213,'Instructions &amp; General Inputs'!$C$24:$C$32,0))="Yes",SUMIFS($AG:$AG,$AI:$AI,F$5,$AC:$AC,$E213,$AD:$AD,$C213,$AE:$AE,$D213),0)</f>
        <v>0</v>
      </c>
      <c r="G213" s="25"/>
      <c r="H213" s="161">
        <v>8.0000000000000016E-2</v>
      </c>
      <c r="I213" s="161">
        <v>0.1</v>
      </c>
      <c r="J213" s="161">
        <v>0.13333333333333333</v>
      </c>
      <c r="K213" s="25"/>
      <c r="L213" s="161">
        <v>0.6</v>
      </c>
      <c r="M213" s="161">
        <v>0.6</v>
      </c>
      <c r="N213" s="161">
        <v>0.6</v>
      </c>
      <c r="O213" s="25"/>
      <c r="P213" s="167">
        <v>1</v>
      </c>
      <c r="Q213" s="167">
        <v>0</v>
      </c>
      <c r="R213" s="167">
        <v>1</v>
      </c>
      <c r="S213" s="160" t="str">
        <f t="shared" si="39"/>
        <v>Child Welfare</v>
      </c>
      <c r="T213" s="25"/>
      <c r="U213" s="162" t="b" cm="1">
        <f t="array" ref="U213">IF(COUNTIFS($P$8:$R$8,$U$2)&gt;0,$F213*H213*INDEX($P213:$R213,,MATCH($U$2,$P$8:$R$8,0)),
IF($U$2=$S$5,$F213*SUM(H213,IF($S213="",0,IF(INDEX($V$3:$V$5,MATCH($S213,$U$3:$U$5,0))="Yes",L213,0))),
IF($U$2=$S$6,$F213*SUM(H213,IF($S213="",0,IF(INDEX($V$3:$V$5,MATCH($S213,$U$3:$U$5,0))="Yes",L213,0)),0)*$R213)))</f>
        <v>0</v>
      </c>
      <c r="V213" s="162" t="b" cm="1">
        <f t="array" ref="V213">IF(COUNTIFS($P$8:$R$8,$U$2)&gt;0,$F213*I213*INDEX($P213:$R213,,MATCH($U$2,$P$8:$R$8,0)),
IF($U$2=$S$5,$F213*SUM(I213,IF($S213="",0,IF(INDEX($V$3:$V$5,MATCH($S213,$U$3:$U$5,0))="Yes",M213,0))),
IF($U$2=$S$6,$F213*SUM(I213,IF($S213="",0,IF(INDEX($V$3:$V$5,MATCH($S213,$U$3:$U$5,0))="Yes",M213,0)),0)*$R213)))</f>
        <v>0</v>
      </c>
      <c r="W213" s="162" t="b" cm="1">
        <f t="array" ref="W213">IF(COUNTIFS($P$8:$R$8,$U$2)&gt;0,$F213*J213*INDEX($P213:$R213,,MATCH($U$2,$P$8:$R$8,0)),
IF($U$2=$S$5,$F213*SUM(J213,IF($S213="",0,IF(INDEX($V$3:$V$5,MATCH($S213,$U$3:$U$5,0))="Yes",N213,0))),
IF($U$2=$S$6,$F213*SUM(J213,IF($S213="",0,IF(INDEX($V$3:$V$5,MATCH($S213,$U$3:$U$5,0))="Yes",N213,0)),0)*$R213)))</f>
        <v>0</v>
      </c>
      <c r="Y213" s="162" t="e" cm="1">
        <f t="array" ref="Y213">INDEX($U213:$W213,,MATCH('Instructions &amp; General Inputs'!$C$35,$U$8:$W$8,0))</f>
        <v>#N/A</v>
      </c>
      <c r="AA213" s="80" t="s">
        <v>143</v>
      </c>
      <c r="AB213" s="80" t="s">
        <v>147</v>
      </c>
      <c r="AC213" s="80" t="s">
        <v>55</v>
      </c>
      <c r="AD213" s="80" t="s">
        <v>13</v>
      </c>
      <c r="AE213" s="80" t="s">
        <v>7</v>
      </c>
      <c r="AF213" s="80" t="s">
        <v>145</v>
      </c>
      <c r="AG213" s="80">
        <v>19130.369770586491</v>
      </c>
      <c r="AH213" s="80">
        <v>0.69459420000000005</v>
      </c>
      <c r="AI213">
        <f t="shared" si="40"/>
        <v>2019</v>
      </c>
      <c r="AK213" s="80" t="s">
        <v>163</v>
      </c>
      <c r="AL213" s="80" t="s">
        <v>152</v>
      </c>
      <c r="AM213" s="80" t="s">
        <v>147</v>
      </c>
      <c r="AN213" s="80" t="s">
        <v>46</v>
      </c>
      <c r="AO213" s="80" t="s">
        <v>15</v>
      </c>
      <c r="AP213" s="80" t="s">
        <v>14</v>
      </c>
      <c r="AQ213" s="80">
        <v>19</v>
      </c>
      <c r="AR213">
        <f t="shared" si="41"/>
        <v>2019</v>
      </c>
    </row>
    <row r="214" spans="2:44" x14ac:dyDescent="0.3">
      <c r="B214" s="23" t="s">
        <v>48</v>
      </c>
      <c r="C214" s="23" t="s">
        <v>20</v>
      </c>
      <c r="D214" s="23" t="s">
        <v>6</v>
      </c>
      <c r="E214" s="23" t="s">
        <v>59</v>
      </c>
      <c r="F214" s="82">
        <f>IF(INDEX('Instructions &amp; General Inputs'!$D$24:$D$32,MATCH(E214,'Instructions &amp; General Inputs'!$C$24:$C$32,0))="Yes",SUMIFS($AG:$AG,$AI:$AI,F$5,$AC:$AC,$E214,$AD:$AD,$C214,$AE:$AE,$D214),0)</f>
        <v>0</v>
      </c>
      <c r="G214" s="25"/>
      <c r="H214" s="161">
        <v>8.0000000000000016E-2</v>
      </c>
      <c r="I214" s="161">
        <v>0.1</v>
      </c>
      <c r="J214" s="161">
        <v>0.13333333333333333</v>
      </c>
      <c r="K214" s="25"/>
      <c r="L214" s="161">
        <v>0.6</v>
      </c>
      <c r="M214" s="161">
        <v>0.6</v>
      </c>
      <c r="N214" s="161">
        <v>0.6</v>
      </c>
      <c r="O214" s="25"/>
      <c r="P214" s="167">
        <v>1</v>
      </c>
      <c r="Q214" s="167">
        <v>0</v>
      </c>
      <c r="R214" s="167">
        <v>1</v>
      </c>
      <c r="S214" s="160" t="str">
        <f t="shared" si="39"/>
        <v>Child Welfare</v>
      </c>
      <c r="T214" s="25"/>
      <c r="U214" s="162" t="b" cm="1">
        <f t="array" ref="U214">IF(COUNTIFS($P$8:$R$8,$U$2)&gt;0,$F214*H214*INDEX($P214:$R214,,MATCH($U$2,$P$8:$R$8,0)),
IF($U$2=$S$5,$F214*SUM(H214,IF($S214="",0,IF(INDEX($V$3:$V$5,MATCH($S214,$U$3:$U$5,0))="Yes",L214,0))),
IF($U$2=$S$6,$F214*SUM(H214,IF($S214="",0,IF(INDEX($V$3:$V$5,MATCH($S214,$U$3:$U$5,0))="Yes",L214,0)),0)*$R214)))</f>
        <v>0</v>
      </c>
      <c r="V214" s="162" t="b" cm="1">
        <f t="array" ref="V214">IF(COUNTIFS($P$8:$R$8,$U$2)&gt;0,$F214*I214*INDEX($P214:$R214,,MATCH($U$2,$P$8:$R$8,0)),
IF($U$2=$S$5,$F214*SUM(I214,IF($S214="",0,IF(INDEX($V$3:$V$5,MATCH($S214,$U$3:$U$5,0))="Yes",M214,0))),
IF($U$2=$S$6,$F214*SUM(I214,IF($S214="",0,IF(INDEX($V$3:$V$5,MATCH($S214,$U$3:$U$5,0))="Yes",M214,0)),0)*$R214)))</f>
        <v>0</v>
      </c>
      <c r="W214" s="162" t="b" cm="1">
        <f t="array" ref="W214">IF(COUNTIFS($P$8:$R$8,$U$2)&gt;0,$F214*J214*INDEX($P214:$R214,,MATCH($U$2,$P$8:$R$8,0)),
IF($U$2=$S$5,$F214*SUM(J214,IF($S214="",0,IF(INDEX($V$3:$V$5,MATCH($S214,$U$3:$U$5,0))="Yes",N214,0))),
IF($U$2=$S$6,$F214*SUM(J214,IF($S214="",0,IF(INDEX($V$3:$V$5,MATCH($S214,$U$3:$U$5,0))="Yes",N214,0)),0)*$R214)))</f>
        <v>0</v>
      </c>
      <c r="Y214" s="162" t="e" cm="1">
        <f t="array" ref="Y214">INDEX($U214:$W214,,MATCH('Instructions &amp; General Inputs'!$C$35,$U$8:$W$8,0))</f>
        <v>#N/A</v>
      </c>
      <c r="AA214" s="80" t="s">
        <v>143</v>
      </c>
      <c r="AB214" s="80" t="s">
        <v>147</v>
      </c>
      <c r="AC214" s="80" t="s">
        <v>55</v>
      </c>
      <c r="AD214" s="80" t="s">
        <v>13</v>
      </c>
      <c r="AE214" s="80" t="s">
        <v>7</v>
      </c>
      <c r="AF214" s="80" t="s">
        <v>146</v>
      </c>
      <c r="AG214" s="80">
        <v>2437</v>
      </c>
      <c r="AH214" s="80">
        <v>0.63123379999999996</v>
      </c>
      <c r="AI214">
        <f t="shared" si="40"/>
        <v>2019</v>
      </c>
      <c r="AK214" s="80" t="s">
        <v>163</v>
      </c>
      <c r="AL214" s="80" t="s">
        <v>152</v>
      </c>
      <c r="AM214" s="80" t="s">
        <v>147</v>
      </c>
      <c r="AN214" s="80" t="s">
        <v>46</v>
      </c>
      <c r="AO214" s="80" t="s">
        <v>4</v>
      </c>
      <c r="AP214" s="80" t="s">
        <v>8</v>
      </c>
      <c r="AQ214" s="80">
        <v>1516</v>
      </c>
      <c r="AR214">
        <f t="shared" si="41"/>
        <v>2019</v>
      </c>
    </row>
    <row r="215" spans="2:44" x14ac:dyDescent="0.3">
      <c r="B215" s="23" t="s">
        <v>48</v>
      </c>
      <c r="C215" s="23" t="s">
        <v>20</v>
      </c>
      <c r="D215" s="23" t="s">
        <v>7</v>
      </c>
      <c r="E215" s="23" t="s">
        <v>59</v>
      </c>
      <c r="F215" s="82">
        <f>IF(INDEX('Instructions &amp; General Inputs'!$D$24:$D$32,MATCH(E215,'Instructions &amp; General Inputs'!$C$24:$C$32,0))="Yes",SUMIFS($AG:$AG,$AI:$AI,F$5,$AC:$AC,$E215,$AD:$AD,$C215,$AE:$AE,$D215),0)</f>
        <v>0</v>
      </c>
      <c r="G215" s="25"/>
      <c r="H215" s="161">
        <v>8.0000000000000016E-2</v>
      </c>
      <c r="I215" s="161">
        <v>0.1</v>
      </c>
      <c r="J215" s="161">
        <v>0.13333333333333333</v>
      </c>
      <c r="K215" s="25"/>
      <c r="L215" s="161">
        <v>0.6</v>
      </c>
      <c r="M215" s="161">
        <v>0.6</v>
      </c>
      <c r="N215" s="161">
        <v>0.6</v>
      </c>
      <c r="O215" s="25"/>
      <c r="P215" s="167">
        <v>1</v>
      </c>
      <c r="Q215" s="167">
        <v>0</v>
      </c>
      <c r="R215" s="167">
        <v>1</v>
      </c>
      <c r="S215" s="160" t="str">
        <f t="shared" si="39"/>
        <v>Child Welfare</v>
      </c>
      <c r="T215" s="25"/>
      <c r="U215" s="162" t="b" cm="1">
        <f t="array" ref="U215">IF(COUNTIFS($P$8:$R$8,$U$2)&gt;0,$F215*H215*INDEX($P215:$R215,,MATCH($U$2,$P$8:$R$8,0)),
IF($U$2=$S$5,$F215*SUM(H215,IF($S215="",0,IF(INDEX($V$3:$V$5,MATCH($S215,$U$3:$U$5,0))="Yes",L215,0))),
IF($U$2=$S$6,$F215*SUM(H215,IF($S215="",0,IF(INDEX($V$3:$V$5,MATCH($S215,$U$3:$U$5,0))="Yes",L215,0)),0)*$R215)))</f>
        <v>0</v>
      </c>
      <c r="V215" s="162" t="b" cm="1">
        <f t="array" ref="V215">IF(COUNTIFS($P$8:$R$8,$U$2)&gt;0,$F215*I215*INDEX($P215:$R215,,MATCH($U$2,$P$8:$R$8,0)),
IF($U$2=$S$5,$F215*SUM(I215,IF($S215="",0,IF(INDEX($V$3:$V$5,MATCH($S215,$U$3:$U$5,0))="Yes",M215,0))),
IF($U$2=$S$6,$F215*SUM(I215,IF($S215="",0,IF(INDEX($V$3:$V$5,MATCH($S215,$U$3:$U$5,0))="Yes",M215,0)),0)*$R215)))</f>
        <v>0</v>
      </c>
      <c r="W215" s="162" t="b" cm="1">
        <f t="array" ref="W215">IF(COUNTIFS($P$8:$R$8,$U$2)&gt;0,$F215*J215*INDEX($P215:$R215,,MATCH($U$2,$P$8:$R$8,0)),
IF($U$2=$S$5,$F215*SUM(J215,IF($S215="",0,IF(INDEX($V$3:$V$5,MATCH($S215,$U$3:$U$5,0))="Yes",N215,0))),
IF($U$2=$S$6,$F215*SUM(J215,IF($S215="",0,IF(INDEX($V$3:$V$5,MATCH($S215,$U$3:$U$5,0))="Yes",N215,0)),0)*$R215)))</f>
        <v>0</v>
      </c>
      <c r="Y215" s="162" t="e" cm="1">
        <f t="array" ref="Y215">INDEX($U215:$W215,,MATCH('Instructions &amp; General Inputs'!$C$35,$U$8:$W$8,0))</f>
        <v>#N/A</v>
      </c>
      <c r="AA215" s="80" t="s">
        <v>143</v>
      </c>
      <c r="AB215" s="80" t="s">
        <v>147</v>
      </c>
      <c r="AC215" s="80" t="s">
        <v>55</v>
      </c>
      <c r="AD215" s="80" t="s">
        <v>13</v>
      </c>
      <c r="AE215" s="80" t="s">
        <v>7</v>
      </c>
      <c r="AF215" s="80" t="s">
        <v>148</v>
      </c>
      <c r="AG215" s="80">
        <v>7283.9677241295576</v>
      </c>
      <c r="AH215" s="80">
        <v>0.71684380000000003</v>
      </c>
      <c r="AI215">
        <f t="shared" si="40"/>
        <v>2019</v>
      </c>
      <c r="AK215" s="80" t="s">
        <v>163</v>
      </c>
      <c r="AL215" s="80" t="s">
        <v>152</v>
      </c>
      <c r="AM215" s="80" t="s">
        <v>147</v>
      </c>
      <c r="AN215" s="80" t="s">
        <v>46</v>
      </c>
      <c r="AO215" s="80" t="s">
        <v>11</v>
      </c>
      <c r="AP215" s="80" t="s">
        <v>8</v>
      </c>
      <c r="AQ215" s="80">
        <v>258</v>
      </c>
      <c r="AR215">
        <f t="shared" si="41"/>
        <v>2019</v>
      </c>
    </row>
    <row r="216" spans="2:44" x14ac:dyDescent="0.3">
      <c r="B216" s="23" t="s">
        <v>48</v>
      </c>
      <c r="C216" s="23" t="s">
        <v>20</v>
      </c>
      <c r="D216" s="23" t="s">
        <v>14</v>
      </c>
      <c r="E216" s="23" t="s">
        <v>59</v>
      </c>
      <c r="F216" s="82">
        <f>IF(INDEX('Instructions &amp; General Inputs'!$D$24:$D$32,MATCH(E216,'Instructions &amp; General Inputs'!$C$24:$C$32,0))="Yes",SUMIFS($AG:$AG,$AI:$AI,F$5,$AC:$AC,$E216,$AD:$AD,$C216,$AE:$AE,$D216),0)</f>
        <v>0</v>
      </c>
      <c r="G216" s="25"/>
      <c r="H216" s="161">
        <v>8.0000000000000016E-2</v>
      </c>
      <c r="I216" s="161">
        <v>0.1</v>
      </c>
      <c r="J216" s="161">
        <v>0.13333333333333333</v>
      </c>
      <c r="K216" s="25"/>
      <c r="L216" s="161">
        <v>0.6</v>
      </c>
      <c r="M216" s="161">
        <v>0.6</v>
      </c>
      <c r="N216" s="161">
        <v>0.6</v>
      </c>
      <c r="O216" s="25"/>
      <c r="P216" s="167">
        <v>1</v>
      </c>
      <c r="Q216" s="167">
        <v>0</v>
      </c>
      <c r="R216" s="167">
        <v>1</v>
      </c>
      <c r="S216" s="160" t="str">
        <f t="shared" si="39"/>
        <v>Child Welfare</v>
      </c>
      <c r="T216" s="25"/>
      <c r="U216" s="162" t="b" cm="1">
        <f t="array" ref="U216">IF(COUNTIFS($P$8:$R$8,$U$2)&gt;0,$F216*H216*INDEX($P216:$R216,,MATCH($U$2,$P$8:$R$8,0)),
IF($U$2=$S$5,$F216*SUM(H216,IF($S216="",0,IF(INDEX($V$3:$V$5,MATCH($S216,$U$3:$U$5,0))="Yes",L216,0))),
IF($U$2=$S$6,$F216*SUM(H216,IF($S216="",0,IF(INDEX($V$3:$V$5,MATCH($S216,$U$3:$U$5,0))="Yes",L216,0)),0)*$R216)))</f>
        <v>0</v>
      </c>
      <c r="V216" s="162" t="b" cm="1">
        <f t="array" ref="V216">IF(COUNTIFS($P$8:$R$8,$U$2)&gt;0,$F216*I216*INDEX($P216:$R216,,MATCH($U$2,$P$8:$R$8,0)),
IF($U$2=$S$5,$F216*SUM(I216,IF($S216="",0,IF(INDEX($V$3:$V$5,MATCH($S216,$U$3:$U$5,0))="Yes",M216,0))),
IF($U$2=$S$6,$F216*SUM(I216,IF($S216="",0,IF(INDEX($V$3:$V$5,MATCH($S216,$U$3:$U$5,0))="Yes",M216,0)),0)*$R216)))</f>
        <v>0</v>
      </c>
      <c r="W216" s="162" t="b" cm="1">
        <f t="array" ref="W216">IF(COUNTIFS($P$8:$R$8,$U$2)&gt;0,$F216*J216*INDEX($P216:$R216,,MATCH($U$2,$P$8:$R$8,0)),
IF($U$2=$S$5,$F216*SUM(J216,IF($S216="",0,IF(INDEX($V$3:$V$5,MATCH($S216,$U$3:$U$5,0))="Yes",N216,0))),
IF($U$2=$S$6,$F216*SUM(J216,IF($S216="",0,IF(INDEX($V$3:$V$5,MATCH($S216,$U$3:$U$5,0))="Yes",N216,0)),0)*$R216)))</f>
        <v>0</v>
      </c>
      <c r="Y216" s="162" t="e" cm="1">
        <f t="array" ref="Y216">INDEX($U216:$W216,,MATCH('Instructions &amp; General Inputs'!$C$35,$U$8:$W$8,0))</f>
        <v>#N/A</v>
      </c>
      <c r="AA216" s="80" t="s">
        <v>143</v>
      </c>
      <c r="AB216" s="80" t="s">
        <v>147</v>
      </c>
      <c r="AC216" s="80" t="s">
        <v>55</v>
      </c>
      <c r="AD216" s="80" t="s">
        <v>13</v>
      </c>
      <c r="AE216" s="80" t="s">
        <v>14</v>
      </c>
      <c r="AF216" s="80" t="s">
        <v>149</v>
      </c>
      <c r="AG216" s="80">
        <v>0.64515998959541321</v>
      </c>
      <c r="AH216" s="80" t="s">
        <v>33</v>
      </c>
      <c r="AI216">
        <f t="shared" si="40"/>
        <v>2019</v>
      </c>
      <c r="AK216" s="80" t="s">
        <v>163</v>
      </c>
      <c r="AL216" s="80" t="s">
        <v>152</v>
      </c>
      <c r="AM216" s="80" t="s">
        <v>147</v>
      </c>
      <c r="AN216" s="80" t="s">
        <v>55</v>
      </c>
      <c r="AO216" s="80" t="s">
        <v>20</v>
      </c>
      <c r="AP216" s="80" t="s">
        <v>14</v>
      </c>
      <c r="AQ216" s="80">
        <v>11</v>
      </c>
      <c r="AR216">
        <f t="shared" si="41"/>
        <v>2019</v>
      </c>
    </row>
    <row r="217" spans="2:44" x14ac:dyDescent="0.3">
      <c r="B217" s="23" t="s">
        <v>48</v>
      </c>
      <c r="C217" s="23" t="s">
        <v>116</v>
      </c>
      <c r="D217" s="23" t="s">
        <v>22</v>
      </c>
      <c r="E217" s="23" t="s">
        <v>59</v>
      </c>
      <c r="F217" s="82">
        <f>IF(INDEX('Instructions &amp; General Inputs'!$D$24:$D$32,MATCH(E217,'Instructions &amp; General Inputs'!$C$24:$C$32,0))="Yes",SUMIFS($AG:$AG,$AI:$AI,F$5,$AC:$AC,$E217,$AD:$AD,$C217,$AE:$AE,$D217),0)</f>
        <v>0</v>
      </c>
      <c r="G217" s="25"/>
      <c r="H217" s="161">
        <v>0.1</v>
      </c>
      <c r="I217" s="161">
        <v>0.125</v>
      </c>
      <c r="J217" s="161">
        <v>0.16666666666666666</v>
      </c>
      <c r="K217" s="25"/>
      <c r="L217" s="161">
        <v>0.5</v>
      </c>
      <c r="M217" s="161">
        <v>0.5</v>
      </c>
      <c r="N217" s="161">
        <v>0.5</v>
      </c>
      <c r="O217" s="25"/>
      <c r="P217" s="167">
        <v>1</v>
      </c>
      <c r="Q217" s="167">
        <v>0</v>
      </c>
      <c r="R217" s="167">
        <v>1</v>
      </c>
      <c r="S217" s="160" t="str">
        <f t="shared" si="39"/>
        <v>HIV/AIDS</v>
      </c>
      <c r="T217" s="25"/>
      <c r="U217" s="162" t="b" cm="1">
        <f t="array" ref="U217">IF(COUNTIFS($P$8:$R$8,$U$2)&gt;0,$F217*H217*INDEX($P217:$R217,,MATCH($U$2,$P$8:$R$8,0)),
IF($U$2=$S$5,$F217*SUM(H217,IF($S217="",0,IF(INDEX($V$3:$V$5,MATCH($S217,$U$3:$U$5,0))="Yes",L217,0))),
IF($U$2=$S$6,$F217*SUM(H217,IF($S217="",0,IF(INDEX($V$3:$V$5,MATCH($S217,$U$3:$U$5,0))="Yes",L217,0)),0)*$R217)))</f>
        <v>0</v>
      </c>
      <c r="V217" s="162" t="b" cm="1">
        <f t="array" ref="V217">IF(COUNTIFS($P$8:$R$8,$U$2)&gt;0,$F217*I217*INDEX($P217:$R217,,MATCH($U$2,$P$8:$R$8,0)),
IF($U$2=$S$5,$F217*SUM(I217,IF($S217="",0,IF(INDEX($V$3:$V$5,MATCH($S217,$U$3:$U$5,0))="Yes",M217,0))),
IF($U$2=$S$6,$F217*SUM(I217,IF($S217="",0,IF(INDEX($V$3:$V$5,MATCH($S217,$U$3:$U$5,0))="Yes",M217,0)),0)*$R217)))</f>
        <v>0</v>
      </c>
      <c r="W217" s="162" t="b" cm="1">
        <f t="array" ref="W217">IF(COUNTIFS($P$8:$R$8,$U$2)&gt;0,$F217*J217*INDEX($P217:$R217,,MATCH($U$2,$P$8:$R$8,0)),
IF($U$2=$S$5,$F217*SUM(J217,IF($S217="",0,IF(INDEX($V$3:$V$5,MATCH($S217,$U$3:$U$5,0))="Yes",N217,0))),
IF($U$2=$S$6,$F217*SUM(J217,IF($S217="",0,IF(INDEX($V$3:$V$5,MATCH($S217,$U$3:$U$5,0))="Yes",N217,0)),0)*$R217)))</f>
        <v>0</v>
      </c>
      <c r="Y217" s="162" t="e" cm="1">
        <f t="array" ref="Y217">INDEX($U217:$W217,,MATCH('Instructions &amp; General Inputs'!$C$35,$U$8:$W$8,0))</f>
        <v>#N/A</v>
      </c>
      <c r="AA217" s="80" t="s">
        <v>143</v>
      </c>
      <c r="AB217" s="80" t="s">
        <v>147</v>
      </c>
      <c r="AC217" s="80" t="s">
        <v>55</v>
      </c>
      <c r="AD217" s="80" t="s">
        <v>13</v>
      </c>
      <c r="AE217" s="80" t="s">
        <v>14</v>
      </c>
      <c r="AF217" s="80" t="s">
        <v>145</v>
      </c>
      <c r="AG217" s="80">
        <v>54983.457889050245</v>
      </c>
      <c r="AH217" s="80">
        <v>1.20802242</v>
      </c>
      <c r="AI217">
        <f t="shared" si="40"/>
        <v>2019</v>
      </c>
      <c r="AK217" s="80" t="s">
        <v>163</v>
      </c>
      <c r="AL217" s="80" t="s">
        <v>152</v>
      </c>
      <c r="AM217" s="80" t="s">
        <v>147</v>
      </c>
      <c r="AN217" s="80" t="s">
        <v>55</v>
      </c>
      <c r="AO217" s="80" t="s">
        <v>116</v>
      </c>
      <c r="AP217" s="80" t="s">
        <v>22</v>
      </c>
      <c r="AQ217" s="80">
        <v>10</v>
      </c>
      <c r="AR217">
        <f t="shared" si="41"/>
        <v>2019</v>
      </c>
    </row>
    <row r="218" spans="2:44" x14ac:dyDescent="0.3">
      <c r="B218" s="23" t="s">
        <v>48</v>
      </c>
      <c r="C218" s="23" t="s">
        <v>116</v>
      </c>
      <c r="D218" s="23" t="s">
        <v>23</v>
      </c>
      <c r="E218" s="23" t="s">
        <v>59</v>
      </c>
      <c r="F218" s="82">
        <f>IF(INDEX('Instructions &amp; General Inputs'!$D$24:$D$32,MATCH(E218,'Instructions &amp; General Inputs'!$C$24:$C$32,0))="Yes",SUMIFS($AG:$AG,$AI:$AI,F$5,$AC:$AC,$E218,$AD:$AD,$C218,$AE:$AE,$D218),0)</f>
        <v>0</v>
      </c>
      <c r="G218" s="25"/>
      <c r="H218" s="161">
        <v>0.1</v>
      </c>
      <c r="I218" s="161">
        <v>0.125</v>
      </c>
      <c r="J218" s="161">
        <v>0.16666666666666666</v>
      </c>
      <c r="K218" s="25"/>
      <c r="L218" s="161">
        <v>0.5</v>
      </c>
      <c r="M218" s="161">
        <v>0.5</v>
      </c>
      <c r="N218" s="161">
        <v>0.5</v>
      </c>
      <c r="O218" s="25"/>
      <c r="P218" s="167">
        <v>1</v>
      </c>
      <c r="Q218" s="167">
        <v>0</v>
      </c>
      <c r="R218" s="167">
        <v>1</v>
      </c>
      <c r="S218" s="160" t="str">
        <f t="shared" si="39"/>
        <v>HIV/AIDS</v>
      </c>
      <c r="T218" s="25"/>
      <c r="U218" s="162" t="b" cm="1">
        <f t="array" ref="U218">IF(COUNTIFS($P$8:$R$8,$U$2)&gt;0,$F218*H218*INDEX($P218:$R218,,MATCH($U$2,$P$8:$R$8,0)),
IF($U$2=$S$5,$F218*SUM(H218,IF($S218="",0,IF(INDEX($V$3:$V$5,MATCH($S218,$U$3:$U$5,0))="Yes",L218,0))),
IF($U$2=$S$6,$F218*SUM(H218,IF($S218="",0,IF(INDEX($V$3:$V$5,MATCH($S218,$U$3:$U$5,0))="Yes",L218,0)),0)*$R218)))</f>
        <v>0</v>
      </c>
      <c r="V218" s="162" t="b" cm="1">
        <f t="array" ref="V218">IF(COUNTIFS($P$8:$R$8,$U$2)&gt;0,$F218*I218*INDEX($P218:$R218,,MATCH($U$2,$P$8:$R$8,0)),
IF($U$2=$S$5,$F218*SUM(I218,IF($S218="",0,IF(INDEX($V$3:$V$5,MATCH($S218,$U$3:$U$5,0))="Yes",M218,0))),
IF($U$2=$S$6,$F218*SUM(I218,IF($S218="",0,IF(INDEX($V$3:$V$5,MATCH($S218,$U$3:$U$5,0))="Yes",M218,0)),0)*$R218)))</f>
        <v>0</v>
      </c>
      <c r="W218" s="162" t="b" cm="1">
        <f t="array" ref="W218">IF(COUNTIFS($P$8:$R$8,$U$2)&gt;0,$F218*J218*INDEX($P218:$R218,,MATCH($U$2,$P$8:$R$8,0)),
IF($U$2=$S$5,$F218*SUM(J218,IF($S218="",0,IF(INDEX($V$3:$V$5,MATCH($S218,$U$3:$U$5,0))="Yes",N218,0))),
IF($U$2=$S$6,$F218*SUM(J218,IF($S218="",0,IF(INDEX($V$3:$V$5,MATCH($S218,$U$3:$U$5,0))="Yes",N218,0)),0)*$R218)))</f>
        <v>0</v>
      </c>
      <c r="Y218" s="162" t="e" cm="1">
        <f t="array" ref="Y218">INDEX($U218:$W218,,MATCH('Instructions &amp; General Inputs'!$C$35,$U$8:$W$8,0))</f>
        <v>#N/A</v>
      </c>
      <c r="AA218" s="80" t="s">
        <v>143</v>
      </c>
      <c r="AB218" s="80" t="s">
        <v>147</v>
      </c>
      <c r="AC218" s="80" t="s">
        <v>55</v>
      </c>
      <c r="AD218" s="80" t="s">
        <v>13</v>
      </c>
      <c r="AE218" s="80" t="s">
        <v>14</v>
      </c>
      <c r="AF218" s="80" t="s">
        <v>146</v>
      </c>
      <c r="AG218" s="80">
        <v>7047</v>
      </c>
      <c r="AH218" s="80">
        <v>1.2222277699999999</v>
      </c>
      <c r="AI218">
        <f t="shared" si="40"/>
        <v>2019</v>
      </c>
      <c r="AK218" s="80" t="s">
        <v>163</v>
      </c>
      <c r="AL218" s="80" t="s">
        <v>152</v>
      </c>
      <c r="AM218" s="80" t="s">
        <v>147</v>
      </c>
      <c r="AN218" s="80" t="s">
        <v>55</v>
      </c>
      <c r="AO218" s="80" t="s">
        <v>116</v>
      </c>
      <c r="AP218" s="80" t="s">
        <v>23</v>
      </c>
      <c r="AQ218" s="80">
        <v>8</v>
      </c>
      <c r="AR218">
        <f t="shared" si="41"/>
        <v>2019</v>
      </c>
    </row>
    <row r="219" spans="2:44" x14ac:dyDescent="0.3">
      <c r="B219" s="23" t="s">
        <v>48</v>
      </c>
      <c r="C219" s="23" t="s">
        <v>24</v>
      </c>
      <c r="D219" s="23" t="s">
        <v>22</v>
      </c>
      <c r="E219" s="23" t="s">
        <v>59</v>
      </c>
      <c r="F219" s="82">
        <f>IF(INDEX('Instructions &amp; General Inputs'!$D$24:$D$32,MATCH(E219,'Instructions &amp; General Inputs'!$C$24:$C$32,0))="Yes",SUMIFS($AG:$AG,$AI:$AI,F$5,$AC:$AC,$E219,$AD:$AD,$C219,$AE:$AE,$D219),0)</f>
        <v>0</v>
      </c>
      <c r="G219" s="25"/>
      <c r="H219" s="161">
        <v>0.1</v>
      </c>
      <c r="I219" s="161">
        <v>0.125</v>
      </c>
      <c r="J219" s="161">
        <v>0.16666666666666666</v>
      </c>
      <c r="K219" s="25"/>
      <c r="L219" s="161">
        <v>0.5</v>
      </c>
      <c r="M219" s="161">
        <v>0.5</v>
      </c>
      <c r="N219" s="161">
        <v>0.5</v>
      </c>
      <c r="O219" s="25"/>
      <c r="P219" s="167">
        <v>1</v>
      </c>
      <c r="Q219" s="167">
        <v>0</v>
      </c>
      <c r="R219" s="167">
        <v>1</v>
      </c>
      <c r="S219" s="160" t="str">
        <f t="shared" si="39"/>
        <v>HIV/AIDS</v>
      </c>
      <c r="T219" s="25"/>
      <c r="U219" s="162" t="b" cm="1">
        <f t="array" ref="U219">IF(COUNTIFS($P$8:$R$8,$U$2)&gt;0,$F219*H219*INDEX($P219:$R219,,MATCH($U$2,$P$8:$R$8,0)),
IF($U$2=$S$5,$F219*SUM(H219,IF($S219="",0,IF(INDEX($V$3:$V$5,MATCH($S219,$U$3:$U$5,0))="Yes",L219,0))),
IF($U$2=$S$6,$F219*SUM(H219,IF($S219="",0,IF(INDEX($V$3:$V$5,MATCH($S219,$U$3:$U$5,0))="Yes",L219,0)),0)*$R219)))</f>
        <v>0</v>
      </c>
      <c r="V219" s="162" t="b" cm="1">
        <f t="array" ref="V219">IF(COUNTIFS($P$8:$R$8,$U$2)&gt;0,$F219*I219*INDEX($P219:$R219,,MATCH($U$2,$P$8:$R$8,0)),
IF($U$2=$S$5,$F219*SUM(I219,IF($S219="",0,IF(INDEX($V$3:$V$5,MATCH($S219,$U$3:$U$5,0))="Yes",M219,0))),
IF($U$2=$S$6,$F219*SUM(I219,IF($S219="",0,IF(INDEX($V$3:$V$5,MATCH($S219,$U$3:$U$5,0))="Yes",M219,0)),0)*$R219)))</f>
        <v>0</v>
      </c>
      <c r="W219" s="162" t="b" cm="1">
        <f t="array" ref="W219">IF(COUNTIFS($P$8:$R$8,$U$2)&gt;0,$F219*J219*INDEX($P219:$R219,,MATCH($U$2,$P$8:$R$8,0)),
IF($U$2=$S$5,$F219*SUM(J219,IF($S219="",0,IF(INDEX($V$3:$V$5,MATCH($S219,$U$3:$U$5,0))="Yes",N219,0))),
IF($U$2=$S$6,$F219*SUM(J219,IF($S219="",0,IF(INDEX($V$3:$V$5,MATCH($S219,$U$3:$U$5,0))="Yes",N219,0)),0)*$R219)))</f>
        <v>0</v>
      </c>
      <c r="Y219" s="162" t="e" cm="1">
        <f t="array" ref="Y219">INDEX($U219:$W219,,MATCH('Instructions &amp; General Inputs'!$C$35,$U$8:$W$8,0))</f>
        <v>#N/A</v>
      </c>
      <c r="AA219" s="80" t="s">
        <v>143</v>
      </c>
      <c r="AB219" s="80" t="s">
        <v>147</v>
      </c>
      <c r="AC219" s="80" t="s">
        <v>55</v>
      </c>
      <c r="AD219" s="80" t="s">
        <v>13</v>
      </c>
      <c r="AE219" s="80" t="s">
        <v>14</v>
      </c>
      <c r="AF219" s="80" t="s">
        <v>148</v>
      </c>
      <c r="AG219" s="80">
        <v>20522.128725081682</v>
      </c>
      <c r="AH219" s="80">
        <v>1.2172124600000001</v>
      </c>
      <c r="AI219">
        <f t="shared" si="40"/>
        <v>2019</v>
      </c>
      <c r="AK219" s="80" t="s">
        <v>163</v>
      </c>
      <c r="AL219" s="80" t="s">
        <v>152</v>
      </c>
      <c r="AM219" s="80" t="s">
        <v>147</v>
      </c>
      <c r="AN219" s="80" t="s">
        <v>55</v>
      </c>
      <c r="AO219" s="80" t="s">
        <v>13</v>
      </c>
      <c r="AP219" s="80" t="s">
        <v>14</v>
      </c>
      <c r="AQ219" s="80">
        <v>29</v>
      </c>
      <c r="AR219">
        <f t="shared" si="41"/>
        <v>2019</v>
      </c>
    </row>
    <row r="220" spans="2:44" x14ac:dyDescent="0.3">
      <c r="B220" s="23" t="s">
        <v>48</v>
      </c>
      <c r="C220" s="23" t="s">
        <v>24</v>
      </c>
      <c r="D220" s="23" t="s">
        <v>23</v>
      </c>
      <c r="E220" s="23" t="s">
        <v>59</v>
      </c>
      <c r="F220" s="82">
        <f>IF(INDEX('Instructions &amp; General Inputs'!$D$24:$D$32,MATCH(E220,'Instructions &amp; General Inputs'!$C$24:$C$32,0))="Yes",SUMIFS($AG:$AG,$AI:$AI,F$5,$AC:$AC,$E220,$AD:$AD,$C220,$AE:$AE,$D220),0)</f>
        <v>0</v>
      </c>
      <c r="G220" s="25"/>
      <c r="H220" s="161">
        <v>0.1</v>
      </c>
      <c r="I220" s="161">
        <v>0.125</v>
      </c>
      <c r="J220" s="161">
        <v>0.16666666666666666</v>
      </c>
      <c r="K220" s="25"/>
      <c r="L220" s="161">
        <v>0.5</v>
      </c>
      <c r="M220" s="161">
        <v>0.5</v>
      </c>
      <c r="N220" s="161">
        <v>0.5</v>
      </c>
      <c r="O220" s="25"/>
      <c r="P220" s="167">
        <v>1</v>
      </c>
      <c r="Q220" s="167">
        <v>0</v>
      </c>
      <c r="R220" s="167">
        <v>1</v>
      </c>
      <c r="S220" s="160" t="str">
        <f t="shared" si="39"/>
        <v>HIV/AIDS</v>
      </c>
      <c r="T220" s="25"/>
      <c r="U220" s="162" t="b" cm="1">
        <f t="array" ref="U220">IF(COUNTIFS($P$8:$R$8,$U$2)&gt;0,$F220*H220*INDEX($P220:$R220,,MATCH($U$2,$P$8:$R$8,0)),
IF($U$2=$S$5,$F220*SUM(H220,IF($S220="",0,IF(INDEX($V$3:$V$5,MATCH($S220,$U$3:$U$5,0))="Yes",L220,0))),
IF($U$2=$S$6,$F220*SUM(H220,IF($S220="",0,IF(INDEX($V$3:$V$5,MATCH($S220,$U$3:$U$5,0))="Yes",L220,0)),0)*$R220)))</f>
        <v>0</v>
      </c>
      <c r="V220" s="162" t="b" cm="1">
        <f t="array" ref="V220">IF(COUNTIFS($P$8:$R$8,$U$2)&gt;0,$F220*I220*INDEX($P220:$R220,,MATCH($U$2,$P$8:$R$8,0)),
IF($U$2=$S$5,$F220*SUM(I220,IF($S220="",0,IF(INDEX($V$3:$V$5,MATCH($S220,$U$3:$U$5,0))="Yes",M220,0))),
IF($U$2=$S$6,$F220*SUM(I220,IF($S220="",0,IF(INDEX($V$3:$V$5,MATCH($S220,$U$3:$U$5,0))="Yes",M220,0)),0)*$R220)))</f>
        <v>0</v>
      </c>
      <c r="W220" s="162" t="b" cm="1">
        <f t="array" ref="W220">IF(COUNTIFS($P$8:$R$8,$U$2)&gt;0,$F220*J220*INDEX($P220:$R220,,MATCH($U$2,$P$8:$R$8,0)),
IF($U$2=$S$5,$F220*SUM(J220,IF($S220="",0,IF(INDEX($V$3:$V$5,MATCH($S220,$U$3:$U$5,0))="Yes",N220,0))),
IF($U$2=$S$6,$F220*SUM(J220,IF($S220="",0,IF(INDEX($V$3:$V$5,MATCH($S220,$U$3:$U$5,0))="Yes",N220,0)),0)*$R220)))</f>
        <v>0</v>
      </c>
      <c r="Y220" s="162" t="e" cm="1">
        <f t="array" ref="Y220">INDEX($U220:$W220,,MATCH('Instructions &amp; General Inputs'!$C$35,$U$8:$W$8,0))</f>
        <v>#N/A</v>
      </c>
      <c r="AA220" s="80" t="s">
        <v>143</v>
      </c>
      <c r="AB220" s="80" t="s">
        <v>147</v>
      </c>
      <c r="AC220" s="80" t="s">
        <v>55</v>
      </c>
      <c r="AD220" s="80" t="s">
        <v>13</v>
      </c>
      <c r="AE220" s="80" t="s">
        <v>6</v>
      </c>
      <c r="AF220" s="80" t="s">
        <v>145</v>
      </c>
      <c r="AG220" s="80">
        <v>508.2442349344492</v>
      </c>
      <c r="AH220" s="80" t="s">
        <v>33</v>
      </c>
      <c r="AI220">
        <f t="shared" si="40"/>
        <v>2019</v>
      </c>
      <c r="AK220" s="80" t="s">
        <v>163</v>
      </c>
      <c r="AL220" s="80" t="s">
        <v>152</v>
      </c>
      <c r="AM220" s="80" t="s">
        <v>147</v>
      </c>
      <c r="AN220" s="80" t="s">
        <v>55</v>
      </c>
      <c r="AO220" s="80" t="s">
        <v>15</v>
      </c>
      <c r="AP220" s="80" t="s">
        <v>14</v>
      </c>
      <c r="AQ220" s="80">
        <v>46</v>
      </c>
      <c r="AR220">
        <f t="shared" si="41"/>
        <v>2019</v>
      </c>
    </row>
    <row r="221" spans="2:44" x14ac:dyDescent="0.3">
      <c r="B221" s="23" t="s">
        <v>48</v>
      </c>
      <c r="C221" s="23" t="s">
        <v>25</v>
      </c>
      <c r="D221" s="23" t="s">
        <v>17</v>
      </c>
      <c r="E221" s="23" t="s">
        <v>59</v>
      </c>
      <c r="F221" s="82">
        <f>IF(INDEX('Instructions &amp; General Inputs'!$D$24:$D$32,MATCH(E221,'Instructions &amp; General Inputs'!$C$24:$C$32,0))="Yes",SUMIFS($AG:$AG,$AI:$AI,F$5,$AC:$AC,$E221,$AD:$AD,$C221,$AE:$AE,$D221),0)</f>
        <v>0</v>
      </c>
      <c r="G221" s="25"/>
      <c r="H221" s="161">
        <v>0.2</v>
      </c>
      <c r="I221" s="161">
        <v>0.25</v>
      </c>
      <c r="J221" s="161">
        <v>0.33333333333333331</v>
      </c>
      <c r="K221" s="25"/>
      <c r="L221" s="161" t="s">
        <v>482</v>
      </c>
      <c r="M221" s="161" t="s">
        <v>482</v>
      </c>
      <c r="N221" s="161" t="s">
        <v>482</v>
      </c>
      <c r="O221" s="25"/>
      <c r="P221" s="167">
        <v>1</v>
      </c>
      <c r="Q221" s="167">
        <v>1</v>
      </c>
      <c r="R221" s="167">
        <v>0</v>
      </c>
      <c r="S221" s="160" t="str">
        <f t="shared" si="39"/>
        <v/>
      </c>
      <c r="T221" s="25"/>
      <c r="U221" s="162" t="b" cm="1">
        <f t="array" ref="U221">IF(COUNTIFS($P$8:$R$8,$U$2)&gt;0,$F221*H221*INDEX($P221:$R221,,MATCH($U$2,$P$8:$R$8,0)),
IF($U$2=$S$5,$F221*SUM(H221,IF($S221="",0,IF(INDEX($V$3:$V$5,MATCH($S221,$U$3:$U$5,0))="Yes",L221,0))),
IF($U$2=$S$6,$F221*SUM(H221,IF($S221="",0,IF(INDEX($V$3:$V$5,MATCH($S221,$U$3:$U$5,0))="Yes",L221,0)),0)*$R221)))</f>
        <v>0</v>
      </c>
      <c r="V221" s="162" t="b" cm="1">
        <f t="array" ref="V221">IF(COUNTIFS($P$8:$R$8,$U$2)&gt;0,$F221*I221*INDEX($P221:$R221,,MATCH($U$2,$P$8:$R$8,0)),
IF($U$2=$S$5,$F221*SUM(I221,IF($S221="",0,IF(INDEX($V$3:$V$5,MATCH($S221,$U$3:$U$5,0))="Yes",M221,0))),
IF($U$2=$S$6,$F221*SUM(I221,IF($S221="",0,IF(INDEX($V$3:$V$5,MATCH($S221,$U$3:$U$5,0))="Yes",M221,0)),0)*$R221)))</f>
        <v>0</v>
      </c>
      <c r="W221" s="162" t="b" cm="1">
        <f t="array" ref="W221">IF(COUNTIFS($P$8:$R$8,$U$2)&gt;0,$F221*J221*INDEX($P221:$R221,,MATCH($U$2,$P$8:$R$8,0)),
IF($U$2=$S$5,$F221*SUM(J221,IF($S221="",0,IF(INDEX($V$3:$V$5,MATCH($S221,$U$3:$U$5,0))="Yes",N221,0))),
IF($U$2=$S$6,$F221*SUM(J221,IF($S221="",0,IF(INDEX($V$3:$V$5,MATCH($S221,$U$3:$U$5,0))="Yes",N221,0)),0)*$R221)))</f>
        <v>0</v>
      </c>
      <c r="Y221" s="162" t="e" cm="1">
        <f t="array" ref="Y221">INDEX($U221:$W221,,MATCH('Instructions &amp; General Inputs'!$C$35,$U$8:$W$8,0))</f>
        <v>#N/A</v>
      </c>
      <c r="AA221" s="80" t="s">
        <v>143</v>
      </c>
      <c r="AB221" s="80" t="s">
        <v>147</v>
      </c>
      <c r="AC221" s="80" t="s">
        <v>55</v>
      </c>
      <c r="AD221" s="80" t="s">
        <v>13</v>
      </c>
      <c r="AE221" s="80" t="s">
        <v>6</v>
      </c>
      <c r="AF221" s="80" t="s">
        <v>146</v>
      </c>
      <c r="AG221" s="80">
        <v>55</v>
      </c>
      <c r="AH221" s="80" t="s">
        <v>33</v>
      </c>
      <c r="AI221">
        <f t="shared" si="40"/>
        <v>2019</v>
      </c>
      <c r="AK221" s="80" t="s">
        <v>163</v>
      </c>
      <c r="AL221" s="80" t="s">
        <v>152</v>
      </c>
      <c r="AM221" s="80" t="s">
        <v>147</v>
      </c>
      <c r="AN221" s="80" t="s">
        <v>55</v>
      </c>
      <c r="AO221" s="80" t="s">
        <v>4</v>
      </c>
      <c r="AP221" s="80" t="s">
        <v>7</v>
      </c>
      <c r="AQ221" s="80">
        <v>1</v>
      </c>
      <c r="AR221">
        <f t="shared" si="41"/>
        <v>2019</v>
      </c>
    </row>
    <row r="222" spans="2:44" x14ac:dyDescent="0.3">
      <c r="B222" s="23" t="s">
        <v>48</v>
      </c>
      <c r="C222" s="23" t="s">
        <v>25</v>
      </c>
      <c r="D222" s="23" t="s">
        <v>18</v>
      </c>
      <c r="E222" s="23" t="s">
        <v>59</v>
      </c>
      <c r="F222" s="82">
        <f>IF(INDEX('Instructions &amp; General Inputs'!$D$24:$D$32,MATCH(E222,'Instructions &amp; General Inputs'!$C$24:$C$32,0))="Yes",SUMIFS($AG:$AG,$AI:$AI,F$5,$AC:$AC,$E222,$AD:$AD,$C222,$AE:$AE,$D222),0)</f>
        <v>0</v>
      </c>
      <c r="G222" s="25"/>
      <c r="H222" s="161">
        <v>0.2</v>
      </c>
      <c r="I222" s="161">
        <v>0.25</v>
      </c>
      <c r="J222" s="161">
        <v>0.33333333333333331</v>
      </c>
      <c r="K222" s="25"/>
      <c r="L222" s="161" t="s">
        <v>482</v>
      </c>
      <c r="M222" s="161" t="s">
        <v>482</v>
      </c>
      <c r="N222" s="161" t="s">
        <v>482</v>
      </c>
      <c r="O222" s="25"/>
      <c r="P222" s="167">
        <v>1</v>
      </c>
      <c r="Q222" s="167">
        <v>1</v>
      </c>
      <c r="R222" s="167">
        <v>0</v>
      </c>
      <c r="S222" s="160" t="str">
        <f t="shared" si="39"/>
        <v/>
      </c>
      <c r="T222" s="25"/>
      <c r="U222" s="162" t="b" cm="1">
        <f t="array" ref="U222">IF(COUNTIFS($P$8:$R$8,$U$2)&gt;0,$F222*H222*INDEX($P222:$R222,,MATCH($U$2,$P$8:$R$8,0)),
IF($U$2=$S$5,$F222*SUM(H222,IF($S222="",0,IF(INDEX($V$3:$V$5,MATCH($S222,$U$3:$U$5,0))="Yes",L222,0))),
IF($U$2=$S$6,$F222*SUM(H222,IF($S222="",0,IF(INDEX($V$3:$V$5,MATCH($S222,$U$3:$U$5,0))="Yes",L222,0)),0)*$R222)))</f>
        <v>0</v>
      </c>
      <c r="V222" s="162" t="b" cm="1">
        <f t="array" ref="V222">IF(COUNTIFS($P$8:$R$8,$U$2)&gt;0,$F222*I222*INDEX($P222:$R222,,MATCH($U$2,$P$8:$R$8,0)),
IF($U$2=$S$5,$F222*SUM(I222,IF($S222="",0,IF(INDEX($V$3:$V$5,MATCH($S222,$U$3:$U$5,0))="Yes",M222,0))),
IF($U$2=$S$6,$F222*SUM(I222,IF($S222="",0,IF(INDEX($V$3:$V$5,MATCH($S222,$U$3:$U$5,0))="Yes",M222,0)),0)*$R222)))</f>
        <v>0</v>
      </c>
      <c r="W222" s="162" t="b" cm="1">
        <f t="array" ref="W222">IF(COUNTIFS($P$8:$R$8,$U$2)&gt;0,$F222*J222*INDEX($P222:$R222,,MATCH($U$2,$P$8:$R$8,0)),
IF($U$2=$S$5,$F222*SUM(J222,IF($S222="",0,IF(INDEX($V$3:$V$5,MATCH($S222,$U$3:$U$5,0))="Yes",N222,0))),
IF($U$2=$S$6,$F222*SUM(J222,IF($S222="",0,IF(INDEX($V$3:$V$5,MATCH($S222,$U$3:$U$5,0))="Yes",N222,0)),0)*$R222)))</f>
        <v>0</v>
      </c>
      <c r="Y222" s="162" t="e" cm="1">
        <f t="array" ref="Y222">INDEX($U222:$W222,,MATCH('Instructions &amp; General Inputs'!$C$35,$U$8:$W$8,0))</f>
        <v>#N/A</v>
      </c>
      <c r="AA222" s="80" t="s">
        <v>143</v>
      </c>
      <c r="AB222" s="80" t="s">
        <v>147</v>
      </c>
      <c r="AC222" s="80" t="s">
        <v>55</v>
      </c>
      <c r="AD222" s="80" t="s">
        <v>13</v>
      </c>
      <c r="AE222" s="80" t="s">
        <v>6</v>
      </c>
      <c r="AF222" s="80" t="s">
        <v>148</v>
      </c>
      <c r="AG222" s="80">
        <v>201.48386999964714</v>
      </c>
      <c r="AH222" s="80" t="s">
        <v>33</v>
      </c>
      <c r="AI222">
        <f t="shared" si="40"/>
        <v>2019</v>
      </c>
      <c r="AK222" s="80" t="s">
        <v>163</v>
      </c>
      <c r="AL222" s="80" t="s">
        <v>152</v>
      </c>
      <c r="AM222" s="80" t="s">
        <v>147</v>
      </c>
      <c r="AN222" s="80" t="s">
        <v>55</v>
      </c>
      <c r="AO222" s="80" t="s">
        <v>4</v>
      </c>
      <c r="AP222" s="80" t="s">
        <v>8</v>
      </c>
      <c r="AQ222" s="80">
        <v>3716</v>
      </c>
      <c r="AR222">
        <f t="shared" si="41"/>
        <v>2019</v>
      </c>
    </row>
    <row r="223" spans="2:44" x14ac:dyDescent="0.3">
      <c r="B223" s="23" t="s">
        <v>48</v>
      </c>
      <c r="C223" s="23" t="s">
        <v>25</v>
      </c>
      <c r="D223" s="23" t="s">
        <v>19</v>
      </c>
      <c r="E223" s="23" t="s">
        <v>59</v>
      </c>
      <c r="F223" s="82">
        <f>IF(INDEX('Instructions &amp; General Inputs'!$D$24:$D$32,MATCH(E223,'Instructions &amp; General Inputs'!$C$24:$C$32,0))="Yes",SUMIFS($AG:$AG,$AI:$AI,F$5,$AC:$AC,$E223,$AD:$AD,$C223,$AE:$AE,$D223),0)</f>
        <v>0</v>
      </c>
      <c r="G223" s="25"/>
      <c r="H223" s="161">
        <v>0.12</v>
      </c>
      <c r="I223" s="161">
        <v>0.15</v>
      </c>
      <c r="J223" s="161">
        <v>0.19999999999999998</v>
      </c>
      <c r="K223" s="25"/>
      <c r="L223" s="161">
        <v>0.4</v>
      </c>
      <c r="M223" s="161">
        <v>0.4</v>
      </c>
      <c r="N223" s="161">
        <v>0.4</v>
      </c>
      <c r="O223" s="25"/>
      <c r="P223" s="167">
        <v>1</v>
      </c>
      <c r="Q223" s="167">
        <v>1</v>
      </c>
      <c r="R223" s="167">
        <v>0</v>
      </c>
      <c r="S223" s="160" t="str">
        <f t="shared" si="39"/>
        <v>SMI</v>
      </c>
      <c r="T223" s="25"/>
      <c r="U223" s="162" t="b" cm="1">
        <f t="array" ref="U223">IF(COUNTIFS($P$8:$R$8,$U$2)&gt;0,$F223*H223*INDEX($P223:$R223,,MATCH($U$2,$P$8:$R$8,0)),
IF($U$2=$S$5,$F223*SUM(H223,IF($S223="",0,IF(INDEX($V$3:$V$5,MATCH($S223,$U$3:$U$5,0))="Yes",L223,0))),
IF($U$2=$S$6,$F223*SUM(H223,IF($S223="",0,IF(INDEX($V$3:$V$5,MATCH($S223,$U$3:$U$5,0))="Yes",L223,0)),0)*$R223)))</f>
        <v>0</v>
      </c>
      <c r="V223" s="162" t="b" cm="1">
        <f t="array" ref="V223">IF(COUNTIFS($P$8:$R$8,$U$2)&gt;0,$F223*I223*INDEX($P223:$R223,,MATCH($U$2,$P$8:$R$8,0)),
IF($U$2=$S$5,$F223*SUM(I223,IF($S223="",0,IF(INDEX($V$3:$V$5,MATCH($S223,$U$3:$U$5,0))="Yes",M223,0))),
IF($U$2=$S$6,$F223*SUM(I223,IF($S223="",0,IF(INDEX($V$3:$V$5,MATCH($S223,$U$3:$U$5,0))="Yes",M223,0)),0)*$R223)))</f>
        <v>0</v>
      </c>
      <c r="W223" s="162" t="b" cm="1">
        <f t="array" ref="W223">IF(COUNTIFS($P$8:$R$8,$U$2)&gt;0,$F223*J223*INDEX($P223:$R223,,MATCH($U$2,$P$8:$R$8,0)),
IF($U$2=$S$5,$F223*SUM(J223,IF($S223="",0,IF(INDEX($V$3:$V$5,MATCH($S223,$U$3:$U$5,0))="Yes",N223,0))),
IF($U$2=$S$6,$F223*SUM(J223,IF($S223="",0,IF(INDEX($V$3:$V$5,MATCH($S223,$U$3:$U$5,0))="Yes",N223,0)),0)*$R223)))</f>
        <v>0</v>
      </c>
      <c r="Y223" s="162" t="e" cm="1">
        <f t="array" ref="Y223">INDEX($U223:$W223,,MATCH('Instructions &amp; General Inputs'!$C$35,$U$8:$W$8,0))</f>
        <v>#N/A</v>
      </c>
      <c r="AA223" s="80" t="s">
        <v>143</v>
      </c>
      <c r="AB223" s="80" t="s">
        <v>147</v>
      </c>
      <c r="AC223" s="80" t="s">
        <v>55</v>
      </c>
      <c r="AD223" s="80" t="s">
        <v>15</v>
      </c>
      <c r="AE223" s="80" t="s">
        <v>14</v>
      </c>
      <c r="AF223" s="80" t="s">
        <v>149</v>
      </c>
      <c r="AG223" s="80">
        <v>1.0645149946212769</v>
      </c>
      <c r="AH223" s="80">
        <v>0.75689658000000004</v>
      </c>
      <c r="AI223">
        <f t="shared" si="40"/>
        <v>2019</v>
      </c>
      <c r="AK223" s="80" t="s">
        <v>163</v>
      </c>
      <c r="AL223" s="80" t="s">
        <v>152</v>
      </c>
      <c r="AM223" s="80" t="s">
        <v>147</v>
      </c>
      <c r="AN223" s="80" t="s">
        <v>55</v>
      </c>
      <c r="AO223" s="80" t="s">
        <v>11</v>
      </c>
      <c r="AP223" s="80" t="s">
        <v>8</v>
      </c>
      <c r="AQ223" s="80">
        <v>740</v>
      </c>
      <c r="AR223">
        <f t="shared" si="41"/>
        <v>2019</v>
      </c>
    </row>
    <row r="224" spans="2:44" x14ac:dyDescent="0.3">
      <c r="B224" s="23" t="s">
        <v>48</v>
      </c>
      <c r="C224" s="23" t="s">
        <v>26</v>
      </c>
      <c r="D224" s="23" t="s">
        <v>17</v>
      </c>
      <c r="E224" s="23" t="s">
        <v>59</v>
      </c>
      <c r="F224" s="82">
        <f>IF(INDEX('Instructions &amp; General Inputs'!$D$24:$D$32,MATCH(E224,'Instructions &amp; General Inputs'!$C$24:$C$32,0))="Yes",SUMIFS($AG:$AG,$AI:$AI,F$5,$AC:$AC,$E224,$AD:$AD,$C224,$AE:$AE,$D224),0)</f>
        <v>0</v>
      </c>
      <c r="G224" s="25"/>
      <c r="H224" s="161">
        <v>0.2</v>
      </c>
      <c r="I224" s="161">
        <v>0.25</v>
      </c>
      <c r="J224" s="161">
        <v>0.33333333333333331</v>
      </c>
      <c r="K224" s="25"/>
      <c r="L224" s="161" t="s">
        <v>482</v>
      </c>
      <c r="M224" s="161" t="s">
        <v>482</v>
      </c>
      <c r="N224" s="161" t="s">
        <v>482</v>
      </c>
      <c r="O224" s="25"/>
      <c r="P224" s="167">
        <v>1</v>
      </c>
      <c r="Q224" s="167">
        <v>1</v>
      </c>
      <c r="R224" s="167">
        <v>0</v>
      </c>
      <c r="S224" s="160" t="str">
        <f t="shared" si="39"/>
        <v/>
      </c>
      <c r="T224" s="25"/>
      <c r="U224" s="162" t="b" cm="1">
        <f t="array" ref="U224">IF(COUNTIFS($P$8:$R$8,$U$2)&gt;0,$F224*H224*INDEX($P224:$R224,,MATCH($U$2,$P$8:$R$8,0)),
IF($U$2=$S$5,$F224*SUM(H224,IF($S224="",0,IF(INDEX($V$3:$V$5,MATCH($S224,$U$3:$U$5,0))="Yes",L224,0))),
IF($U$2=$S$6,$F224*SUM(H224,IF($S224="",0,IF(INDEX($V$3:$V$5,MATCH($S224,$U$3:$U$5,0))="Yes",L224,0)),0)*$R224)))</f>
        <v>0</v>
      </c>
      <c r="V224" s="162" t="b" cm="1">
        <f t="array" ref="V224">IF(COUNTIFS($P$8:$R$8,$U$2)&gt;0,$F224*I224*INDEX($P224:$R224,,MATCH($U$2,$P$8:$R$8,0)),
IF($U$2=$S$5,$F224*SUM(I224,IF($S224="",0,IF(INDEX($V$3:$V$5,MATCH($S224,$U$3:$U$5,0))="Yes",M224,0))),
IF($U$2=$S$6,$F224*SUM(I224,IF($S224="",0,IF(INDEX($V$3:$V$5,MATCH($S224,$U$3:$U$5,0))="Yes",M224,0)),0)*$R224)))</f>
        <v>0</v>
      </c>
      <c r="W224" s="162" t="b" cm="1">
        <f t="array" ref="W224">IF(COUNTIFS($P$8:$R$8,$U$2)&gt;0,$F224*J224*INDEX($P224:$R224,,MATCH($U$2,$P$8:$R$8,0)),
IF($U$2=$S$5,$F224*SUM(J224,IF($S224="",0,IF(INDEX($V$3:$V$5,MATCH($S224,$U$3:$U$5,0))="Yes",N224,0))),
IF($U$2=$S$6,$F224*SUM(J224,IF($S224="",0,IF(INDEX($V$3:$V$5,MATCH($S224,$U$3:$U$5,0))="Yes",N224,0)),0)*$R224)))</f>
        <v>0</v>
      </c>
      <c r="Y224" s="162" t="e" cm="1">
        <f t="array" ref="Y224">INDEX($U224:$W224,,MATCH('Instructions &amp; General Inputs'!$C$35,$U$8:$W$8,0))</f>
        <v>#N/A</v>
      </c>
      <c r="AA224" s="80" t="s">
        <v>143</v>
      </c>
      <c r="AB224" s="80" t="s">
        <v>147</v>
      </c>
      <c r="AC224" s="80" t="s">
        <v>55</v>
      </c>
      <c r="AD224" s="80" t="s">
        <v>15</v>
      </c>
      <c r="AE224" s="80" t="s">
        <v>14</v>
      </c>
      <c r="AF224" s="80" t="s">
        <v>145</v>
      </c>
      <c r="AG224" s="80">
        <v>38578.012551918626</v>
      </c>
      <c r="AH224" s="80">
        <v>1.0718871699999999</v>
      </c>
      <c r="AI224">
        <f t="shared" si="40"/>
        <v>2019</v>
      </c>
      <c r="AK224" s="80" t="s">
        <v>163</v>
      </c>
      <c r="AL224" s="80" t="s">
        <v>152</v>
      </c>
      <c r="AM224" s="80" t="s">
        <v>147</v>
      </c>
      <c r="AN224" s="80" t="s">
        <v>56</v>
      </c>
      <c r="AO224" s="80" t="s">
        <v>20</v>
      </c>
      <c r="AP224" s="80" t="s">
        <v>14</v>
      </c>
      <c r="AQ224" s="80">
        <v>2</v>
      </c>
      <c r="AR224">
        <f t="shared" si="41"/>
        <v>2019</v>
      </c>
    </row>
    <row r="225" spans="2:44" x14ac:dyDescent="0.3">
      <c r="B225" s="23" t="s">
        <v>48</v>
      </c>
      <c r="C225" s="23" t="s">
        <v>26</v>
      </c>
      <c r="D225" s="23" t="s">
        <v>18</v>
      </c>
      <c r="E225" s="23" t="s">
        <v>59</v>
      </c>
      <c r="F225" s="82">
        <f>IF(INDEX('Instructions &amp; General Inputs'!$D$24:$D$32,MATCH(E225,'Instructions &amp; General Inputs'!$C$24:$C$32,0))="Yes",SUMIFS($AG:$AG,$AI:$AI,F$5,$AC:$AC,$E225,$AD:$AD,$C225,$AE:$AE,$D225),0)</f>
        <v>0</v>
      </c>
      <c r="G225" s="25"/>
      <c r="H225" s="161">
        <v>0.2</v>
      </c>
      <c r="I225" s="161">
        <v>0.25</v>
      </c>
      <c r="J225" s="161">
        <v>0.33333333333333331</v>
      </c>
      <c r="K225" s="25"/>
      <c r="L225" s="161" t="s">
        <v>482</v>
      </c>
      <c r="M225" s="161" t="s">
        <v>482</v>
      </c>
      <c r="N225" s="161" t="s">
        <v>482</v>
      </c>
      <c r="O225" s="25"/>
      <c r="P225" s="167">
        <v>1</v>
      </c>
      <c r="Q225" s="167">
        <v>1</v>
      </c>
      <c r="R225" s="167">
        <v>0</v>
      </c>
      <c r="S225" s="160" t="str">
        <f t="shared" si="39"/>
        <v/>
      </c>
      <c r="T225" s="25"/>
      <c r="U225" s="162" t="b" cm="1">
        <f t="array" ref="U225">IF(COUNTIFS($P$8:$R$8,$U$2)&gt;0,$F225*H225*INDEX($P225:$R225,,MATCH($U$2,$P$8:$R$8,0)),
IF($U$2=$S$5,$F225*SUM(H225,IF($S225="",0,IF(INDEX($V$3:$V$5,MATCH($S225,$U$3:$U$5,0))="Yes",L225,0))),
IF($U$2=$S$6,$F225*SUM(H225,IF($S225="",0,IF(INDEX($V$3:$V$5,MATCH($S225,$U$3:$U$5,0))="Yes",L225,0)),0)*$R225)))</f>
        <v>0</v>
      </c>
      <c r="V225" s="162" t="b" cm="1">
        <f t="array" ref="V225">IF(COUNTIFS($P$8:$R$8,$U$2)&gt;0,$F225*I225*INDEX($P225:$R225,,MATCH($U$2,$P$8:$R$8,0)),
IF($U$2=$S$5,$F225*SUM(I225,IF($S225="",0,IF(INDEX($V$3:$V$5,MATCH($S225,$U$3:$U$5,0))="Yes",M225,0))),
IF($U$2=$S$6,$F225*SUM(I225,IF($S225="",0,IF(INDEX($V$3:$V$5,MATCH($S225,$U$3:$U$5,0))="Yes",M225,0)),0)*$R225)))</f>
        <v>0</v>
      </c>
      <c r="W225" s="162" t="b" cm="1">
        <f t="array" ref="W225">IF(COUNTIFS($P$8:$R$8,$U$2)&gt;0,$F225*J225*INDEX($P225:$R225,,MATCH($U$2,$P$8:$R$8,0)),
IF($U$2=$S$5,$F225*SUM(J225,IF($S225="",0,IF(INDEX($V$3:$V$5,MATCH($S225,$U$3:$U$5,0))="Yes",N225,0))),
IF($U$2=$S$6,$F225*SUM(J225,IF($S225="",0,IF(INDEX($V$3:$V$5,MATCH($S225,$U$3:$U$5,0))="Yes",N225,0)),0)*$R225)))</f>
        <v>0</v>
      </c>
      <c r="Y225" s="162" t="e" cm="1">
        <f t="array" ref="Y225">INDEX($U225:$W225,,MATCH('Instructions &amp; General Inputs'!$C$35,$U$8:$W$8,0))</f>
        <v>#N/A</v>
      </c>
      <c r="AA225" s="80" t="s">
        <v>143</v>
      </c>
      <c r="AB225" s="80" t="s">
        <v>147</v>
      </c>
      <c r="AC225" s="80" t="s">
        <v>55</v>
      </c>
      <c r="AD225" s="80" t="s">
        <v>15</v>
      </c>
      <c r="AE225" s="80" t="s">
        <v>14</v>
      </c>
      <c r="AF225" s="80" t="s">
        <v>146</v>
      </c>
      <c r="AG225" s="80">
        <v>3664</v>
      </c>
      <c r="AH225" s="80">
        <v>1.08091771</v>
      </c>
      <c r="AI225">
        <f t="shared" si="40"/>
        <v>2019</v>
      </c>
      <c r="AK225" s="80" t="s">
        <v>163</v>
      </c>
      <c r="AL225" s="80" t="s">
        <v>152</v>
      </c>
      <c r="AM225" s="80" t="s">
        <v>147</v>
      </c>
      <c r="AN225" s="80" t="s">
        <v>56</v>
      </c>
      <c r="AO225" s="80" t="s">
        <v>116</v>
      </c>
      <c r="AP225" s="80" t="s">
        <v>23</v>
      </c>
      <c r="AQ225" s="80">
        <v>2</v>
      </c>
      <c r="AR225">
        <f t="shared" si="41"/>
        <v>2019</v>
      </c>
    </row>
    <row r="226" spans="2:44" x14ac:dyDescent="0.3">
      <c r="B226" s="23" t="s">
        <v>48</v>
      </c>
      <c r="C226" s="23" t="s">
        <v>26</v>
      </c>
      <c r="D226" s="23" t="s">
        <v>19</v>
      </c>
      <c r="E226" s="23" t="s">
        <v>59</v>
      </c>
      <c r="F226" s="82">
        <f>IF(INDEX('Instructions &amp; General Inputs'!$D$24:$D$32,MATCH(E226,'Instructions &amp; General Inputs'!$C$24:$C$32,0))="Yes",SUMIFS($AG:$AG,$AI:$AI,F$5,$AC:$AC,$E226,$AD:$AD,$C226,$AE:$AE,$D226),0)</f>
        <v>0</v>
      </c>
      <c r="G226" s="25"/>
      <c r="H226" s="161">
        <v>0.12</v>
      </c>
      <c r="I226" s="161">
        <v>0.15</v>
      </c>
      <c r="J226" s="161">
        <v>0.19999999999999998</v>
      </c>
      <c r="K226" s="25"/>
      <c r="L226" s="161">
        <v>0.4</v>
      </c>
      <c r="M226" s="161">
        <v>0.4</v>
      </c>
      <c r="N226" s="161">
        <v>0.4</v>
      </c>
      <c r="O226" s="25"/>
      <c r="P226" s="167">
        <v>1</v>
      </c>
      <c r="Q226" s="167">
        <v>1</v>
      </c>
      <c r="R226" s="167">
        <v>0</v>
      </c>
      <c r="S226" s="160" t="str">
        <f t="shared" si="39"/>
        <v>SMI</v>
      </c>
      <c r="T226" s="25"/>
      <c r="U226" s="162" t="b" cm="1">
        <f t="array" ref="U226">IF(COUNTIFS($P$8:$R$8,$U$2)&gt;0,$F226*H226*INDEX($P226:$R226,,MATCH($U$2,$P$8:$R$8,0)),
IF($U$2=$S$5,$F226*SUM(H226,IF($S226="",0,IF(INDEX($V$3:$V$5,MATCH($S226,$U$3:$U$5,0))="Yes",L226,0))),
IF($U$2=$S$6,$F226*SUM(H226,IF($S226="",0,IF(INDEX($V$3:$V$5,MATCH($S226,$U$3:$U$5,0))="Yes",L226,0)),0)*$R226)))</f>
        <v>0</v>
      </c>
      <c r="V226" s="162" t="b" cm="1">
        <f t="array" ref="V226">IF(COUNTIFS($P$8:$R$8,$U$2)&gt;0,$F226*I226*INDEX($P226:$R226,,MATCH($U$2,$P$8:$R$8,0)),
IF($U$2=$S$5,$F226*SUM(I226,IF($S226="",0,IF(INDEX($V$3:$V$5,MATCH($S226,$U$3:$U$5,0))="Yes",M226,0))),
IF($U$2=$S$6,$F226*SUM(I226,IF($S226="",0,IF(INDEX($V$3:$V$5,MATCH($S226,$U$3:$U$5,0))="Yes",M226,0)),0)*$R226)))</f>
        <v>0</v>
      </c>
      <c r="W226" s="162" t="b" cm="1">
        <f t="array" ref="W226">IF(COUNTIFS($P$8:$R$8,$U$2)&gt;0,$F226*J226*INDEX($P226:$R226,,MATCH($U$2,$P$8:$R$8,0)),
IF($U$2=$S$5,$F226*SUM(J226,IF($S226="",0,IF(INDEX($V$3:$V$5,MATCH($S226,$U$3:$U$5,0))="Yes",N226,0))),
IF($U$2=$S$6,$F226*SUM(J226,IF($S226="",0,IF(INDEX($V$3:$V$5,MATCH($S226,$U$3:$U$5,0))="Yes",N226,0)),0)*$R226)))</f>
        <v>0</v>
      </c>
      <c r="Y226" s="162" t="e" cm="1">
        <f t="array" ref="Y226">INDEX($U226:$W226,,MATCH('Instructions &amp; General Inputs'!$C$35,$U$8:$W$8,0))</f>
        <v>#N/A</v>
      </c>
      <c r="AA226" s="80" t="s">
        <v>143</v>
      </c>
      <c r="AB226" s="80" t="s">
        <v>147</v>
      </c>
      <c r="AC226" s="80" t="s">
        <v>55</v>
      </c>
      <c r="AD226" s="80" t="s">
        <v>15</v>
      </c>
      <c r="AE226" s="80" t="s">
        <v>14</v>
      </c>
      <c r="AF226" s="80" t="s">
        <v>148</v>
      </c>
      <c r="AG226" s="80">
        <v>15566.903164610267</v>
      </c>
      <c r="AH226" s="80">
        <v>1.0766091900000001</v>
      </c>
      <c r="AI226">
        <f t="shared" si="40"/>
        <v>2019</v>
      </c>
      <c r="AK226" s="80" t="s">
        <v>163</v>
      </c>
      <c r="AL226" s="80" t="s">
        <v>152</v>
      </c>
      <c r="AM226" s="80" t="s">
        <v>147</v>
      </c>
      <c r="AN226" s="80" t="s">
        <v>56</v>
      </c>
      <c r="AO226" s="80" t="s">
        <v>13</v>
      </c>
      <c r="AP226" s="80" t="s">
        <v>14</v>
      </c>
      <c r="AQ226" s="80">
        <v>6</v>
      </c>
      <c r="AR226">
        <f t="shared" si="41"/>
        <v>2019</v>
      </c>
    </row>
    <row r="227" spans="2:44" x14ac:dyDescent="0.3">
      <c r="B227" s="23" t="s">
        <v>48</v>
      </c>
      <c r="C227" s="23" t="s">
        <v>27</v>
      </c>
      <c r="D227" s="23" t="s">
        <v>28</v>
      </c>
      <c r="E227" s="23" t="s">
        <v>59</v>
      </c>
      <c r="F227" s="82">
        <f>IF(INDEX('Instructions &amp; General Inputs'!$D$24:$D$32,MATCH(E227,'Instructions &amp; General Inputs'!$C$24:$C$32,0))="Yes",SUMIFS($AG:$AG,$AI:$AI,F$5,$AC:$AC,$E227,$AD:$AD,$C227,$AE:$AE,$D227),0)</f>
        <v>0</v>
      </c>
      <c r="G227" s="25"/>
      <c r="H227" s="161">
        <v>0.2</v>
      </c>
      <c r="I227" s="161">
        <v>0.25</v>
      </c>
      <c r="J227" s="161">
        <v>0.33333333333333331</v>
      </c>
      <c r="K227" s="25"/>
      <c r="L227" s="161" t="s">
        <v>482</v>
      </c>
      <c r="M227" s="161" t="s">
        <v>482</v>
      </c>
      <c r="N227" s="161" t="s">
        <v>482</v>
      </c>
      <c r="O227" s="25"/>
      <c r="P227" s="167">
        <v>1</v>
      </c>
      <c r="Q227" s="167">
        <v>0</v>
      </c>
      <c r="R227" s="167">
        <v>1</v>
      </c>
      <c r="S227" s="160" t="str">
        <f t="shared" si="39"/>
        <v/>
      </c>
      <c r="T227" s="25"/>
      <c r="U227" s="162" t="b" cm="1">
        <f t="array" ref="U227">IF(COUNTIFS($P$8:$R$8,$U$2)&gt;0,$F227*H227*INDEX($P227:$R227,,MATCH($U$2,$P$8:$R$8,0)),
IF($U$2=$S$5,$F227*SUM(H227,IF($S227="",0,IF(INDEX($V$3:$V$5,MATCH($S227,$U$3:$U$5,0))="Yes",L227,0))),
IF($U$2=$S$6,$F227*SUM(H227,IF($S227="",0,IF(INDEX($V$3:$V$5,MATCH($S227,$U$3:$U$5,0))="Yes",L227,0)),0)*$R227)))</f>
        <v>0</v>
      </c>
      <c r="V227" s="162" t="b" cm="1">
        <f t="array" ref="V227">IF(COUNTIFS($P$8:$R$8,$U$2)&gt;0,$F227*I227*INDEX($P227:$R227,,MATCH($U$2,$P$8:$R$8,0)),
IF($U$2=$S$5,$F227*SUM(I227,IF($S227="",0,IF(INDEX($V$3:$V$5,MATCH($S227,$U$3:$U$5,0))="Yes",M227,0))),
IF($U$2=$S$6,$F227*SUM(I227,IF($S227="",0,IF(INDEX($V$3:$V$5,MATCH($S227,$U$3:$U$5,0))="Yes",M227,0)),0)*$R227)))</f>
        <v>0</v>
      </c>
      <c r="W227" s="162" t="b" cm="1">
        <f t="array" ref="W227">IF(COUNTIFS($P$8:$R$8,$U$2)&gt;0,$F227*J227*INDEX($P227:$R227,,MATCH($U$2,$P$8:$R$8,0)),
IF($U$2=$S$5,$F227*SUM(J227,IF($S227="",0,IF(INDEX($V$3:$V$5,MATCH($S227,$U$3:$U$5,0))="Yes",N227,0))),
IF($U$2=$S$6,$F227*SUM(J227,IF($S227="",0,IF(INDEX($V$3:$V$5,MATCH($S227,$U$3:$U$5,0))="Yes",N227,0)),0)*$R227)))</f>
        <v>0</v>
      </c>
      <c r="Y227" s="162" t="e" cm="1">
        <f t="array" ref="Y227">INDEX($U227:$W227,,MATCH('Instructions &amp; General Inputs'!$C$35,$U$8:$W$8,0))</f>
        <v>#N/A</v>
      </c>
      <c r="AA227" s="80" t="s">
        <v>143</v>
      </c>
      <c r="AB227" s="80" t="s">
        <v>147</v>
      </c>
      <c r="AC227" s="80" t="s">
        <v>55</v>
      </c>
      <c r="AD227" s="80" t="s">
        <v>15</v>
      </c>
      <c r="AE227" s="80" t="s">
        <v>12</v>
      </c>
      <c r="AF227" s="80" t="s">
        <v>145</v>
      </c>
      <c r="AG227" s="80">
        <v>2290.0829470157623</v>
      </c>
      <c r="AH227" s="80">
        <v>0.47997055999999999</v>
      </c>
      <c r="AI227">
        <f t="shared" si="40"/>
        <v>2019</v>
      </c>
      <c r="AK227" s="80" t="s">
        <v>163</v>
      </c>
      <c r="AL227" s="80" t="s">
        <v>152</v>
      </c>
      <c r="AM227" s="80" t="s">
        <v>147</v>
      </c>
      <c r="AN227" s="80" t="s">
        <v>56</v>
      </c>
      <c r="AO227" s="80" t="s">
        <v>15</v>
      </c>
      <c r="AP227" s="80" t="s">
        <v>14</v>
      </c>
      <c r="AQ227" s="80">
        <v>19</v>
      </c>
      <c r="AR227">
        <f t="shared" si="41"/>
        <v>2019</v>
      </c>
    </row>
    <row r="228" spans="2:44" x14ac:dyDescent="0.3">
      <c r="B228" s="23" t="s">
        <v>48</v>
      </c>
      <c r="C228" s="24" t="s">
        <v>32</v>
      </c>
      <c r="D228" s="24" t="s">
        <v>33</v>
      </c>
      <c r="E228" s="24" t="s">
        <v>59</v>
      </c>
      <c r="F228" s="121">
        <f>IF(INDEX('Instructions &amp; General Inputs'!$D$24:$D$32,MATCH(E227,'Instructions &amp; General Inputs'!$C$24:$C$32,0))="Yes",SUMIFS($AQ:$AQ,$AR:$AR,F$5,$AN:$AN,$E228),0)</f>
        <v>0</v>
      </c>
      <c r="G228" s="25"/>
      <c r="H228" s="176">
        <f>H197</f>
        <v>0.2</v>
      </c>
      <c r="I228" s="176">
        <f t="shared" ref="I228:J228" si="42">I197</f>
        <v>0.25</v>
      </c>
      <c r="J228" s="176">
        <f t="shared" si="42"/>
        <v>0.33333333333333331</v>
      </c>
      <c r="K228" s="25"/>
      <c r="L228" s="176" t="str">
        <f>L197</f>
        <v>n/a</v>
      </c>
      <c r="M228" s="176" t="str">
        <f t="shared" ref="M228:N228" si="43">M197</f>
        <v>n/a</v>
      </c>
      <c r="N228" s="176" t="str">
        <f t="shared" si="43"/>
        <v>n/a</v>
      </c>
      <c r="O228" s="25"/>
      <c r="P228" s="167">
        <v>1</v>
      </c>
      <c r="Q228" s="167">
        <v>0</v>
      </c>
      <c r="R228" s="167">
        <v>1</v>
      </c>
      <c r="S228" s="160" t="str">
        <f t="shared" si="39"/>
        <v/>
      </c>
      <c r="T228" s="25"/>
      <c r="U228" s="162" t="b" cm="1">
        <f t="array" ref="U228">IF(COUNTIFS($P$8:$R$8,$U$2)&gt;0,$F228*H228*INDEX($P228:$R228,,MATCH($U$2,$P$8:$R$8,0)),
IF($U$2=$S$5,$F228*SUM(H228,IF($S228="",0,IF(INDEX($V$3:$V$5,MATCH($S228,$U$3:$U$5,0))="Yes",L228,0))),
IF($U$2=$S$6,$F228*SUM(H228,IF($S228="",0,IF(INDEX($V$3:$V$5,MATCH($S228,$U$3:$U$5,0))="Yes",L228,0)),0)*$R228)))</f>
        <v>0</v>
      </c>
      <c r="V228" s="163" t="b" cm="1">
        <f t="array" ref="V228">IF(COUNTIFS($P$8:$R$8,$U$2)&gt;0,$F228*I228*INDEX($P228:$R228,,MATCH($U$2,$P$8:$R$8,0)),
IF($U$2=$S$5,$F228*SUM(I228,IF($S228="",0,IF(INDEX($V$3:$V$5,MATCH($S228,$U$3:$U$5,0))="Yes",M228,0))),
IF($U$2=$S$6,$F228*SUM(I228,IF($S228="",0,IF(INDEX($V$3:$V$5,MATCH($S228,$U$3:$U$5,0))="Yes",M228,0)),0)*$R228)))</f>
        <v>0</v>
      </c>
      <c r="W228" s="163" t="b" cm="1">
        <f t="array" ref="W228">IF(COUNTIFS($P$8:$R$8,$U$2)&gt;0,$F228*J228*INDEX($P228:$R228,,MATCH($U$2,$P$8:$R$8,0)),
IF($U$2=$S$5,$F228*SUM(J228,IF($S228="",0,IF(INDEX($V$3:$V$5,MATCH($S228,$U$3:$U$5,0))="Yes",N228,0))),
IF($U$2=$S$6,$F228*SUM(J228,IF($S228="",0,IF(INDEX($V$3:$V$5,MATCH($S228,$U$3:$U$5,0))="Yes",N228,0)),0)*$R228)))</f>
        <v>0</v>
      </c>
      <c r="Y228" s="177" t="e" cm="1">
        <f t="array" ref="Y228">INDEX($U228:$W228,,MATCH('Instructions &amp; General Inputs'!$C$35,$U$8:$W$8,0))</f>
        <v>#N/A</v>
      </c>
      <c r="AA228" s="80" t="s">
        <v>143</v>
      </c>
      <c r="AB228" s="80" t="s">
        <v>147</v>
      </c>
      <c r="AC228" s="80" t="s">
        <v>55</v>
      </c>
      <c r="AD228" s="80" t="s">
        <v>15</v>
      </c>
      <c r="AE228" s="80" t="s">
        <v>12</v>
      </c>
      <c r="AF228" s="80" t="s">
        <v>146</v>
      </c>
      <c r="AG228" s="80">
        <v>196</v>
      </c>
      <c r="AH228" s="80">
        <v>0.51957323</v>
      </c>
      <c r="AI228">
        <f t="shared" si="40"/>
        <v>2019</v>
      </c>
      <c r="AK228" s="80" t="s">
        <v>163</v>
      </c>
      <c r="AL228" s="80" t="s">
        <v>152</v>
      </c>
      <c r="AM228" s="80" t="s">
        <v>147</v>
      </c>
      <c r="AN228" s="80" t="s">
        <v>56</v>
      </c>
      <c r="AO228" s="80" t="s">
        <v>4</v>
      </c>
      <c r="AP228" s="80" t="s">
        <v>8</v>
      </c>
      <c r="AQ228" s="80">
        <v>1090</v>
      </c>
      <c r="AR228">
        <f t="shared" si="41"/>
        <v>2019</v>
      </c>
    </row>
    <row r="229" spans="2:44" x14ac:dyDescent="0.3">
      <c r="B229" s="22" t="s">
        <v>47</v>
      </c>
      <c r="C229" s="22" t="s">
        <v>42</v>
      </c>
      <c r="D229" s="22" t="s">
        <v>33</v>
      </c>
      <c r="E229" s="22" t="s">
        <v>59</v>
      </c>
      <c r="F229" s="119">
        <f>IF(INDEX('Instructions &amp; General Inputs'!$D$24:$D$32,MATCH(E227,'Instructions &amp; General Inputs'!$C$24:$C$32,0))="Yes",SUMIFS($AX:$AX,$AW:$AW,C229,$AV:$AV,E229),0)</f>
        <v>0</v>
      </c>
      <c r="G229" s="25"/>
      <c r="H229" s="176">
        <f>H222</f>
        <v>0.2</v>
      </c>
      <c r="I229" s="176">
        <f t="shared" ref="I229:J229" si="44">I222</f>
        <v>0.25</v>
      </c>
      <c r="J229" s="176">
        <f t="shared" si="44"/>
        <v>0.33333333333333331</v>
      </c>
      <c r="K229" s="25"/>
      <c r="L229" s="176" t="str">
        <f>L222</f>
        <v>n/a</v>
      </c>
      <c r="M229" s="176" t="str">
        <f t="shared" ref="M229:N229" si="45">M222</f>
        <v>n/a</v>
      </c>
      <c r="N229" s="176" t="str">
        <f t="shared" si="45"/>
        <v>n/a</v>
      </c>
      <c r="O229" s="25"/>
      <c r="P229" s="167">
        <v>1</v>
      </c>
      <c r="Q229" s="167">
        <v>1</v>
      </c>
      <c r="R229" s="167">
        <v>0</v>
      </c>
      <c r="S229" s="160" t="str">
        <f t="shared" si="39"/>
        <v/>
      </c>
      <c r="T229" s="25"/>
      <c r="U229" s="164" t="b" cm="1">
        <f t="array" ref="U229">IF(COUNTIFS($P$8:$R$8,$U$2)&gt;0,$F229*H229*INDEX($P229:$R229,,MATCH($U$2,$P$8:$R$8,0)),
IF($U$2=$S$5,$F229*SUM(H229,IF($S229="",0,IF(INDEX($V$3:$V$5,MATCH($S229,$U$3:$U$5,0))="Yes",L229,0))),
IF($U$2=$S$6,$F229*SUM(H229,IF($S229="",0,IF(INDEX($V$3:$V$5,MATCH($S229,$U$3:$U$5,0))="Yes",L229,0)),0)*$R229)))</f>
        <v>0</v>
      </c>
      <c r="V229" s="164" t="b" cm="1">
        <f t="array" ref="V229">IF(COUNTIFS($P$8:$R$8,$U$2)&gt;0,$F229*I229*INDEX($P229:$R229,,MATCH($U$2,$P$8:$R$8,0)),
IF($U$2=$S$5,$F229*SUM(I229,IF($S229="",0,IF(INDEX($V$3:$V$5,MATCH($S229,$U$3:$U$5,0))="Yes",M229,0))),
IF($U$2=$S$6,$F229*SUM(I229,IF($S229="",0,IF(INDEX($V$3:$V$5,MATCH($S229,$U$3:$U$5,0))="Yes",M229,0)),0)*$R229)))</f>
        <v>0</v>
      </c>
      <c r="W229" s="164" t="b" cm="1">
        <f t="array" ref="W229">IF(COUNTIFS($P$8:$R$8,$U$2)&gt;0,$F229*J229*INDEX($P229:$R229,,MATCH($U$2,$P$8:$R$8,0)),
IF($U$2=$S$5,$F229*SUM(J229,IF($S229="",0,IF(INDEX($V$3:$V$5,MATCH($S229,$U$3:$U$5,0))="Yes",N229,0))),
IF($U$2=$S$6,$F229*SUM(J229,IF($S229="",0,IF(INDEX($V$3:$V$5,MATCH($S229,$U$3:$U$5,0))="Yes",N229,0)),0)*$R229)))</f>
        <v>0</v>
      </c>
      <c r="Y229" s="178" t="e" cm="1">
        <f t="array" ref="Y229">INDEX($U229:$W229,,MATCH('Instructions &amp; General Inputs'!$C$35,$U$8:$W$8,0))</f>
        <v>#N/A</v>
      </c>
      <c r="AA229" s="80" t="s">
        <v>143</v>
      </c>
      <c r="AB229" s="80" t="s">
        <v>147</v>
      </c>
      <c r="AC229" s="80" t="s">
        <v>55</v>
      </c>
      <c r="AD229" s="80" t="s">
        <v>15</v>
      </c>
      <c r="AE229" s="80" t="s">
        <v>12</v>
      </c>
      <c r="AF229" s="80" t="s">
        <v>148</v>
      </c>
      <c r="AG229" s="80">
        <v>980.77419298887253</v>
      </c>
      <c r="AH229" s="80">
        <v>0.47218412999999998</v>
      </c>
      <c r="AI229">
        <f t="shared" si="40"/>
        <v>2019</v>
      </c>
      <c r="AK229" s="80" t="s">
        <v>163</v>
      </c>
      <c r="AL229" s="80" t="s">
        <v>152</v>
      </c>
      <c r="AM229" s="80" t="s">
        <v>147</v>
      </c>
      <c r="AN229" s="80" t="s">
        <v>56</v>
      </c>
      <c r="AO229" s="80" t="s">
        <v>11</v>
      </c>
      <c r="AP229" s="80" t="s">
        <v>8</v>
      </c>
      <c r="AQ229" s="80">
        <v>215</v>
      </c>
      <c r="AR229">
        <f t="shared" si="41"/>
        <v>2019</v>
      </c>
    </row>
    <row r="230" spans="2:44" x14ac:dyDescent="0.3">
      <c r="B230" s="24" t="s">
        <v>47</v>
      </c>
      <c r="C230" s="24" t="s">
        <v>43</v>
      </c>
      <c r="D230" s="24" t="s">
        <v>33</v>
      </c>
      <c r="E230" s="24" t="s">
        <v>59</v>
      </c>
      <c r="F230" s="122">
        <f>IF(INDEX('Instructions &amp; General Inputs'!$D$24:$D$32,MATCH(E227,'Instructions &amp; General Inputs'!$C$24:$C$32,0))="Yes",SUMIFS($AX:$AX,$AW:$AW,C230,$AV:$AV,E230),0)</f>
        <v>0</v>
      </c>
      <c r="G230" s="25"/>
      <c r="H230" s="176">
        <f>H221</f>
        <v>0.2</v>
      </c>
      <c r="I230" s="176">
        <f t="shared" ref="I230:J230" si="46">I221</f>
        <v>0.25</v>
      </c>
      <c r="J230" s="176">
        <f t="shared" si="46"/>
        <v>0.33333333333333331</v>
      </c>
      <c r="K230" s="25"/>
      <c r="L230" s="176" t="str">
        <f>L221</f>
        <v>n/a</v>
      </c>
      <c r="M230" s="176" t="str">
        <f t="shared" ref="M230:N230" si="47">M221</f>
        <v>n/a</v>
      </c>
      <c r="N230" s="176" t="str">
        <f t="shared" si="47"/>
        <v>n/a</v>
      </c>
      <c r="O230" s="25"/>
      <c r="P230" s="167">
        <v>1</v>
      </c>
      <c r="Q230" s="167">
        <v>1</v>
      </c>
      <c r="R230" s="167">
        <v>0</v>
      </c>
      <c r="S230" s="160" t="str">
        <f t="shared" si="39"/>
        <v/>
      </c>
      <c r="T230" s="25"/>
      <c r="U230" s="165" t="b" cm="1">
        <f t="array" ref="U230">IF(COUNTIFS($P$8:$R$8,$U$2)&gt;0,$F230*H230*INDEX($P230:$R230,,MATCH($U$2,$P$8:$R$8,0)),
IF($U$2=$S$5,$F230*SUM(H230,IF($S230="",0,IF(INDEX($V$3:$V$5,MATCH($S230,$U$3:$U$5,0))="Yes",L230,0))),
IF($U$2=$S$6,$F230*SUM(H230,IF($S230="",0,IF(INDEX($V$3:$V$5,MATCH($S230,$U$3:$U$5,0))="Yes",L230,0)),0)*$R230)))</f>
        <v>0</v>
      </c>
      <c r="V230" s="165" t="b" cm="1">
        <f t="array" ref="V230">IF(COUNTIFS($P$8:$R$8,$U$2)&gt;0,$F230*I230*INDEX($P230:$R230,,MATCH($U$2,$P$8:$R$8,0)),
IF($U$2=$S$5,$F230*SUM(I230,IF($S230="",0,IF(INDEX($V$3:$V$5,MATCH($S230,$U$3:$U$5,0))="Yes",M230,0))),
IF($U$2=$S$6,$F230*SUM(I230,IF($S230="",0,IF(INDEX($V$3:$V$5,MATCH($S230,$U$3:$U$5,0))="Yes",M230,0)),0)*$R230)))</f>
        <v>0</v>
      </c>
      <c r="W230" s="165" t="b" cm="1">
        <f t="array" ref="W230">IF(COUNTIFS($P$8:$R$8,$U$2)&gt;0,$F230*J230*INDEX($P230:$R230,,MATCH($U$2,$P$8:$R$8,0)),
IF($U$2=$S$5,$F230*SUM(J230,IF($S230="",0,IF(INDEX($V$3:$V$5,MATCH($S230,$U$3:$U$5,0))="Yes",N230,0))),
IF($U$2=$S$6,$F230*SUM(J230,IF($S230="",0,IF(INDEX($V$3:$V$5,MATCH($S230,$U$3:$U$5,0))="Yes",N230,0)),0)*$R230)))</f>
        <v>0</v>
      </c>
      <c r="Y230" s="179" t="e" cm="1">
        <f t="array" ref="Y230">INDEX($U230:$W230,,MATCH('Instructions &amp; General Inputs'!$C$35,$U$8:$W$8,0))</f>
        <v>#N/A</v>
      </c>
      <c r="AA230" s="80" t="s">
        <v>143</v>
      </c>
      <c r="AB230" s="80" t="s">
        <v>147</v>
      </c>
      <c r="AC230" s="80" t="s">
        <v>55</v>
      </c>
      <c r="AD230" s="80" t="s">
        <v>4</v>
      </c>
      <c r="AE230" s="80" t="s">
        <v>5</v>
      </c>
      <c r="AF230" s="80" t="s">
        <v>145</v>
      </c>
      <c r="AG230" s="80">
        <v>10672.219516038895</v>
      </c>
      <c r="AH230" s="80" t="s">
        <v>33</v>
      </c>
      <c r="AI230">
        <f t="shared" si="40"/>
        <v>2019</v>
      </c>
      <c r="AK230" s="80" t="s">
        <v>163</v>
      </c>
      <c r="AL230" s="80" t="s">
        <v>152</v>
      </c>
      <c r="AM230" s="80" t="s">
        <v>147</v>
      </c>
      <c r="AN230" s="80" t="s">
        <v>57</v>
      </c>
      <c r="AO230" s="80" t="s">
        <v>20</v>
      </c>
      <c r="AP230" s="80" t="s">
        <v>14</v>
      </c>
      <c r="AQ230" s="80">
        <v>5</v>
      </c>
      <c r="AR230">
        <f t="shared" si="41"/>
        <v>2019</v>
      </c>
    </row>
    <row r="231" spans="2:44" x14ac:dyDescent="0.3">
      <c r="B231" s="22" t="s">
        <v>48</v>
      </c>
      <c r="C231" s="22" t="s">
        <v>4</v>
      </c>
      <c r="D231" s="22" t="s">
        <v>5</v>
      </c>
      <c r="E231" s="23" t="s">
        <v>60</v>
      </c>
      <c r="F231" s="82">
        <f>IF(INDEX('Instructions &amp; General Inputs'!$D$24:$D$32,MATCH(E231,'Instructions &amp; General Inputs'!$C$24:$C$32,0))="Yes",SUMIFS($AG:$AG,$AI:$AI,F$5,$AC:$AC,$E231,$AD:$AD,$C231,$AE:$AE,$D231),0)</f>
        <v>0</v>
      </c>
      <c r="G231" s="25"/>
      <c r="H231" s="161">
        <v>0.2</v>
      </c>
      <c r="I231" s="161">
        <v>0.25</v>
      </c>
      <c r="J231" s="161">
        <v>0.33333333333333331</v>
      </c>
      <c r="K231" s="25"/>
      <c r="L231" s="161" t="s">
        <v>482</v>
      </c>
      <c r="M231" s="161" t="s">
        <v>482</v>
      </c>
      <c r="N231" s="161" t="s">
        <v>482</v>
      </c>
      <c r="O231" s="25"/>
      <c r="P231" s="167">
        <v>1</v>
      </c>
      <c r="Q231" s="167">
        <v>0</v>
      </c>
      <c r="R231" s="167">
        <v>1</v>
      </c>
      <c r="S231" s="160" t="str">
        <f t="shared" si="39"/>
        <v/>
      </c>
      <c r="T231" s="25"/>
      <c r="U231" s="162" t="b" cm="1">
        <f t="array" ref="U231">IF(COUNTIFS($P$8:$R$8,$U$2)&gt;0,$F231*H231*INDEX($P231:$R231,,MATCH($U$2,$P$8:$R$8,0)),
IF($U$2=$S$5,$F231*SUM(H231,IF($S231="",0,IF(INDEX($V$3:$V$5,MATCH($S231,$U$3:$U$5,0))="Yes",L231,0))),
IF($U$2=$S$6,$F231*SUM(H231,IF($S231="",0,IF(INDEX($V$3:$V$5,MATCH($S231,$U$3:$U$5,0))="Yes",L231,0)),0)*$R231)))</f>
        <v>0</v>
      </c>
      <c r="V231" s="162" t="b" cm="1">
        <f t="array" ref="V231">IF(COUNTIFS($P$8:$R$8,$U$2)&gt;0,$F231*I231*INDEX($P231:$R231,,MATCH($U$2,$P$8:$R$8,0)),
IF($U$2=$S$5,$F231*SUM(I231,IF($S231="",0,IF(INDEX($V$3:$V$5,MATCH($S231,$U$3:$U$5,0))="Yes",M231,0))),
IF($U$2=$S$6,$F231*SUM(I231,IF($S231="",0,IF(INDEX($V$3:$V$5,MATCH($S231,$U$3:$U$5,0))="Yes",M231,0)),0)*$R231)))</f>
        <v>0</v>
      </c>
      <c r="W231" s="162" t="b" cm="1">
        <f t="array" ref="W231">IF(COUNTIFS($P$8:$R$8,$U$2)&gt;0,$F231*J231*INDEX($P231:$R231,,MATCH($U$2,$P$8:$R$8,0)),
IF($U$2=$S$5,$F231*SUM(J231,IF($S231="",0,IF(INDEX($V$3:$V$5,MATCH($S231,$U$3:$U$5,0))="Yes",N231,0))),
IF($U$2=$S$6,$F231*SUM(J231,IF($S231="",0,IF(INDEX($V$3:$V$5,MATCH($S231,$U$3:$U$5,0))="Yes",N231,0)),0)*$R231)))</f>
        <v>0</v>
      </c>
      <c r="Y231" s="162" t="e" cm="1">
        <f t="array" ref="Y231">INDEX($U231:$W231,,MATCH('Instructions &amp; General Inputs'!$C$35,$U$8:$W$8,0))</f>
        <v>#N/A</v>
      </c>
      <c r="AA231" s="80" t="s">
        <v>143</v>
      </c>
      <c r="AB231" s="80" t="s">
        <v>147</v>
      </c>
      <c r="AC231" s="80" t="s">
        <v>55</v>
      </c>
      <c r="AD231" s="80" t="s">
        <v>4</v>
      </c>
      <c r="AE231" s="80" t="s">
        <v>5</v>
      </c>
      <c r="AF231" s="80" t="s">
        <v>146</v>
      </c>
      <c r="AG231" s="80">
        <v>1095</v>
      </c>
      <c r="AH231" s="80" t="s">
        <v>33</v>
      </c>
      <c r="AI231">
        <f t="shared" si="40"/>
        <v>2019</v>
      </c>
      <c r="AK231" s="80" t="s">
        <v>163</v>
      </c>
      <c r="AL231" s="80" t="s">
        <v>152</v>
      </c>
      <c r="AM231" s="80" t="s">
        <v>147</v>
      </c>
      <c r="AN231" s="80" t="s">
        <v>57</v>
      </c>
      <c r="AO231" s="80" t="s">
        <v>116</v>
      </c>
      <c r="AP231" s="80" t="s">
        <v>22</v>
      </c>
      <c r="AQ231" s="80">
        <v>11</v>
      </c>
      <c r="AR231">
        <f t="shared" si="41"/>
        <v>2019</v>
      </c>
    </row>
    <row r="232" spans="2:44" x14ac:dyDescent="0.3">
      <c r="B232" s="23" t="s">
        <v>48</v>
      </c>
      <c r="C232" s="23" t="s">
        <v>4</v>
      </c>
      <c r="D232" s="23" t="s">
        <v>6</v>
      </c>
      <c r="E232" s="23" t="s">
        <v>60</v>
      </c>
      <c r="F232" s="82">
        <f>IF(INDEX('Instructions &amp; General Inputs'!$D$24:$D$32,MATCH(E232,'Instructions &amp; General Inputs'!$C$24:$C$32,0))="Yes",SUMIFS($AG:$AG,$AI:$AI,F$5,$AC:$AC,$E232,$AD:$AD,$C232,$AE:$AE,$D232),0)</f>
        <v>0</v>
      </c>
      <c r="G232" s="25"/>
      <c r="H232" s="161">
        <v>0.2</v>
      </c>
      <c r="I232" s="161">
        <v>0.25</v>
      </c>
      <c r="J232" s="161">
        <v>0.33333333333333331</v>
      </c>
      <c r="K232" s="25"/>
      <c r="L232" s="161" t="s">
        <v>482</v>
      </c>
      <c r="M232" s="161" t="s">
        <v>482</v>
      </c>
      <c r="N232" s="161" t="s">
        <v>482</v>
      </c>
      <c r="O232" s="25"/>
      <c r="P232" s="167">
        <v>1</v>
      </c>
      <c r="Q232" s="167">
        <v>0</v>
      </c>
      <c r="R232" s="167">
        <v>1</v>
      </c>
      <c r="S232" s="160" t="str">
        <f t="shared" si="39"/>
        <v/>
      </c>
      <c r="T232" s="25"/>
      <c r="U232" s="162" t="b" cm="1">
        <f t="array" ref="U232">IF(COUNTIFS($P$8:$R$8,$U$2)&gt;0,$F232*H232*INDEX($P232:$R232,,MATCH($U$2,$P$8:$R$8,0)),
IF($U$2=$S$5,$F232*SUM(H232,IF($S232="",0,IF(INDEX($V$3:$V$5,MATCH($S232,$U$3:$U$5,0))="Yes",L232,0))),
IF($U$2=$S$6,$F232*SUM(H232,IF($S232="",0,IF(INDEX($V$3:$V$5,MATCH($S232,$U$3:$U$5,0))="Yes",L232,0)),0)*$R232)))</f>
        <v>0</v>
      </c>
      <c r="V232" s="162" t="b" cm="1">
        <f t="array" ref="V232">IF(COUNTIFS($P$8:$R$8,$U$2)&gt;0,$F232*I232*INDEX($P232:$R232,,MATCH($U$2,$P$8:$R$8,0)),
IF($U$2=$S$5,$F232*SUM(I232,IF($S232="",0,IF(INDEX($V$3:$V$5,MATCH($S232,$U$3:$U$5,0))="Yes",M232,0))),
IF($U$2=$S$6,$F232*SUM(I232,IF($S232="",0,IF(INDEX($V$3:$V$5,MATCH($S232,$U$3:$U$5,0))="Yes",M232,0)),0)*$R232)))</f>
        <v>0</v>
      </c>
      <c r="W232" s="162" t="b" cm="1">
        <f t="array" ref="W232">IF(COUNTIFS($P$8:$R$8,$U$2)&gt;0,$F232*J232*INDEX($P232:$R232,,MATCH($U$2,$P$8:$R$8,0)),
IF($U$2=$S$5,$F232*SUM(J232,IF($S232="",0,IF(INDEX($V$3:$V$5,MATCH($S232,$U$3:$U$5,0))="Yes",N232,0))),
IF($U$2=$S$6,$F232*SUM(J232,IF($S232="",0,IF(INDEX($V$3:$V$5,MATCH($S232,$U$3:$U$5,0))="Yes",N232,0)),0)*$R232)))</f>
        <v>0</v>
      </c>
      <c r="Y232" s="162" t="e" cm="1">
        <f t="array" ref="Y232">INDEX($U232:$W232,,MATCH('Instructions &amp; General Inputs'!$C$35,$U$8:$W$8,0))</f>
        <v>#N/A</v>
      </c>
      <c r="AA232" s="80" t="s">
        <v>143</v>
      </c>
      <c r="AB232" s="80" t="s">
        <v>147</v>
      </c>
      <c r="AC232" s="80" t="s">
        <v>55</v>
      </c>
      <c r="AD232" s="80" t="s">
        <v>4</v>
      </c>
      <c r="AE232" s="80" t="s">
        <v>5</v>
      </c>
      <c r="AF232" s="80" t="s">
        <v>148</v>
      </c>
      <c r="AG232" s="80">
        <v>4636.8062177747488</v>
      </c>
      <c r="AH232" s="80" t="s">
        <v>33</v>
      </c>
      <c r="AI232">
        <f t="shared" si="40"/>
        <v>2019</v>
      </c>
      <c r="AK232" s="80" t="s">
        <v>163</v>
      </c>
      <c r="AL232" s="80" t="s">
        <v>152</v>
      </c>
      <c r="AM232" s="80" t="s">
        <v>147</v>
      </c>
      <c r="AN232" s="80" t="s">
        <v>57</v>
      </c>
      <c r="AO232" s="80" t="s">
        <v>116</v>
      </c>
      <c r="AP232" s="80" t="s">
        <v>23</v>
      </c>
      <c r="AQ232" s="80">
        <v>4</v>
      </c>
      <c r="AR232">
        <f t="shared" si="41"/>
        <v>2019</v>
      </c>
    </row>
    <row r="233" spans="2:44" x14ac:dyDescent="0.3">
      <c r="B233" s="23" t="s">
        <v>48</v>
      </c>
      <c r="C233" s="23" t="s">
        <v>4</v>
      </c>
      <c r="D233" s="23" t="s">
        <v>7</v>
      </c>
      <c r="E233" s="23" t="s">
        <v>60</v>
      </c>
      <c r="F233" s="82">
        <f>IF(INDEX('Instructions &amp; General Inputs'!$D$24:$D$32,MATCH(E233,'Instructions &amp; General Inputs'!$C$24:$C$32,0))="Yes",SUMIFS($AG:$AG,$AI:$AI,F$5,$AC:$AC,$E233,$AD:$AD,$C233,$AE:$AE,$D233),0)</f>
        <v>0</v>
      </c>
      <c r="G233" s="25"/>
      <c r="H233" s="161">
        <v>0.2</v>
      </c>
      <c r="I233" s="161">
        <v>0.25</v>
      </c>
      <c r="J233" s="161">
        <v>0.33333333333333331</v>
      </c>
      <c r="K233" s="25"/>
      <c r="L233" s="161" t="s">
        <v>482</v>
      </c>
      <c r="M233" s="161" t="s">
        <v>482</v>
      </c>
      <c r="N233" s="161" t="s">
        <v>482</v>
      </c>
      <c r="O233" s="25"/>
      <c r="P233" s="167">
        <v>1</v>
      </c>
      <c r="Q233" s="167">
        <v>0</v>
      </c>
      <c r="R233" s="167">
        <v>1</v>
      </c>
      <c r="S233" s="160" t="str">
        <f t="shared" si="39"/>
        <v/>
      </c>
      <c r="T233" s="25"/>
      <c r="U233" s="162" t="b" cm="1">
        <f t="array" ref="U233">IF(COUNTIFS($P$8:$R$8,$U$2)&gt;0,$F233*H233*INDEX($P233:$R233,,MATCH($U$2,$P$8:$R$8,0)),
IF($U$2=$S$5,$F233*SUM(H233,IF($S233="",0,IF(INDEX($V$3:$V$5,MATCH($S233,$U$3:$U$5,0))="Yes",L233,0))),
IF($U$2=$S$6,$F233*SUM(H233,IF($S233="",0,IF(INDEX($V$3:$V$5,MATCH($S233,$U$3:$U$5,0))="Yes",L233,0)),0)*$R233)))</f>
        <v>0</v>
      </c>
      <c r="V233" s="162" t="b" cm="1">
        <f t="array" ref="V233">IF(COUNTIFS($P$8:$R$8,$U$2)&gt;0,$F233*I233*INDEX($P233:$R233,,MATCH($U$2,$P$8:$R$8,0)),
IF($U$2=$S$5,$F233*SUM(I233,IF($S233="",0,IF(INDEX($V$3:$V$5,MATCH($S233,$U$3:$U$5,0))="Yes",M233,0))),
IF($U$2=$S$6,$F233*SUM(I233,IF($S233="",0,IF(INDEX($V$3:$V$5,MATCH($S233,$U$3:$U$5,0))="Yes",M233,0)),0)*$R233)))</f>
        <v>0</v>
      </c>
      <c r="W233" s="162" t="b" cm="1">
        <f t="array" ref="W233">IF(COUNTIFS($P$8:$R$8,$U$2)&gt;0,$F233*J233*INDEX($P233:$R233,,MATCH($U$2,$P$8:$R$8,0)),
IF($U$2=$S$5,$F233*SUM(J233,IF($S233="",0,IF(INDEX($V$3:$V$5,MATCH($S233,$U$3:$U$5,0))="Yes",N233,0))),
IF($U$2=$S$6,$F233*SUM(J233,IF($S233="",0,IF(INDEX($V$3:$V$5,MATCH($S233,$U$3:$U$5,0))="Yes",N233,0)),0)*$R233)))</f>
        <v>0</v>
      </c>
      <c r="Y233" s="162" t="e" cm="1">
        <f t="array" ref="Y233">INDEX($U233:$W233,,MATCH('Instructions &amp; General Inputs'!$C$35,$U$8:$W$8,0))</f>
        <v>#N/A</v>
      </c>
      <c r="AA233" s="80" t="s">
        <v>143</v>
      </c>
      <c r="AB233" s="80" t="s">
        <v>147</v>
      </c>
      <c r="AC233" s="80" t="s">
        <v>55</v>
      </c>
      <c r="AD233" s="80" t="s">
        <v>4</v>
      </c>
      <c r="AE233" s="80" t="s">
        <v>7</v>
      </c>
      <c r="AF233" s="80" t="s">
        <v>145</v>
      </c>
      <c r="AG233" s="80">
        <v>499617.53299608827</v>
      </c>
      <c r="AH233" s="80">
        <v>0.77278053999999996</v>
      </c>
      <c r="AI233">
        <f t="shared" si="40"/>
        <v>2019</v>
      </c>
      <c r="AK233" s="80" t="s">
        <v>163</v>
      </c>
      <c r="AL233" s="80" t="s">
        <v>152</v>
      </c>
      <c r="AM233" s="80" t="s">
        <v>147</v>
      </c>
      <c r="AN233" s="80" t="s">
        <v>57</v>
      </c>
      <c r="AO233" s="80" t="s">
        <v>13</v>
      </c>
      <c r="AP233" s="80" t="s">
        <v>14</v>
      </c>
      <c r="AQ233" s="80">
        <v>27</v>
      </c>
      <c r="AR233">
        <f t="shared" si="41"/>
        <v>2019</v>
      </c>
    </row>
    <row r="234" spans="2:44" x14ac:dyDescent="0.3">
      <c r="B234" s="23" t="s">
        <v>48</v>
      </c>
      <c r="C234" s="23" t="s">
        <v>4</v>
      </c>
      <c r="D234" s="23" t="s">
        <v>8</v>
      </c>
      <c r="E234" s="23" t="s">
        <v>60</v>
      </c>
      <c r="F234" s="82">
        <f>IF(INDEX('Instructions &amp; General Inputs'!$D$24:$D$32,MATCH(E234,'Instructions &amp; General Inputs'!$C$24:$C$32,0))="Yes",SUMIFS($AG:$AG,$AI:$AI,F$5,$AC:$AC,$E234,$AD:$AD,$C234,$AE:$AE,$D234),0)</f>
        <v>0</v>
      </c>
      <c r="G234" s="25"/>
      <c r="H234" s="161">
        <v>0.2</v>
      </c>
      <c r="I234" s="161">
        <v>0.25</v>
      </c>
      <c r="J234" s="161">
        <v>0.33333333333333331</v>
      </c>
      <c r="K234" s="25"/>
      <c r="L234" s="161" t="s">
        <v>482</v>
      </c>
      <c r="M234" s="161" t="s">
        <v>482</v>
      </c>
      <c r="N234" s="161" t="s">
        <v>482</v>
      </c>
      <c r="O234" s="25"/>
      <c r="P234" s="167">
        <v>1</v>
      </c>
      <c r="Q234" s="167">
        <v>0</v>
      </c>
      <c r="R234" s="167">
        <v>1</v>
      </c>
      <c r="S234" s="160" t="str">
        <f t="shared" si="39"/>
        <v/>
      </c>
      <c r="T234" s="25"/>
      <c r="U234" s="162" t="b" cm="1">
        <f t="array" ref="U234">IF(COUNTIFS($P$8:$R$8,$U$2)&gt;0,$F234*H234*INDEX($P234:$R234,,MATCH($U$2,$P$8:$R$8,0)),
IF($U$2=$S$5,$F234*SUM(H234,IF($S234="",0,IF(INDEX($V$3:$V$5,MATCH($S234,$U$3:$U$5,0))="Yes",L234,0))),
IF($U$2=$S$6,$F234*SUM(H234,IF($S234="",0,IF(INDEX($V$3:$V$5,MATCH($S234,$U$3:$U$5,0))="Yes",L234,0)),0)*$R234)))</f>
        <v>0</v>
      </c>
      <c r="V234" s="162" t="b" cm="1">
        <f t="array" ref="V234">IF(COUNTIFS($P$8:$R$8,$U$2)&gt;0,$F234*I234*INDEX($P234:$R234,,MATCH($U$2,$P$8:$R$8,0)),
IF($U$2=$S$5,$F234*SUM(I234,IF($S234="",0,IF(INDEX($V$3:$V$5,MATCH($S234,$U$3:$U$5,0))="Yes",M234,0))),
IF($U$2=$S$6,$F234*SUM(I234,IF($S234="",0,IF(INDEX($V$3:$V$5,MATCH($S234,$U$3:$U$5,0))="Yes",M234,0)),0)*$R234)))</f>
        <v>0</v>
      </c>
      <c r="W234" s="162" t="b" cm="1">
        <f t="array" ref="W234">IF(COUNTIFS($P$8:$R$8,$U$2)&gt;0,$F234*J234*INDEX($P234:$R234,,MATCH($U$2,$P$8:$R$8,0)),
IF($U$2=$S$5,$F234*SUM(J234,IF($S234="",0,IF(INDEX($V$3:$V$5,MATCH($S234,$U$3:$U$5,0))="Yes",N234,0))),
IF($U$2=$S$6,$F234*SUM(J234,IF($S234="",0,IF(INDEX($V$3:$V$5,MATCH($S234,$U$3:$U$5,0))="Yes",N234,0)),0)*$R234)))</f>
        <v>0</v>
      </c>
      <c r="Y234" s="162" t="e" cm="1">
        <f t="array" ref="Y234">INDEX($U234:$W234,,MATCH('Instructions &amp; General Inputs'!$C$35,$U$8:$W$8,0))</f>
        <v>#N/A</v>
      </c>
      <c r="AA234" s="80" t="s">
        <v>143</v>
      </c>
      <c r="AB234" s="80" t="s">
        <v>147</v>
      </c>
      <c r="AC234" s="80" t="s">
        <v>55</v>
      </c>
      <c r="AD234" s="80" t="s">
        <v>4</v>
      </c>
      <c r="AE234" s="80" t="s">
        <v>7</v>
      </c>
      <c r="AF234" s="80" t="s">
        <v>146</v>
      </c>
      <c r="AG234" s="80">
        <v>55636</v>
      </c>
      <c r="AH234" s="80">
        <v>0.76719470999999995</v>
      </c>
      <c r="AI234">
        <f t="shared" si="40"/>
        <v>2019</v>
      </c>
      <c r="AK234" s="80" t="s">
        <v>163</v>
      </c>
      <c r="AL234" s="80" t="s">
        <v>152</v>
      </c>
      <c r="AM234" s="80" t="s">
        <v>147</v>
      </c>
      <c r="AN234" s="80" t="s">
        <v>57</v>
      </c>
      <c r="AO234" s="80" t="s">
        <v>15</v>
      </c>
      <c r="AP234" s="80" t="s">
        <v>14</v>
      </c>
      <c r="AQ234" s="80">
        <v>29</v>
      </c>
      <c r="AR234">
        <f t="shared" si="41"/>
        <v>2019</v>
      </c>
    </row>
    <row r="235" spans="2:44" x14ac:dyDescent="0.3">
      <c r="B235" s="23" t="s">
        <v>48</v>
      </c>
      <c r="C235" s="23" t="s">
        <v>4</v>
      </c>
      <c r="D235" s="23" t="s">
        <v>9</v>
      </c>
      <c r="E235" s="23" t="s">
        <v>60</v>
      </c>
      <c r="F235" s="82">
        <f>IF(INDEX('Instructions &amp; General Inputs'!$D$24:$D$32,MATCH(E235,'Instructions &amp; General Inputs'!$C$24:$C$32,0))="Yes",SUMIFS($AG:$AG,$AI:$AI,F$5,$AC:$AC,$E235,$AD:$AD,$C235,$AE:$AE,$D235),0)</f>
        <v>0</v>
      </c>
      <c r="G235" s="25"/>
      <c r="H235" s="161">
        <v>0.2</v>
      </c>
      <c r="I235" s="161">
        <v>0.25</v>
      </c>
      <c r="J235" s="161">
        <v>0.33333333333333331</v>
      </c>
      <c r="K235" s="25"/>
      <c r="L235" s="161" t="s">
        <v>482</v>
      </c>
      <c r="M235" s="161" t="s">
        <v>482</v>
      </c>
      <c r="N235" s="161" t="s">
        <v>482</v>
      </c>
      <c r="O235" s="25"/>
      <c r="P235" s="167">
        <v>1</v>
      </c>
      <c r="Q235" s="167">
        <v>0</v>
      </c>
      <c r="R235" s="167">
        <v>1</v>
      </c>
      <c r="S235" s="160" t="str">
        <f t="shared" si="39"/>
        <v/>
      </c>
      <c r="T235" s="25"/>
      <c r="U235" s="162" t="b" cm="1">
        <f t="array" ref="U235">IF(COUNTIFS($P$8:$R$8,$U$2)&gt;0,$F235*H235*INDEX($P235:$R235,,MATCH($U$2,$P$8:$R$8,0)),
IF($U$2=$S$5,$F235*SUM(H235,IF($S235="",0,IF(INDEX($V$3:$V$5,MATCH($S235,$U$3:$U$5,0))="Yes",L235,0))),
IF($U$2=$S$6,$F235*SUM(H235,IF($S235="",0,IF(INDEX($V$3:$V$5,MATCH($S235,$U$3:$U$5,0))="Yes",L235,0)),0)*$R235)))</f>
        <v>0</v>
      </c>
      <c r="V235" s="162" t="b" cm="1">
        <f t="array" ref="V235">IF(COUNTIFS($P$8:$R$8,$U$2)&gt;0,$F235*I235*INDEX($P235:$R235,,MATCH($U$2,$P$8:$R$8,0)),
IF($U$2=$S$5,$F235*SUM(I235,IF($S235="",0,IF(INDEX($V$3:$V$5,MATCH($S235,$U$3:$U$5,0))="Yes",M235,0))),
IF($U$2=$S$6,$F235*SUM(I235,IF($S235="",0,IF(INDEX($V$3:$V$5,MATCH($S235,$U$3:$U$5,0))="Yes",M235,0)),0)*$R235)))</f>
        <v>0</v>
      </c>
      <c r="W235" s="162" t="b" cm="1">
        <f t="array" ref="W235">IF(COUNTIFS($P$8:$R$8,$U$2)&gt;0,$F235*J235*INDEX($P235:$R235,,MATCH($U$2,$P$8:$R$8,0)),
IF($U$2=$S$5,$F235*SUM(J235,IF($S235="",0,IF(INDEX($V$3:$V$5,MATCH($S235,$U$3:$U$5,0))="Yes",N235,0))),
IF($U$2=$S$6,$F235*SUM(J235,IF($S235="",0,IF(INDEX($V$3:$V$5,MATCH($S235,$U$3:$U$5,0))="Yes",N235,0)),0)*$R235)))</f>
        <v>0</v>
      </c>
      <c r="Y235" s="162" t="e" cm="1">
        <f t="array" ref="Y235">INDEX($U235:$W235,,MATCH('Instructions &amp; General Inputs'!$C$35,$U$8:$W$8,0))</f>
        <v>#N/A</v>
      </c>
      <c r="AA235" s="80" t="s">
        <v>143</v>
      </c>
      <c r="AB235" s="80" t="s">
        <v>147</v>
      </c>
      <c r="AC235" s="80" t="s">
        <v>55</v>
      </c>
      <c r="AD235" s="80" t="s">
        <v>4</v>
      </c>
      <c r="AE235" s="80" t="s">
        <v>7</v>
      </c>
      <c r="AF235" s="80" t="s">
        <v>148</v>
      </c>
      <c r="AG235" s="80">
        <v>196805.2884106338</v>
      </c>
      <c r="AH235" s="80">
        <v>0.77272278999999999</v>
      </c>
      <c r="AI235">
        <f t="shared" si="40"/>
        <v>2019</v>
      </c>
      <c r="AK235" s="80" t="s">
        <v>163</v>
      </c>
      <c r="AL235" s="80" t="s">
        <v>152</v>
      </c>
      <c r="AM235" s="80" t="s">
        <v>147</v>
      </c>
      <c r="AN235" s="80" t="s">
        <v>57</v>
      </c>
      <c r="AO235" s="80" t="s">
        <v>4</v>
      </c>
      <c r="AP235" s="80" t="s">
        <v>8</v>
      </c>
      <c r="AQ235" s="80">
        <v>2905</v>
      </c>
      <c r="AR235">
        <f t="shared" si="41"/>
        <v>2019</v>
      </c>
    </row>
    <row r="236" spans="2:44" x14ac:dyDescent="0.3">
      <c r="B236" s="23" t="s">
        <v>48</v>
      </c>
      <c r="C236" s="23" t="s">
        <v>4</v>
      </c>
      <c r="D236" s="23" t="s">
        <v>10</v>
      </c>
      <c r="E236" s="23" t="s">
        <v>60</v>
      </c>
      <c r="F236" s="82">
        <f>IF(INDEX('Instructions &amp; General Inputs'!$D$24:$D$32,MATCH(E236,'Instructions &amp; General Inputs'!$C$24:$C$32,0))="Yes",SUMIFS($AG:$AG,$AI:$AI,F$5,$AC:$AC,$E236,$AD:$AD,$C236,$AE:$AE,$D236),0)</f>
        <v>0</v>
      </c>
      <c r="G236" s="25"/>
      <c r="H236" s="161">
        <v>0.2</v>
      </c>
      <c r="I236" s="161">
        <v>0.25</v>
      </c>
      <c r="J236" s="161">
        <v>0.33333333333333331</v>
      </c>
      <c r="K236" s="25"/>
      <c r="L236" s="161" t="s">
        <v>482</v>
      </c>
      <c r="M236" s="161" t="s">
        <v>482</v>
      </c>
      <c r="N236" s="161" t="s">
        <v>482</v>
      </c>
      <c r="O236" s="25"/>
      <c r="P236" s="167">
        <v>1</v>
      </c>
      <c r="Q236" s="167">
        <v>0</v>
      </c>
      <c r="R236" s="167">
        <v>1</v>
      </c>
      <c r="S236" s="160" t="str">
        <f t="shared" si="39"/>
        <v/>
      </c>
      <c r="T236" s="25"/>
      <c r="U236" s="162" t="b" cm="1">
        <f t="array" ref="U236">IF(COUNTIFS($P$8:$R$8,$U$2)&gt;0,$F236*H236*INDEX($P236:$R236,,MATCH($U$2,$P$8:$R$8,0)),
IF($U$2=$S$5,$F236*SUM(H236,IF($S236="",0,IF(INDEX($V$3:$V$5,MATCH($S236,$U$3:$U$5,0))="Yes",L236,0))),
IF($U$2=$S$6,$F236*SUM(H236,IF($S236="",0,IF(INDEX($V$3:$V$5,MATCH($S236,$U$3:$U$5,0))="Yes",L236,0)),0)*$R236)))</f>
        <v>0</v>
      </c>
      <c r="V236" s="162" t="b" cm="1">
        <f t="array" ref="V236">IF(COUNTIFS($P$8:$R$8,$U$2)&gt;0,$F236*I236*INDEX($P236:$R236,,MATCH($U$2,$P$8:$R$8,0)),
IF($U$2=$S$5,$F236*SUM(I236,IF($S236="",0,IF(INDEX($V$3:$V$5,MATCH($S236,$U$3:$U$5,0))="Yes",M236,0))),
IF($U$2=$S$6,$F236*SUM(I236,IF($S236="",0,IF(INDEX($V$3:$V$5,MATCH($S236,$U$3:$U$5,0))="Yes",M236,0)),0)*$R236)))</f>
        <v>0</v>
      </c>
      <c r="W236" s="162" t="b" cm="1">
        <f t="array" ref="W236">IF(COUNTIFS($P$8:$R$8,$U$2)&gt;0,$F236*J236*INDEX($P236:$R236,,MATCH($U$2,$P$8:$R$8,0)),
IF($U$2=$S$5,$F236*SUM(J236,IF($S236="",0,IF(INDEX($V$3:$V$5,MATCH($S236,$U$3:$U$5,0))="Yes",N236,0))),
IF($U$2=$S$6,$F236*SUM(J236,IF($S236="",0,IF(INDEX($V$3:$V$5,MATCH($S236,$U$3:$U$5,0))="Yes",N236,0)),0)*$R236)))</f>
        <v>0</v>
      </c>
      <c r="Y236" s="162" t="e" cm="1">
        <f t="array" ref="Y236">INDEX($U236:$W236,,MATCH('Instructions &amp; General Inputs'!$C$35,$U$8:$W$8,0))</f>
        <v>#N/A</v>
      </c>
      <c r="AA236" s="80" t="s">
        <v>143</v>
      </c>
      <c r="AB236" s="80" t="s">
        <v>147</v>
      </c>
      <c r="AC236" s="80" t="s">
        <v>55</v>
      </c>
      <c r="AD236" s="80" t="s">
        <v>4</v>
      </c>
      <c r="AE236" s="80" t="s">
        <v>8</v>
      </c>
      <c r="AF236" s="80" t="s">
        <v>145</v>
      </c>
      <c r="AG236" s="80">
        <v>186212.15782758594</v>
      </c>
      <c r="AH236" s="80">
        <v>1.6374087100000001</v>
      </c>
      <c r="AI236">
        <f t="shared" si="40"/>
        <v>2019</v>
      </c>
      <c r="AK236" s="80" t="s">
        <v>163</v>
      </c>
      <c r="AL236" s="80" t="s">
        <v>152</v>
      </c>
      <c r="AM236" s="80" t="s">
        <v>147</v>
      </c>
      <c r="AN236" s="80" t="s">
        <v>57</v>
      </c>
      <c r="AO236" s="80" t="s">
        <v>11</v>
      </c>
      <c r="AP236" s="80" t="s">
        <v>8</v>
      </c>
      <c r="AQ236" s="80">
        <v>435</v>
      </c>
      <c r="AR236">
        <f t="shared" si="41"/>
        <v>2019</v>
      </c>
    </row>
    <row r="237" spans="2:44" x14ac:dyDescent="0.3">
      <c r="B237" s="23" t="s">
        <v>48</v>
      </c>
      <c r="C237" s="23" t="s">
        <v>11</v>
      </c>
      <c r="D237" s="23" t="s">
        <v>12</v>
      </c>
      <c r="E237" s="23" t="s">
        <v>60</v>
      </c>
      <c r="F237" s="82">
        <f>IF(INDEX('Instructions &amp; General Inputs'!$D$24:$D$32,MATCH(E237,'Instructions &amp; General Inputs'!$C$24:$C$32,0))="Yes",SUMIFS($AG:$AG,$AI:$AI,F$5,$AC:$AC,$E237,$AD:$AD,$C237,$AE:$AE,$D237),0)</f>
        <v>0</v>
      </c>
      <c r="G237" s="25"/>
      <c r="H237" s="161">
        <v>0.12</v>
      </c>
      <c r="I237" s="161">
        <v>0.15</v>
      </c>
      <c r="J237" s="161">
        <v>0.19999999999999998</v>
      </c>
      <c r="K237" s="25"/>
      <c r="L237" s="161">
        <v>0.4</v>
      </c>
      <c r="M237" s="161">
        <v>0.4</v>
      </c>
      <c r="N237" s="161">
        <v>0.4</v>
      </c>
      <c r="O237" s="25"/>
      <c r="P237" s="167">
        <v>1</v>
      </c>
      <c r="Q237" s="167">
        <v>0</v>
      </c>
      <c r="R237" s="167">
        <v>1</v>
      </c>
      <c r="S237" s="160" t="str">
        <f t="shared" si="39"/>
        <v>SMI</v>
      </c>
      <c r="T237" s="25"/>
      <c r="U237" s="162" t="b" cm="1">
        <f t="array" ref="U237">IF(COUNTIFS($P$8:$R$8,$U$2)&gt;0,$F237*H237*INDEX($P237:$R237,,MATCH($U$2,$P$8:$R$8,0)),
IF($U$2=$S$5,$F237*SUM(H237,IF($S237="",0,IF(INDEX($V$3:$V$5,MATCH($S237,$U$3:$U$5,0))="Yes",L237,0))),
IF($U$2=$S$6,$F237*SUM(H237,IF($S237="",0,IF(INDEX($V$3:$V$5,MATCH($S237,$U$3:$U$5,0))="Yes",L237,0)),0)*$R237)))</f>
        <v>0</v>
      </c>
      <c r="V237" s="162" t="b" cm="1">
        <f t="array" ref="V237">IF(COUNTIFS($P$8:$R$8,$U$2)&gt;0,$F237*I237*INDEX($P237:$R237,,MATCH($U$2,$P$8:$R$8,0)),
IF($U$2=$S$5,$F237*SUM(I237,IF($S237="",0,IF(INDEX($V$3:$V$5,MATCH($S237,$U$3:$U$5,0))="Yes",M237,0))),
IF($U$2=$S$6,$F237*SUM(I237,IF($S237="",0,IF(INDEX($V$3:$V$5,MATCH($S237,$U$3:$U$5,0))="Yes",M237,0)),0)*$R237)))</f>
        <v>0</v>
      </c>
      <c r="W237" s="162" t="b" cm="1">
        <f t="array" ref="W237">IF(COUNTIFS($P$8:$R$8,$U$2)&gt;0,$F237*J237*INDEX($P237:$R237,,MATCH($U$2,$P$8:$R$8,0)),
IF($U$2=$S$5,$F237*SUM(J237,IF($S237="",0,IF(INDEX($V$3:$V$5,MATCH($S237,$U$3:$U$5,0))="Yes",N237,0))),
IF($U$2=$S$6,$F237*SUM(J237,IF($S237="",0,IF(INDEX($V$3:$V$5,MATCH($S237,$U$3:$U$5,0))="Yes",N237,0)),0)*$R237)))</f>
        <v>0</v>
      </c>
      <c r="Y237" s="162" t="e" cm="1">
        <f t="array" ref="Y237">INDEX($U237:$W237,,MATCH('Instructions &amp; General Inputs'!$C$35,$U$8:$W$8,0))</f>
        <v>#N/A</v>
      </c>
      <c r="AA237" s="80" t="s">
        <v>143</v>
      </c>
      <c r="AB237" s="80" t="s">
        <v>147</v>
      </c>
      <c r="AC237" s="80" t="s">
        <v>55</v>
      </c>
      <c r="AD237" s="80" t="s">
        <v>4</v>
      </c>
      <c r="AE237" s="80" t="s">
        <v>8</v>
      </c>
      <c r="AF237" s="80" t="s">
        <v>146</v>
      </c>
      <c r="AG237" s="80">
        <v>20913</v>
      </c>
      <c r="AH237" s="80">
        <v>1.68071031</v>
      </c>
      <c r="AI237">
        <f t="shared" si="40"/>
        <v>2019</v>
      </c>
      <c r="AK237" s="80" t="s">
        <v>163</v>
      </c>
      <c r="AL237" s="80" t="s">
        <v>152</v>
      </c>
      <c r="AM237" s="80" t="s">
        <v>147</v>
      </c>
      <c r="AN237" s="80" t="s">
        <v>58</v>
      </c>
      <c r="AO237" s="80" t="s">
        <v>20</v>
      </c>
      <c r="AP237" s="80" t="s">
        <v>14</v>
      </c>
      <c r="AQ237" s="80">
        <v>1</v>
      </c>
      <c r="AR237">
        <f t="shared" si="41"/>
        <v>2019</v>
      </c>
    </row>
    <row r="238" spans="2:44" x14ac:dyDescent="0.3">
      <c r="B238" s="23" t="s">
        <v>48</v>
      </c>
      <c r="C238" s="23" t="s">
        <v>11</v>
      </c>
      <c r="D238" s="23" t="s">
        <v>8</v>
      </c>
      <c r="E238" s="23" t="s">
        <v>60</v>
      </c>
      <c r="F238" s="82">
        <f>IF(INDEX('Instructions &amp; General Inputs'!$D$24:$D$32,MATCH(E238,'Instructions &amp; General Inputs'!$C$24:$C$32,0))="Yes",SUMIFS($AG:$AG,$AI:$AI,F$5,$AC:$AC,$E238,$AD:$AD,$C238,$AE:$AE,$D238),0)</f>
        <v>0</v>
      </c>
      <c r="G238" s="25"/>
      <c r="H238" s="161">
        <v>0.12</v>
      </c>
      <c r="I238" s="161">
        <v>0.15</v>
      </c>
      <c r="J238" s="161">
        <v>0.19999999999999998</v>
      </c>
      <c r="K238" s="25"/>
      <c r="L238" s="161">
        <v>0.4</v>
      </c>
      <c r="M238" s="161">
        <v>0.4</v>
      </c>
      <c r="N238" s="161">
        <v>0.4</v>
      </c>
      <c r="O238" s="25"/>
      <c r="P238" s="167">
        <v>1</v>
      </c>
      <c r="Q238" s="167">
        <v>0</v>
      </c>
      <c r="R238" s="167">
        <v>1</v>
      </c>
      <c r="S238" s="160" t="str">
        <f t="shared" si="39"/>
        <v>SMI</v>
      </c>
      <c r="T238" s="25"/>
      <c r="U238" s="162" t="b" cm="1">
        <f t="array" ref="U238">IF(COUNTIFS($P$8:$R$8,$U$2)&gt;0,$F238*H238*INDEX($P238:$R238,,MATCH($U$2,$P$8:$R$8,0)),
IF($U$2=$S$5,$F238*SUM(H238,IF($S238="",0,IF(INDEX($V$3:$V$5,MATCH($S238,$U$3:$U$5,0))="Yes",L238,0))),
IF($U$2=$S$6,$F238*SUM(H238,IF($S238="",0,IF(INDEX($V$3:$V$5,MATCH($S238,$U$3:$U$5,0))="Yes",L238,0)),0)*$R238)))</f>
        <v>0</v>
      </c>
      <c r="V238" s="162" t="b" cm="1">
        <f t="array" ref="V238">IF(COUNTIFS($P$8:$R$8,$U$2)&gt;0,$F238*I238*INDEX($P238:$R238,,MATCH($U$2,$P$8:$R$8,0)),
IF($U$2=$S$5,$F238*SUM(I238,IF($S238="",0,IF(INDEX($V$3:$V$5,MATCH($S238,$U$3:$U$5,0))="Yes",M238,0))),
IF($U$2=$S$6,$F238*SUM(I238,IF($S238="",0,IF(INDEX($V$3:$V$5,MATCH($S238,$U$3:$U$5,0))="Yes",M238,0)),0)*$R238)))</f>
        <v>0</v>
      </c>
      <c r="W238" s="162" t="b" cm="1">
        <f t="array" ref="W238">IF(COUNTIFS($P$8:$R$8,$U$2)&gt;0,$F238*J238*INDEX($P238:$R238,,MATCH($U$2,$P$8:$R$8,0)),
IF($U$2=$S$5,$F238*SUM(J238,IF($S238="",0,IF(INDEX($V$3:$V$5,MATCH($S238,$U$3:$U$5,0))="Yes",N238,0))),
IF($U$2=$S$6,$F238*SUM(J238,IF($S238="",0,IF(INDEX($V$3:$V$5,MATCH($S238,$U$3:$U$5,0))="Yes",N238,0)),0)*$R238)))</f>
        <v>0</v>
      </c>
      <c r="Y238" s="162" t="e" cm="1">
        <f t="array" ref="Y238">INDEX($U238:$W238,,MATCH('Instructions &amp; General Inputs'!$C$35,$U$8:$W$8,0))</f>
        <v>#N/A</v>
      </c>
      <c r="AA238" s="80" t="s">
        <v>143</v>
      </c>
      <c r="AB238" s="80" t="s">
        <v>147</v>
      </c>
      <c r="AC238" s="80" t="s">
        <v>55</v>
      </c>
      <c r="AD238" s="80" t="s">
        <v>4</v>
      </c>
      <c r="AE238" s="80" t="s">
        <v>8</v>
      </c>
      <c r="AF238" s="80" t="s">
        <v>148</v>
      </c>
      <c r="AG238" s="80">
        <v>72741.965858072042</v>
      </c>
      <c r="AH238" s="80">
        <v>1.6321916000000001</v>
      </c>
      <c r="AI238">
        <f t="shared" si="40"/>
        <v>2019</v>
      </c>
      <c r="AK238" s="80" t="s">
        <v>163</v>
      </c>
      <c r="AL238" s="80" t="s">
        <v>152</v>
      </c>
      <c r="AM238" s="80" t="s">
        <v>147</v>
      </c>
      <c r="AN238" s="80" t="s">
        <v>58</v>
      </c>
      <c r="AO238" s="80" t="s">
        <v>116</v>
      </c>
      <c r="AP238" s="80" t="s">
        <v>22</v>
      </c>
      <c r="AQ238" s="80">
        <v>8</v>
      </c>
      <c r="AR238">
        <f t="shared" si="41"/>
        <v>2019</v>
      </c>
    </row>
    <row r="239" spans="2:44" x14ac:dyDescent="0.3">
      <c r="B239" s="23" t="s">
        <v>48</v>
      </c>
      <c r="C239" s="23" t="s">
        <v>11</v>
      </c>
      <c r="D239" s="23" t="s">
        <v>9</v>
      </c>
      <c r="E239" s="23" t="s">
        <v>60</v>
      </c>
      <c r="F239" s="82">
        <f>IF(INDEX('Instructions &amp; General Inputs'!$D$24:$D$32,MATCH(E239,'Instructions &amp; General Inputs'!$C$24:$C$32,0))="Yes",SUMIFS($AG:$AG,$AI:$AI,F$5,$AC:$AC,$E239,$AD:$AD,$C239,$AE:$AE,$D239),0)</f>
        <v>0</v>
      </c>
      <c r="G239" s="25"/>
      <c r="H239" s="161">
        <v>0.12</v>
      </c>
      <c r="I239" s="161">
        <v>0.15</v>
      </c>
      <c r="J239" s="161">
        <v>0.19999999999999998</v>
      </c>
      <c r="K239" s="25"/>
      <c r="L239" s="161">
        <v>0.4</v>
      </c>
      <c r="M239" s="161">
        <v>0.4</v>
      </c>
      <c r="N239" s="161">
        <v>0.4</v>
      </c>
      <c r="O239" s="25"/>
      <c r="P239" s="167">
        <v>1</v>
      </c>
      <c r="Q239" s="167">
        <v>0</v>
      </c>
      <c r="R239" s="167">
        <v>1</v>
      </c>
      <c r="S239" s="160" t="str">
        <f t="shared" si="39"/>
        <v>SMI</v>
      </c>
      <c r="T239" s="25"/>
      <c r="U239" s="162" t="b" cm="1">
        <f t="array" ref="U239">IF(COUNTIFS($P$8:$R$8,$U$2)&gt;0,$F239*H239*INDEX($P239:$R239,,MATCH($U$2,$P$8:$R$8,0)),
IF($U$2=$S$5,$F239*SUM(H239,IF($S239="",0,IF(INDEX($V$3:$V$5,MATCH($S239,$U$3:$U$5,0))="Yes",L239,0))),
IF($U$2=$S$6,$F239*SUM(H239,IF($S239="",0,IF(INDEX($V$3:$V$5,MATCH($S239,$U$3:$U$5,0))="Yes",L239,0)),0)*$R239)))</f>
        <v>0</v>
      </c>
      <c r="V239" s="162" t="b" cm="1">
        <f t="array" ref="V239">IF(COUNTIFS($P$8:$R$8,$U$2)&gt;0,$F239*I239*INDEX($P239:$R239,,MATCH($U$2,$P$8:$R$8,0)),
IF($U$2=$S$5,$F239*SUM(I239,IF($S239="",0,IF(INDEX($V$3:$V$5,MATCH($S239,$U$3:$U$5,0))="Yes",M239,0))),
IF($U$2=$S$6,$F239*SUM(I239,IF($S239="",0,IF(INDEX($V$3:$V$5,MATCH($S239,$U$3:$U$5,0))="Yes",M239,0)),0)*$R239)))</f>
        <v>0</v>
      </c>
      <c r="W239" s="162" t="b" cm="1">
        <f t="array" ref="W239">IF(COUNTIFS($P$8:$R$8,$U$2)&gt;0,$F239*J239*INDEX($P239:$R239,,MATCH($U$2,$P$8:$R$8,0)),
IF($U$2=$S$5,$F239*SUM(J239,IF($S239="",0,IF(INDEX($V$3:$V$5,MATCH($S239,$U$3:$U$5,0))="Yes",N239,0))),
IF($U$2=$S$6,$F239*SUM(J239,IF($S239="",0,IF(INDEX($V$3:$V$5,MATCH($S239,$U$3:$U$5,0))="Yes",N239,0)),0)*$R239)))</f>
        <v>0</v>
      </c>
      <c r="Y239" s="162" t="e" cm="1">
        <f t="array" ref="Y239">INDEX($U239:$W239,,MATCH('Instructions &amp; General Inputs'!$C$35,$U$8:$W$8,0))</f>
        <v>#N/A</v>
      </c>
      <c r="AA239" s="80" t="s">
        <v>143</v>
      </c>
      <c r="AB239" s="80" t="s">
        <v>147</v>
      </c>
      <c r="AC239" s="80" t="s">
        <v>55</v>
      </c>
      <c r="AD239" s="80" t="s">
        <v>4</v>
      </c>
      <c r="AE239" s="80" t="s">
        <v>9</v>
      </c>
      <c r="AF239" s="80" t="s">
        <v>145</v>
      </c>
      <c r="AG239" s="80">
        <v>104354.6714592129</v>
      </c>
      <c r="AH239" s="80">
        <v>0.92704032000000003</v>
      </c>
      <c r="AI239">
        <f t="shared" si="40"/>
        <v>2019</v>
      </c>
      <c r="AK239" s="80" t="s">
        <v>163</v>
      </c>
      <c r="AL239" s="80" t="s">
        <v>152</v>
      </c>
      <c r="AM239" s="80" t="s">
        <v>147</v>
      </c>
      <c r="AN239" s="80" t="s">
        <v>58</v>
      </c>
      <c r="AO239" s="80" t="s">
        <v>116</v>
      </c>
      <c r="AP239" s="80" t="s">
        <v>23</v>
      </c>
      <c r="AQ239" s="80">
        <v>1</v>
      </c>
      <c r="AR239">
        <f t="shared" si="41"/>
        <v>2019</v>
      </c>
    </row>
    <row r="240" spans="2:44" x14ac:dyDescent="0.3">
      <c r="B240" s="23" t="s">
        <v>48</v>
      </c>
      <c r="C240" s="23" t="s">
        <v>11</v>
      </c>
      <c r="D240" s="23" t="s">
        <v>10</v>
      </c>
      <c r="E240" s="23" t="s">
        <v>60</v>
      </c>
      <c r="F240" s="82">
        <f>IF(INDEX('Instructions &amp; General Inputs'!$D$24:$D$32,MATCH(E240,'Instructions &amp; General Inputs'!$C$24:$C$32,0))="Yes",SUMIFS($AG:$AG,$AI:$AI,F$5,$AC:$AC,$E240,$AD:$AD,$C240,$AE:$AE,$D240),0)</f>
        <v>0</v>
      </c>
      <c r="G240" s="25"/>
      <c r="H240" s="161">
        <v>0.12</v>
      </c>
      <c r="I240" s="161">
        <v>0.15</v>
      </c>
      <c r="J240" s="161">
        <v>0.19999999999999998</v>
      </c>
      <c r="K240" s="25"/>
      <c r="L240" s="161">
        <v>0.4</v>
      </c>
      <c r="M240" s="161">
        <v>0.4</v>
      </c>
      <c r="N240" s="161">
        <v>0.4</v>
      </c>
      <c r="O240" s="25"/>
      <c r="P240" s="167">
        <v>1</v>
      </c>
      <c r="Q240" s="167">
        <v>0</v>
      </c>
      <c r="R240" s="167">
        <v>1</v>
      </c>
      <c r="S240" s="160" t="str">
        <f t="shared" si="39"/>
        <v>SMI</v>
      </c>
      <c r="T240" s="25"/>
      <c r="U240" s="162" t="b" cm="1">
        <f t="array" ref="U240">IF(COUNTIFS($P$8:$R$8,$U$2)&gt;0,$F240*H240*INDEX($P240:$R240,,MATCH($U$2,$P$8:$R$8,0)),
IF($U$2=$S$5,$F240*SUM(H240,IF($S240="",0,IF(INDEX($V$3:$V$5,MATCH($S240,$U$3:$U$5,0))="Yes",L240,0))),
IF($U$2=$S$6,$F240*SUM(H240,IF($S240="",0,IF(INDEX($V$3:$V$5,MATCH($S240,$U$3:$U$5,0))="Yes",L240,0)),0)*$R240)))</f>
        <v>0</v>
      </c>
      <c r="V240" s="162" t="b" cm="1">
        <f t="array" ref="V240">IF(COUNTIFS($P$8:$R$8,$U$2)&gt;0,$F240*I240*INDEX($P240:$R240,,MATCH($U$2,$P$8:$R$8,0)),
IF($U$2=$S$5,$F240*SUM(I240,IF($S240="",0,IF(INDEX($V$3:$V$5,MATCH($S240,$U$3:$U$5,0))="Yes",M240,0))),
IF($U$2=$S$6,$F240*SUM(I240,IF($S240="",0,IF(INDEX($V$3:$V$5,MATCH($S240,$U$3:$U$5,0))="Yes",M240,0)),0)*$R240)))</f>
        <v>0</v>
      </c>
      <c r="W240" s="162" t="b" cm="1">
        <f t="array" ref="W240">IF(COUNTIFS($P$8:$R$8,$U$2)&gt;0,$F240*J240*INDEX($P240:$R240,,MATCH($U$2,$P$8:$R$8,0)),
IF($U$2=$S$5,$F240*SUM(J240,IF($S240="",0,IF(INDEX($V$3:$V$5,MATCH($S240,$U$3:$U$5,0))="Yes",N240,0))),
IF($U$2=$S$6,$F240*SUM(J240,IF($S240="",0,IF(INDEX($V$3:$V$5,MATCH($S240,$U$3:$U$5,0))="Yes",N240,0)),0)*$R240)))</f>
        <v>0</v>
      </c>
      <c r="Y240" s="162" t="e" cm="1">
        <f t="array" ref="Y240">INDEX($U240:$W240,,MATCH('Instructions &amp; General Inputs'!$C$35,$U$8:$W$8,0))</f>
        <v>#N/A</v>
      </c>
      <c r="AA240" s="80" t="s">
        <v>143</v>
      </c>
      <c r="AB240" s="80" t="s">
        <v>147</v>
      </c>
      <c r="AC240" s="80" t="s">
        <v>55</v>
      </c>
      <c r="AD240" s="80" t="s">
        <v>4</v>
      </c>
      <c r="AE240" s="80" t="s">
        <v>9</v>
      </c>
      <c r="AF240" s="80" t="s">
        <v>146</v>
      </c>
      <c r="AG240" s="80">
        <v>11937</v>
      </c>
      <c r="AH240" s="80">
        <v>0.95176442999999999</v>
      </c>
      <c r="AI240">
        <f t="shared" si="40"/>
        <v>2019</v>
      </c>
      <c r="AK240" s="80" t="s">
        <v>163</v>
      </c>
      <c r="AL240" s="80" t="s">
        <v>152</v>
      </c>
      <c r="AM240" s="80" t="s">
        <v>147</v>
      </c>
      <c r="AN240" s="80" t="s">
        <v>58</v>
      </c>
      <c r="AO240" s="80" t="s">
        <v>13</v>
      </c>
      <c r="AP240" s="80" t="s">
        <v>14</v>
      </c>
      <c r="AQ240" s="80">
        <v>19</v>
      </c>
      <c r="AR240">
        <f t="shared" si="41"/>
        <v>2019</v>
      </c>
    </row>
    <row r="241" spans="2:44" x14ac:dyDescent="0.3">
      <c r="B241" s="23" t="s">
        <v>48</v>
      </c>
      <c r="C241" s="23" t="s">
        <v>13</v>
      </c>
      <c r="D241" s="23" t="s">
        <v>5</v>
      </c>
      <c r="E241" s="23" t="s">
        <v>60</v>
      </c>
      <c r="F241" s="82">
        <f>IF(INDEX('Instructions &amp; General Inputs'!$D$24:$D$32,MATCH(E241,'Instructions &amp; General Inputs'!$C$24:$C$32,0))="Yes",SUMIFS($AG:$AG,$AI:$AI,F$5,$AC:$AC,$E241,$AD:$AD,$C241,$AE:$AE,$D241),0)</f>
        <v>0</v>
      </c>
      <c r="G241" s="25"/>
      <c r="H241" s="161">
        <v>0.2</v>
      </c>
      <c r="I241" s="161">
        <v>0.25</v>
      </c>
      <c r="J241" s="161">
        <v>0.33333333333333331</v>
      </c>
      <c r="K241" s="25"/>
      <c r="L241" s="161" t="s">
        <v>482</v>
      </c>
      <c r="M241" s="161" t="s">
        <v>482</v>
      </c>
      <c r="N241" s="161" t="s">
        <v>482</v>
      </c>
      <c r="O241" s="25"/>
      <c r="P241" s="167">
        <v>1</v>
      </c>
      <c r="Q241" s="167">
        <v>0</v>
      </c>
      <c r="R241" s="167">
        <v>1</v>
      </c>
      <c r="S241" s="160" t="str">
        <f t="shared" si="39"/>
        <v/>
      </c>
      <c r="T241" s="25"/>
      <c r="U241" s="162" t="b" cm="1">
        <f t="array" ref="U241">IF(COUNTIFS($P$8:$R$8,$U$2)&gt;0,$F241*H241*INDEX($P241:$R241,,MATCH($U$2,$P$8:$R$8,0)),
IF($U$2=$S$5,$F241*SUM(H241,IF($S241="",0,IF(INDEX($V$3:$V$5,MATCH($S241,$U$3:$U$5,0))="Yes",L241,0))),
IF($U$2=$S$6,$F241*SUM(H241,IF($S241="",0,IF(INDEX($V$3:$V$5,MATCH($S241,$U$3:$U$5,0))="Yes",L241,0)),0)*$R241)))</f>
        <v>0</v>
      </c>
      <c r="V241" s="162" t="b" cm="1">
        <f t="array" ref="V241">IF(COUNTIFS($P$8:$R$8,$U$2)&gt;0,$F241*I241*INDEX($P241:$R241,,MATCH($U$2,$P$8:$R$8,0)),
IF($U$2=$S$5,$F241*SUM(I241,IF($S241="",0,IF(INDEX($V$3:$V$5,MATCH($S241,$U$3:$U$5,0))="Yes",M241,0))),
IF($U$2=$S$6,$F241*SUM(I241,IF($S241="",0,IF(INDEX($V$3:$V$5,MATCH($S241,$U$3:$U$5,0))="Yes",M241,0)),0)*$R241)))</f>
        <v>0</v>
      </c>
      <c r="W241" s="162" t="b" cm="1">
        <f t="array" ref="W241">IF(COUNTIFS($P$8:$R$8,$U$2)&gt;0,$F241*J241*INDEX($P241:$R241,,MATCH($U$2,$P$8:$R$8,0)),
IF($U$2=$S$5,$F241*SUM(J241,IF($S241="",0,IF(INDEX($V$3:$V$5,MATCH($S241,$U$3:$U$5,0))="Yes",N241,0))),
IF($U$2=$S$6,$F241*SUM(J241,IF($S241="",0,IF(INDEX($V$3:$V$5,MATCH($S241,$U$3:$U$5,0))="Yes",N241,0)),0)*$R241)))</f>
        <v>0</v>
      </c>
      <c r="Y241" s="162" t="e" cm="1">
        <f t="array" ref="Y241">INDEX($U241:$W241,,MATCH('Instructions &amp; General Inputs'!$C$35,$U$8:$W$8,0))</f>
        <v>#N/A</v>
      </c>
      <c r="AA241" s="80" t="s">
        <v>143</v>
      </c>
      <c r="AB241" s="80" t="s">
        <v>147</v>
      </c>
      <c r="AC241" s="80" t="s">
        <v>55</v>
      </c>
      <c r="AD241" s="80" t="s">
        <v>4</v>
      </c>
      <c r="AE241" s="80" t="s">
        <v>9</v>
      </c>
      <c r="AF241" s="80" t="s">
        <v>148</v>
      </c>
      <c r="AG241" s="80">
        <v>40912.225048094988</v>
      </c>
      <c r="AH241" s="80">
        <v>0.92085620999999995</v>
      </c>
      <c r="AI241">
        <f t="shared" si="40"/>
        <v>2019</v>
      </c>
      <c r="AK241" s="80" t="s">
        <v>163</v>
      </c>
      <c r="AL241" s="80" t="s">
        <v>152</v>
      </c>
      <c r="AM241" s="80" t="s">
        <v>147</v>
      </c>
      <c r="AN241" s="80" t="s">
        <v>58</v>
      </c>
      <c r="AO241" s="80" t="s">
        <v>15</v>
      </c>
      <c r="AP241" s="80" t="s">
        <v>14</v>
      </c>
      <c r="AQ241" s="80">
        <v>20</v>
      </c>
      <c r="AR241">
        <f t="shared" si="41"/>
        <v>2019</v>
      </c>
    </row>
    <row r="242" spans="2:44" x14ac:dyDescent="0.3">
      <c r="B242" s="23" t="s">
        <v>48</v>
      </c>
      <c r="C242" s="23" t="s">
        <v>13</v>
      </c>
      <c r="D242" s="23" t="s">
        <v>6</v>
      </c>
      <c r="E242" s="23" t="s">
        <v>60</v>
      </c>
      <c r="F242" s="82">
        <f>IF(INDEX('Instructions &amp; General Inputs'!$D$24:$D$32,MATCH(E242,'Instructions &amp; General Inputs'!$C$24:$C$32,0))="Yes",SUMIFS($AG:$AG,$AI:$AI,F$5,$AC:$AC,$E242,$AD:$AD,$C242,$AE:$AE,$D242),0)</f>
        <v>0</v>
      </c>
      <c r="G242" s="25"/>
      <c r="H242" s="161">
        <v>0.2</v>
      </c>
      <c r="I242" s="161">
        <v>0.25</v>
      </c>
      <c r="J242" s="161">
        <v>0.33333333333333331</v>
      </c>
      <c r="K242" s="25"/>
      <c r="L242" s="161" t="s">
        <v>482</v>
      </c>
      <c r="M242" s="161" t="s">
        <v>482</v>
      </c>
      <c r="N242" s="161" t="s">
        <v>482</v>
      </c>
      <c r="O242" s="25"/>
      <c r="P242" s="167">
        <v>1</v>
      </c>
      <c r="Q242" s="167">
        <v>0</v>
      </c>
      <c r="R242" s="167">
        <v>1</v>
      </c>
      <c r="S242" s="160" t="str">
        <f t="shared" si="39"/>
        <v/>
      </c>
      <c r="T242" s="25"/>
      <c r="U242" s="162" t="b" cm="1">
        <f t="array" ref="U242">IF(COUNTIFS($P$8:$R$8,$U$2)&gt;0,$F242*H242*INDEX($P242:$R242,,MATCH($U$2,$P$8:$R$8,0)),
IF($U$2=$S$5,$F242*SUM(H242,IF($S242="",0,IF(INDEX($V$3:$V$5,MATCH($S242,$U$3:$U$5,0))="Yes",L242,0))),
IF($U$2=$S$6,$F242*SUM(H242,IF($S242="",0,IF(INDEX($V$3:$V$5,MATCH($S242,$U$3:$U$5,0))="Yes",L242,0)),0)*$R242)))</f>
        <v>0</v>
      </c>
      <c r="V242" s="162" t="b" cm="1">
        <f t="array" ref="V242">IF(COUNTIFS($P$8:$R$8,$U$2)&gt;0,$F242*I242*INDEX($P242:$R242,,MATCH($U$2,$P$8:$R$8,0)),
IF($U$2=$S$5,$F242*SUM(I242,IF($S242="",0,IF(INDEX($V$3:$V$5,MATCH($S242,$U$3:$U$5,0))="Yes",M242,0))),
IF($U$2=$S$6,$F242*SUM(I242,IF($S242="",0,IF(INDEX($V$3:$V$5,MATCH($S242,$U$3:$U$5,0))="Yes",M242,0)),0)*$R242)))</f>
        <v>0</v>
      </c>
      <c r="W242" s="162" t="b" cm="1">
        <f t="array" ref="W242">IF(COUNTIFS($P$8:$R$8,$U$2)&gt;0,$F242*J242*INDEX($P242:$R242,,MATCH($U$2,$P$8:$R$8,0)),
IF($U$2=$S$5,$F242*SUM(J242,IF($S242="",0,IF(INDEX($V$3:$V$5,MATCH($S242,$U$3:$U$5,0))="Yes",N242,0))),
IF($U$2=$S$6,$F242*SUM(J242,IF($S242="",0,IF(INDEX($V$3:$V$5,MATCH($S242,$U$3:$U$5,0))="Yes",N242,0)),0)*$R242)))</f>
        <v>0</v>
      </c>
      <c r="Y242" s="162" t="e" cm="1">
        <f t="array" ref="Y242">INDEX($U242:$W242,,MATCH('Instructions &amp; General Inputs'!$C$35,$U$8:$W$8,0))</f>
        <v>#N/A</v>
      </c>
      <c r="AA242" s="80" t="s">
        <v>143</v>
      </c>
      <c r="AB242" s="80" t="s">
        <v>147</v>
      </c>
      <c r="AC242" s="80" t="s">
        <v>55</v>
      </c>
      <c r="AD242" s="80" t="s">
        <v>4</v>
      </c>
      <c r="AE242" s="80" t="s">
        <v>6</v>
      </c>
      <c r="AF242" s="80" t="s">
        <v>145</v>
      </c>
      <c r="AG242" s="80">
        <v>36494.682905510068</v>
      </c>
      <c r="AH242" s="80" t="s">
        <v>33</v>
      </c>
      <c r="AI242">
        <f t="shared" si="40"/>
        <v>2019</v>
      </c>
      <c r="AK242" s="80" t="s">
        <v>163</v>
      </c>
      <c r="AL242" s="80" t="s">
        <v>152</v>
      </c>
      <c r="AM242" s="80" t="s">
        <v>147</v>
      </c>
      <c r="AN242" s="80" t="s">
        <v>58</v>
      </c>
      <c r="AO242" s="80" t="s">
        <v>4</v>
      </c>
      <c r="AP242" s="80" t="s">
        <v>7</v>
      </c>
      <c r="AQ242" s="80">
        <v>1</v>
      </c>
      <c r="AR242">
        <f t="shared" si="41"/>
        <v>2019</v>
      </c>
    </row>
    <row r="243" spans="2:44" x14ac:dyDescent="0.3">
      <c r="B243" s="23" t="s">
        <v>48</v>
      </c>
      <c r="C243" s="23" t="s">
        <v>13</v>
      </c>
      <c r="D243" s="23" t="s">
        <v>7</v>
      </c>
      <c r="E243" s="23" t="s">
        <v>60</v>
      </c>
      <c r="F243" s="82">
        <f>IF(INDEX('Instructions &amp; General Inputs'!$D$24:$D$32,MATCH(E243,'Instructions &amp; General Inputs'!$C$24:$C$32,0))="Yes",SUMIFS($AG:$AG,$AI:$AI,F$5,$AC:$AC,$E243,$AD:$AD,$C243,$AE:$AE,$D243),0)</f>
        <v>0</v>
      </c>
      <c r="G243" s="25"/>
      <c r="H243" s="161">
        <v>0.2</v>
      </c>
      <c r="I243" s="161">
        <v>0.25</v>
      </c>
      <c r="J243" s="161">
        <v>0.33333333333333331</v>
      </c>
      <c r="K243" s="25"/>
      <c r="L243" s="161" t="s">
        <v>482</v>
      </c>
      <c r="M243" s="161" t="s">
        <v>482</v>
      </c>
      <c r="N243" s="161" t="s">
        <v>482</v>
      </c>
      <c r="O243" s="25"/>
      <c r="P243" s="167">
        <v>1</v>
      </c>
      <c r="Q243" s="167">
        <v>0</v>
      </c>
      <c r="R243" s="167">
        <v>1</v>
      </c>
      <c r="S243" s="160" t="str">
        <f t="shared" si="39"/>
        <v/>
      </c>
      <c r="T243" s="25"/>
      <c r="U243" s="162" t="b" cm="1">
        <f t="array" ref="U243">IF(COUNTIFS($P$8:$R$8,$U$2)&gt;0,$F243*H243*INDEX($P243:$R243,,MATCH($U$2,$P$8:$R$8,0)),
IF($U$2=$S$5,$F243*SUM(H243,IF($S243="",0,IF(INDEX($V$3:$V$5,MATCH($S243,$U$3:$U$5,0))="Yes",L243,0))),
IF($U$2=$S$6,$F243*SUM(H243,IF($S243="",0,IF(INDEX($V$3:$V$5,MATCH($S243,$U$3:$U$5,0))="Yes",L243,0)),0)*$R243)))</f>
        <v>0</v>
      </c>
      <c r="V243" s="162" t="b" cm="1">
        <f t="array" ref="V243">IF(COUNTIFS($P$8:$R$8,$U$2)&gt;0,$F243*I243*INDEX($P243:$R243,,MATCH($U$2,$P$8:$R$8,0)),
IF($U$2=$S$5,$F243*SUM(I243,IF($S243="",0,IF(INDEX($V$3:$V$5,MATCH($S243,$U$3:$U$5,0))="Yes",M243,0))),
IF($U$2=$S$6,$F243*SUM(I243,IF($S243="",0,IF(INDEX($V$3:$V$5,MATCH($S243,$U$3:$U$5,0))="Yes",M243,0)),0)*$R243)))</f>
        <v>0</v>
      </c>
      <c r="W243" s="162" t="b" cm="1">
        <f t="array" ref="W243">IF(COUNTIFS($P$8:$R$8,$U$2)&gt;0,$F243*J243*INDEX($P243:$R243,,MATCH($U$2,$P$8:$R$8,0)),
IF($U$2=$S$5,$F243*SUM(J243,IF($S243="",0,IF(INDEX($V$3:$V$5,MATCH($S243,$U$3:$U$5,0))="Yes",N243,0))),
IF($U$2=$S$6,$F243*SUM(J243,IF($S243="",0,IF(INDEX($V$3:$V$5,MATCH($S243,$U$3:$U$5,0))="Yes",N243,0)),0)*$R243)))</f>
        <v>0</v>
      </c>
      <c r="Y243" s="162" t="e" cm="1">
        <f t="array" ref="Y243">INDEX($U243:$W243,,MATCH('Instructions &amp; General Inputs'!$C$35,$U$8:$W$8,0))</f>
        <v>#N/A</v>
      </c>
      <c r="AA243" s="80" t="s">
        <v>143</v>
      </c>
      <c r="AB243" s="80" t="s">
        <v>147</v>
      </c>
      <c r="AC243" s="80" t="s">
        <v>55</v>
      </c>
      <c r="AD243" s="80" t="s">
        <v>4</v>
      </c>
      <c r="AE243" s="80" t="s">
        <v>6</v>
      </c>
      <c r="AF243" s="80" t="s">
        <v>146</v>
      </c>
      <c r="AG243" s="80">
        <v>3850</v>
      </c>
      <c r="AH243" s="80" t="s">
        <v>33</v>
      </c>
      <c r="AI243">
        <f t="shared" si="40"/>
        <v>2019</v>
      </c>
      <c r="AK243" s="80" t="s">
        <v>163</v>
      </c>
      <c r="AL243" s="80" t="s">
        <v>152</v>
      </c>
      <c r="AM243" s="80" t="s">
        <v>147</v>
      </c>
      <c r="AN243" s="80" t="s">
        <v>58</v>
      </c>
      <c r="AO243" s="80" t="s">
        <v>4</v>
      </c>
      <c r="AP243" s="80" t="s">
        <v>8</v>
      </c>
      <c r="AQ243" s="80">
        <v>2449</v>
      </c>
      <c r="AR243">
        <f t="shared" si="41"/>
        <v>2019</v>
      </c>
    </row>
    <row r="244" spans="2:44" x14ac:dyDescent="0.3">
      <c r="B244" s="23" t="s">
        <v>48</v>
      </c>
      <c r="C244" s="23" t="s">
        <v>13</v>
      </c>
      <c r="D244" s="23" t="s">
        <v>14</v>
      </c>
      <c r="E244" s="23" t="s">
        <v>60</v>
      </c>
      <c r="F244" s="82">
        <f>IF(INDEX('Instructions &amp; General Inputs'!$D$24:$D$32,MATCH(E244,'Instructions &amp; General Inputs'!$C$24:$C$32,0))="Yes",SUMIFS($AG:$AG,$AI:$AI,F$5,$AC:$AC,$E244,$AD:$AD,$C244,$AE:$AE,$D244),0)</f>
        <v>0</v>
      </c>
      <c r="G244" s="25"/>
      <c r="H244" s="161">
        <v>0.2</v>
      </c>
      <c r="I244" s="161">
        <v>0.25</v>
      </c>
      <c r="J244" s="161">
        <v>0.33333333333333331</v>
      </c>
      <c r="K244" s="25"/>
      <c r="L244" s="161" t="s">
        <v>482</v>
      </c>
      <c r="M244" s="161" t="s">
        <v>482</v>
      </c>
      <c r="N244" s="161" t="s">
        <v>482</v>
      </c>
      <c r="O244" s="25"/>
      <c r="P244" s="167">
        <v>1</v>
      </c>
      <c r="Q244" s="167">
        <v>0</v>
      </c>
      <c r="R244" s="167">
        <v>1</v>
      </c>
      <c r="S244" s="160" t="str">
        <f t="shared" si="39"/>
        <v/>
      </c>
      <c r="T244" s="25"/>
      <c r="U244" s="162" t="b" cm="1">
        <f t="array" ref="U244">IF(COUNTIFS($P$8:$R$8,$U$2)&gt;0,$F244*H244*INDEX($P244:$R244,,MATCH($U$2,$P$8:$R$8,0)),
IF($U$2=$S$5,$F244*SUM(H244,IF($S244="",0,IF(INDEX($V$3:$V$5,MATCH($S244,$U$3:$U$5,0))="Yes",L244,0))),
IF($U$2=$S$6,$F244*SUM(H244,IF($S244="",0,IF(INDEX($V$3:$V$5,MATCH($S244,$U$3:$U$5,0))="Yes",L244,0)),0)*$R244)))</f>
        <v>0</v>
      </c>
      <c r="V244" s="162" t="b" cm="1">
        <f t="array" ref="V244">IF(COUNTIFS($P$8:$R$8,$U$2)&gt;0,$F244*I244*INDEX($P244:$R244,,MATCH($U$2,$P$8:$R$8,0)),
IF($U$2=$S$5,$F244*SUM(I244,IF($S244="",0,IF(INDEX($V$3:$V$5,MATCH($S244,$U$3:$U$5,0))="Yes",M244,0))),
IF($U$2=$S$6,$F244*SUM(I244,IF($S244="",0,IF(INDEX($V$3:$V$5,MATCH($S244,$U$3:$U$5,0))="Yes",M244,0)),0)*$R244)))</f>
        <v>0</v>
      </c>
      <c r="W244" s="162" t="b" cm="1">
        <f t="array" ref="W244">IF(COUNTIFS($P$8:$R$8,$U$2)&gt;0,$F244*J244*INDEX($P244:$R244,,MATCH($U$2,$P$8:$R$8,0)),
IF($U$2=$S$5,$F244*SUM(J244,IF($S244="",0,IF(INDEX($V$3:$V$5,MATCH($S244,$U$3:$U$5,0))="Yes",N244,0))),
IF($U$2=$S$6,$F244*SUM(J244,IF($S244="",0,IF(INDEX($V$3:$V$5,MATCH($S244,$U$3:$U$5,0))="Yes",N244,0)),0)*$R244)))</f>
        <v>0</v>
      </c>
      <c r="Y244" s="162" t="e" cm="1">
        <f t="array" ref="Y244">INDEX($U244:$W244,,MATCH('Instructions &amp; General Inputs'!$C$35,$U$8:$W$8,0))</f>
        <v>#N/A</v>
      </c>
      <c r="AA244" s="80" t="s">
        <v>143</v>
      </c>
      <c r="AB244" s="80" t="s">
        <v>147</v>
      </c>
      <c r="AC244" s="80" t="s">
        <v>55</v>
      </c>
      <c r="AD244" s="80" t="s">
        <v>4</v>
      </c>
      <c r="AE244" s="80" t="s">
        <v>6</v>
      </c>
      <c r="AF244" s="80" t="s">
        <v>148</v>
      </c>
      <c r="AG244" s="80">
        <v>14001.386943489313</v>
      </c>
      <c r="AH244" s="80" t="s">
        <v>33</v>
      </c>
      <c r="AI244">
        <f t="shared" si="40"/>
        <v>2019</v>
      </c>
      <c r="AK244" s="80" t="s">
        <v>163</v>
      </c>
      <c r="AL244" s="80" t="s">
        <v>152</v>
      </c>
      <c r="AM244" s="80" t="s">
        <v>147</v>
      </c>
      <c r="AN244" s="80" t="s">
        <v>58</v>
      </c>
      <c r="AO244" s="80" t="s">
        <v>11</v>
      </c>
      <c r="AP244" s="80" t="s">
        <v>8</v>
      </c>
      <c r="AQ244" s="80">
        <v>390</v>
      </c>
      <c r="AR244">
        <f t="shared" si="41"/>
        <v>2019</v>
      </c>
    </row>
    <row r="245" spans="2:44" x14ac:dyDescent="0.3">
      <c r="B245" s="23" t="s">
        <v>48</v>
      </c>
      <c r="C245" s="23" t="s">
        <v>15</v>
      </c>
      <c r="D245" s="23" t="s">
        <v>12</v>
      </c>
      <c r="E245" s="23" t="s">
        <v>60</v>
      </c>
      <c r="F245" s="82">
        <f>IF(INDEX('Instructions &amp; General Inputs'!$D$24:$D$32,MATCH(E245,'Instructions &amp; General Inputs'!$C$24:$C$32,0))="Yes",SUMIFS($AG:$AG,$AI:$AI,F$5,$AC:$AC,$E245,$AD:$AD,$C245,$AE:$AE,$D245),0)</f>
        <v>0</v>
      </c>
      <c r="G245" s="25"/>
      <c r="H245" s="161">
        <v>0.12</v>
      </c>
      <c r="I245" s="161">
        <v>0.15</v>
      </c>
      <c r="J245" s="161">
        <v>0.19999999999999998</v>
      </c>
      <c r="K245" s="25"/>
      <c r="L245" s="161">
        <v>0.4</v>
      </c>
      <c r="M245" s="161">
        <v>0.4</v>
      </c>
      <c r="N245" s="161">
        <v>0.4</v>
      </c>
      <c r="O245" s="25"/>
      <c r="P245" s="167">
        <v>1</v>
      </c>
      <c r="Q245" s="167">
        <v>0</v>
      </c>
      <c r="R245" s="167">
        <v>1</v>
      </c>
      <c r="S245" s="160" t="str">
        <f t="shared" si="39"/>
        <v>SMI</v>
      </c>
      <c r="T245" s="25"/>
      <c r="U245" s="162" t="b" cm="1">
        <f t="array" ref="U245">IF(COUNTIFS($P$8:$R$8,$U$2)&gt;0,$F245*H245*INDEX($P245:$R245,,MATCH($U$2,$P$8:$R$8,0)),
IF($U$2=$S$5,$F245*SUM(H245,IF($S245="",0,IF(INDEX($V$3:$V$5,MATCH($S245,$U$3:$U$5,0))="Yes",L245,0))),
IF($U$2=$S$6,$F245*SUM(H245,IF($S245="",0,IF(INDEX($V$3:$V$5,MATCH($S245,$U$3:$U$5,0))="Yes",L245,0)),0)*$R245)))</f>
        <v>0</v>
      </c>
      <c r="V245" s="162" t="b" cm="1">
        <f t="array" ref="V245">IF(COUNTIFS($P$8:$R$8,$U$2)&gt;0,$F245*I245*INDEX($P245:$R245,,MATCH($U$2,$P$8:$R$8,0)),
IF($U$2=$S$5,$F245*SUM(I245,IF($S245="",0,IF(INDEX($V$3:$V$5,MATCH($S245,$U$3:$U$5,0))="Yes",M245,0))),
IF($U$2=$S$6,$F245*SUM(I245,IF($S245="",0,IF(INDEX($V$3:$V$5,MATCH($S245,$U$3:$U$5,0))="Yes",M245,0)),0)*$R245)))</f>
        <v>0</v>
      </c>
      <c r="W245" s="162" t="b" cm="1">
        <f t="array" ref="W245">IF(COUNTIFS($P$8:$R$8,$U$2)&gt;0,$F245*J245*INDEX($P245:$R245,,MATCH($U$2,$P$8:$R$8,0)),
IF($U$2=$S$5,$F245*SUM(J245,IF($S245="",0,IF(INDEX($V$3:$V$5,MATCH($S245,$U$3:$U$5,0))="Yes",N245,0))),
IF($U$2=$S$6,$F245*SUM(J245,IF($S245="",0,IF(INDEX($V$3:$V$5,MATCH($S245,$U$3:$U$5,0))="Yes",N245,0)),0)*$R245)))</f>
        <v>0</v>
      </c>
      <c r="Y245" s="162" t="e" cm="1">
        <f t="array" ref="Y245">INDEX($U245:$W245,,MATCH('Instructions &amp; General Inputs'!$C$35,$U$8:$W$8,0))</f>
        <v>#N/A</v>
      </c>
      <c r="AA245" s="80" t="s">
        <v>143</v>
      </c>
      <c r="AB245" s="80" t="s">
        <v>147</v>
      </c>
      <c r="AC245" s="80" t="s">
        <v>55</v>
      </c>
      <c r="AD245" s="80" t="s">
        <v>4</v>
      </c>
      <c r="AE245" s="80" t="s">
        <v>10</v>
      </c>
      <c r="AF245" s="80" t="s">
        <v>145</v>
      </c>
      <c r="AG245" s="80">
        <v>3102.9331204742193</v>
      </c>
      <c r="AH245" s="80">
        <v>2.9486724500000001</v>
      </c>
      <c r="AI245">
        <f t="shared" si="40"/>
        <v>2019</v>
      </c>
      <c r="AK245" s="80" t="s">
        <v>163</v>
      </c>
      <c r="AL245" s="80" t="s">
        <v>152</v>
      </c>
      <c r="AM245" s="80" t="s">
        <v>147</v>
      </c>
      <c r="AN245" s="80" t="s">
        <v>59</v>
      </c>
      <c r="AO245" s="80" t="s">
        <v>116</v>
      </c>
      <c r="AP245" s="80" t="s">
        <v>22</v>
      </c>
      <c r="AQ245" s="80">
        <v>4</v>
      </c>
      <c r="AR245">
        <f t="shared" si="41"/>
        <v>2019</v>
      </c>
    </row>
    <row r="246" spans="2:44" x14ac:dyDescent="0.3">
      <c r="B246" s="23" t="s">
        <v>48</v>
      </c>
      <c r="C246" s="23" t="s">
        <v>15</v>
      </c>
      <c r="D246" s="23" t="s">
        <v>14</v>
      </c>
      <c r="E246" s="23" t="s">
        <v>60</v>
      </c>
      <c r="F246" s="82">
        <f>IF(INDEX('Instructions &amp; General Inputs'!$D$24:$D$32,MATCH(E246,'Instructions &amp; General Inputs'!$C$24:$C$32,0))="Yes",SUMIFS($AG:$AG,$AI:$AI,F$5,$AC:$AC,$E246,$AD:$AD,$C246,$AE:$AE,$D246),0)</f>
        <v>0</v>
      </c>
      <c r="G246" s="25"/>
      <c r="H246" s="161">
        <v>0.12</v>
      </c>
      <c r="I246" s="161">
        <v>0.15</v>
      </c>
      <c r="J246" s="161">
        <v>0.19999999999999998</v>
      </c>
      <c r="K246" s="25"/>
      <c r="L246" s="161">
        <v>0.4</v>
      </c>
      <c r="M246" s="161">
        <v>0.4</v>
      </c>
      <c r="N246" s="161">
        <v>0.4</v>
      </c>
      <c r="O246" s="25"/>
      <c r="P246" s="167">
        <v>1</v>
      </c>
      <c r="Q246" s="167">
        <v>0</v>
      </c>
      <c r="R246" s="167">
        <v>1</v>
      </c>
      <c r="S246" s="160" t="str">
        <f t="shared" si="39"/>
        <v>SMI</v>
      </c>
      <c r="T246" s="25"/>
      <c r="U246" s="162" t="b" cm="1">
        <f t="array" ref="U246">IF(COUNTIFS($P$8:$R$8,$U$2)&gt;0,$F246*H246*INDEX($P246:$R246,,MATCH($U$2,$P$8:$R$8,0)),
IF($U$2=$S$5,$F246*SUM(H246,IF($S246="",0,IF(INDEX($V$3:$V$5,MATCH($S246,$U$3:$U$5,0))="Yes",L246,0))),
IF($U$2=$S$6,$F246*SUM(H246,IF($S246="",0,IF(INDEX($V$3:$V$5,MATCH($S246,$U$3:$U$5,0))="Yes",L246,0)),0)*$R246)))</f>
        <v>0</v>
      </c>
      <c r="V246" s="162" t="b" cm="1">
        <f t="array" ref="V246">IF(COUNTIFS($P$8:$R$8,$U$2)&gt;0,$F246*I246*INDEX($P246:$R246,,MATCH($U$2,$P$8:$R$8,0)),
IF($U$2=$S$5,$F246*SUM(I246,IF($S246="",0,IF(INDEX($V$3:$V$5,MATCH($S246,$U$3:$U$5,0))="Yes",M246,0))),
IF($U$2=$S$6,$F246*SUM(I246,IF($S246="",0,IF(INDEX($V$3:$V$5,MATCH($S246,$U$3:$U$5,0))="Yes",M246,0)),0)*$R246)))</f>
        <v>0</v>
      </c>
      <c r="W246" s="162" t="b" cm="1">
        <f t="array" ref="W246">IF(COUNTIFS($P$8:$R$8,$U$2)&gt;0,$F246*J246*INDEX($P246:$R246,,MATCH($U$2,$P$8:$R$8,0)),
IF($U$2=$S$5,$F246*SUM(J246,IF($S246="",0,IF(INDEX($V$3:$V$5,MATCH($S246,$U$3:$U$5,0))="Yes",N246,0))),
IF($U$2=$S$6,$F246*SUM(J246,IF($S246="",0,IF(INDEX($V$3:$V$5,MATCH($S246,$U$3:$U$5,0))="Yes",N246,0)),0)*$R246)))</f>
        <v>0</v>
      </c>
      <c r="Y246" s="162" t="e" cm="1">
        <f t="array" ref="Y246">INDEX($U246:$W246,,MATCH('Instructions &amp; General Inputs'!$C$35,$U$8:$W$8,0))</f>
        <v>#N/A</v>
      </c>
      <c r="AA246" s="80" t="s">
        <v>143</v>
      </c>
      <c r="AB246" s="80" t="s">
        <v>147</v>
      </c>
      <c r="AC246" s="80" t="s">
        <v>55</v>
      </c>
      <c r="AD246" s="80" t="s">
        <v>4</v>
      </c>
      <c r="AE246" s="80" t="s">
        <v>10</v>
      </c>
      <c r="AF246" s="80" t="s">
        <v>146</v>
      </c>
      <c r="AG246" s="80">
        <v>328</v>
      </c>
      <c r="AH246" s="80">
        <v>3.2982203299999999</v>
      </c>
      <c r="AI246">
        <f t="shared" si="40"/>
        <v>2019</v>
      </c>
      <c r="AK246" s="80" t="s">
        <v>163</v>
      </c>
      <c r="AL246" s="80" t="s">
        <v>152</v>
      </c>
      <c r="AM246" s="80" t="s">
        <v>147</v>
      </c>
      <c r="AN246" s="80" t="s">
        <v>59</v>
      </c>
      <c r="AO246" s="80" t="s">
        <v>116</v>
      </c>
      <c r="AP246" s="80" t="s">
        <v>23</v>
      </c>
      <c r="AQ246" s="80">
        <v>2</v>
      </c>
      <c r="AR246">
        <f t="shared" si="41"/>
        <v>2019</v>
      </c>
    </row>
    <row r="247" spans="2:44" x14ac:dyDescent="0.3">
      <c r="B247" s="23" t="s">
        <v>48</v>
      </c>
      <c r="C247" s="23" t="s">
        <v>16</v>
      </c>
      <c r="D247" s="23" t="s">
        <v>17</v>
      </c>
      <c r="E247" s="23" t="s">
        <v>60</v>
      </c>
      <c r="F247" s="82">
        <f>IF(INDEX('Instructions &amp; General Inputs'!$D$24:$D$32,MATCH(E247,'Instructions &amp; General Inputs'!$C$24:$C$32,0))="Yes",SUMIFS($AG:$AG,$AI:$AI,F$5,$AC:$AC,$E247,$AD:$AD,$C247,$AE:$AE,$D247),0)</f>
        <v>0</v>
      </c>
      <c r="G247" s="25"/>
      <c r="H247" s="161">
        <v>0.2</v>
      </c>
      <c r="I247" s="161">
        <v>0.25</v>
      </c>
      <c r="J247" s="161">
        <v>0.33333333333333331</v>
      </c>
      <c r="K247" s="25"/>
      <c r="L247" s="161" t="s">
        <v>482</v>
      </c>
      <c r="M247" s="161" t="s">
        <v>482</v>
      </c>
      <c r="N247" s="161" t="s">
        <v>482</v>
      </c>
      <c r="O247" s="25"/>
      <c r="P247" s="167">
        <v>1</v>
      </c>
      <c r="Q247" s="167">
        <v>0</v>
      </c>
      <c r="R247" s="167">
        <v>1</v>
      </c>
      <c r="S247" s="160" t="str">
        <f t="shared" si="39"/>
        <v/>
      </c>
      <c r="T247" s="25"/>
      <c r="U247" s="162" t="b" cm="1">
        <f t="array" ref="U247">IF(COUNTIFS($P$8:$R$8,$U$2)&gt;0,$F247*H247*INDEX($P247:$R247,,MATCH($U$2,$P$8:$R$8,0)),
IF($U$2=$S$5,$F247*SUM(H247,IF($S247="",0,IF(INDEX($V$3:$V$5,MATCH($S247,$U$3:$U$5,0))="Yes",L247,0))),
IF($U$2=$S$6,$F247*SUM(H247,IF($S247="",0,IF(INDEX($V$3:$V$5,MATCH($S247,$U$3:$U$5,0))="Yes",L247,0)),0)*$R247)))</f>
        <v>0</v>
      </c>
      <c r="V247" s="162" t="b" cm="1">
        <f t="array" ref="V247">IF(COUNTIFS($P$8:$R$8,$U$2)&gt;0,$F247*I247*INDEX($P247:$R247,,MATCH($U$2,$P$8:$R$8,0)),
IF($U$2=$S$5,$F247*SUM(I247,IF($S247="",0,IF(INDEX($V$3:$V$5,MATCH($S247,$U$3:$U$5,0))="Yes",M247,0))),
IF($U$2=$S$6,$F247*SUM(I247,IF($S247="",0,IF(INDEX($V$3:$V$5,MATCH($S247,$U$3:$U$5,0))="Yes",M247,0)),0)*$R247)))</f>
        <v>0</v>
      </c>
      <c r="W247" s="162" t="b" cm="1">
        <f t="array" ref="W247">IF(COUNTIFS($P$8:$R$8,$U$2)&gt;0,$F247*J247*INDEX($P247:$R247,,MATCH($U$2,$P$8:$R$8,0)),
IF($U$2=$S$5,$F247*SUM(J247,IF($S247="",0,IF(INDEX($V$3:$V$5,MATCH($S247,$U$3:$U$5,0))="Yes",N247,0))),
IF($U$2=$S$6,$F247*SUM(J247,IF($S247="",0,IF(INDEX($V$3:$V$5,MATCH($S247,$U$3:$U$5,0))="Yes",N247,0)),0)*$R247)))</f>
        <v>0</v>
      </c>
      <c r="Y247" s="162" t="e" cm="1">
        <f t="array" ref="Y247">INDEX($U247:$W247,,MATCH('Instructions &amp; General Inputs'!$C$35,$U$8:$W$8,0))</f>
        <v>#N/A</v>
      </c>
      <c r="AA247" s="80" t="s">
        <v>143</v>
      </c>
      <c r="AB247" s="80" t="s">
        <v>147</v>
      </c>
      <c r="AC247" s="80" t="s">
        <v>55</v>
      </c>
      <c r="AD247" s="80" t="s">
        <v>4</v>
      </c>
      <c r="AE247" s="80" t="s">
        <v>10</v>
      </c>
      <c r="AF247" s="80" t="s">
        <v>148</v>
      </c>
      <c r="AG247" s="80">
        <v>1230.0322312861681</v>
      </c>
      <c r="AH247" s="80">
        <v>2.8587920800000002</v>
      </c>
      <c r="AI247">
        <f t="shared" si="40"/>
        <v>2019</v>
      </c>
      <c r="AK247" s="80" t="s">
        <v>163</v>
      </c>
      <c r="AL247" s="80" t="s">
        <v>152</v>
      </c>
      <c r="AM247" s="80" t="s">
        <v>147</v>
      </c>
      <c r="AN247" s="80" t="s">
        <v>59</v>
      </c>
      <c r="AO247" s="80" t="s">
        <v>13</v>
      </c>
      <c r="AP247" s="80" t="s">
        <v>14</v>
      </c>
      <c r="AQ247" s="80">
        <v>8</v>
      </c>
      <c r="AR247">
        <f t="shared" si="41"/>
        <v>2019</v>
      </c>
    </row>
    <row r="248" spans="2:44" x14ac:dyDescent="0.3">
      <c r="B248" s="23" t="s">
        <v>48</v>
      </c>
      <c r="C248" s="23" t="s">
        <v>16</v>
      </c>
      <c r="D248" s="23" t="s">
        <v>18</v>
      </c>
      <c r="E248" s="23" t="s">
        <v>60</v>
      </c>
      <c r="F248" s="82">
        <f>IF(INDEX('Instructions &amp; General Inputs'!$D$24:$D$32,MATCH(E248,'Instructions &amp; General Inputs'!$C$24:$C$32,0))="Yes",SUMIFS($AG:$AG,$AI:$AI,F$5,$AC:$AC,$E248,$AD:$AD,$C248,$AE:$AE,$D248),0)</f>
        <v>0</v>
      </c>
      <c r="G248" s="25"/>
      <c r="H248" s="161">
        <v>0.2</v>
      </c>
      <c r="I248" s="161">
        <v>0.25</v>
      </c>
      <c r="J248" s="161">
        <v>0.33333333333333331</v>
      </c>
      <c r="K248" s="25"/>
      <c r="L248" s="161" t="s">
        <v>482</v>
      </c>
      <c r="M248" s="161" t="s">
        <v>482</v>
      </c>
      <c r="N248" s="161" t="s">
        <v>482</v>
      </c>
      <c r="O248" s="25"/>
      <c r="P248" s="167">
        <v>1</v>
      </c>
      <c r="Q248" s="167">
        <v>0</v>
      </c>
      <c r="R248" s="167">
        <v>1</v>
      </c>
      <c r="S248" s="160" t="str">
        <f t="shared" si="39"/>
        <v/>
      </c>
      <c r="T248" s="25"/>
      <c r="U248" s="162" t="b" cm="1">
        <f t="array" ref="U248">IF(COUNTIFS($P$8:$R$8,$U$2)&gt;0,$F248*H248*INDEX($P248:$R248,,MATCH($U$2,$P$8:$R$8,0)),
IF($U$2=$S$5,$F248*SUM(H248,IF($S248="",0,IF(INDEX($V$3:$V$5,MATCH($S248,$U$3:$U$5,0))="Yes",L248,0))),
IF($U$2=$S$6,$F248*SUM(H248,IF($S248="",0,IF(INDEX($V$3:$V$5,MATCH($S248,$U$3:$U$5,0))="Yes",L248,0)),0)*$R248)))</f>
        <v>0</v>
      </c>
      <c r="V248" s="162" t="b" cm="1">
        <f t="array" ref="V248">IF(COUNTIFS($P$8:$R$8,$U$2)&gt;0,$F248*I248*INDEX($P248:$R248,,MATCH($U$2,$P$8:$R$8,0)),
IF($U$2=$S$5,$F248*SUM(I248,IF($S248="",0,IF(INDEX($V$3:$V$5,MATCH($S248,$U$3:$U$5,0))="Yes",M248,0))),
IF($U$2=$S$6,$F248*SUM(I248,IF($S248="",0,IF(INDEX($V$3:$V$5,MATCH($S248,$U$3:$U$5,0))="Yes",M248,0)),0)*$R248)))</f>
        <v>0</v>
      </c>
      <c r="W248" s="162" t="b" cm="1">
        <f t="array" ref="W248">IF(COUNTIFS($P$8:$R$8,$U$2)&gt;0,$F248*J248*INDEX($P248:$R248,,MATCH($U$2,$P$8:$R$8,0)),
IF($U$2=$S$5,$F248*SUM(J248,IF($S248="",0,IF(INDEX($V$3:$V$5,MATCH($S248,$U$3:$U$5,0))="Yes",N248,0))),
IF($U$2=$S$6,$F248*SUM(J248,IF($S248="",0,IF(INDEX($V$3:$V$5,MATCH($S248,$U$3:$U$5,0))="Yes",N248,0)),0)*$R248)))</f>
        <v>0</v>
      </c>
      <c r="Y248" s="162" t="e" cm="1">
        <f t="array" ref="Y248">INDEX($U248:$W248,,MATCH('Instructions &amp; General Inputs'!$C$35,$U$8:$W$8,0))</f>
        <v>#N/A</v>
      </c>
      <c r="AA248" s="80" t="s">
        <v>143</v>
      </c>
      <c r="AB248" s="80" t="s">
        <v>147</v>
      </c>
      <c r="AC248" s="80" t="s">
        <v>55</v>
      </c>
      <c r="AD248" s="80" t="s">
        <v>11</v>
      </c>
      <c r="AE248" s="80" t="s">
        <v>8</v>
      </c>
      <c r="AF248" s="80" t="s">
        <v>145</v>
      </c>
      <c r="AG248" s="80">
        <v>44878.502879291773</v>
      </c>
      <c r="AH248" s="80">
        <v>1.1379011999999999</v>
      </c>
      <c r="AI248">
        <f t="shared" si="40"/>
        <v>2019</v>
      </c>
      <c r="AK248" s="80" t="s">
        <v>163</v>
      </c>
      <c r="AL248" s="80" t="s">
        <v>152</v>
      </c>
      <c r="AM248" s="80" t="s">
        <v>147</v>
      </c>
      <c r="AN248" s="80" t="s">
        <v>59</v>
      </c>
      <c r="AO248" s="80" t="s">
        <v>15</v>
      </c>
      <c r="AP248" s="80" t="s">
        <v>14</v>
      </c>
      <c r="AQ248" s="80">
        <v>8</v>
      </c>
      <c r="AR248">
        <f t="shared" si="41"/>
        <v>2019</v>
      </c>
    </row>
    <row r="249" spans="2:44" x14ac:dyDescent="0.3">
      <c r="B249" s="23" t="s">
        <v>48</v>
      </c>
      <c r="C249" s="23" t="s">
        <v>16</v>
      </c>
      <c r="D249" s="23" t="s">
        <v>19</v>
      </c>
      <c r="E249" s="23" t="s">
        <v>60</v>
      </c>
      <c r="F249" s="82">
        <f>IF(INDEX('Instructions &amp; General Inputs'!$D$24:$D$32,MATCH(E249,'Instructions &amp; General Inputs'!$C$24:$C$32,0))="Yes",SUMIFS($AG:$AG,$AI:$AI,F$5,$AC:$AC,$E249,$AD:$AD,$C249,$AE:$AE,$D249),0)</f>
        <v>0</v>
      </c>
      <c r="G249" s="25"/>
      <c r="H249" s="161">
        <v>0.12</v>
      </c>
      <c r="I249" s="161">
        <v>0.15</v>
      </c>
      <c r="J249" s="161">
        <v>0.19999999999999998</v>
      </c>
      <c r="K249" s="25"/>
      <c r="L249" s="161">
        <v>0.4</v>
      </c>
      <c r="M249" s="161">
        <v>0.4</v>
      </c>
      <c r="N249" s="161">
        <v>0.4</v>
      </c>
      <c r="O249" s="25"/>
      <c r="P249" s="167">
        <v>1</v>
      </c>
      <c r="Q249" s="167">
        <v>0</v>
      </c>
      <c r="R249" s="167">
        <v>1</v>
      </c>
      <c r="S249" s="160" t="str">
        <f t="shared" si="39"/>
        <v>SMI</v>
      </c>
      <c r="T249" s="25"/>
      <c r="U249" s="162" t="b" cm="1">
        <f t="array" ref="U249">IF(COUNTIFS($P$8:$R$8,$U$2)&gt;0,$F249*H249*INDEX($P249:$R249,,MATCH($U$2,$P$8:$R$8,0)),
IF($U$2=$S$5,$F249*SUM(H249,IF($S249="",0,IF(INDEX($V$3:$V$5,MATCH($S249,$U$3:$U$5,0))="Yes",L249,0))),
IF($U$2=$S$6,$F249*SUM(H249,IF($S249="",0,IF(INDEX($V$3:$V$5,MATCH($S249,$U$3:$U$5,0))="Yes",L249,0)),0)*$R249)))</f>
        <v>0</v>
      </c>
      <c r="V249" s="162" t="b" cm="1">
        <f t="array" ref="V249">IF(COUNTIFS($P$8:$R$8,$U$2)&gt;0,$F249*I249*INDEX($P249:$R249,,MATCH($U$2,$P$8:$R$8,0)),
IF($U$2=$S$5,$F249*SUM(I249,IF($S249="",0,IF(INDEX($V$3:$V$5,MATCH($S249,$U$3:$U$5,0))="Yes",M249,0))),
IF($U$2=$S$6,$F249*SUM(I249,IF($S249="",0,IF(INDEX($V$3:$V$5,MATCH($S249,$U$3:$U$5,0))="Yes",M249,0)),0)*$R249)))</f>
        <v>0</v>
      </c>
      <c r="W249" s="162" t="b" cm="1">
        <f t="array" ref="W249">IF(COUNTIFS($P$8:$R$8,$U$2)&gt;0,$F249*J249*INDEX($P249:$R249,,MATCH($U$2,$P$8:$R$8,0)),
IF($U$2=$S$5,$F249*SUM(J249,IF($S249="",0,IF(INDEX($V$3:$V$5,MATCH($S249,$U$3:$U$5,0))="Yes",N249,0))),
IF($U$2=$S$6,$F249*SUM(J249,IF($S249="",0,IF(INDEX($V$3:$V$5,MATCH($S249,$U$3:$U$5,0))="Yes",N249,0)),0)*$R249)))</f>
        <v>0</v>
      </c>
      <c r="Y249" s="162" t="e" cm="1">
        <f t="array" ref="Y249">INDEX($U249:$W249,,MATCH('Instructions &amp; General Inputs'!$C$35,$U$8:$W$8,0))</f>
        <v>#N/A</v>
      </c>
      <c r="AA249" s="80" t="s">
        <v>143</v>
      </c>
      <c r="AB249" s="80" t="s">
        <v>147</v>
      </c>
      <c r="AC249" s="80" t="s">
        <v>55</v>
      </c>
      <c r="AD249" s="80" t="s">
        <v>11</v>
      </c>
      <c r="AE249" s="80" t="s">
        <v>8</v>
      </c>
      <c r="AF249" s="80" t="s">
        <v>146</v>
      </c>
      <c r="AG249" s="80">
        <v>3937</v>
      </c>
      <c r="AH249" s="80">
        <v>1.19152254</v>
      </c>
      <c r="AI249">
        <f t="shared" si="40"/>
        <v>2019</v>
      </c>
      <c r="AK249" s="80" t="s">
        <v>163</v>
      </c>
      <c r="AL249" s="80" t="s">
        <v>152</v>
      </c>
      <c r="AM249" s="80" t="s">
        <v>147</v>
      </c>
      <c r="AN249" s="80" t="s">
        <v>59</v>
      </c>
      <c r="AO249" s="80" t="s">
        <v>4</v>
      </c>
      <c r="AP249" s="80" t="s">
        <v>8</v>
      </c>
      <c r="AQ249" s="80">
        <v>1318</v>
      </c>
      <c r="AR249">
        <f t="shared" si="41"/>
        <v>2019</v>
      </c>
    </row>
    <row r="250" spans="2:44" x14ac:dyDescent="0.3">
      <c r="B250" s="23" t="s">
        <v>48</v>
      </c>
      <c r="C250" s="23" t="s">
        <v>20</v>
      </c>
      <c r="D250" s="23" t="s">
        <v>5</v>
      </c>
      <c r="E250" s="23" t="s">
        <v>60</v>
      </c>
      <c r="F250" s="82">
        <f>IF(INDEX('Instructions &amp; General Inputs'!$D$24:$D$32,MATCH(E250,'Instructions &amp; General Inputs'!$C$24:$C$32,0))="Yes",SUMIFS($AG:$AG,$AI:$AI,F$5,$AC:$AC,$E250,$AD:$AD,$C250,$AE:$AE,$D250),0)</f>
        <v>0</v>
      </c>
      <c r="G250" s="25"/>
      <c r="H250" s="161">
        <v>8.0000000000000016E-2</v>
      </c>
      <c r="I250" s="161">
        <v>0.1</v>
      </c>
      <c r="J250" s="161">
        <v>0.13333333333333333</v>
      </c>
      <c r="K250" s="25"/>
      <c r="L250" s="161">
        <v>0.6</v>
      </c>
      <c r="M250" s="161">
        <v>0.6</v>
      </c>
      <c r="N250" s="161">
        <v>0.6</v>
      </c>
      <c r="O250" s="25"/>
      <c r="P250" s="167">
        <v>1</v>
      </c>
      <c r="Q250" s="167">
        <v>0</v>
      </c>
      <c r="R250" s="167">
        <v>1</v>
      </c>
      <c r="S250" s="160" t="str">
        <f t="shared" si="39"/>
        <v>Child Welfare</v>
      </c>
      <c r="T250" s="25"/>
      <c r="U250" s="162" t="b" cm="1">
        <f t="array" ref="U250">IF(COUNTIFS($P$8:$R$8,$U$2)&gt;0,$F250*H250*INDEX($P250:$R250,,MATCH($U$2,$P$8:$R$8,0)),
IF($U$2=$S$5,$F250*SUM(H250,IF($S250="",0,IF(INDEX($V$3:$V$5,MATCH($S250,$U$3:$U$5,0))="Yes",L250,0))),
IF($U$2=$S$6,$F250*SUM(H250,IF($S250="",0,IF(INDEX($V$3:$V$5,MATCH($S250,$U$3:$U$5,0))="Yes",L250,0)),0)*$R250)))</f>
        <v>0</v>
      </c>
      <c r="V250" s="162" t="b" cm="1">
        <f t="array" ref="V250">IF(COUNTIFS($P$8:$R$8,$U$2)&gt;0,$F250*I250*INDEX($P250:$R250,,MATCH($U$2,$P$8:$R$8,0)),
IF($U$2=$S$5,$F250*SUM(I250,IF($S250="",0,IF(INDEX($V$3:$V$5,MATCH($S250,$U$3:$U$5,0))="Yes",M250,0))),
IF($U$2=$S$6,$F250*SUM(I250,IF($S250="",0,IF(INDEX($V$3:$V$5,MATCH($S250,$U$3:$U$5,0))="Yes",M250,0)),0)*$R250)))</f>
        <v>0</v>
      </c>
      <c r="W250" s="162" t="b" cm="1">
        <f t="array" ref="W250">IF(COUNTIFS($P$8:$R$8,$U$2)&gt;0,$F250*J250*INDEX($P250:$R250,,MATCH($U$2,$P$8:$R$8,0)),
IF($U$2=$S$5,$F250*SUM(J250,IF($S250="",0,IF(INDEX($V$3:$V$5,MATCH($S250,$U$3:$U$5,0))="Yes",N250,0))),
IF($U$2=$S$6,$F250*SUM(J250,IF($S250="",0,IF(INDEX($V$3:$V$5,MATCH($S250,$U$3:$U$5,0))="Yes",N250,0)),0)*$R250)))</f>
        <v>0</v>
      </c>
      <c r="Y250" s="162" t="e" cm="1">
        <f t="array" ref="Y250">INDEX($U250:$W250,,MATCH('Instructions &amp; General Inputs'!$C$35,$U$8:$W$8,0))</f>
        <v>#N/A</v>
      </c>
      <c r="AA250" s="80" t="s">
        <v>143</v>
      </c>
      <c r="AB250" s="80" t="s">
        <v>147</v>
      </c>
      <c r="AC250" s="80" t="s">
        <v>55</v>
      </c>
      <c r="AD250" s="80" t="s">
        <v>11</v>
      </c>
      <c r="AE250" s="80" t="s">
        <v>8</v>
      </c>
      <c r="AF250" s="80" t="s">
        <v>148</v>
      </c>
      <c r="AG250" s="80">
        <v>18285.902908809483</v>
      </c>
      <c r="AH250" s="80">
        <v>1.13057991</v>
      </c>
      <c r="AI250">
        <f t="shared" si="40"/>
        <v>2019</v>
      </c>
      <c r="AK250" s="80" t="s">
        <v>163</v>
      </c>
      <c r="AL250" s="80" t="s">
        <v>152</v>
      </c>
      <c r="AM250" s="80" t="s">
        <v>147</v>
      </c>
      <c r="AN250" s="80" t="s">
        <v>59</v>
      </c>
      <c r="AO250" s="80" t="s">
        <v>11</v>
      </c>
      <c r="AP250" s="80" t="s">
        <v>8</v>
      </c>
      <c r="AQ250" s="80">
        <v>186</v>
      </c>
      <c r="AR250">
        <f t="shared" si="41"/>
        <v>2019</v>
      </c>
    </row>
    <row r="251" spans="2:44" x14ac:dyDescent="0.3">
      <c r="B251" s="23" t="s">
        <v>48</v>
      </c>
      <c r="C251" s="23" t="s">
        <v>20</v>
      </c>
      <c r="D251" s="23" t="s">
        <v>6</v>
      </c>
      <c r="E251" s="23" t="s">
        <v>60</v>
      </c>
      <c r="F251" s="82">
        <f>IF(INDEX('Instructions &amp; General Inputs'!$D$24:$D$32,MATCH(E251,'Instructions &amp; General Inputs'!$C$24:$C$32,0))="Yes",SUMIFS($AG:$AG,$AI:$AI,F$5,$AC:$AC,$E251,$AD:$AD,$C251,$AE:$AE,$D251),0)</f>
        <v>0</v>
      </c>
      <c r="G251" s="25"/>
      <c r="H251" s="161">
        <v>8.0000000000000016E-2</v>
      </c>
      <c r="I251" s="161">
        <v>0.1</v>
      </c>
      <c r="J251" s="161">
        <v>0.13333333333333333</v>
      </c>
      <c r="K251" s="25"/>
      <c r="L251" s="161">
        <v>0.6</v>
      </c>
      <c r="M251" s="161">
        <v>0.6</v>
      </c>
      <c r="N251" s="161">
        <v>0.6</v>
      </c>
      <c r="O251" s="25"/>
      <c r="P251" s="167">
        <v>1</v>
      </c>
      <c r="Q251" s="167">
        <v>0</v>
      </c>
      <c r="R251" s="167">
        <v>1</v>
      </c>
      <c r="S251" s="160" t="str">
        <f t="shared" si="39"/>
        <v>Child Welfare</v>
      </c>
      <c r="T251" s="25"/>
      <c r="U251" s="162" t="b" cm="1">
        <f t="array" ref="U251">IF(COUNTIFS($P$8:$R$8,$U$2)&gt;0,$F251*H251*INDEX($P251:$R251,,MATCH($U$2,$P$8:$R$8,0)),
IF($U$2=$S$5,$F251*SUM(H251,IF($S251="",0,IF(INDEX($V$3:$V$5,MATCH($S251,$U$3:$U$5,0))="Yes",L251,0))),
IF($U$2=$S$6,$F251*SUM(H251,IF($S251="",0,IF(INDEX($V$3:$V$5,MATCH($S251,$U$3:$U$5,0))="Yes",L251,0)),0)*$R251)))</f>
        <v>0</v>
      </c>
      <c r="V251" s="162" t="b" cm="1">
        <f t="array" ref="V251">IF(COUNTIFS($P$8:$R$8,$U$2)&gt;0,$F251*I251*INDEX($P251:$R251,,MATCH($U$2,$P$8:$R$8,0)),
IF($U$2=$S$5,$F251*SUM(I251,IF($S251="",0,IF(INDEX($V$3:$V$5,MATCH($S251,$U$3:$U$5,0))="Yes",M251,0))),
IF($U$2=$S$6,$F251*SUM(I251,IF($S251="",0,IF(INDEX($V$3:$V$5,MATCH($S251,$U$3:$U$5,0))="Yes",M251,0)),0)*$R251)))</f>
        <v>0</v>
      </c>
      <c r="W251" s="162" t="b" cm="1">
        <f t="array" ref="W251">IF(COUNTIFS($P$8:$R$8,$U$2)&gt;0,$F251*J251*INDEX($P251:$R251,,MATCH($U$2,$P$8:$R$8,0)),
IF($U$2=$S$5,$F251*SUM(J251,IF($S251="",0,IF(INDEX($V$3:$V$5,MATCH($S251,$U$3:$U$5,0))="Yes",N251,0))),
IF($U$2=$S$6,$F251*SUM(J251,IF($S251="",0,IF(INDEX($V$3:$V$5,MATCH($S251,$U$3:$U$5,0))="Yes",N251,0)),0)*$R251)))</f>
        <v>0</v>
      </c>
      <c r="Y251" s="162" t="e" cm="1">
        <f t="array" ref="Y251">INDEX($U251:$W251,,MATCH('Instructions &amp; General Inputs'!$C$35,$U$8:$W$8,0))</f>
        <v>#N/A</v>
      </c>
      <c r="AA251" s="80" t="s">
        <v>143</v>
      </c>
      <c r="AB251" s="80" t="s">
        <v>147</v>
      </c>
      <c r="AC251" s="80" t="s">
        <v>55</v>
      </c>
      <c r="AD251" s="80" t="s">
        <v>11</v>
      </c>
      <c r="AE251" s="80" t="s">
        <v>9</v>
      </c>
      <c r="AF251" s="80" t="s">
        <v>145</v>
      </c>
      <c r="AG251" s="80">
        <v>11978.062098786235</v>
      </c>
      <c r="AH251" s="80">
        <v>0.76571065999999999</v>
      </c>
      <c r="AI251">
        <f t="shared" si="40"/>
        <v>2019</v>
      </c>
      <c r="AK251" s="80" t="s">
        <v>163</v>
      </c>
      <c r="AL251" s="80" t="s">
        <v>152</v>
      </c>
      <c r="AM251" s="80" t="s">
        <v>147</v>
      </c>
      <c r="AN251" s="80" t="s">
        <v>60</v>
      </c>
      <c r="AO251" s="80" t="s">
        <v>20</v>
      </c>
      <c r="AP251" s="80" t="s">
        <v>14</v>
      </c>
      <c r="AQ251" s="80">
        <v>4</v>
      </c>
      <c r="AR251">
        <f t="shared" si="41"/>
        <v>2019</v>
      </c>
    </row>
    <row r="252" spans="2:44" x14ac:dyDescent="0.3">
      <c r="B252" s="23" t="s">
        <v>48</v>
      </c>
      <c r="C252" s="23" t="s">
        <v>20</v>
      </c>
      <c r="D252" s="23" t="s">
        <v>7</v>
      </c>
      <c r="E252" s="23" t="s">
        <v>60</v>
      </c>
      <c r="F252" s="82">
        <f>IF(INDEX('Instructions &amp; General Inputs'!$D$24:$D$32,MATCH(E252,'Instructions &amp; General Inputs'!$C$24:$C$32,0))="Yes",SUMIFS($AG:$AG,$AI:$AI,F$5,$AC:$AC,$E252,$AD:$AD,$C252,$AE:$AE,$D252),0)</f>
        <v>0</v>
      </c>
      <c r="G252" s="25"/>
      <c r="H252" s="161">
        <v>8.0000000000000016E-2</v>
      </c>
      <c r="I252" s="161">
        <v>0.1</v>
      </c>
      <c r="J252" s="161">
        <v>0.13333333333333333</v>
      </c>
      <c r="K252" s="25"/>
      <c r="L252" s="161">
        <v>0.6</v>
      </c>
      <c r="M252" s="161">
        <v>0.6</v>
      </c>
      <c r="N252" s="161">
        <v>0.6</v>
      </c>
      <c r="O252" s="25"/>
      <c r="P252" s="167">
        <v>1</v>
      </c>
      <c r="Q252" s="167">
        <v>0</v>
      </c>
      <c r="R252" s="167">
        <v>1</v>
      </c>
      <c r="S252" s="160" t="str">
        <f t="shared" si="39"/>
        <v>Child Welfare</v>
      </c>
      <c r="T252" s="25"/>
      <c r="U252" s="162" t="b" cm="1">
        <f t="array" ref="U252">IF(COUNTIFS($P$8:$R$8,$U$2)&gt;0,$F252*H252*INDEX($P252:$R252,,MATCH($U$2,$P$8:$R$8,0)),
IF($U$2=$S$5,$F252*SUM(H252,IF($S252="",0,IF(INDEX($V$3:$V$5,MATCH($S252,$U$3:$U$5,0))="Yes",L252,0))),
IF($U$2=$S$6,$F252*SUM(H252,IF($S252="",0,IF(INDEX($V$3:$V$5,MATCH($S252,$U$3:$U$5,0))="Yes",L252,0)),0)*$R252)))</f>
        <v>0</v>
      </c>
      <c r="V252" s="162" t="b" cm="1">
        <f t="array" ref="V252">IF(COUNTIFS($P$8:$R$8,$U$2)&gt;0,$F252*I252*INDEX($P252:$R252,,MATCH($U$2,$P$8:$R$8,0)),
IF($U$2=$S$5,$F252*SUM(I252,IF($S252="",0,IF(INDEX($V$3:$V$5,MATCH($S252,$U$3:$U$5,0))="Yes",M252,0))),
IF($U$2=$S$6,$F252*SUM(I252,IF($S252="",0,IF(INDEX($V$3:$V$5,MATCH($S252,$U$3:$U$5,0))="Yes",M252,0)),0)*$R252)))</f>
        <v>0</v>
      </c>
      <c r="W252" s="162" t="b" cm="1">
        <f t="array" ref="W252">IF(COUNTIFS($P$8:$R$8,$U$2)&gt;0,$F252*J252*INDEX($P252:$R252,,MATCH($U$2,$P$8:$R$8,0)),
IF($U$2=$S$5,$F252*SUM(J252,IF($S252="",0,IF(INDEX($V$3:$V$5,MATCH($S252,$U$3:$U$5,0))="Yes",N252,0))),
IF($U$2=$S$6,$F252*SUM(J252,IF($S252="",0,IF(INDEX($V$3:$V$5,MATCH($S252,$U$3:$U$5,0))="Yes",N252,0)),0)*$R252)))</f>
        <v>0</v>
      </c>
      <c r="Y252" s="162" t="e" cm="1">
        <f t="array" ref="Y252">INDEX($U252:$W252,,MATCH('Instructions &amp; General Inputs'!$C$35,$U$8:$W$8,0))</f>
        <v>#N/A</v>
      </c>
      <c r="AA252" s="80" t="s">
        <v>143</v>
      </c>
      <c r="AB252" s="80" t="s">
        <v>147</v>
      </c>
      <c r="AC252" s="80" t="s">
        <v>55</v>
      </c>
      <c r="AD252" s="80" t="s">
        <v>11</v>
      </c>
      <c r="AE252" s="80" t="s">
        <v>9</v>
      </c>
      <c r="AF252" s="80" t="s">
        <v>146</v>
      </c>
      <c r="AG252" s="80">
        <v>985</v>
      </c>
      <c r="AH252" s="80">
        <v>0.78948689999999999</v>
      </c>
      <c r="AI252">
        <f t="shared" si="40"/>
        <v>2019</v>
      </c>
      <c r="AK252" s="80" t="s">
        <v>163</v>
      </c>
      <c r="AL252" s="80" t="s">
        <v>152</v>
      </c>
      <c r="AM252" s="80" t="s">
        <v>147</v>
      </c>
      <c r="AN252" s="80" t="s">
        <v>60</v>
      </c>
      <c r="AO252" s="80" t="s">
        <v>116</v>
      </c>
      <c r="AP252" s="80" t="s">
        <v>22</v>
      </c>
      <c r="AQ252" s="80">
        <v>6</v>
      </c>
      <c r="AR252">
        <f t="shared" si="41"/>
        <v>2019</v>
      </c>
    </row>
    <row r="253" spans="2:44" x14ac:dyDescent="0.3">
      <c r="B253" s="23" t="s">
        <v>48</v>
      </c>
      <c r="C253" s="23" t="s">
        <v>20</v>
      </c>
      <c r="D253" s="23" t="s">
        <v>14</v>
      </c>
      <c r="E253" s="23" t="s">
        <v>60</v>
      </c>
      <c r="F253" s="82">
        <f>IF(INDEX('Instructions &amp; General Inputs'!$D$24:$D$32,MATCH(E253,'Instructions &amp; General Inputs'!$C$24:$C$32,0))="Yes",SUMIFS($AG:$AG,$AI:$AI,F$5,$AC:$AC,$E253,$AD:$AD,$C253,$AE:$AE,$D253),0)</f>
        <v>0</v>
      </c>
      <c r="G253" s="25"/>
      <c r="H253" s="161">
        <v>8.0000000000000016E-2</v>
      </c>
      <c r="I253" s="161">
        <v>0.1</v>
      </c>
      <c r="J253" s="161">
        <v>0.13333333333333333</v>
      </c>
      <c r="K253" s="25"/>
      <c r="L253" s="161">
        <v>0.6</v>
      </c>
      <c r="M253" s="161">
        <v>0.6</v>
      </c>
      <c r="N253" s="161">
        <v>0.6</v>
      </c>
      <c r="O253" s="25"/>
      <c r="P253" s="167">
        <v>1</v>
      </c>
      <c r="Q253" s="167">
        <v>0</v>
      </c>
      <c r="R253" s="167">
        <v>1</v>
      </c>
      <c r="S253" s="160" t="str">
        <f t="shared" si="39"/>
        <v>Child Welfare</v>
      </c>
      <c r="T253" s="25"/>
      <c r="U253" s="162" t="b" cm="1">
        <f t="array" ref="U253">IF(COUNTIFS($P$8:$R$8,$U$2)&gt;0,$F253*H253*INDEX($P253:$R253,,MATCH($U$2,$P$8:$R$8,0)),
IF($U$2=$S$5,$F253*SUM(H253,IF($S253="",0,IF(INDEX($V$3:$V$5,MATCH($S253,$U$3:$U$5,0))="Yes",L253,0))),
IF($U$2=$S$6,$F253*SUM(H253,IF($S253="",0,IF(INDEX($V$3:$V$5,MATCH($S253,$U$3:$U$5,0))="Yes",L253,0)),0)*$R253)))</f>
        <v>0</v>
      </c>
      <c r="V253" s="162" t="b" cm="1">
        <f t="array" ref="V253">IF(COUNTIFS($P$8:$R$8,$U$2)&gt;0,$F253*I253*INDEX($P253:$R253,,MATCH($U$2,$P$8:$R$8,0)),
IF($U$2=$S$5,$F253*SUM(I253,IF($S253="",0,IF(INDEX($V$3:$V$5,MATCH($S253,$U$3:$U$5,0))="Yes",M253,0))),
IF($U$2=$S$6,$F253*SUM(I253,IF($S253="",0,IF(INDEX($V$3:$V$5,MATCH($S253,$U$3:$U$5,0))="Yes",M253,0)),0)*$R253)))</f>
        <v>0</v>
      </c>
      <c r="W253" s="162" t="b" cm="1">
        <f t="array" ref="W253">IF(COUNTIFS($P$8:$R$8,$U$2)&gt;0,$F253*J253*INDEX($P253:$R253,,MATCH($U$2,$P$8:$R$8,0)),
IF($U$2=$S$5,$F253*SUM(J253,IF($S253="",0,IF(INDEX($V$3:$V$5,MATCH($S253,$U$3:$U$5,0))="Yes",N253,0))),
IF($U$2=$S$6,$F253*SUM(J253,IF($S253="",0,IF(INDEX($V$3:$V$5,MATCH($S253,$U$3:$U$5,0))="Yes",N253,0)),0)*$R253)))</f>
        <v>0</v>
      </c>
      <c r="Y253" s="162" t="e" cm="1">
        <f t="array" ref="Y253">INDEX($U253:$W253,,MATCH('Instructions &amp; General Inputs'!$C$35,$U$8:$W$8,0))</f>
        <v>#N/A</v>
      </c>
      <c r="AA253" s="80" t="s">
        <v>143</v>
      </c>
      <c r="AB253" s="80" t="s">
        <v>147</v>
      </c>
      <c r="AC253" s="80" t="s">
        <v>55</v>
      </c>
      <c r="AD253" s="80" t="s">
        <v>11</v>
      </c>
      <c r="AE253" s="80" t="s">
        <v>9</v>
      </c>
      <c r="AF253" s="80" t="s">
        <v>148</v>
      </c>
      <c r="AG253" s="80">
        <v>4952.3870363086462</v>
      </c>
      <c r="AH253" s="80">
        <v>0.75743017000000001</v>
      </c>
      <c r="AI253">
        <f t="shared" si="40"/>
        <v>2019</v>
      </c>
      <c r="AK253" s="80" t="s">
        <v>163</v>
      </c>
      <c r="AL253" s="80" t="s">
        <v>152</v>
      </c>
      <c r="AM253" s="80" t="s">
        <v>147</v>
      </c>
      <c r="AN253" s="80" t="s">
        <v>60</v>
      </c>
      <c r="AO253" s="80" t="s">
        <v>116</v>
      </c>
      <c r="AP253" s="80" t="s">
        <v>23</v>
      </c>
      <c r="AQ253" s="80">
        <v>3</v>
      </c>
      <c r="AR253">
        <f t="shared" si="41"/>
        <v>2019</v>
      </c>
    </row>
    <row r="254" spans="2:44" x14ac:dyDescent="0.3">
      <c r="B254" s="23" t="s">
        <v>48</v>
      </c>
      <c r="C254" s="23" t="s">
        <v>116</v>
      </c>
      <c r="D254" s="23" t="s">
        <v>22</v>
      </c>
      <c r="E254" s="23" t="s">
        <v>60</v>
      </c>
      <c r="F254" s="82">
        <f>IF(INDEX('Instructions &amp; General Inputs'!$D$24:$D$32,MATCH(E254,'Instructions &amp; General Inputs'!$C$24:$C$32,0))="Yes",SUMIFS($AG:$AG,$AI:$AI,F$5,$AC:$AC,$E254,$AD:$AD,$C254,$AE:$AE,$D254),0)</f>
        <v>0</v>
      </c>
      <c r="G254" s="25"/>
      <c r="H254" s="161">
        <v>0.1</v>
      </c>
      <c r="I254" s="161">
        <v>0.125</v>
      </c>
      <c r="J254" s="161">
        <v>0.16666666666666666</v>
      </c>
      <c r="K254" s="25"/>
      <c r="L254" s="161">
        <v>0.5</v>
      </c>
      <c r="M254" s="161">
        <v>0.5</v>
      </c>
      <c r="N254" s="161">
        <v>0.5</v>
      </c>
      <c r="O254" s="25"/>
      <c r="P254" s="167">
        <v>1</v>
      </c>
      <c r="Q254" s="167">
        <v>0</v>
      </c>
      <c r="R254" s="167">
        <v>1</v>
      </c>
      <c r="S254" s="160" t="str">
        <f t="shared" si="39"/>
        <v>HIV/AIDS</v>
      </c>
      <c r="T254" s="25"/>
      <c r="U254" s="162" t="b" cm="1">
        <f t="array" ref="U254">IF(COUNTIFS($P$8:$R$8,$U$2)&gt;0,$F254*H254*INDEX($P254:$R254,,MATCH($U$2,$P$8:$R$8,0)),
IF($U$2=$S$5,$F254*SUM(H254,IF($S254="",0,IF(INDEX($V$3:$V$5,MATCH($S254,$U$3:$U$5,0))="Yes",L254,0))),
IF($U$2=$S$6,$F254*SUM(H254,IF($S254="",0,IF(INDEX($V$3:$V$5,MATCH($S254,$U$3:$U$5,0))="Yes",L254,0)),0)*$R254)))</f>
        <v>0</v>
      </c>
      <c r="V254" s="162" t="b" cm="1">
        <f t="array" ref="V254">IF(COUNTIFS($P$8:$R$8,$U$2)&gt;0,$F254*I254*INDEX($P254:$R254,,MATCH($U$2,$P$8:$R$8,0)),
IF($U$2=$S$5,$F254*SUM(I254,IF($S254="",0,IF(INDEX($V$3:$V$5,MATCH($S254,$U$3:$U$5,0))="Yes",M254,0))),
IF($U$2=$S$6,$F254*SUM(I254,IF($S254="",0,IF(INDEX($V$3:$V$5,MATCH($S254,$U$3:$U$5,0))="Yes",M254,0)),0)*$R254)))</f>
        <v>0</v>
      </c>
      <c r="W254" s="162" t="b" cm="1">
        <f t="array" ref="W254">IF(COUNTIFS($P$8:$R$8,$U$2)&gt;0,$F254*J254*INDEX($P254:$R254,,MATCH($U$2,$P$8:$R$8,0)),
IF($U$2=$S$5,$F254*SUM(J254,IF($S254="",0,IF(INDEX($V$3:$V$5,MATCH($S254,$U$3:$U$5,0))="Yes",N254,0))),
IF($U$2=$S$6,$F254*SUM(J254,IF($S254="",0,IF(INDEX($V$3:$V$5,MATCH($S254,$U$3:$U$5,0))="Yes",N254,0)),0)*$R254)))</f>
        <v>0</v>
      </c>
      <c r="Y254" s="162" t="e" cm="1">
        <f t="array" ref="Y254">INDEX($U254:$W254,,MATCH('Instructions &amp; General Inputs'!$C$35,$U$8:$W$8,0))</f>
        <v>#N/A</v>
      </c>
      <c r="AA254" s="80" t="s">
        <v>143</v>
      </c>
      <c r="AB254" s="80" t="s">
        <v>147</v>
      </c>
      <c r="AC254" s="80" t="s">
        <v>55</v>
      </c>
      <c r="AD254" s="80" t="s">
        <v>11</v>
      </c>
      <c r="AE254" s="80" t="s">
        <v>10</v>
      </c>
      <c r="AF254" s="80" t="s">
        <v>145</v>
      </c>
      <c r="AG254" s="80">
        <v>523.97695289552212</v>
      </c>
      <c r="AH254" s="80">
        <v>1.6031797800000001</v>
      </c>
      <c r="AI254">
        <f t="shared" si="40"/>
        <v>2019</v>
      </c>
      <c r="AK254" s="80" t="s">
        <v>163</v>
      </c>
      <c r="AL254" s="80" t="s">
        <v>152</v>
      </c>
      <c r="AM254" s="80" t="s">
        <v>147</v>
      </c>
      <c r="AN254" s="80" t="s">
        <v>60</v>
      </c>
      <c r="AO254" s="80" t="s">
        <v>13</v>
      </c>
      <c r="AP254" s="80" t="s">
        <v>14</v>
      </c>
      <c r="AQ254" s="80">
        <v>8</v>
      </c>
      <c r="AR254">
        <f t="shared" si="41"/>
        <v>2019</v>
      </c>
    </row>
    <row r="255" spans="2:44" x14ac:dyDescent="0.3">
      <c r="B255" s="23" t="s">
        <v>48</v>
      </c>
      <c r="C255" s="23" t="s">
        <v>116</v>
      </c>
      <c r="D255" s="23" t="s">
        <v>23</v>
      </c>
      <c r="E255" s="23" t="s">
        <v>60</v>
      </c>
      <c r="F255" s="82">
        <f>IF(INDEX('Instructions &amp; General Inputs'!$D$24:$D$32,MATCH(E255,'Instructions &amp; General Inputs'!$C$24:$C$32,0))="Yes",SUMIFS($AG:$AG,$AI:$AI,F$5,$AC:$AC,$E255,$AD:$AD,$C255,$AE:$AE,$D255),0)</f>
        <v>0</v>
      </c>
      <c r="G255" s="25"/>
      <c r="H255" s="161">
        <v>0.1</v>
      </c>
      <c r="I255" s="161">
        <v>0.125</v>
      </c>
      <c r="J255" s="161">
        <v>0.16666666666666666</v>
      </c>
      <c r="K255" s="25"/>
      <c r="L255" s="161">
        <v>0.5</v>
      </c>
      <c r="M255" s="161">
        <v>0.5</v>
      </c>
      <c r="N255" s="161">
        <v>0.5</v>
      </c>
      <c r="O255" s="25"/>
      <c r="P255" s="167">
        <v>1</v>
      </c>
      <c r="Q255" s="167">
        <v>0</v>
      </c>
      <c r="R255" s="167">
        <v>1</v>
      </c>
      <c r="S255" s="160" t="str">
        <f t="shared" si="39"/>
        <v>HIV/AIDS</v>
      </c>
      <c r="T255" s="25"/>
      <c r="U255" s="162" t="b" cm="1">
        <f t="array" ref="U255">IF(COUNTIFS($P$8:$R$8,$U$2)&gt;0,$F255*H255*INDEX($P255:$R255,,MATCH($U$2,$P$8:$R$8,0)),
IF($U$2=$S$5,$F255*SUM(H255,IF($S255="",0,IF(INDEX($V$3:$V$5,MATCH($S255,$U$3:$U$5,0))="Yes",L255,0))),
IF($U$2=$S$6,$F255*SUM(H255,IF($S255="",0,IF(INDEX($V$3:$V$5,MATCH($S255,$U$3:$U$5,0))="Yes",L255,0)),0)*$R255)))</f>
        <v>0</v>
      </c>
      <c r="V255" s="162" t="b" cm="1">
        <f t="array" ref="V255">IF(COUNTIFS($P$8:$R$8,$U$2)&gt;0,$F255*I255*INDEX($P255:$R255,,MATCH($U$2,$P$8:$R$8,0)),
IF($U$2=$S$5,$F255*SUM(I255,IF($S255="",0,IF(INDEX($V$3:$V$5,MATCH($S255,$U$3:$U$5,0))="Yes",M255,0))),
IF($U$2=$S$6,$F255*SUM(I255,IF($S255="",0,IF(INDEX($V$3:$V$5,MATCH($S255,$U$3:$U$5,0))="Yes",M255,0)),0)*$R255)))</f>
        <v>0</v>
      </c>
      <c r="W255" s="162" t="b" cm="1">
        <f t="array" ref="W255">IF(COUNTIFS($P$8:$R$8,$U$2)&gt;0,$F255*J255*INDEX($P255:$R255,,MATCH($U$2,$P$8:$R$8,0)),
IF($U$2=$S$5,$F255*SUM(J255,IF($S255="",0,IF(INDEX($V$3:$V$5,MATCH($S255,$U$3:$U$5,0))="Yes",N255,0))),
IF($U$2=$S$6,$F255*SUM(J255,IF($S255="",0,IF(INDEX($V$3:$V$5,MATCH($S255,$U$3:$U$5,0))="Yes",N255,0)),0)*$R255)))</f>
        <v>0</v>
      </c>
      <c r="Y255" s="162" t="e" cm="1">
        <f t="array" ref="Y255">INDEX($U255:$W255,,MATCH('Instructions &amp; General Inputs'!$C$35,$U$8:$W$8,0))</f>
        <v>#N/A</v>
      </c>
      <c r="AA255" s="80" t="s">
        <v>143</v>
      </c>
      <c r="AB255" s="80" t="s">
        <v>147</v>
      </c>
      <c r="AC255" s="80" t="s">
        <v>55</v>
      </c>
      <c r="AD255" s="80" t="s">
        <v>11</v>
      </c>
      <c r="AE255" s="80" t="s">
        <v>10</v>
      </c>
      <c r="AF255" s="80" t="s">
        <v>146</v>
      </c>
      <c r="AG255" s="80">
        <v>56</v>
      </c>
      <c r="AH255" s="80">
        <v>1.80765558</v>
      </c>
      <c r="AI255">
        <f t="shared" si="40"/>
        <v>2019</v>
      </c>
      <c r="AK255" s="80" t="s">
        <v>163</v>
      </c>
      <c r="AL255" s="80" t="s">
        <v>152</v>
      </c>
      <c r="AM255" s="80" t="s">
        <v>147</v>
      </c>
      <c r="AN255" s="80" t="s">
        <v>60</v>
      </c>
      <c r="AO255" s="80" t="s">
        <v>15</v>
      </c>
      <c r="AP255" s="80" t="s">
        <v>14</v>
      </c>
      <c r="AQ255" s="80">
        <v>16</v>
      </c>
      <c r="AR255">
        <f t="shared" si="41"/>
        <v>2019</v>
      </c>
    </row>
    <row r="256" spans="2:44" x14ac:dyDescent="0.3">
      <c r="B256" s="23" t="s">
        <v>48</v>
      </c>
      <c r="C256" s="23" t="s">
        <v>24</v>
      </c>
      <c r="D256" s="23" t="s">
        <v>22</v>
      </c>
      <c r="E256" s="23" t="s">
        <v>60</v>
      </c>
      <c r="F256" s="82">
        <f>IF(INDEX('Instructions &amp; General Inputs'!$D$24:$D$32,MATCH(E256,'Instructions &amp; General Inputs'!$C$24:$C$32,0))="Yes",SUMIFS($AG:$AG,$AI:$AI,F$5,$AC:$AC,$E256,$AD:$AD,$C256,$AE:$AE,$D256),0)</f>
        <v>0</v>
      </c>
      <c r="G256" s="25"/>
      <c r="H256" s="161">
        <v>0.1</v>
      </c>
      <c r="I256" s="161">
        <v>0.125</v>
      </c>
      <c r="J256" s="161">
        <v>0.16666666666666666</v>
      </c>
      <c r="K256" s="25"/>
      <c r="L256" s="161">
        <v>0.5</v>
      </c>
      <c r="M256" s="161">
        <v>0.5</v>
      </c>
      <c r="N256" s="161">
        <v>0.5</v>
      </c>
      <c r="O256" s="25"/>
      <c r="P256" s="167">
        <v>1</v>
      </c>
      <c r="Q256" s="167">
        <v>0</v>
      </c>
      <c r="R256" s="167">
        <v>1</v>
      </c>
      <c r="S256" s="160" t="str">
        <f t="shared" si="39"/>
        <v>HIV/AIDS</v>
      </c>
      <c r="T256" s="25"/>
      <c r="U256" s="162" t="b" cm="1">
        <f t="array" ref="U256">IF(COUNTIFS($P$8:$R$8,$U$2)&gt;0,$F256*H256*INDEX($P256:$R256,,MATCH($U$2,$P$8:$R$8,0)),
IF($U$2=$S$5,$F256*SUM(H256,IF($S256="",0,IF(INDEX($V$3:$V$5,MATCH($S256,$U$3:$U$5,0))="Yes",L256,0))),
IF($U$2=$S$6,$F256*SUM(H256,IF($S256="",0,IF(INDEX($V$3:$V$5,MATCH($S256,$U$3:$U$5,0))="Yes",L256,0)),0)*$R256)))</f>
        <v>0</v>
      </c>
      <c r="V256" s="162" t="b" cm="1">
        <f t="array" ref="V256">IF(COUNTIFS($P$8:$R$8,$U$2)&gt;0,$F256*I256*INDEX($P256:$R256,,MATCH($U$2,$P$8:$R$8,0)),
IF($U$2=$S$5,$F256*SUM(I256,IF($S256="",0,IF(INDEX($V$3:$V$5,MATCH($S256,$U$3:$U$5,0))="Yes",M256,0))),
IF($U$2=$S$6,$F256*SUM(I256,IF($S256="",0,IF(INDEX($V$3:$V$5,MATCH($S256,$U$3:$U$5,0))="Yes",M256,0)),0)*$R256)))</f>
        <v>0</v>
      </c>
      <c r="W256" s="162" t="b" cm="1">
        <f t="array" ref="W256">IF(COUNTIFS($P$8:$R$8,$U$2)&gt;0,$F256*J256*INDEX($P256:$R256,,MATCH($U$2,$P$8:$R$8,0)),
IF($U$2=$S$5,$F256*SUM(J256,IF($S256="",0,IF(INDEX($V$3:$V$5,MATCH($S256,$U$3:$U$5,0))="Yes",N256,0))),
IF($U$2=$S$6,$F256*SUM(J256,IF($S256="",0,IF(INDEX($V$3:$V$5,MATCH($S256,$U$3:$U$5,0))="Yes",N256,0)),0)*$R256)))</f>
        <v>0</v>
      </c>
      <c r="Y256" s="162" t="e" cm="1">
        <f t="array" ref="Y256">INDEX($U256:$W256,,MATCH('Instructions &amp; General Inputs'!$C$35,$U$8:$W$8,0))</f>
        <v>#N/A</v>
      </c>
      <c r="AA256" s="80" t="s">
        <v>143</v>
      </c>
      <c r="AB256" s="80" t="s">
        <v>147</v>
      </c>
      <c r="AC256" s="80" t="s">
        <v>55</v>
      </c>
      <c r="AD256" s="80" t="s">
        <v>11</v>
      </c>
      <c r="AE256" s="80" t="s">
        <v>10</v>
      </c>
      <c r="AF256" s="80" t="s">
        <v>148</v>
      </c>
      <c r="AG256" s="80">
        <v>194.70967498421669</v>
      </c>
      <c r="AH256" s="80">
        <v>1.5314479999999999</v>
      </c>
      <c r="AI256">
        <f t="shared" si="40"/>
        <v>2019</v>
      </c>
      <c r="AK256" s="80" t="s">
        <v>163</v>
      </c>
      <c r="AL256" s="80" t="s">
        <v>152</v>
      </c>
      <c r="AM256" s="80" t="s">
        <v>147</v>
      </c>
      <c r="AN256" s="80" t="s">
        <v>60</v>
      </c>
      <c r="AO256" s="80" t="s">
        <v>4</v>
      </c>
      <c r="AP256" s="80" t="s">
        <v>7</v>
      </c>
      <c r="AQ256" s="80">
        <v>1</v>
      </c>
      <c r="AR256">
        <f t="shared" si="41"/>
        <v>2019</v>
      </c>
    </row>
    <row r="257" spans="2:44" x14ac:dyDescent="0.3">
      <c r="B257" s="23" t="s">
        <v>48</v>
      </c>
      <c r="C257" s="23" t="s">
        <v>24</v>
      </c>
      <c r="D257" s="23" t="s">
        <v>23</v>
      </c>
      <c r="E257" s="23" t="s">
        <v>60</v>
      </c>
      <c r="F257" s="82">
        <f>IF(INDEX('Instructions &amp; General Inputs'!$D$24:$D$32,MATCH(E257,'Instructions &amp; General Inputs'!$C$24:$C$32,0))="Yes",SUMIFS($AG:$AG,$AI:$AI,F$5,$AC:$AC,$E257,$AD:$AD,$C257,$AE:$AE,$D257),0)</f>
        <v>0</v>
      </c>
      <c r="G257" s="25"/>
      <c r="H257" s="161">
        <v>0.1</v>
      </c>
      <c r="I257" s="161">
        <v>0.125</v>
      </c>
      <c r="J257" s="161">
        <v>0.16666666666666666</v>
      </c>
      <c r="K257" s="25"/>
      <c r="L257" s="161">
        <v>0.5</v>
      </c>
      <c r="M257" s="161">
        <v>0.5</v>
      </c>
      <c r="N257" s="161">
        <v>0.5</v>
      </c>
      <c r="O257" s="25"/>
      <c r="P257" s="167">
        <v>1</v>
      </c>
      <c r="Q257" s="167">
        <v>0</v>
      </c>
      <c r="R257" s="167">
        <v>1</v>
      </c>
      <c r="S257" s="160" t="str">
        <f t="shared" si="39"/>
        <v>HIV/AIDS</v>
      </c>
      <c r="T257" s="25"/>
      <c r="U257" s="162" t="b" cm="1">
        <f t="array" ref="U257">IF(COUNTIFS($P$8:$R$8,$U$2)&gt;0,$F257*H257*INDEX($P257:$R257,,MATCH($U$2,$P$8:$R$8,0)),
IF($U$2=$S$5,$F257*SUM(H257,IF($S257="",0,IF(INDEX($V$3:$V$5,MATCH($S257,$U$3:$U$5,0))="Yes",L257,0))),
IF($U$2=$S$6,$F257*SUM(H257,IF($S257="",0,IF(INDEX($V$3:$V$5,MATCH($S257,$U$3:$U$5,0))="Yes",L257,0)),0)*$R257)))</f>
        <v>0</v>
      </c>
      <c r="V257" s="162" t="b" cm="1">
        <f t="array" ref="V257">IF(COUNTIFS($P$8:$R$8,$U$2)&gt;0,$F257*I257*INDEX($P257:$R257,,MATCH($U$2,$P$8:$R$8,0)),
IF($U$2=$S$5,$F257*SUM(I257,IF($S257="",0,IF(INDEX($V$3:$V$5,MATCH($S257,$U$3:$U$5,0))="Yes",M257,0))),
IF($U$2=$S$6,$F257*SUM(I257,IF($S257="",0,IF(INDEX($V$3:$V$5,MATCH($S257,$U$3:$U$5,0))="Yes",M257,0)),0)*$R257)))</f>
        <v>0</v>
      </c>
      <c r="W257" s="162" t="b" cm="1">
        <f t="array" ref="W257">IF(COUNTIFS($P$8:$R$8,$U$2)&gt;0,$F257*J257*INDEX($P257:$R257,,MATCH($U$2,$P$8:$R$8,0)),
IF($U$2=$S$5,$F257*SUM(J257,IF($S257="",0,IF(INDEX($V$3:$V$5,MATCH($S257,$U$3:$U$5,0))="Yes",N257,0))),
IF($U$2=$S$6,$F257*SUM(J257,IF($S257="",0,IF(INDEX($V$3:$V$5,MATCH($S257,$U$3:$U$5,0))="Yes",N257,0)),0)*$R257)))</f>
        <v>0</v>
      </c>
      <c r="Y257" s="162" t="e" cm="1">
        <f t="array" ref="Y257">INDEX($U257:$W257,,MATCH('Instructions &amp; General Inputs'!$C$35,$U$8:$W$8,0))</f>
        <v>#N/A</v>
      </c>
      <c r="AA257" s="80" t="s">
        <v>143</v>
      </c>
      <c r="AB257" s="80" t="s">
        <v>147</v>
      </c>
      <c r="AC257" s="80" t="s">
        <v>55</v>
      </c>
      <c r="AD257" s="80" t="s">
        <v>11</v>
      </c>
      <c r="AE257" s="80" t="s">
        <v>12</v>
      </c>
      <c r="AF257" s="80" t="s">
        <v>145</v>
      </c>
      <c r="AG257" s="80">
        <v>7582.0852064937353</v>
      </c>
      <c r="AH257" s="80">
        <v>0.66982284999999997</v>
      </c>
      <c r="AI257">
        <f t="shared" si="40"/>
        <v>2019</v>
      </c>
      <c r="AK257" s="80" t="s">
        <v>163</v>
      </c>
      <c r="AL257" s="80" t="s">
        <v>152</v>
      </c>
      <c r="AM257" s="80" t="s">
        <v>147</v>
      </c>
      <c r="AN257" s="80" t="s">
        <v>60</v>
      </c>
      <c r="AO257" s="80" t="s">
        <v>4</v>
      </c>
      <c r="AP257" s="80" t="s">
        <v>8</v>
      </c>
      <c r="AQ257" s="80">
        <v>1705</v>
      </c>
      <c r="AR257">
        <f t="shared" si="41"/>
        <v>2019</v>
      </c>
    </row>
    <row r="258" spans="2:44" x14ac:dyDescent="0.3">
      <c r="B258" s="23" t="s">
        <v>48</v>
      </c>
      <c r="C258" s="23" t="s">
        <v>25</v>
      </c>
      <c r="D258" s="23" t="s">
        <v>17</v>
      </c>
      <c r="E258" s="23" t="s">
        <v>60</v>
      </c>
      <c r="F258" s="82">
        <f>IF(INDEX('Instructions &amp; General Inputs'!$D$24:$D$32,MATCH(E258,'Instructions &amp; General Inputs'!$C$24:$C$32,0))="Yes",SUMIFS($AG:$AG,$AI:$AI,F$5,$AC:$AC,$E258,$AD:$AD,$C258,$AE:$AE,$D258),0)</f>
        <v>0</v>
      </c>
      <c r="G258" s="25"/>
      <c r="H258" s="161">
        <v>0.2</v>
      </c>
      <c r="I258" s="161">
        <v>0.25</v>
      </c>
      <c r="J258" s="161">
        <v>0.33333333333333331</v>
      </c>
      <c r="K258" s="25"/>
      <c r="L258" s="161" t="s">
        <v>482</v>
      </c>
      <c r="M258" s="161" t="s">
        <v>482</v>
      </c>
      <c r="N258" s="161" t="s">
        <v>482</v>
      </c>
      <c r="O258" s="25"/>
      <c r="P258" s="167">
        <v>1</v>
      </c>
      <c r="Q258" s="167">
        <v>1</v>
      </c>
      <c r="R258" s="167">
        <v>0</v>
      </c>
      <c r="S258" s="160" t="str">
        <f t="shared" si="39"/>
        <v/>
      </c>
      <c r="T258" s="25"/>
      <c r="U258" s="162" t="b" cm="1">
        <f t="array" ref="U258">IF(COUNTIFS($P$8:$R$8,$U$2)&gt;0,$F258*H258*INDEX($P258:$R258,,MATCH($U$2,$P$8:$R$8,0)),
IF($U$2=$S$5,$F258*SUM(H258,IF($S258="",0,IF(INDEX($V$3:$V$5,MATCH($S258,$U$3:$U$5,0))="Yes",L258,0))),
IF($U$2=$S$6,$F258*SUM(H258,IF($S258="",0,IF(INDEX($V$3:$V$5,MATCH($S258,$U$3:$U$5,0))="Yes",L258,0)),0)*$R258)))</f>
        <v>0</v>
      </c>
      <c r="V258" s="162" t="b" cm="1">
        <f t="array" ref="V258">IF(COUNTIFS($P$8:$R$8,$U$2)&gt;0,$F258*I258*INDEX($P258:$R258,,MATCH($U$2,$P$8:$R$8,0)),
IF($U$2=$S$5,$F258*SUM(I258,IF($S258="",0,IF(INDEX($V$3:$V$5,MATCH($S258,$U$3:$U$5,0))="Yes",M258,0))),
IF($U$2=$S$6,$F258*SUM(I258,IF($S258="",0,IF(INDEX($V$3:$V$5,MATCH($S258,$U$3:$U$5,0))="Yes",M258,0)),0)*$R258)))</f>
        <v>0</v>
      </c>
      <c r="W258" s="162" t="b" cm="1">
        <f t="array" ref="W258">IF(COUNTIFS($P$8:$R$8,$U$2)&gt;0,$F258*J258*INDEX($P258:$R258,,MATCH($U$2,$P$8:$R$8,0)),
IF($U$2=$S$5,$F258*SUM(J258,IF($S258="",0,IF(INDEX($V$3:$V$5,MATCH($S258,$U$3:$U$5,0))="Yes",N258,0))),
IF($U$2=$S$6,$F258*SUM(J258,IF($S258="",0,IF(INDEX($V$3:$V$5,MATCH($S258,$U$3:$U$5,0))="Yes",N258,0)),0)*$R258)))</f>
        <v>0</v>
      </c>
      <c r="Y258" s="162" t="e" cm="1">
        <f t="array" ref="Y258">INDEX($U258:$W258,,MATCH('Instructions &amp; General Inputs'!$C$35,$U$8:$W$8,0))</f>
        <v>#N/A</v>
      </c>
      <c r="AA258" s="80" t="s">
        <v>143</v>
      </c>
      <c r="AB258" s="80" t="s">
        <v>147</v>
      </c>
      <c r="AC258" s="80" t="s">
        <v>55</v>
      </c>
      <c r="AD258" s="80" t="s">
        <v>11</v>
      </c>
      <c r="AE258" s="80" t="s">
        <v>12</v>
      </c>
      <c r="AF258" s="80" t="s">
        <v>146</v>
      </c>
      <c r="AG258" s="80">
        <v>625</v>
      </c>
      <c r="AH258" s="80">
        <v>0.66675386000000003</v>
      </c>
      <c r="AI258">
        <f t="shared" si="40"/>
        <v>2019</v>
      </c>
      <c r="AK258" s="80" t="s">
        <v>163</v>
      </c>
      <c r="AL258" s="80" t="s">
        <v>152</v>
      </c>
      <c r="AM258" s="80" t="s">
        <v>147</v>
      </c>
      <c r="AN258" s="80" t="s">
        <v>60</v>
      </c>
      <c r="AO258" s="80" t="s">
        <v>11</v>
      </c>
      <c r="AP258" s="80" t="s">
        <v>8</v>
      </c>
      <c r="AQ258" s="80">
        <v>199</v>
      </c>
      <c r="AR258">
        <f t="shared" si="41"/>
        <v>2019</v>
      </c>
    </row>
    <row r="259" spans="2:44" x14ac:dyDescent="0.3">
      <c r="B259" s="23" t="s">
        <v>48</v>
      </c>
      <c r="C259" s="23" t="s">
        <v>25</v>
      </c>
      <c r="D259" s="23" t="s">
        <v>18</v>
      </c>
      <c r="E259" s="23" t="s">
        <v>60</v>
      </c>
      <c r="F259" s="82">
        <f>IF(INDEX('Instructions &amp; General Inputs'!$D$24:$D$32,MATCH(E259,'Instructions &amp; General Inputs'!$C$24:$C$32,0))="Yes",SUMIFS($AG:$AG,$AI:$AI,F$5,$AC:$AC,$E259,$AD:$AD,$C259,$AE:$AE,$D259),0)</f>
        <v>0</v>
      </c>
      <c r="G259" s="25"/>
      <c r="H259" s="161">
        <v>0.2</v>
      </c>
      <c r="I259" s="161">
        <v>0.25</v>
      </c>
      <c r="J259" s="161">
        <v>0.33333333333333331</v>
      </c>
      <c r="K259" s="25"/>
      <c r="L259" s="161" t="s">
        <v>482</v>
      </c>
      <c r="M259" s="161" t="s">
        <v>482</v>
      </c>
      <c r="N259" s="161" t="s">
        <v>482</v>
      </c>
      <c r="O259" s="25"/>
      <c r="P259" s="167">
        <v>1</v>
      </c>
      <c r="Q259" s="167">
        <v>1</v>
      </c>
      <c r="R259" s="167">
        <v>0</v>
      </c>
      <c r="S259" s="160" t="str">
        <f t="shared" si="39"/>
        <v/>
      </c>
      <c r="T259" s="25"/>
      <c r="U259" s="162" t="b" cm="1">
        <f t="array" ref="U259">IF(COUNTIFS($P$8:$R$8,$U$2)&gt;0,$F259*H259*INDEX($P259:$R259,,MATCH($U$2,$P$8:$R$8,0)),
IF($U$2=$S$5,$F259*SUM(H259,IF($S259="",0,IF(INDEX($V$3:$V$5,MATCH($S259,$U$3:$U$5,0))="Yes",L259,0))),
IF($U$2=$S$6,$F259*SUM(H259,IF($S259="",0,IF(INDEX($V$3:$V$5,MATCH($S259,$U$3:$U$5,0))="Yes",L259,0)),0)*$R259)))</f>
        <v>0</v>
      </c>
      <c r="V259" s="162" t="b" cm="1">
        <f t="array" ref="V259">IF(COUNTIFS($P$8:$R$8,$U$2)&gt;0,$F259*I259*INDEX($P259:$R259,,MATCH($U$2,$P$8:$R$8,0)),
IF($U$2=$S$5,$F259*SUM(I259,IF($S259="",0,IF(INDEX($V$3:$V$5,MATCH($S259,$U$3:$U$5,0))="Yes",M259,0))),
IF($U$2=$S$6,$F259*SUM(I259,IF($S259="",0,IF(INDEX($V$3:$V$5,MATCH($S259,$U$3:$U$5,0))="Yes",M259,0)),0)*$R259)))</f>
        <v>0</v>
      </c>
      <c r="W259" s="162" t="b" cm="1">
        <f t="array" ref="W259">IF(COUNTIFS($P$8:$R$8,$U$2)&gt;0,$F259*J259*INDEX($P259:$R259,,MATCH($U$2,$P$8:$R$8,0)),
IF($U$2=$S$5,$F259*SUM(J259,IF($S259="",0,IF(INDEX($V$3:$V$5,MATCH($S259,$U$3:$U$5,0))="Yes",N259,0))),
IF($U$2=$S$6,$F259*SUM(J259,IF($S259="",0,IF(INDEX($V$3:$V$5,MATCH($S259,$U$3:$U$5,0))="Yes",N259,0)),0)*$R259)))</f>
        <v>0</v>
      </c>
      <c r="Y259" s="162" t="e" cm="1">
        <f t="array" ref="Y259">INDEX($U259:$W259,,MATCH('Instructions &amp; General Inputs'!$C$35,$U$8:$W$8,0))</f>
        <v>#N/A</v>
      </c>
      <c r="AA259" s="80" t="s">
        <v>143</v>
      </c>
      <c r="AB259" s="80" t="s">
        <v>147</v>
      </c>
      <c r="AC259" s="80" t="s">
        <v>55</v>
      </c>
      <c r="AD259" s="80" t="s">
        <v>11</v>
      </c>
      <c r="AE259" s="80" t="s">
        <v>12</v>
      </c>
      <c r="AF259" s="80" t="s">
        <v>148</v>
      </c>
      <c r="AG259" s="80">
        <v>3179.3225571066141</v>
      </c>
      <c r="AH259" s="80">
        <v>0.66931582999999994</v>
      </c>
      <c r="AI259">
        <f t="shared" si="40"/>
        <v>2019</v>
      </c>
      <c r="AK259" s="80" t="s">
        <v>163</v>
      </c>
      <c r="AL259" s="80" t="s">
        <v>152</v>
      </c>
      <c r="AM259" s="80" t="s">
        <v>147</v>
      </c>
      <c r="AN259" s="80" t="s">
        <v>61</v>
      </c>
      <c r="AO259" s="80" t="s">
        <v>20</v>
      </c>
      <c r="AP259" s="80" t="s">
        <v>14</v>
      </c>
      <c r="AQ259" s="80">
        <v>8</v>
      </c>
      <c r="AR259">
        <f t="shared" si="41"/>
        <v>2019</v>
      </c>
    </row>
    <row r="260" spans="2:44" x14ac:dyDescent="0.3">
      <c r="B260" s="23" t="s">
        <v>48</v>
      </c>
      <c r="C260" s="23" t="s">
        <v>25</v>
      </c>
      <c r="D260" s="23" t="s">
        <v>19</v>
      </c>
      <c r="E260" s="23" t="s">
        <v>60</v>
      </c>
      <c r="F260" s="82">
        <f>IF(INDEX('Instructions &amp; General Inputs'!$D$24:$D$32,MATCH(E260,'Instructions &amp; General Inputs'!$C$24:$C$32,0))="Yes",SUMIFS($AG:$AG,$AI:$AI,F$5,$AC:$AC,$E260,$AD:$AD,$C260,$AE:$AE,$D260),0)</f>
        <v>0</v>
      </c>
      <c r="G260" s="25"/>
      <c r="H260" s="161">
        <v>0.12</v>
      </c>
      <c r="I260" s="161">
        <v>0.15</v>
      </c>
      <c r="J260" s="161">
        <v>0.19999999999999998</v>
      </c>
      <c r="K260" s="25"/>
      <c r="L260" s="161">
        <v>0.4</v>
      </c>
      <c r="M260" s="161">
        <v>0.4</v>
      </c>
      <c r="N260" s="161">
        <v>0.4</v>
      </c>
      <c r="O260" s="25"/>
      <c r="P260" s="167">
        <v>1</v>
      </c>
      <c r="Q260" s="167">
        <v>1</v>
      </c>
      <c r="R260" s="167">
        <v>0</v>
      </c>
      <c r="S260" s="160" t="str">
        <f t="shared" si="39"/>
        <v>SMI</v>
      </c>
      <c r="T260" s="25"/>
      <c r="U260" s="162" t="b" cm="1">
        <f t="array" ref="U260">IF(COUNTIFS($P$8:$R$8,$U$2)&gt;0,$F260*H260*INDEX($P260:$R260,,MATCH($U$2,$P$8:$R$8,0)),
IF($U$2=$S$5,$F260*SUM(H260,IF($S260="",0,IF(INDEX($V$3:$V$5,MATCH($S260,$U$3:$U$5,0))="Yes",L260,0))),
IF($U$2=$S$6,$F260*SUM(H260,IF($S260="",0,IF(INDEX($V$3:$V$5,MATCH($S260,$U$3:$U$5,0))="Yes",L260,0)),0)*$R260)))</f>
        <v>0</v>
      </c>
      <c r="V260" s="162" t="b" cm="1">
        <f t="array" ref="V260">IF(COUNTIFS($P$8:$R$8,$U$2)&gt;0,$F260*I260*INDEX($P260:$R260,,MATCH($U$2,$P$8:$R$8,0)),
IF($U$2=$S$5,$F260*SUM(I260,IF($S260="",0,IF(INDEX($V$3:$V$5,MATCH($S260,$U$3:$U$5,0))="Yes",M260,0))),
IF($U$2=$S$6,$F260*SUM(I260,IF($S260="",0,IF(INDEX($V$3:$V$5,MATCH($S260,$U$3:$U$5,0))="Yes",M260,0)),0)*$R260)))</f>
        <v>0</v>
      </c>
      <c r="W260" s="162" t="b" cm="1">
        <f t="array" ref="W260">IF(COUNTIFS($P$8:$R$8,$U$2)&gt;0,$F260*J260*INDEX($P260:$R260,,MATCH($U$2,$P$8:$R$8,0)),
IF($U$2=$S$5,$F260*SUM(J260,IF($S260="",0,IF(INDEX($V$3:$V$5,MATCH($S260,$U$3:$U$5,0))="Yes",N260,0))),
IF($U$2=$S$6,$F260*SUM(J260,IF($S260="",0,IF(INDEX($V$3:$V$5,MATCH($S260,$U$3:$U$5,0))="Yes",N260,0)),0)*$R260)))</f>
        <v>0</v>
      </c>
      <c r="Y260" s="162" t="e" cm="1">
        <f t="array" ref="Y260">INDEX($U260:$W260,,MATCH('Instructions &amp; General Inputs'!$C$35,$U$8:$W$8,0))</f>
        <v>#N/A</v>
      </c>
      <c r="AA260" s="80" t="s">
        <v>143</v>
      </c>
      <c r="AB260" s="80" t="s">
        <v>147</v>
      </c>
      <c r="AC260" s="80" t="s">
        <v>56</v>
      </c>
      <c r="AD260" s="80" t="s">
        <v>27</v>
      </c>
      <c r="AE260" s="80" t="s">
        <v>28</v>
      </c>
      <c r="AF260" s="80" t="s">
        <v>145</v>
      </c>
      <c r="AG260" s="80">
        <v>203</v>
      </c>
      <c r="AH260" s="80" t="s">
        <v>33</v>
      </c>
      <c r="AI260">
        <f t="shared" si="40"/>
        <v>2019</v>
      </c>
      <c r="AK260" s="80" t="s">
        <v>163</v>
      </c>
      <c r="AL260" s="80" t="s">
        <v>152</v>
      </c>
      <c r="AM260" s="80" t="s">
        <v>147</v>
      </c>
      <c r="AN260" s="80" t="s">
        <v>61</v>
      </c>
      <c r="AO260" s="80" t="s">
        <v>116</v>
      </c>
      <c r="AP260" s="80" t="s">
        <v>22</v>
      </c>
      <c r="AQ260" s="80">
        <v>10</v>
      </c>
      <c r="AR260">
        <f t="shared" si="41"/>
        <v>2019</v>
      </c>
    </row>
    <row r="261" spans="2:44" x14ac:dyDescent="0.3">
      <c r="B261" s="23" t="s">
        <v>48</v>
      </c>
      <c r="C261" s="23" t="s">
        <v>26</v>
      </c>
      <c r="D261" s="23" t="s">
        <v>17</v>
      </c>
      <c r="E261" s="23" t="s">
        <v>60</v>
      </c>
      <c r="F261" s="82">
        <f>IF(INDEX('Instructions &amp; General Inputs'!$D$24:$D$32,MATCH(E261,'Instructions &amp; General Inputs'!$C$24:$C$32,0))="Yes",SUMIFS($AG:$AG,$AI:$AI,F$5,$AC:$AC,$E261,$AD:$AD,$C261,$AE:$AE,$D261),0)</f>
        <v>0</v>
      </c>
      <c r="G261" s="25"/>
      <c r="H261" s="161">
        <v>0.2</v>
      </c>
      <c r="I261" s="161">
        <v>0.25</v>
      </c>
      <c r="J261" s="161">
        <v>0.33333333333333331</v>
      </c>
      <c r="K261" s="25"/>
      <c r="L261" s="161" t="s">
        <v>482</v>
      </c>
      <c r="M261" s="161" t="s">
        <v>482</v>
      </c>
      <c r="N261" s="161" t="s">
        <v>482</v>
      </c>
      <c r="O261" s="25"/>
      <c r="P261" s="167">
        <v>1</v>
      </c>
      <c r="Q261" s="167">
        <v>1</v>
      </c>
      <c r="R261" s="167">
        <v>0</v>
      </c>
      <c r="S261" s="160" t="str">
        <f t="shared" si="39"/>
        <v/>
      </c>
      <c r="T261" s="25"/>
      <c r="U261" s="162" t="b" cm="1">
        <f t="array" ref="U261">IF(COUNTIFS($P$8:$R$8,$U$2)&gt;0,$F261*H261*INDEX($P261:$R261,,MATCH($U$2,$P$8:$R$8,0)),
IF($U$2=$S$5,$F261*SUM(H261,IF($S261="",0,IF(INDEX($V$3:$V$5,MATCH($S261,$U$3:$U$5,0))="Yes",L261,0))),
IF($U$2=$S$6,$F261*SUM(H261,IF($S261="",0,IF(INDEX($V$3:$V$5,MATCH($S261,$U$3:$U$5,0))="Yes",L261,0)),0)*$R261)))</f>
        <v>0</v>
      </c>
      <c r="V261" s="162" t="b" cm="1">
        <f t="array" ref="V261">IF(COUNTIFS($P$8:$R$8,$U$2)&gt;0,$F261*I261*INDEX($P261:$R261,,MATCH($U$2,$P$8:$R$8,0)),
IF($U$2=$S$5,$F261*SUM(I261,IF($S261="",0,IF(INDEX($V$3:$V$5,MATCH($S261,$U$3:$U$5,0))="Yes",M261,0))),
IF($U$2=$S$6,$F261*SUM(I261,IF($S261="",0,IF(INDEX($V$3:$V$5,MATCH($S261,$U$3:$U$5,0))="Yes",M261,0)),0)*$R261)))</f>
        <v>0</v>
      </c>
      <c r="W261" s="162" t="b" cm="1">
        <f t="array" ref="W261">IF(COUNTIFS($P$8:$R$8,$U$2)&gt;0,$F261*J261*INDEX($P261:$R261,,MATCH($U$2,$P$8:$R$8,0)),
IF($U$2=$S$5,$F261*SUM(J261,IF($S261="",0,IF(INDEX($V$3:$V$5,MATCH($S261,$U$3:$U$5,0))="Yes",N261,0))),
IF($U$2=$S$6,$F261*SUM(J261,IF($S261="",0,IF(INDEX($V$3:$V$5,MATCH($S261,$U$3:$U$5,0))="Yes",N261,0)),0)*$R261)))</f>
        <v>0</v>
      </c>
      <c r="Y261" s="162" t="e" cm="1">
        <f t="array" ref="Y261">INDEX($U261:$W261,,MATCH('Instructions &amp; General Inputs'!$C$35,$U$8:$W$8,0))</f>
        <v>#N/A</v>
      </c>
      <c r="AA261" s="80" t="s">
        <v>143</v>
      </c>
      <c r="AB261" s="80" t="s">
        <v>147</v>
      </c>
      <c r="AC261" s="80" t="s">
        <v>56</v>
      </c>
      <c r="AD261" s="80" t="s">
        <v>20</v>
      </c>
      <c r="AE261" s="80" t="s">
        <v>5</v>
      </c>
      <c r="AF261" s="80" t="s">
        <v>145</v>
      </c>
      <c r="AG261" s="80">
        <v>16</v>
      </c>
      <c r="AH261" s="80" t="s">
        <v>33</v>
      </c>
      <c r="AI261">
        <f t="shared" si="40"/>
        <v>2019</v>
      </c>
      <c r="AK261" s="80" t="s">
        <v>163</v>
      </c>
      <c r="AL261" s="80" t="s">
        <v>152</v>
      </c>
      <c r="AM261" s="80" t="s">
        <v>147</v>
      </c>
      <c r="AN261" s="80" t="s">
        <v>61</v>
      </c>
      <c r="AO261" s="80" t="s">
        <v>116</v>
      </c>
      <c r="AP261" s="80" t="s">
        <v>23</v>
      </c>
      <c r="AQ261" s="80">
        <v>9</v>
      </c>
      <c r="AR261">
        <f t="shared" si="41"/>
        <v>2019</v>
      </c>
    </row>
    <row r="262" spans="2:44" x14ac:dyDescent="0.3">
      <c r="B262" s="23" t="s">
        <v>48</v>
      </c>
      <c r="C262" s="23" t="s">
        <v>26</v>
      </c>
      <c r="D262" s="23" t="s">
        <v>18</v>
      </c>
      <c r="E262" s="23" t="s">
        <v>60</v>
      </c>
      <c r="F262" s="82">
        <f>IF(INDEX('Instructions &amp; General Inputs'!$D$24:$D$32,MATCH(E262,'Instructions &amp; General Inputs'!$C$24:$C$32,0))="Yes",SUMIFS($AG:$AG,$AI:$AI,F$5,$AC:$AC,$E262,$AD:$AD,$C262,$AE:$AE,$D262),0)</f>
        <v>0</v>
      </c>
      <c r="G262" s="25"/>
      <c r="H262" s="161">
        <v>0.2</v>
      </c>
      <c r="I262" s="161">
        <v>0.25</v>
      </c>
      <c r="J262" s="161">
        <v>0.33333333333333331</v>
      </c>
      <c r="K262" s="25"/>
      <c r="L262" s="161" t="s">
        <v>482</v>
      </c>
      <c r="M262" s="161" t="s">
        <v>482</v>
      </c>
      <c r="N262" s="161" t="s">
        <v>482</v>
      </c>
      <c r="O262" s="25"/>
      <c r="P262" s="167">
        <v>1</v>
      </c>
      <c r="Q262" s="167">
        <v>1</v>
      </c>
      <c r="R262" s="167">
        <v>0</v>
      </c>
      <c r="S262" s="160" t="str">
        <f t="shared" si="39"/>
        <v/>
      </c>
      <c r="T262" s="25"/>
      <c r="U262" s="162" t="b" cm="1">
        <f t="array" ref="U262">IF(COUNTIFS($P$8:$R$8,$U$2)&gt;0,$F262*H262*INDEX($P262:$R262,,MATCH($U$2,$P$8:$R$8,0)),
IF($U$2=$S$5,$F262*SUM(H262,IF($S262="",0,IF(INDEX($V$3:$V$5,MATCH($S262,$U$3:$U$5,0))="Yes",L262,0))),
IF($U$2=$S$6,$F262*SUM(H262,IF($S262="",0,IF(INDEX($V$3:$V$5,MATCH($S262,$U$3:$U$5,0))="Yes",L262,0)),0)*$R262)))</f>
        <v>0</v>
      </c>
      <c r="V262" s="162" t="b" cm="1">
        <f t="array" ref="V262">IF(COUNTIFS($P$8:$R$8,$U$2)&gt;0,$F262*I262*INDEX($P262:$R262,,MATCH($U$2,$P$8:$R$8,0)),
IF($U$2=$S$5,$F262*SUM(I262,IF($S262="",0,IF(INDEX($V$3:$V$5,MATCH($S262,$U$3:$U$5,0))="Yes",M262,0))),
IF($U$2=$S$6,$F262*SUM(I262,IF($S262="",0,IF(INDEX($V$3:$V$5,MATCH($S262,$U$3:$U$5,0))="Yes",M262,0)),0)*$R262)))</f>
        <v>0</v>
      </c>
      <c r="W262" s="162" t="b" cm="1">
        <f t="array" ref="W262">IF(COUNTIFS($P$8:$R$8,$U$2)&gt;0,$F262*J262*INDEX($P262:$R262,,MATCH($U$2,$P$8:$R$8,0)),
IF($U$2=$S$5,$F262*SUM(J262,IF($S262="",0,IF(INDEX($V$3:$V$5,MATCH($S262,$U$3:$U$5,0))="Yes",N262,0))),
IF($U$2=$S$6,$F262*SUM(J262,IF($S262="",0,IF(INDEX($V$3:$V$5,MATCH($S262,$U$3:$U$5,0))="Yes",N262,0)),0)*$R262)))</f>
        <v>0</v>
      </c>
      <c r="Y262" s="162" t="e" cm="1">
        <f t="array" ref="Y262">INDEX($U262:$W262,,MATCH('Instructions &amp; General Inputs'!$C$35,$U$8:$W$8,0))</f>
        <v>#N/A</v>
      </c>
      <c r="AA262" s="80" t="s">
        <v>143</v>
      </c>
      <c r="AB262" s="80" t="s">
        <v>147</v>
      </c>
      <c r="AC262" s="80" t="s">
        <v>56</v>
      </c>
      <c r="AD262" s="80" t="s">
        <v>20</v>
      </c>
      <c r="AE262" s="80" t="s">
        <v>7</v>
      </c>
      <c r="AF262" s="80" t="s">
        <v>145</v>
      </c>
      <c r="AG262" s="80">
        <v>11705.279922317713</v>
      </c>
      <c r="AH262" s="80" t="s">
        <v>33</v>
      </c>
      <c r="AI262">
        <f t="shared" si="40"/>
        <v>2019</v>
      </c>
      <c r="AK262" s="80" t="s">
        <v>163</v>
      </c>
      <c r="AL262" s="80" t="s">
        <v>152</v>
      </c>
      <c r="AM262" s="80" t="s">
        <v>147</v>
      </c>
      <c r="AN262" s="80" t="s">
        <v>61</v>
      </c>
      <c r="AO262" s="80" t="s">
        <v>13</v>
      </c>
      <c r="AP262" s="80" t="s">
        <v>14</v>
      </c>
      <c r="AQ262" s="80">
        <v>4</v>
      </c>
      <c r="AR262">
        <f t="shared" si="41"/>
        <v>2019</v>
      </c>
    </row>
    <row r="263" spans="2:44" x14ac:dyDescent="0.3">
      <c r="B263" s="23" t="s">
        <v>48</v>
      </c>
      <c r="C263" s="23" t="s">
        <v>26</v>
      </c>
      <c r="D263" s="23" t="s">
        <v>19</v>
      </c>
      <c r="E263" s="23" t="s">
        <v>60</v>
      </c>
      <c r="F263" s="82">
        <f>IF(INDEX('Instructions &amp; General Inputs'!$D$24:$D$32,MATCH(E263,'Instructions &amp; General Inputs'!$C$24:$C$32,0))="Yes",SUMIFS($AG:$AG,$AI:$AI,F$5,$AC:$AC,$E263,$AD:$AD,$C263,$AE:$AE,$D263),0)</f>
        <v>0</v>
      </c>
      <c r="G263" s="25"/>
      <c r="H263" s="161">
        <v>0.12</v>
      </c>
      <c r="I263" s="161">
        <v>0.15</v>
      </c>
      <c r="J263" s="161">
        <v>0.19999999999999998</v>
      </c>
      <c r="K263" s="25"/>
      <c r="L263" s="161">
        <v>0.4</v>
      </c>
      <c r="M263" s="161">
        <v>0.4</v>
      </c>
      <c r="N263" s="161">
        <v>0.4</v>
      </c>
      <c r="O263" s="25"/>
      <c r="P263" s="167">
        <v>1</v>
      </c>
      <c r="Q263" s="167">
        <v>1</v>
      </c>
      <c r="R263" s="167">
        <v>0</v>
      </c>
      <c r="S263" s="160" t="str">
        <f t="shared" si="39"/>
        <v>SMI</v>
      </c>
      <c r="T263" s="25"/>
      <c r="U263" s="162" t="b" cm="1">
        <f t="array" ref="U263">IF(COUNTIFS($P$8:$R$8,$U$2)&gt;0,$F263*H263*INDEX($P263:$R263,,MATCH($U$2,$P$8:$R$8,0)),
IF($U$2=$S$5,$F263*SUM(H263,IF($S263="",0,IF(INDEX($V$3:$V$5,MATCH($S263,$U$3:$U$5,0))="Yes",L263,0))),
IF($U$2=$S$6,$F263*SUM(H263,IF($S263="",0,IF(INDEX($V$3:$V$5,MATCH($S263,$U$3:$U$5,0))="Yes",L263,0)),0)*$R263)))</f>
        <v>0</v>
      </c>
      <c r="V263" s="162" t="b" cm="1">
        <f t="array" ref="V263">IF(COUNTIFS($P$8:$R$8,$U$2)&gt;0,$F263*I263*INDEX($P263:$R263,,MATCH($U$2,$P$8:$R$8,0)),
IF($U$2=$S$5,$F263*SUM(I263,IF($S263="",0,IF(INDEX($V$3:$V$5,MATCH($S263,$U$3:$U$5,0))="Yes",M263,0))),
IF($U$2=$S$6,$F263*SUM(I263,IF($S263="",0,IF(INDEX($V$3:$V$5,MATCH($S263,$U$3:$U$5,0))="Yes",M263,0)),0)*$R263)))</f>
        <v>0</v>
      </c>
      <c r="W263" s="162" t="b" cm="1">
        <f t="array" ref="W263">IF(COUNTIFS($P$8:$R$8,$U$2)&gt;0,$F263*J263*INDEX($P263:$R263,,MATCH($U$2,$P$8:$R$8,0)),
IF($U$2=$S$5,$F263*SUM(J263,IF($S263="",0,IF(INDEX($V$3:$V$5,MATCH($S263,$U$3:$U$5,0))="Yes",N263,0))),
IF($U$2=$S$6,$F263*SUM(J263,IF($S263="",0,IF(INDEX($V$3:$V$5,MATCH($S263,$U$3:$U$5,0))="Yes",N263,0)),0)*$R263)))</f>
        <v>0</v>
      </c>
      <c r="Y263" s="162" t="e" cm="1">
        <f t="array" ref="Y263">INDEX($U263:$W263,,MATCH('Instructions &amp; General Inputs'!$C$35,$U$8:$W$8,0))</f>
        <v>#N/A</v>
      </c>
      <c r="AA263" s="80" t="s">
        <v>143</v>
      </c>
      <c r="AB263" s="80" t="s">
        <v>147</v>
      </c>
      <c r="AC263" s="80" t="s">
        <v>56</v>
      </c>
      <c r="AD263" s="80" t="s">
        <v>20</v>
      </c>
      <c r="AE263" s="80" t="s">
        <v>14</v>
      </c>
      <c r="AF263" s="80" t="s">
        <v>145</v>
      </c>
      <c r="AG263" s="80">
        <v>3492.1808669567108</v>
      </c>
      <c r="AH263" s="80" t="s">
        <v>33</v>
      </c>
      <c r="AI263">
        <f t="shared" si="40"/>
        <v>2019</v>
      </c>
      <c r="AK263" s="80" t="s">
        <v>163</v>
      </c>
      <c r="AL263" s="80" t="s">
        <v>152</v>
      </c>
      <c r="AM263" s="80" t="s">
        <v>147</v>
      </c>
      <c r="AN263" s="80" t="s">
        <v>61</v>
      </c>
      <c r="AO263" s="80" t="s">
        <v>15</v>
      </c>
      <c r="AP263" s="80" t="s">
        <v>14</v>
      </c>
      <c r="AQ263" s="80">
        <v>11</v>
      </c>
      <c r="AR263">
        <f t="shared" si="41"/>
        <v>2019</v>
      </c>
    </row>
    <row r="264" spans="2:44" x14ac:dyDescent="0.3">
      <c r="B264" s="23" t="s">
        <v>48</v>
      </c>
      <c r="C264" s="23" t="s">
        <v>27</v>
      </c>
      <c r="D264" s="23" t="s">
        <v>28</v>
      </c>
      <c r="E264" s="23" t="s">
        <v>60</v>
      </c>
      <c r="F264" s="82">
        <f>IF(INDEX('Instructions &amp; General Inputs'!$D$24:$D$32,MATCH(E264,'Instructions &amp; General Inputs'!$C$24:$C$32,0))="Yes",SUMIFS($AG:$AG,$AI:$AI,F$5,$AC:$AC,$E264,$AD:$AD,$C264,$AE:$AE,$D264),0)</f>
        <v>0</v>
      </c>
      <c r="G264" s="25"/>
      <c r="H264" s="161">
        <v>0.2</v>
      </c>
      <c r="I264" s="161">
        <v>0.25</v>
      </c>
      <c r="J264" s="161">
        <v>0.33333333333333331</v>
      </c>
      <c r="K264" s="25"/>
      <c r="L264" s="161" t="s">
        <v>482</v>
      </c>
      <c r="M264" s="161" t="s">
        <v>482</v>
      </c>
      <c r="N264" s="161" t="s">
        <v>482</v>
      </c>
      <c r="O264" s="25"/>
      <c r="P264" s="167">
        <v>1</v>
      </c>
      <c r="Q264" s="167">
        <v>0</v>
      </c>
      <c r="R264" s="167">
        <v>1</v>
      </c>
      <c r="S264" s="160" t="str">
        <f t="shared" si="39"/>
        <v/>
      </c>
      <c r="T264" s="25"/>
      <c r="U264" s="162" t="b" cm="1">
        <f t="array" ref="U264">IF(COUNTIFS($P$8:$R$8,$U$2)&gt;0,$F264*H264*INDEX($P264:$R264,,MATCH($U$2,$P$8:$R$8,0)),
IF($U$2=$S$5,$F264*SUM(H264,IF($S264="",0,IF(INDEX($V$3:$V$5,MATCH($S264,$U$3:$U$5,0))="Yes",L264,0))),
IF($U$2=$S$6,$F264*SUM(H264,IF($S264="",0,IF(INDEX($V$3:$V$5,MATCH($S264,$U$3:$U$5,0))="Yes",L264,0)),0)*$R264)))</f>
        <v>0</v>
      </c>
      <c r="V264" s="162" t="b" cm="1">
        <f t="array" ref="V264">IF(COUNTIFS($P$8:$R$8,$U$2)&gt;0,$F264*I264*INDEX($P264:$R264,,MATCH($U$2,$P$8:$R$8,0)),
IF($U$2=$S$5,$F264*SUM(I264,IF($S264="",0,IF(INDEX($V$3:$V$5,MATCH($S264,$U$3:$U$5,0))="Yes",M264,0))),
IF($U$2=$S$6,$F264*SUM(I264,IF($S264="",0,IF(INDEX($V$3:$V$5,MATCH($S264,$U$3:$U$5,0))="Yes",M264,0)),0)*$R264)))</f>
        <v>0</v>
      </c>
      <c r="W264" s="162" t="b" cm="1">
        <f t="array" ref="W264">IF(COUNTIFS($P$8:$R$8,$U$2)&gt;0,$F264*J264*INDEX($P264:$R264,,MATCH($U$2,$P$8:$R$8,0)),
IF($U$2=$S$5,$F264*SUM(J264,IF($S264="",0,IF(INDEX($V$3:$V$5,MATCH($S264,$U$3:$U$5,0))="Yes",N264,0))),
IF($U$2=$S$6,$F264*SUM(J264,IF($S264="",0,IF(INDEX($V$3:$V$5,MATCH($S264,$U$3:$U$5,0))="Yes",N264,0)),0)*$R264)))</f>
        <v>0</v>
      </c>
      <c r="Y264" s="162" t="e" cm="1">
        <f t="array" ref="Y264">INDEX($U264:$W264,,MATCH('Instructions &amp; General Inputs'!$C$35,$U$8:$W$8,0))</f>
        <v>#N/A</v>
      </c>
      <c r="AA264" s="80" t="s">
        <v>143</v>
      </c>
      <c r="AB264" s="80" t="s">
        <v>147</v>
      </c>
      <c r="AC264" s="80" t="s">
        <v>56</v>
      </c>
      <c r="AD264" s="80" t="s">
        <v>20</v>
      </c>
      <c r="AE264" s="80" t="s">
        <v>6</v>
      </c>
      <c r="AF264" s="80" t="s">
        <v>145</v>
      </c>
      <c r="AG264" s="80">
        <v>500.67741900682449</v>
      </c>
      <c r="AH264" s="80" t="s">
        <v>33</v>
      </c>
      <c r="AI264">
        <f t="shared" si="40"/>
        <v>2019</v>
      </c>
      <c r="AK264" s="80" t="s">
        <v>163</v>
      </c>
      <c r="AL264" s="80" t="s">
        <v>152</v>
      </c>
      <c r="AM264" s="80" t="s">
        <v>147</v>
      </c>
      <c r="AN264" s="80" t="s">
        <v>61</v>
      </c>
      <c r="AO264" s="80" t="s">
        <v>4</v>
      </c>
      <c r="AP264" s="80" t="s">
        <v>8</v>
      </c>
      <c r="AQ264" s="80">
        <v>1449</v>
      </c>
      <c r="AR264">
        <f t="shared" si="41"/>
        <v>2019</v>
      </c>
    </row>
    <row r="265" spans="2:44" x14ac:dyDescent="0.3">
      <c r="B265" s="23" t="s">
        <v>48</v>
      </c>
      <c r="C265" s="24" t="s">
        <v>32</v>
      </c>
      <c r="D265" s="24" t="s">
        <v>33</v>
      </c>
      <c r="E265" s="24" t="s">
        <v>60</v>
      </c>
      <c r="F265" s="121">
        <f>IF(INDEX('Instructions &amp; General Inputs'!$D$24:$D$32,MATCH(E264,'Instructions &amp; General Inputs'!$C$24:$C$32,0))="Yes",SUMIFS($AQ:$AQ,$AR:$AR,F$5,$AN:$AN,$E265),0)</f>
        <v>0</v>
      </c>
      <c r="G265" s="25"/>
      <c r="H265" s="176">
        <f>H234</f>
        <v>0.2</v>
      </c>
      <c r="I265" s="176">
        <f t="shared" ref="I265:J265" si="48">I234</f>
        <v>0.25</v>
      </c>
      <c r="J265" s="176">
        <f t="shared" si="48"/>
        <v>0.33333333333333331</v>
      </c>
      <c r="K265" s="25"/>
      <c r="L265" s="176" t="str">
        <f>L234</f>
        <v>n/a</v>
      </c>
      <c r="M265" s="176" t="str">
        <f t="shared" ref="M265:N265" si="49">M234</f>
        <v>n/a</v>
      </c>
      <c r="N265" s="176" t="str">
        <f t="shared" si="49"/>
        <v>n/a</v>
      </c>
      <c r="O265" s="25"/>
      <c r="P265" s="167">
        <v>1</v>
      </c>
      <c r="Q265" s="167">
        <v>0</v>
      </c>
      <c r="R265" s="167">
        <v>1</v>
      </c>
      <c r="S265" s="160" t="str">
        <f t="shared" si="39"/>
        <v/>
      </c>
      <c r="T265" s="25"/>
      <c r="U265" s="162" t="b" cm="1">
        <f t="array" ref="U265">IF(COUNTIFS($P$8:$R$8,$U$2)&gt;0,$F265*H265*INDEX($P265:$R265,,MATCH($U$2,$P$8:$R$8,0)),
IF($U$2=$S$5,$F265*SUM(H265,IF($S265="",0,IF(INDEX($V$3:$V$5,MATCH($S265,$U$3:$U$5,0))="Yes",L265,0))),
IF($U$2=$S$6,$F265*SUM(H265,IF($S265="",0,IF(INDEX($V$3:$V$5,MATCH($S265,$U$3:$U$5,0))="Yes",L265,0)),0)*$R265)))</f>
        <v>0</v>
      </c>
      <c r="V265" s="163" t="b" cm="1">
        <f t="array" ref="V265">IF(COUNTIFS($P$8:$R$8,$U$2)&gt;0,$F265*I265*INDEX($P265:$R265,,MATCH($U$2,$P$8:$R$8,0)),
IF($U$2=$S$5,$F265*SUM(I265,IF($S265="",0,IF(INDEX($V$3:$V$5,MATCH($S265,$U$3:$U$5,0))="Yes",M265,0))),
IF($U$2=$S$6,$F265*SUM(I265,IF($S265="",0,IF(INDEX($V$3:$V$5,MATCH($S265,$U$3:$U$5,0))="Yes",M265,0)),0)*$R265)))</f>
        <v>0</v>
      </c>
      <c r="W265" s="163" t="b" cm="1">
        <f t="array" ref="W265">IF(COUNTIFS($P$8:$R$8,$U$2)&gt;0,$F265*J265*INDEX($P265:$R265,,MATCH($U$2,$P$8:$R$8,0)),
IF($U$2=$S$5,$F265*SUM(J265,IF($S265="",0,IF(INDEX($V$3:$V$5,MATCH($S265,$U$3:$U$5,0))="Yes",N265,0))),
IF($U$2=$S$6,$F265*SUM(J265,IF($S265="",0,IF(INDEX($V$3:$V$5,MATCH($S265,$U$3:$U$5,0))="Yes",N265,0)),0)*$R265)))</f>
        <v>0</v>
      </c>
      <c r="Y265" s="177" t="e" cm="1">
        <f t="array" ref="Y265">INDEX($U265:$W265,,MATCH('Instructions &amp; General Inputs'!$C$35,$U$8:$W$8,0))</f>
        <v>#N/A</v>
      </c>
      <c r="AA265" s="80" t="s">
        <v>143</v>
      </c>
      <c r="AB265" s="80" t="s">
        <v>147</v>
      </c>
      <c r="AC265" s="80" t="s">
        <v>56</v>
      </c>
      <c r="AD265" s="80" t="s">
        <v>24</v>
      </c>
      <c r="AE265" s="80" t="s">
        <v>22</v>
      </c>
      <c r="AF265" s="80" t="s">
        <v>145</v>
      </c>
      <c r="AG265" s="80">
        <v>748.22580501437187</v>
      </c>
      <c r="AH265" s="80" t="s">
        <v>33</v>
      </c>
      <c r="AI265">
        <f t="shared" si="40"/>
        <v>2019</v>
      </c>
      <c r="AK265" s="80" t="s">
        <v>163</v>
      </c>
      <c r="AL265" s="80" t="s">
        <v>152</v>
      </c>
      <c r="AM265" s="80" t="s">
        <v>147</v>
      </c>
      <c r="AN265" s="80" t="s">
        <v>61</v>
      </c>
      <c r="AO265" s="80" t="s">
        <v>11</v>
      </c>
      <c r="AP265" s="80" t="s">
        <v>8</v>
      </c>
      <c r="AQ265" s="80">
        <v>175</v>
      </c>
      <c r="AR265">
        <f t="shared" si="41"/>
        <v>2019</v>
      </c>
    </row>
    <row r="266" spans="2:44" x14ac:dyDescent="0.3">
      <c r="B266" s="22" t="s">
        <v>47</v>
      </c>
      <c r="C266" s="22" t="s">
        <v>42</v>
      </c>
      <c r="D266" s="22" t="s">
        <v>33</v>
      </c>
      <c r="E266" s="22" t="s">
        <v>60</v>
      </c>
      <c r="F266" s="119">
        <f>IF(INDEX('Instructions &amp; General Inputs'!$D$24:$D$32,MATCH(E264,'Instructions &amp; General Inputs'!$C$24:$C$32,0))="Yes",SUMIFS($AX:$AX,$AW:$AW,C266,$AV:$AV,E266),0)</f>
        <v>0</v>
      </c>
      <c r="G266" s="25"/>
      <c r="H266" s="176">
        <f>H259</f>
        <v>0.2</v>
      </c>
      <c r="I266" s="176">
        <f t="shared" ref="I266:J266" si="50">I259</f>
        <v>0.25</v>
      </c>
      <c r="J266" s="176">
        <f t="shared" si="50"/>
        <v>0.33333333333333331</v>
      </c>
      <c r="K266" s="25"/>
      <c r="L266" s="176" t="str">
        <f>L259</f>
        <v>n/a</v>
      </c>
      <c r="M266" s="176" t="str">
        <f t="shared" ref="M266:N266" si="51">M259</f>
        <v>n/a</v>
      </c>
      <c r="N266" s="176" t="str">
        <f t="shared" si="51"/>
        <v>n/a</v>
      </c>
      <c r="O266" s="25"/>
      <c r="P266" s="167">
        <v>1</v>
      </c>
      <c r="Q266" s="167">
        <v>1</v>
      </c>
      <c r="R266" s="167">
        <v>0</v>
      </c>
      <c r="S266" s="160" t="str">
        <f t="shared" ref="S266:S329" si="52">IF(ISNUMBER(FIND("HIV",$C266)),"HIV/AIDS",IF($C266="Child Welfare","Child Welfare",IF(OR(ISNUMBER(FIND(" SMI",$C266)),ISNUMBER(FIND(" SMI",$D266))),"SMI","")))</f>
        <v/>
      </c>
      <c r="T266" s="25"/>
      <c r="U266" s="164" t="b" cm="1">
        <f t="array" ref="U266">IF(COUNTIFS($P$8:$R$8,$U$2)&gt;0,$F266*H266*INDEX($P266:$R266,,MATCH($U$2,$P$8:$R$8,0)),
IF($U$2=$S$5,$F266*SUM(H266,IF($S266="",0,IF(INDEX($V$3:$V$5,MATCH($S266,$U$3:$U$5,0))="Yes",L266,0))),
IF($U$2=$S$6,$F266*SUM(H266,IF($S266="",0,IF(INDEX($V$3:$V$5,MATCH($S266,$U$3:$U$5,0))="Yes",L266,0)),0)*$R266)))</f>
        <v>0</v>
      </c>
      <c r="V266" s="164" t="b" cm="1">
        <f t="array" ref="V266">IF(COUNTIFS($P$8:$R$8,$U$2)&gt;0,$F266*I266*INDEX($P266:$R266,,MATCH($U$2,$P$8:$R$8,0)),
IF($U$2=$S$5,$F266*SUM(I266,IF($S266="",0,IF(INDEX($V$3:$V$5,MATCH($S266,$U$3:$U$5,0))="Yes",M266,0))),
IF($U$2=$S$6,$F266*SUM(I266,IF($S266="",0,IF(INDEX($V$3:$V$5,MATCH($S266,$U$3:$U$5,0))="Yes",M266,0)),0)*$R266)))</f>
        <v>0</v>
      </c>
      <c r="W266" s="164" t="b" cm="1">
        <f t="array" ref="W266">IF(COUNTIFS($P$8:$R$8,$U$2)&gt;0,$F266*J266*INDEX($P266:$R266,,MATCH($U$2,$P$8:$R$8,0)),
IF($U$2=$S$5,$F266*SUM(J266,IF($S266="",0,IF(INDEX($V$3:$V$5,MATCH($S266,$U$3:$U$5,0))="Yes",N266,0))),
IF($U$2=$S$6,$F266*SUM(J266,IF($S266="",0,IF(INDEX($V$3:$V$5,MATCH($S266,$U$3:$U$5,0))="Yes",N266,0)),0)*$R266)))</f>
        <v>0</v>
      </c>
      <c r="Y266" s="178" t="e" cm="1">
        <f t="array" ref="Y266">INDEX($U266:$W266,,MATCH('Instructions &amp; General Inputs'!$C$35,$U$8:$W$8,0))</f>
        <v>#N/A</v>
      </c>
      <c r="AA266" s="80" t="s">
        <v>143</v>
      </c>
      <c r="AB266" s="80" t="s">
        <v>147</v>
      </c>
      <c r="AC266" s="80" t="s">
        <v>56</v>
      </c>
      <c r="AD266" s="80" t="s">
        <v>24</v>
      </c>
      <c r="AE266" s="80" t="s">
        <v>23</v>
      </c>
      <c r="AF266" s="80" t="s">
        <v>149</v>
      </c>
      <c r="AG266" s="80">
        <v>7.1428000926971436E-2</v>
      </c>
      <c r="AH266" s="80" t="s">
        <v>33</v>
      </c>
      <c r="AI266">
        <f t="shared" ref="AI266:AI329" si="53">VALUE(LEFT(AA266,4))</f>
        <v>2019</v>
      </c>
      <c r="AK266" s="80" t="s">
        <v>163</v>
      </c>
      <c r="AL266" s="80" t="s">
        <v>152</v>
      </c>
      <c r="AM266" s="80" t="s">
        <v>147</v>
      </c>
      <c r="AN266" s="80" t="s">
        <v>62</v>
      </c>
      <c r="AO266" s="80" t="s">
        <v>20</v>
      </c>
      <c r="AP266" s="80" t="s">
        <v>14</v>
      </c>
      <c r="AQ266" s="80">
        <v>6</v>
      </c>
      <c r="AR266">
        <f t="shared" ref="AR266:AR329" si="54">VALUE(LEFT(AL266,4))</f>
        <v>2019</v>
      </c>
    </row>
    <row r="267" spans="2:44" x14ac:dyDescent="0.3">
      <c r="B267" s="24" t="s">
        <v>47</v>
      </c>
      <c r="C267" s="24" t="s">
        <v>43</v>
      </c>
      <c r="D267" s="24" t="s">
        <v>33</v>
      </c>
      <c r="E267" s="24" t="s">
        <v>60</v>
      </c>
      <c r="F267" s="122">
        <f>IF(INDEX('Instructions &amp; General Inputs'!$D$24:$D$32,MATCH(E264,'Instructions &amp; General Inputs'!$C$24:$C$32,0))="Yes",SUMIFS($AX:$AX,$AW:$AW,C267,$AV:$AV,E267),0)</f>
        <v>0</v>
      </c>
      <c r="G267" s="25"/>
      <c r="H267" s="176">
        <f>H258</f>
        <v>0.2</v>
      </c>
      <c r="I267" s="176">
        <f t="shared" ref="I267:J267" si="55">I258</f>
        <v>0.25</v>
      </c>
      <c r="J267" s="176">
        <f t="shared" si="55"/>
        <v>0.33333333333333331</v>
      </c>
      <c r="K267" s="25"/>
      <c r="L267" s="176" t="str">
        <f>L258</f>
        <v>n/a</v>
      </c>
      <c r="M267" s="176" t="str">
        <f t="shared" ref="M267:N267" si="56">M258</f>
        <v>n/a</v>
      </c>
      <c r="N267" s="176" t="str">
        <f t="shared" si="56"/>
        <v>n/a</v>
      </c>
      <c r="O267" s="25"/>
      <c r="P267" s="167">
        <v>1</v>
      </c>
      <c r="Q267" s="167">
        <v>1</v>
      </c>
      <c r="R267" s="167">
        <v>0</v>
      </c>
      <c r="S267" s="160" t="str">
        <f t="shared" si="52"/>
        <v/>
      </c>
      <c r="T267" s="25"/>
      <c r="U267" s="165" t="b" cm="1">
        <f t="array" ref="U267">IF(COUNTIFS($P$8:$R$8,$U$2)&gt;0,$F267*H267*INDEX($P267:$R267,,MATCH($U$2,$P$8:$R$8,0)),
IF($U$2=$S$5,$F267*SUM(H267,IF($S267="",0,IF(INDEX($V$3:$V$5,MATCH($S267,$U$3:$U$5,0))="Yes",L267,0))),
IF($U$2=$S$6,$F267*SUM(H267,IF($S267="",0,IF(INDEX($V$3:$V$5,MATCH($S267,$U$3:$U$5,0))="Yes",L267,0)),0)*$R267)))</f>
        <v>0</v>
      </c>
      <c r="V267" s="165" t="b" cm="1">
        <f t="array" ref="V267">IF(COUNTIFS($P$8:$R$8,$U$2)&gt;0,$F267*I267*INDEX($P267:$R267,,MATCH($U$2,$P$8:$R$8,0)),
IF($U$2=$S$5,$F267*SUM(I267,IF($S267="",0,IF(INDEX($V$3:$V$5,MATCH($S267,$U$3:$U$5,0))="Yes",M267,0))),
IF($U$2=$S$6,$F267*SUM(I267,IF($S267="",0,IF(INDEX($V$3:$V$5,MATCH($S267,$U$3:$U$5,0))="Yes",M267,0)),0)*$R267)))</f>
        <v>0</v>
      </c>
      <c r="W267" s="165" t="b" cm="1">
        <f t="array" ref="W267">IF(COUNTIFS($P$8:$R$8,$U$2)&gt;0,$F267*J267*INDEX($P267:$R267,,MATCH($U$2,$P$8:$R$8,0)),
IF($U$2=$S$5,$F267*SUM(J267,IF($S267="",0,IF(INDEX($V$3:$V$5,MATCH($S267,$U$3:$U$5,0))="Yes",N267,0))),
IF($U$2=$S$6,$F267*SUM(J267,IF($S267="",0,IF(INDEX($V$3:$V$5,MATCH($S267,$U$3:$U$5,0))="Yes",N267,0)),0)*$R267)))</f>
        <v>0</v>
      </c>
      <c r="Y267" s="179" t="e" cm="1">
        <f t="array" ref="Y267">INDEX($U267:$W267,,MATCH('Instructions &amp; General Inputs'!$C$35,$U$8:$W$8,0))</f>
        <v>#N/A</v>
      </c>
      <c r="AA267" s="80" t="s">
        <v>143</v>
      </c>
      <c r="AB267" s="80" t="s">
        <v>147</v>
      </c>
      <c r="AC267" s="80" t="s">
        <v>56</v>
      </c>
      <c r="AD267" s="80" t="s">
        <v>24</v>
      </c>
      <c r="AE267" s="80" t="s">
        <v>23</v>
      </c>
      <c r="AF267" s="80" t="s">
        <v>145</v>
      </c>
      <c r="AG267" s="80">
        <v>496.41474501788616</v>
      </c>
      <c r="AH267" s="80" t="s">
        <v>33</v>
      </c>
      <c r="AI267">
        <f t="shared" si="53"/>
        <v>2019</v>
      </c>
      <c r="AK267" s="80" t="s">
        <v>163</v>
      </c>
      <c r="AL267" s="80" t="s">
        <v>152</v>
      </c>
      <c r="AM267" s="80" t="s">
        <v>147</v>
      </c>
      <c r="AN267" s="80" t="s">
        <v>62</v>
      </c>
      <c r="AO267" s="80" t="s">
        <v>116</v>
      </c>
      <c r="AP267" s="80" t="s">
        <v>22</v>
      </c>
      <c r="AQ267" s="80">
        <v>14</v>
      </c>
      <c r="AR267">
        <f t="shared" si="54"/>
        <v>2019</v>
      </c>
    </row>
    <row r="268" spans="2:44" x14ac:dyDescent="0.3">
      <c r="B268" s="22" t="s">
        <v>48</v>
      </c>
      <c r="C268" s="22" t="s">
        <v>4</v>
      </c>
      <c r="D268" s="22" t="s">
        <v>5</v>
      </c>
      <c r="E268" s="23" t="s">
        <v>61</v>
      </c>
      <c r="F268" s="82">
        <f>IF(INDEX('Instructions &amp; General Inputs'!$D$24:$D$32,MATCH(E268,'Instructions &amp; General Inputs'!$C$24:$C$32,0))="Yes",SUMIFS($AG:$AG,$AI:$AI,F$5,$AC:$AC,$E268,$AD:$AD,$C268,$AE:$AE,$D268),0)</f>
        <v>0</v>
      </c>
      <c r="G268" s="25"/>
      <c r="H268" s="161">
        <v>0.2</v>
      </c>
      <c r="I268" s="161">
        <v>0.25</v>
      </c>
      <c r="J268" s="161">
        <v>0.33333333333333331</v>
      </c>
      <c r="K268" s="25"/>
      <c r="L268" s="161" t="s">
        <v>482</v>
      </c>
      <c r="M268" s="161" t="s">
        <v>482</v>
      </c>
      <c r="N268" s="161" t="s">
        <v>482</v>
      </c>
      <c r="O268" s="25"/>
      <c r="P268" s="167">
        <v>1</v>
      </c>
      <c r="Q268" s="167">
        <v>0</v>
      </c>
      <c r="R268" s="167">
        <v>1</v>
      </c>
      <c r="S268" s="160" t="str">
        <f t="shared" si="52"/>
        <v/>
      </c>
      <c r="T268" s="25"/>
      <c r="U268" s="162" t="b" cm="1">
        <f t="array" ref="U268">IF(COUNTIFS($P$8:$R$8,$U$2)&gt;0,$F268*H268*INDEX($P268:$R268,,MATCH($U$2,$P$8:$R$8,0)),
IF($U$2=$S$5,$F268*SUM(H268,IF($S268="",0,IF(INDEX($V$3:$V$5,MATCH($S268,$U$3:$U$5,0))="Yes",L268,0))),
IF($U$2=$S$6,$F268*SUM(H268,IF($S268="",0,IF(INDEX($V$3:$V$5,MATCH($S268,$U$3:$U$5,0))="Yes",L268,0)),0)*$R268)))</f>
        <v>0</v>
      </c>
      <c r="V268" s="162" t="b" cm="1">
        <f t="array" ref="V268">IF(COUNTIFS($P$8:$R$8,$U$2)&gt;0,$F268*I268*INDEX($P268:$R268,,MATCH($U$2,$P$8:$R$8,0)),
IF($U$2=$S$5,$F268*SUM(I268,IF($S268="",0,IF(INDEX($V$3:$V$5,MATCH($S268,$U$3:$U$5,0))="Yes",M268,0))),
IF($U$2=$S$6,$F268*SUM(I268,IF($S268="",0,IF(INDEX($V$3:$V$5,MATCH($S268,$U$3:$U$5,0))="Yes",M268,0)),0)*$R268)))</f>
        <v>0</v>
      </c>
      <c r="W268" s="162" t="b" cm="1">
        <f t="array" ref="W268">IF(COUNTIFS($P$8:$R$8,$U$2)&gt;0,$F268*J268*INDEX($P268:$R268,,MATCH($U$2,$P$8:$R$8,0)),
IF($U$2=$S$5,$F268*SUM(J268,IF($S268="",0,IF(INDEX($V$3:$V$5,MATCH($S268,$U$3:$U$5,0))="Yes",N268,0))),
IF($U$2=$S$6,$F268*SUM(J268,IF($S268="",0,IF(INDEX($V$3:$V$5,MATCH($S268,$U$3:$U$5,0))="Yes",N268,0)),0)*$R268)))</f>
        <v>0</v>
      </c>
      <c r="Y268" s="162" t="e" cm="1">
        <f t="array" ref="Y268">INDEX($U268:$W268,,MATCH('Instructions &amp; General Inputs'!$C$35,$U$8:$W$8,0))</f>
        <v>#N/A</v>
      </c>
      <c r="AA268" s="80" t="s">
        <v>143</v>
      </c>
      <c r="AB268" s="80" t="s">
        <v>147</v>
      </c>
      <c r="AC268" s="80" t="s">
        <v>56</v>
      </c>
      <c r="AD268" s="80" t="s">
        <v>116</v>
      </c>
      <c r="AE268" s="80" t="s">
        <v>22</v>
      </c>
      <c r="AF268" s="80" t="s">
        <v>145</v>
      </c>
      <c r="AG268" s="80">
        <v>885.67971894145012</v>
      </c>
      <c r="AH268" s="80" t="s">
        <v>33</v>
      </c>
      <c r="AI268">
        <f t="shared" si="53"/>
        <v>2019</v>
      </c>
      <c r="AK268" s="80" t="s">
        <v>163</v>
      </c>
      <c r="AL268" s="80" t="s">
        <v>152</v>
      </c>
      <c r="AM268" s="80" t="s">
        <v>147</v>
      </c>
      <c r="AN268" s="80" t="s">
        <v>62</v>
      </c>
      <c r="AO268" s="80" t="s">
        <v>116</v>
      </c>
      <c r="AP268" s="80" t="s">
        <v>23</v>
      </c>
      <c r="AQ268" s="80">
        <v>8</v>
      </c>
      <c r="AR268">
        <f t="shared" si="54"/>
        <v>2019</v>
      </c>
    </row>
    <row r="269" spans="2:44" x14ac:dyDescent="0.3">
      <c r="B269" s="23" t="s">
        <v>48</v>
      </c>
      <c r="C269" s="23" t="s">
        <v>4</v>
      </c>
      <c r="D269" s="23" t="s">
        <v>6</v>
      </c>
      <c r="E269" s="23" t="s">
        <v>61</v>
      </c>
      <c r="F269" s="82">
        <f>IF(INDEX('Instructions &amp; General Inputs'!$D$24:$D$32,MATCH(E269,'Instructions &amp; General Inputs'!$C$24:$C$32,0))="Yes",SUMIFS($AG:$AG,$AI:$AI,F$5,$AC:$AC,$E269,$AD:$AD,$C269,$AE:$AE,$D269),0)</f>
        <v>0</v>
      </c>
      <c r="G269" s="25"/>
      <c r="H269" s="161">
        <v>0.2</v>
      </c>
      <c r="I269" s="161">
        <v>0.25</v>
      </c>
      <c r="J269" s="161">
        <v>0.33333333333333331</v>
      </c>
      <c r="K269" s="25"/>
      <c r="L269" s="161" t="s">
        <v>482</v>
      </c>
      <c r="M269" s="161" t="s">
        <v>482</v>
      </c>
      <c r="N269" s="161" t="s">
        <v>482</v>
      </c>
      <c r="O269" s="25"/>
      <c r="P269" s="167">
        <v>1</v>
      </c>
      <c r="Q269" s="167">
        <v>0</v>
      </c>
      <c r="R269" s="167">
        <v>1</v>
      </c>
      <c r="S269" s="160" t="str">
        <f t="shared" si="52"/>
        <v/>
      </c>
      <c r="T269" s="25"/>
      <c r="U269" s="162" t="b" cm="1">
        <f t="array" ref="U269">IF(COUNTIFS($P$8:$R$8,$U$2)&gt;0,$F269*H269*INDEX($P269:$R269,,MATCH($U$2,$P$8:$R$8,0)),
IF($U$2=$S$5,$F269*SUM(H269,IF($S269="",0,IF(INDEX($V$3:$V$5,MATCH($S269,$U$3:$U$5,0))="Yes",L269,0))),
IF($U$2=$S$6,$F269*SUM(H269,IF($S269="",0,IF(INDEX($V$3:$V$5,MATCH($S269,$U$3:$U$5,0))="Yes",L269,0)),0)*$R269)))</f>
        <v>0</v>
      </c>
      <c r="V269" s="162" t="b" cm="1">
        <f t="array" ref="V269">IF(COUNTIFS($P$8:$R$8,$U$2)&gt;0,$F269*I269*INDEX($P269:$R269,,MATCH($U$2,$P$8:$R$8,0)),
IF($U$2=$S$5,$F269*SUM(I269,IF($S269="",0,IF(INDEX($V$3:$V$5,MATCH($S269,$U$3:$U$5,0))="Yes",M269,0))),
IF($U$2=$S$6,$F269*SUM(I269,IF($S269="",0,IF(INDEX($V$3:$V$5,MATCH($S269,$U$3:$U$5,0))="Yes",M269,0)),0)*$R269)))</f>
        <v>0</v>
      </c>
      <c r="W269" s="162" t="b" cm="1">
        <f t="array" ref="W269">IF(COUNTIFS($P$8:$R$8,$U$2)&gt;0,$F269*J269*INDEX($P269:$R269,,MATCH($U$2,$P$8:$R$8,0)),
IF($U$2=$S$5,$F269*SUM(J269,IF($S269="",0,IF(INDEX($V$3:$V$5,MATCH($S269,$U$3:$U$5,0))="Yes",N269,0))),
IF($U$2=$S$6,$F269*SUM(J269,IF($S269="",0,IF(INDEX($V$3:$V$5,MATCH($S269,$U$3:$U$5,0))="Yes",N269,0)),0)*$R269)))</f>
        <v>0</v>
      </c>
      <c r="Y269" s="162" t="e" cm="1">
        <f t="array" ref="Y269">INDEX($U269:$W269,,MATCH('Instructions &amp; General Inputs'!$C$35,$U$8:$W$8,0))</f>
        <v>#N/A</v>
      </c>
      <c r="AA269" s="80" t="s">
        <v>143</v>
      </c>
      <c r="AB269" s="80" t="s">
        <v>147</v>
      </c>
      <c r="AC269" s="80" t="s">
        <v>56</v>
      </c>
      <c r="AD269" s="80" t="s">
        <v>116</v>
      </c>
      <c r="AE269" s="80" t="s">
        <v>23</v>
      </c>
      <c r="AF269" s="80" t="s">
        <v>145</v>
      </c>
      <c r="AG269" s="80">
        <v>1013.3306420594454</v>
      </c>
      <c r="AH269" s="80" t="s">
        <v>33</v>
      </c>
      <c r="AI269">
        <f t="shared" si="53"/>
        <v>2019</v>
      </c>
      <c r="AK269" s="80" t="s">
        <v>163</v>
      </c>
      <c r="AL269" s="80" t="s">
        <v>152</v>
      </c>
      <c r="AM269" s="80" t="s">
        <v>147</v>
      </c>
      <c r="AN269" s="80" t="s">
        <v>62</v>
      </c>
      <c r="AO269" s="80" t="s">
        <v>13</v>
      </c>
      <c r="AP269" s="80" t="s">
        <v>14</v>
      </c>
      <c r="AQ269" s="80">
        <v>19</v>
      </c>
      <c r="AR269">
        <f t="shared" si="54"/>
        <v>2019</v>
      </c>
    </row>
    <row r="270" spans="2:44" x14ac:dyDescent="0.3">
      <c r="B270" s="23" t="s">
        <v>48</v>
      </c>
      <c r="C270" s="23" t="s">
        <v>4</v>
      </c>
      <c r="D270" s="23" t="s">
        <v>7</v>
      </c>
      <c r="E270" s="23" t="s">
        <v>61</v>
      </c>
      <c r="F270" s="82">
        <f>IF(INDEX('Instructions &amp; General Inputs'!$D$24:$D$32,MATCH(E270,'Instructions &amp; General Inputs'!$C$24:$C$32,0))="Yes",SUMIFS($AG:$AG,$AI:$AI,F$5,$AC:$AC,$E270,$AD:$AD,$C270,$AE:$AE,$D270),0)</f>
        <v>0</v>
      </c>
      <c r="G270" s="25"/>
      <c r="H270" s="161">
        <v>0.2</v>
      </c>
      <c r="I270" s="161">
        <v>0.25</v>
      </c>
      <c r="J270" s="161">
        <v>0.33333333333333331</v>
      </c>
      <c r="K270" s="25"/>
      <c r="L270" s="161" t="s">
        <v>482</v>
      </c>
      <c r="M270" s="161" t="s">
        <v>482</v>
      </c>
      <c r="N270" s="161" t="s">
        <v>482</v>
      </c>
      <c r="O270" s="25"/>
      <c r="P270" s="167">
        <v>1</v>
      </c>
      <c r="Q270" s="167">
        <v>0</v>
      </c>
      <c r="R270" s="167">
        <v>1</v>
      </c>
      <c r="S270" s="160" t="str">
        <f t="shared" si="52"/>
        <v/>
      </c>
      <c r="T270" s="25"/>
      <c r="U270" s="162" t="b" cm="1">
        <f t="array" ref="U270">IF(COUNTIFS($P$8:$R$8,$U$2)&gt;0,$F270*H270*INDEX($P270:$R270,,MATCH($U$2,$P$8:$R$8,0)),
IF($U$2=$S$5,$F270*SUM(H270,IF($S270="",0,IF(INDEX($V$3:$V$5,MATCH($S270,$U$3:$U$5,0))="Yes",L270,0))),
IF($U$2=$S$6,$F270*SUM(H270,IF($S270="",0,IF(INDEX($V$3:$V$5,MATCH($S270,$U$3:$U$5,0))="Yes",L270,0)),0)*$R270)))</f>
        <v>0</v>
      </c>
      <c r="V270" s="162" t="b" cm="1">
        <f t="array" ref="V270">IF(COUNTIFS($P$8:$R$8,$U$2)&gt;0,$F270*I270*INDEX($P270:$R270,,MATCH($U$2,$P$8:$R$8,0)),
IF($U$2=$S$5,$F270*SUM(I270,IF($S270="",0,IF(INDEX($V$3:$V$5,MATCH($S270,$U$3:$U$5,0))="Yes",M270,0))),
IF($U$2=$S$6,$F270*SUM(I270,IF($S270="",0,IF(INDEX($V$3:$V$5,MATCH($S270,$U$3:$U$5,0))="Yes",M270,0)),0)*$R270)))</f>
        <v>0</v>
      </c>
      <c r="W270" s="162" t="b" cm="1">
        <f t="array" ref="W270">IF(COUNTIFS($P$8:$R$8,$U$2)&gt;0,$F270*J270*INDEX($P270:$R270,,MATCH($U$2,$P$8:$R$8,0)),
IF($U$2=$S$5,$F270*SUM(J270,IF($S270="",0,IF(INDEX($V$3:$V$5,MATCH($S270,$U$3:$U$5,0))="Yes",N270,0))),
IF($U$2=$S$6,$F270*SUM(J270,IF($S270="",0,IF(INDEX($V$3:$V$5,MATCH($S270,$U$3:$U$5,0))="Yes",N270,0)),0)*$R270)))</f>
        <v>0</v>
      </c>
      <c r="Y270" s="162" t="e" cm="1">
        <f t="array" ref="Y270">INDEX($U270:$W270,,MATCH('Instructions &amp; General Inputs'!$C$35,$U$8:$W$8,0))</f>
        <v>#N/A</v>
      </c>
      <c r="AA270" s="80" t="s">
        <v>143</v>
      </c>
      <c r="AB270" s="80" t="s">
        <v>147</v>
      </c>
      <c r="AC270" s="80" t="s">
        <v>56</v>
      </c>
      <c r="AD270" s="80" t="s">
        <v>26</v>
      </c>
      <c r="AE270" s="80" t="s">
        <v>18</v>
      </c>
      <c r="AF270" s="80" t="s">
        <v>149</v>
      </c>
      <c r="AG270" s="80">
        <v>0.82142800092697144</v>
      </c>
      <c r="AH270" s="80" t="s">
        <v>33</v>
      </c>
      <c r="AI270">
        <f t="shared" si="53"/>
        <v>2019</v>
      </c>
      <c r="AK270" s="80" t="s">
        <v>163</v>
      </c>
      <c r="AL270" s="80" t="s">
        <v>152</v>
      </c>
      <c r="AM270" s="80" t="s">
        <v>147</v>
      </c>
      <c r="AN270" s="80" t="s">
        <v>62</v>
      </c>
      <c r="AO270" s="80" t="s">
        <v>15</v>
      </c>
      <c r="AP270" s="80" t="s">
        <v>14</v>
      </c>
      <c r="AQ270" s="80">
        <v>19</v>
      </c>
      <c r="AR270">
        <f t="shared" si="54"/>
        <v>2019</v>
      </c>
    </row>
    <row r="271" spans="2:44" x14ac:dyDescent="0.3">
      <c r="B271" s="23" t="s">
        <v>48</v>
      </c>
      <c r="C271" s="23" t="s">
        <v>4</v>
      </c>
      <c r="D271" s="23" t="s">
        <v>8</v>
      </c>
      <c r="E271" s="23" t="s">
        <v>61</v>
      </c>
      <c r="F271" s="82">
        <f>IF(INDEX('Instructions &amp; General Inputs'!$D$24:$D$32,MATCH(E271,'Instructions &amp; General Inputs'!$C$24:$C$32,0))="Yes",SUMIFS($AG:$AG,$AI:$AI,F$5,$AC:$AC,$E271,$AD:$AD,$C271,$AE:$AE,$D271),0)</f>
        <v>0</v>
      </c>
      <c r="G271" s="25"/>
      <c r="H271" s="161">
        <v>0.2</v>
      </c>
      <c r="I271" s="161">
        <v>0.25</v>
      </c>
      <c r="J271" s="161">
        <v>0.33333333333333331</v>
      </c>
      <c r="K271" s="25"/>
      <c r="L271" s="161" t="s">
        <v>482</v>
      </c>
      <c r="M271" s="161" t="s">
        <v>482</v>
      </c>
      <c r="N271" s="161" t="s">
        <v>482</v>
      </c>
      <c r="O271" s="25"/>
      <c r="P271" s="167">
        <v>1</v>
      </c>
      <c r="Q271" s="167">
        <v>0</v>
      </c>
      <c r="R271" s="167">
        <v>1</v>
      </c>
      <c r="S271" s="160" t="str">
        <f t="shared" si="52"/>
        <v/>
      </c>
      <c r="T271" s="25"/>
      <c r="U271" s="162" t="b" cm="1">
        <f t="array" ref="U271">IF(COUNTIFS($P$8:$R$8,$U$2)&gt;0,$F271*H271*INDEX($P271:$R271,,MATCH($U$2,$P$8:$R$8,0)),
IF($U$2=$S$5,$F271*SUM(H271,IF($S271="",0,IF(INDEX($V$3:$V$5,MATCH($S271,$U$3:$U$5,0))="Yes",L271,0))),
IF($U$2=$S$6,$F271*SUM(H271,IF($S271="",0,IF(INDEX($V$3:$V$5,MATCH($S271,$U$3:$U$5,0))="Yes",L271,0)),0)*$R271)))</f>
        <v>0</v>
      </c>
      <c r="V271" s="162" t="b" cm="1">
        <f t="array" ref="V271">IF(COUNTIFS($P$8:$R$8,$U$2)&gt;0,$F271*I271*INDEX($P271:$R271,,MATCH($U$2,$P$8:$R$8,0)),
IF($U$2=$S$5,$F271*SUM(I271,IF($S271="",0,IF(INDEX($V$3:$V$5,MATCH($S271,$U$3:$U$5,0))="Yes",M271,0))),
IF($U$2=$S$6,$F271*SUM(I271,IF($S271="",0,IF(INDEX($V$3:$V$5,MATCH($S271,$U$3:$U$5,0))="Yes",M271,0)),0)*$R271)))</f>
        <v>0</v>
      </c>
      <c r="W271" s="162" t="b" cm="1">
        <f t="array" ref="W271">IF(COUNTIFS($P$8:$R$8,$U$2)&gt;0,$F271*J271*INDEX($P271:$R271,,MATCH($U$2,$P$8:$R$8,0)),
IF($U$2=$S$5,$F271*SUM(J271,IF($S271="",0,IF(INDEX($V$3:$V$5,MATCH($S271,$U$3:$U$5,0))="Yes",N271,0))),
IF($U$2=$S$6,$F271*SUM(J271,IF($S271="",0,IF(INDEX($V$3:$V$5,MATCH($S271,$U$3:$U$5,0))="Yes",N271,0)),0)*$R271)))</f>
        <v>0</v>
      </c>
      <c r="Y271" s="162" t="e" cm="1">
        <f t="array" ref="Y271">INDEX($U271:$W271,,MATCH('Instructions &amp; General Inputs'!$C$35,$U$8:$W$8,0))</f>
        <v>#N/A</v>
      </c>
      <c r="AA271" s="80" t="s">
        <v>143</v>
      </c>
      <c r="AB271" s="80" t="s">
        <v>147</v>
      </c>
      <c r="AC271" s="80" t="s">
        <v>56</v>
      </c>
      <c r="AD271" s="80" t="s">
        <v>26</v>
      </c>
      <c r="AE271" s="80" t="s">
        <v>18</v>
      </c>
      <c r="AF271" s="80" t="s">
        <v>145</v>
      </c>
      <c r="AG271" s="80">
        <v>9241.5218505226076</v>
      </c>
      <c r="AH271" s="80" t="s">
        <v>33</v>
      </c>
      <c r="AI271">
        <f t="shared" si="53"/>
        <v>2019</v>
      </c>
      <c r="AK271" s="80" t="s">
        <v>163</v>
      </c>
      <c r="AL271" s="80" t="s">
        <v>152</v>
      </c>
      <c r="AM271" s="80" t="s">
        <v>147</v>
      </c>
      <c r="AN271" s="80" t="s">
        <v>62</v>
      </c>
      <c r="AO271" s="80" t="s">
        <v>4</v>
      </c>
      <c r="AP271" s="80" t="s">
        <v>8</v>
      </c>
      <c r="AQ271" s="80">
        <v>2753</v>
      </c>
      <c r="AR271">
        <f t="shared" si="54"/>
        <v>2019</v>
      </c>
    </row>
    <row r="272" spans="2:44" x14ac:dyDescent="0.3">
      <c r="B272" s="23" t="s">
        <v>48</v>
      </c>
      <c r="C272" s="23" t="s">
        <v>4</v>
      </c>
      <c r="D272" s="23" t="s">
        <v>9</v>
      </c>
      <c r="E272" s="23" t="s">
        <v>61</v>
      </c>
      <c r="F272" s="82">
        <f>IF(INDEX('Instructions &amp; General Inputs'!$D$24:$D$32,MATCH(E272,'Instructions &amp; General Inputs'!$C$24:$C$32,0))="Yes",SUMIFS($AG:$AG,$AI:$AI,F$5,$AC:$AC,$E272,$AD:$AD,$C272,$AE:$AE,$D272),0)</f>
        <v>0</v>
      </c>
      <c r="G272" s="25"/>
      <c r="H272" s="161">
        <v>0.2</v>
      </c>
      <c r="I272" s="161">
        <v>0.25</v>
      </c>
      <c r="J272" s="161">
        <v>0.33333333333333331</v>
      </c>
      <c r="K272" s="25"/>
      <c r="L272" s="161" t="s">
        <v>482</v>
      </c>
      <c r="M272" s="161" t="s">
        <v>482</v>
      </c>
      <c r="N272" s="161" t="s">
        <v>482</v>
      </c>
      <c r="O272" s="25"/>
      <c r="P272" s="167">
        <v>1</v>
      </c>
      <c r="Q272" s="167">
        <v>0</v>
      </c>
      <c r="R272" s="167">
        <v>1</v>
      </c>
      <c r="S272" s="160" t="str">
        <f t="shared" si="52"/>
        <v/>
      </c>
      <c r="T272" s="25"/>
      <c r="U272" s="162" t="b" cm="1">
        <f t="array" ref="U272">IF(COUNTIFS($P$8:$R$8,$U$2)&gt;0,$F272*H272*INDEX($P272:$R272,,MATCH($U$2,$P$8:$R$8,0)),
IF($U$2=$S$5,$F272*SUM(H272,IF($S272="",0,IF(INDEX($V$3:$V$5,MATCH($S272,$U$3:$U$5,0))="Yes",L272,0))),
IF($U$2=$S$6,$F272*SUM(H272,IF($S272="",0,IF(INDEX($V$3:$V$5,MATCH($S272,$U$3:$U$5,0))="Yes",L272,0)),0)*$R272)))</f>
        <v>0</v>
      </c>
      <c r="V272" s="162" t="b" cm="1">
        <f t="array" ref="V272">IF(COUNTIFS($P$8:$R$8,$U$2)&gt;0,$F272*I272*INDEX($P272:$R272,,MATCH($U$2,$P$8:$R$8,0)),
IF($U$2=$S$5,$F272*SUM(I272,IF($S272="",0,IF(INDEX($V$3:$V$5,MATCH($S272,$U$3:$U$5,0))="Yes",M272,0))),
IF($U$2=$S$6,$F272*SUM(I272,IF($S272="",0,IF(INDEX($V$3:$V$5,MATCH($S272,$U$3:$U$5,0))="Yes",M272,0)),0)*$R272)))</f>
        <v>0</v>
      </c>
      <c r="W272" s="162" t="b" cm="1">
        <f t="array" ref="W272">IF(COUNTIFS($P$8:$R$8,$U$2)&gt;0,$F272*J272*INDEX($P272:$R272,,MATCH($U$2,$P$8:$R$8,0)),
IF($U$2=$S$5,$F272*SUM(J272,IF($S272="",0,IF(INDEX($V$3:$V$5,MATCH($S272,$U$3:$U$5,0))="Yes",N272,0))),
IF($U$2=$S$6,$F272*SUM(J272,IF($S272="",0,IF(INDEX($V$3:$V$5,MATCH($S272,$U$3:$U$5,0))="Yes",N272,0)),0)*$R272)))</f>
        <v>0</v>
      </c>
      <c r="Y272" s="162" t="e" cm="1">
        <f t="array" ref="Y272">INDEX($U272:$W272,,MATCH('Instructions &amp; General Inputs'!$C$35,$U$8:$W$8,0))</f>
        <v>#N/A</v>
      </c>
      <c r="AA272" s="80" t="s">
        <v>143</v>
      </c>
      <c r="AB272" s="80" t="s">
        <v>147</v>
      </c>
      <c r="AC272" s="80" t="s">
        <v>56</v>
      </c>
      <c r="AD272" s="80" t="s">
        <v>26</v>
      </c>
      <c r="AE272" s="80" t="s">
        <v>19</v>
      </c>
      <c r="AF272" s="80" t="s">
        <v>149</v>
      </c>
      <c r="AG272" s="80">
        <v>2.6912419497966766</v>
      </c>
      <c r="AH272" s="80" t="s">
        <v>33</v>
      </c>
      <c r="AI272">
        <f t="shared" si="53"/>
        <v>2019</v>
      </c>
      <c r="AK272" s="80" t="s">
        <v>163</v>
      </c>
      <c r="AL272" s="80" t="s">
        <v>152</v>
      </c>
      <c r="AM272" s="80" t="s">
        <v>147</v>
      </c>
      <c r="AN272" s="80" t="s">
        <v>62</v>
      </c>
      <c r="AO272" s="80" t="s">
        <v>11</v>
      </c>
      <c r="AP272" s="80" t="s">
        <v>8</v>
      </c>
      <c r="AQ272" s="80">
        <v>256</v>
      </c>
      <c r="AR272">
        <f t="shared" si="54"/>
        <v>2019</v>
      </c>
    </row>
    <row r="273" spans="2:44" x14ac:dyDescent="0.3">
      <c r="B273" s="23" t="s">
        <v>48</v>
      </c>
      <c r="C273" s="23" t="s">
        <v>4</v>
      </c>
      <c r="D273" s="23" t="s">
        <v>10</v>
      </c>
      <c r="E273" s="23" t="s">
        <v>61</v>
      </c>
      <c r="F273" s="82">
        <f>IF(INDEX('Instructions &amp; General Inputs'!$D$24:$D$32,MATCH(E273,'Instructions &amp; General Inputs'!$C$24:$C$32,0))="Yes",SUMIFS($AG:$AG,$AI:$AI,F$5,$AC:$AC,$E273,$AD:$AD,$C273,$AE:$AE,$D273),0)</f>
        <v>0</v>
      </c>
      <c r="G273" s="25"/>
      <c r="H273" s="161">
        <v>0.2</v>
      </c>
      <c r="I273" s="161">
        <v>0.25</v>
      </c>
      <c r="J273" s="161">
        <v>0.33333333333333331</v>
      </c>
      <c r="K273" s="25"/>
      <c r="L273" s="161" t="s">
        <v>482</v>
      </c>
      <c r="M273" s="161" t="s">
        <v>482</v>
      </c>
      <c r="N273" s="161" t="s">
        <v>482</v>
      </c>
      <c r="O273" s="25"/>
      <c r="P273" s="167">
        <v>1</v>
      </c>
      <c r="Q273" s="167">
        <v>0</v>
      </c>
      <c r="R273" s="167">
        <v>1</v>
      </c>
      <c r="S273" s="160" t="str">
        <f t="shared" si="52"/>
        <v/>
      </c>
      <c r="T273" s="25"/>
      <c r="U273" s="162" t="b" cm="1">
        <f t="array" ref="U273">IF(COUNTIFS($P$8:$R$8,$U$2)&gt;0,$F273*H273*INDEX($P273:$R273,,MATCH($U$2,$P$8:$R$8,0)),
IF($U$2=$S$5,$F273*SUM(H273,IF($S273="",0,IF(INDEX($V$3:$V$5,MATCH($S273,$U$3:$U$5,0))="Yes",L273,0))),
IF($U$2=$S$6,$F273*SUM(H273,IF($S273="",0,IF(INDEX($V$3:$V$5,MATCH($S273,$U$3:$U$5,0))="Yes",L273,0)),0)*$R273)))</f>
        <v>0</v>
      </c>
      <c r="V273" s="162" t="b" cm="1">
        <f t="array" ref="V273">IF(COUNTIFS($P$8:$R$8,$U$2)&gt;0,$F273*I273*INDEX($P273:$R273,,MATCH($U$2,$P$8:$R$8,0)),
IF($U$2=$S$5,$F273*SUM(I273,IF($S273="",0,IF(INDEX($V$3:$V$5,MATCH($S273,$U$3:$U$5,0))="Yes",M273,0))),
IF($U$2=$S$6,$F273*SUM(I273,IF($S273="",0,IF(INDEX($V$3:$V$5,MATCH($S273,$U$3:$U$5,0))="Yes",M273,0)),0)*$R273)))</f>
        <v>0</v>
      </c>
      <c r="W273" s="162" t="b" cm="1">
        <f t="array" ref="W273">IF(COUNTIFS($P$8:$R$8,$U$2)&gt;0,$F273*J273*INDEX($P273:$R273,,MATCH($U$2,$P$8:$R$8,0)),
IF($U$2=$S$5,$F273*SUM(J273,IF($S273="",0,IF(INDEX($V$3:$V$5,MATCH($S273,$U$3:$U$5,0))="Yes",N273,0))),
IF($U$2=$S$6,$F273*SUM(J273,IF($S273="",0,IF(INDEX($V$3:$V$5,MATCH($S273,$U$3:$U$5,0))="Yes",N273,0)),0)*$R273)))</f>
        <v>0</v>
      </c>
      <c r="Y273" s="162" t="e" cm="1">
        <f t="array" ref="Y273">INDEX($U273:$W273,,MATCH('Instructions &amp; General Inputs'!$C$35,$U$8:$W$8,0))</f>
        <v>#N/A</v>
      </c>
      <c r="AA273" s="80" t="s">
        <v>143</v>
      </c>
      <c r="AB273" s="80" t="s">
        <v>147</v>
      </c>
      <c r="AC273" s="80" t="s">
        <v>56</v>
      </c>
      <c r="AD273" s="80" t="s">
        <v>26</v>
      </c>
      <c r="AE273" s="80" t="s">
        <v>19</v>
      </c>
      <c r="AF273" s="80" t="s">
        <v>145</v>
      </c>
      <c r="AG273" s="80">
        <v>15241.240723412484</v>
      </c>
      <c r="AH273" s="80" t="s">
        <v>33</v>
      </c>
      <c r="AI273">
        <f t="shared" si="53"/>
        <v>2019</v>
      </c>
      <c r="AK273" s="80" t="s">
        <v>163</v>
      </c>
      <c r="AL273" s="80" t="s">
        <v>153</v>
      </c>
      <c r="AM273" s="80" t="s">
        <v>147</v>
      </c>
      <c r="AN273" s="80" t="s">
        <v>46</v>
      </c>
      <c r="AO273" s="80" t="s">
        <v>20</v>
      </c>
      <c r="AP273" s="80" t="s">
        <v>14</v>
      </c>
      <c r="AQ273" s="80">
        <v>4</v>
      </c>
      <c r="AR273">
        <f t="shared" si="54"/>
        <v>2020</v>
      </c>
    </row>
    <row r="274" spans="2:44" x14ac:dyDescent="0.3">
      <c r="B274" s="23" t="s">
        <v>48</v>
      </c>
      <c r="C274" s="23" t="s">
        <v>11</v>
      </c>
      <c r="D274" s="23" t="s">
        <v>12</v>
      </c>
      <c r="E274" s="23" t="s">
        <v>61</v>
      </c>
      <c r="F274" s="82">
        <f>IF(INDEX('Instructions &amp; General Inputs'!$D$24:$D$32,MATCH(E274,'Instructions &amp; General Inputs'!$C$24:$C$32,0))="Yes",SUMIFS($AG:$AG,$AI:$AI,F$5,$AC:$AC,$E274,$AD:$AD,$C274,$AE:$AE,$D274),0)</f>
        <v>0</v>
      </c>
      <c r="G274" s="25"/>
      <c r="H274" s="161">
        <v>0.12</v>
      </c>
      <c r="I274" s="161">
        <v>0.15</v>
      </c>
      <c r="J274" s="161">
        <v>0.19999999999999998</v>
      </c>
      <c r="K274" s="25"/>
      <c r="L274" s="161">
        <v>0.4</v>
      </c>
      <c r="M274" s="161">
        <v>0.4</v>
      </c>
      <c r="N274" s="161">
        <v>0.4</v>
      </c>
      <c r="O274" s="25"/>
      <c r="P274" s="167">
        <v>1</v>
      </c>
      <c r="Q274" s="167">
        <v>0</v>
      </c>
      <c r="R274" s="167">
        <v>1</v>
      </c>
      <c r="S274" s="160" t="str">
        <f t="shared" si="52"/>
        <v>SMI</v>
      </c>
      <c r="T274" s="25"/>
      <c r="U274" s="162" t="b" cm="1">
        <f t="array" ref="U274">IF(COUNTIFS($P$8:$R$8,$U$2)&gt;0,$F274*H274*INDEX($P274:$R274,,MATCH($U$2,$P$8:$R$8,0)),
IF($U$2=$S$5,$F274*SUM(H274,IF($S274="",0,IF(INDEX($V$3:$V$5,MATCH($S274,$U$3:$U$5,0))="Yes",L274,0))),
IF($U$2=$S$6,$F274*SUM(H274,IF($S274="",0,IF(INDEX($V$3:$V$5,MATCH($S274,$U$3:$U$5,0))="Yes",L274,0)),0)*$R274)))</f>
        <v>0</v>
      </c>
      <c r="V274" s="162" t="b" cm="1">
        <f t="array" ref="V274">IF(COUNTIFS($P$8:$R$8,$U$2)&gt;0,$F274*I274*INDEX($P274:$R274,,MATCH($U$2,$P$8:$R$8,0)),
IF($U$2=$S$5,$F274*SUM(I274,IF($S274="",0,IF(INDEX($V$3:$V$5,MATCH($S274,$U$3:$U$5,0))="Yes",M274,0))),
IF($U$2=$S$6,$F274*SUM(I274,IF($S274="",0,IF(INDEX($V$3:$V$5,MATCH($S274,$U$3:$U$5,0))="Yes",M274,0)),0)*$R274)))</f>
        <v>0</v>
      </c>
      <c r="W274" s="162" t="b" cm="1">
        <f t="array" ref="W274">IF(COUNTIFS($P$8:$R$8,$U$2)&gt;0,$F274*J274*INDEX($P274:$R274,,MATCH($U$2,$P$8:$R$8,0)),
IF($U$2=$S$5,$F274*SUM(J274,IF($S274="",0,IF(INDEX($V$3:$V$5,MATCH($S274,$U$3:$U$5,0))="Yes",N274,0))),
IF($U$2=$S$6,$F274*SUM(J274,IF($S274="",0,IF(INDEX($V$3:$V$5,MATCH($S274,$U$3:$U$5,0))="Yes",N274,0)),0)*$R274)))</f>
        <v>0</v>
      </c>
      <c r="Y274" s="162" t="e" cm="1">
        <f t="array" ref="Y274">INDEX($U274:$W274,,MATCH('Instructions &amp; General Inputs'!$C$35,$U$8:$W$8,0))</f>
        <v>#N/A</v>
      </c>
      <c r="AA274" s="80" t="s">
        <v>143</v>
      </c>
      <c r="AB274" s="80" t="s">
        <v>147</v>
      </c>
      <c r="AC274" s="80" t="s">
        <v>56</v>
      </c>
      <c r="AD274" s="80" t="s">
        <v>26</v>
      </c>
      <c r="AE274" s="80" t="s">
        <v>17</v>
      </c>
      <c r="AF274" s="80" t="s">
        <v>145</v>
      </c>
      <c r="AG274" s="80">
        <v>931.85714197158813</v>
      </c>
      <c r="AH274" s="80" t="s">
        <v>33</v>
      </c>
      <c r="AI274">
        <f t="shared" si="53"/>
        <v>2019</v>
      </c>
      <c r="AK274" s="80" t="s">
        <v>163</v>
      </c>
      <c r="AL274" s="80" t="s">
        <v>153</v>
      </c>
      <c r="AM274" s="80" t="s">
        <v>147</v>
      </c>
      <c r="AN274" s="80" t="s">
        <v>46</v>
      </c>
      <c r="AO274" s="80" t="s">
        <v>116</v>
      </c>
      <c r="AP274" s="80" t="s">
        <v>22</v>
      </c>
      <c r="AQ274" s="80">
        <v>5</v>
      </c>
      <c r="AR274">
        <f t="shared" si="54"/>
        <v>2020</v>
      </c>
    </row>
    <row r="275" spans="2:44" x14ac:dyDescent="0.3">
      <c r="B275" s="23" t="s">
        <v>48</v>
      </c>
      <c r="C275" s="23" t="s">
        <v>11</v>
      </c>
      <c r="D275" s="23" t="s">
        <v>8</v>
      </c>
      <c r="E275" s="23" t="s">
        <v>61</v>
      </c>
      <c r="F275" s="82">
        <f>IF(INDEX('Instructions &amp; General Inputs'!$D$24:$D$32,MATCH(E275,'Instructions &amp; General Inputs'!$C$24:$C$32,0))="Yes",SUMIFS($AG:$AG,$AI:$AI,F$5,$AC:$AC,$E275,$AD:$AD,$C275,$AE:$AE,$D275),0)</f>
        <v>0</v>
      </c>
      <c r="G275" s="25"/>
      <c r="H275" s="161">
        <v>0.12</v>
      </c>
      <c r="I275" s="161">
        <v>0.15</v>
      </c>
      <c r="J275" s="161">
        <v>0.19999999999999998</v>
      </c>
      <c r="K275" s="25"/>
      <c r="L275" s="161">
        <v>0.4</v>
      </c>
      <c r="M275" s="161">
        <v>0.4</v>
      </c>
      <c r="N275" s="161">
        <v>0.4</v>
      </c>
      <c r="O275" s="25"/>
      <c r="P275" s="167">
        <v>1</v>
      </c>
      <c r="Q275" s="167">
        <v>0</v>
      </c>
      <c r="R275" s="167">
        <v>1</v>
      </c>
      <c r="S275" s="160" t="str">
        <f t="shared" si="52"/>
        <v>SMI</v>
      </c>
      <c r="T275" s="25"/>
      <c r="U275" s="162" t="b" cm="1">
        <f t="array" ref="U275">IF(COUNTIFS($P$8:$R$8,$U$2)&gt;0,$F275*H275*INDEX($P275:$R275,,MATCH($U$2,$P$8:$R$8,0)),
IF($U$2=$S$5,$F275*SUM(H275,IF($S275="",0,IF(INDEX($V$3:$V$5,MATCH($S275,$U$3:$U$5,0))="Yes",L275,0))),
IF($U$2=$S$6,$F275*SUM(H275,IF($S275="",0,IF(INDEX($V$3:$V$5,MATCH($S275,$U$3:$U$5,0))="Yes",L275,0)),0)*$R275)))</f>
        <v>0</v>
      </c>
      <c r="V275" s="162" t="b" cm="1">
        <f t="array" ref="V275">IF(COUNTIFS($P$8:$R$8,$U$2)&gt;0,$F275*I275*INDEX($P275:$R275,,MATCH($U$2,$P$8:$R$8,0)),
IF($U$2=$S$5,$F275*SUM(I275,IF($S275="",0,IF(INDEX($V$3:$V$5,MATCH($S275,$U$3:$U$5,0))="Yes",M275,0))),
IF($U$2=$S$6,$F275*SUM(I275,IF($S275="",0,IF(INDEX($V$3:$V$5,MATCH($S275,$U$3:$U$5,0))="Yes",M275,0)),0)*$R275)))</f>
        <v>0</v>
      </c>
      <c r="W275" s="162" t="b" cm="1">
        <f t="array" ref="W275">IF(COUNTIFS($P$8:$R$8,$U$2)&gt;0,$F275*J275*INDEX($P275:$R275,,MATCH($U$2,$P$8:$R$8,0)),
IF($U$2=$S$5,$F275*SUM(J275,IF($S275="",0,IF(INDEX($V$3:$V$5,MATCH($S275,$U$3:$U$5,0))="Yes",N275,0))),
IF($U$2=$S$6,$F275*SUM(J275,IF($S275="",0,IF(INDEX($V$3:$V$5,MATCH($S275,$U$3:$U$5,0))="Yes",N275,0)),0)*$R275)))</f>
        <v>0</v>
      </c>
      <c r="Y275" s="162" t="e" cm="1">
        <f t="array" ref="Y275">INDEX($U275:$W275,,MATCH('Instructions &amp; General Inputs'!$C$35,$U$8:$W$8,0))</f>
        <v>#N/A</v>
      </c>
      <c r="AA275" s="80" t="s">
        <v>143</v>
      </c>
      <c r="AB275" s="80" t="s">
        <v>147</v>
      </c>
      <c r="AC275" s="80" t="s">
        <v>56</v>
      </c>
      <c r="AD275" s="80" t="s">
        <v>25</v>
      </c>
      <c r="AE275" s="80" t="s">
        <v>18</v>
      </c>
      <c r="AF275" s="80" t="s">
        <v>145</v>
      </c>
      <c r="AG275" s="80">
        <v>76</v>
      </c>
      <c r="AH275" s="80" t="s">
        <v>33</v>
      </c>
      <c r="AI275">
        <f t="shared" si="53"/>
        <v>2019</v>
      </c>
      <c r="AK275" s="80" t="s">
        <v>163</v>
      </c>
      <c r="AL275" s="80" t="s">
        <v>153</v>
      </c>
      <c r="AM275" s="80" t="s">
        <v>147</v>
      </c>
      <c r="AN275" s="80" t="s">
        <v>46</v>
      </c>
      <c r="AO275" s="80" t="s">
        <v>116</v>
      </c>
      <c r="AP275" s="80" t="s">
        <v>23</v>
      </c>
      <c r="AQ275" s="80">
        <v>3</v>
      </c>
      <c r="AR275">
        <f t="shared" si="54"/>
        <v>2020</v>
      </c>
    </row>
    <row r="276" spans="2:44" x14ac:dyDescent="0.3">
      <c r="B276" s="23" t="s">
        <v>48</v>
      </c>
      <c r="C276" s="23" t="s">
        <v>11</v>
      </c>
      <c r="D276" s="23" t="s">
        <v>9</v>
      </c>
      <c r="E276" s="23" t="s">
        <v>61</v>
      </c>
      <c r="F276" s="82">
        <f>IF(INDEX('Instructions &amp; General Inputs'!$D$24:$D$32,MATCH(E276,'Instructions &amp; General Inputs'!$C$24:$C$32,0))="Yes",SUMIFS($AG:$AG,$AI:$AI,F$5,$AC:$AC,$E276,$AD:$AD,$C276,$AE:$AE,$D276),0)</f>
        <v>0</v>
      </c>
      <c r="G276" s="25"/>
      <c r="H276" s="161">
        <v>0.12</v>
      </c>
      <c r="I276" s="161">
        <v>0.15</v>
      </c>
      <c r="J276" s="161">
        <v>0.19999999999999998</v>
      </c>
      <c r="K276" s="25"/>
      <c r="L276" s="161">
        <v>0.4</v>
      </c>
      <c r="M276" s="161">
        <v>0.4</v>
      </c>
      <c r="N276" s="161">
        <v>0.4</v>
      </c>
      <c r="O276" s="25"/>
      <c r="P276" s="167">
        <v>1</v>
      </c>
      <c r="Q276" s="167">
        <v>0</v>
      </c>
      <c r="R276" s="167">
        <v>1</v>
      </c>
      <c r="S276" s="160" t="str">
        <f t="shared" si="52"/>
        <v>SMI</v>
      </c>
      <c r="T276" s="25"/>
      <c r="U276" s="162" t="b" cm="1">
        <f t="array" ref="U276">IF(COUNTIFS($P$8:$R$8,$U$2)&gt;0,$F276*H276*INDEX($P276:$R276,,MATCH($U$2,$P$8:$R$8,0)),
IF($U$2=$S$5,$F276*SUM(H276,IF($S276="",0,IF(INDEX($V$3:$V$5,MATCH($S276,$U$3:$U$5,0))="Yes",L276,0))),
IF($U$2=$S$6,$F276*SUM(H276,IF($S276="",0,IF(INDEX($V$3:$V$5,MATCH($S276,$U$3:$U$5,0))="Yes",L276,0)),0)*$R276)))</f>
        <v>0</v>
      </c>
      <c r="V276" s="162" t="b" cm="1">
        <f t="array" ref="V276">IF(COUNTIFS($P$8:$R$8,$U$2)&gt;0,$F276*I276*INDEX($P276:$R276,,MATCH($U$2,$P$8:$R$8,0)),
IF($U$2=$S$5,$F276*SUM(I276,IF($S276="",0,IF(INDEX($V$3:$V$5,MATCH($S276,$U$3:$U$5,0))="Yes",M276,0))),
IF($U$2=$S$6,$F276*SUM(I276,IF($S276="",0,IF(INDEX($V$3:$V$5,MATCH($S276,$U$3:$U$5,0))="Yes",M276,0)),0)*$R276)))</f>
        <v>0</v>
      </c>
      <c r="W276" s="162" t="b" cm="1">
        <f t="array" ref="W276">IF(COUNTIFS($P$8:$R$8,$U$2)&gt;0,$F276*J276*INDEX($P276:$R276,,MATCH($U$2,$P$8:$R$8,0)),
IF($U$2=$S$5,$F276*SUM(J276,IF($S276="",0,IF(INDEX($V$3:$V$5,MATCH($S276,$U$3:$U$5,0))="Yes",N276,0))),
IF($U$2=$S$6,$F276*SUM(J276,IF($S276="",0,IF(INDEX($V$3:$V$5,MATCH($S276,$U$3:$U$5,0))="Yes",N276,0)),0)*$R276)))</f>
        <v>0</v>
      </c>
      <c r="Y276" s="162" t="e" cm="1">
        <f t="array" ref="Y276">INDEX($U276:$W276,,MATCH('Instructions &amp; General Inputs'!$C$35,$U$8:$W$8,0))</f>
        <v>#N/A</v>
      </c>
      <c r="AA276" s="80" t="s">
        <v>143</v>
      </c>
      <c r="AB276" s="80" t="s">
        <v>147</v>
      </c>
      <c r="AC276" s="80" t="s">
        <v>56</v>
      </c>
      <c r="AD276" s="80" t="s">
        <v>25</v>
      </c>
      <c r="AE276" s="80" t="s">
        <v>19</v>
      </c>
      <c r="AF276" s="80" t="s">
        <v>145</v>
      </c>
      <c r="AG276" s="80">
        <v>2065.3398579061031</v>
      </c>
      <c r="AH276" s="80" t="s">
        <v>33</v>
      </c>
      <c r="AI276">
        <f t="shared" si="53"/>
        <v>2019</v>
      </c>
      <c r="AK276" s="80" t="s">
        <v>163</v>
      </c>
      <c r="AL276" s="80" t="s">
        <v>153</v>
      </c>
      <c r="AM276" s="80" t="s">
        <v>147</v>
      </c>
      <c r="AN276" s="80" t="s">
        <v>46</v>
      </c>
      <c r="AO276" s="80" t="s">
        <v>13</v>
      </c>
      <c r="AP276" s="80" t="s">
        <v>14</v>
      </c>
      <c r="AQ276" s="80">
        <v>17</v>
      </c>
      <c r="AR276">
        <f t="shared" si="54"/>
        <v>2020</v>
      </c>
    </row>
    <row r="277" spans="2:44" x14ac:dyDescent="0.3">
      <c r="B277" s="23" t="s">
        <v>48</v>
      </c>
      <c r="C277" s="23" t="s">
        <v>11</v>
      </c>
      <c r="D277" s="23" t="s">
        <v>10</v>
      </c>
      <c r="E277" s="23" t="s">
        <v>61</v>
      </c>
      <c r="F277" s="82">
        <f>IF(INDEX('Instructions &amp; General Inputs'!$D$24:$D$32,MATCH(E277,'Instructions &amp; General Inputs'!$C$24:$C$32,0))="Yes",SUMIFS($AG:$AG,$AI:$AI,F$5,$AC:$AC,$E277,$AD:$AD,$C277,$AE:$AE,$D277),0)</f>
        <v>0</v>
      </c>
      <c r="G277" s="25"/>
      <c r="H277" s="161">
        <v>0.12</v>
      </c>
      <c r="I277" s="161">
        <v>0.15</v>
      </c>
      <c r="J277" s="161">
        <v>0.19999999999999998</v>
      </c>
      <c r="K277" s="25"/>
      <c r="L277" s="161">
        <v>0.4</v>
      </c>
      <c r="M277" s="161">
        <v>0.4</v>
      </c>
      <c r="N277" s="161">
        <v>0.4</v>
      </c>
      <c r="O277" s="25"/>
      <c r="P277" s="167">
        <v>1</v>
      </c>
      <c r="Q277" s="167">
        <v>0</v>
      </c>
      <c r="R277" s="167">
        <v>1</v>
      </c>
      <c r="S277" s="160" t="str">
        <f t="shared" si="52"/>
        <v>SMI</v>
      </c>
      <c r="T277" s="25"/>
      <c r="U277" s="162" t="b" cm="1">
        <f t="array" ref="U277">IF(COUNTIFS($P$8:$R$8,$U$2)&gt;0,$F277*H277*INDEX($P277:$R277,,MATCH($U$2,$P$8:$R$8,0)),
IF($U$2=$S$5,$F277*SUM(H277,IF($S277="",0,IF(INDEX($V$3:$V$5,MATCH($S277,$U$3:$U$5,0))="Yes",L277,0))),
IF($U$2=$S$6,$F277*SUM(H277,IF($S277="",0,IF(INDEX($V$3:$V$5,MATCH($S277,$U$3:$U$5,0))="Yes",L277,0)),0)*$R277)))</f>
        <v>0</v>
      </c>
      <c r="V277" s="162" t="b" cm="1">
        <f t="array" ref="V277">IF(COUNTIFS($P$8:$R$8,$U$2)&gt;0,$F277*I277*INDEX($P277:$R277,,MATCH($U$2,$P$8:$R$8,0)),
IF($U$2=$S$5,$F277*SUM(I277,IF($S277="",0,IF(INDEX($V$3:$V$5,MATCH($S277,$U$3:$U$5,0))="Yes",M277,0))),
IF($U$2=$S$6,$F277*SUM(I277,IF($S277="",0,IF(INDEX($V$3:$V$5,MATCH($S277,$U$3:$U$5,0))="Yes",M277,0)),0)*$R277)))</f>
        <v>0</v>
      </c>
      <c r="W277" s="162" t="b" cm="1">
        <f t="array" ref="W277">IF(COUNTIFS($P$8:$R$8,$U$2)&gt;0,$F277*J277*INDEX($P277:$R277,,MATCH($U$2,$P$8:$R$8,0)),
IF($U$2=$S$5,$F277*SUM(J277,IF($S277="",0,IF(INDEX($V$3:$V$5,MATCH($S277,$U$3:$U$5,0))="Yes",N277,0))),
IF($U$2=$S$6,$F277*SUM(J277,IF($S277="",0,IF(INDEX($V$3:$V$5,MATCH($S277,$U$3:$U$5,0))="Yes",N277,0)),0)*$R277)))</f>
        <v>0</v>
      </c>
      <c r="Y277" s="162" t="e" cm="1">
        <f t="array" ref="Y277">INDEX($U277:$W277,,MATCH('Instructions &amp; General Inputs'!$C$35,$U$8:$W$8,0))</f>
        <v>#N/A</v>
      </c>
      <c r="AA277" s="80" t="s">
        <v>143</v>
      </c>
      <c r="AB277" s="80" t="s">
        <v>147</v>
      </c>
      <c r="AC277" s="80" t="s">
        <v>56</v>
      </c>
      <c r="AD277" s="80" t="s">
        <v>25</v>
      </c>
      <c r="AE277" s="80" t="s">
        <v>17</v>
      </c>
      <c r="AF277" s="80" t="s">
        <v>145</v>
      </c>
      <c r="AG277" s="80">
        <v>617.01843197643757</v>
      </c>
      <c r="AH277" s="80" t="s">
        <v>33</v>
      </c>
      <c r="AI277">
        <f t="shared" si="53"/>
        <v>2019</v>
      </c>
      <c r="AK277" s="80" t="s">
        <v>163</v>
      </c>
      <c r="AL277" s="80" t="s">
        <v>153</v>
      </c>
      <c r="AM277" s="80" t="s">
        <v>147</v>
      </c>
      <c r="AN277" s="80" t="s">
        <v>46</v>
      </c>
      <c r="AO277" s="80" t="s">
        <v>15</v>
      </c>
      <c r="AP277" s="80" t="s">
        <v>14</v>
      </c>
      <c r="AQ277" s="80">
        <v>20</v>
      </c>
      <c r="AR277">
        <f t="shared" si="54"/>
        <v>2020</v>
      </c>
    </row>
    <row r="278" spans="2:44" x14ac:dyDescent="0.3">
      <c r="B278" s="23" t="s">
        <v>48</v>
      </c>
      <c r="C278" s="23" t="s">
        <v>13</v>
      </c>
      <c r="D278" s="23" t="s">
        <v>5</v>
      </c>
      <c r="E278" s="23" t="s">
        <v>61</v>
      </c>
      <c r="F278" s="82">
        <f>IF(INDEX('Instructions &amp; General Inputs'!$D$24:$D$32,MATCH(E278,'Instructions &amp; General Inputs'!$C$24:$C$32,0))="Yes",SUMIFS($AG:$AG,$AI:$AI,F$5,$AC:$AC,$E278,$AD:$AD,$C278,$AE:$AE,$D278),0)</f>
        <v>0</v>
      </c>
      <c r="G278" s="25"/>
      <c r="H278" s="161">
        <v>0.2</v>
      </c>
      <c r="I278" s="161">
        <v>0.25</v>
      </c>
      <c r="J278" s="161">
        <v>0.33333333333333331</v>
      </c>
      <c r="K278" s="25"/>
      <c r="L278" s="161" t="s">
        <v>482</v>
      </c>
      <c r="M278" s="161" t="s">
        <v>482</v>
      </c>
      <c r="N278" s="161" t="s">
        <v>482</v>
      </c>
      <c r="O278" s="25"/>
      <c r="P278" s="167">
        <v>1</v>
      </c>
      <c r="Q278" s="167">
        <v>0</v>
      </c>
      <c r="R278" s="167">
        <v>1</v>
      </c>
      <c r="S278" s="160" t="str">
        <f t="shared" si="52"/>
        <v/>
      </c>
      <c r="T278" s="25"/>
      <c r="U278" s="162" t="b" cm="1">
        <f t="array" ref="U278">IF(COUNTIFS($P$8:$R$8,$U$2)&gt;0,$F278*H278*INDEX($P278:$R278,,MATCH($U$2,$P$8:$R$8,0)),
IF($U$2=$S$5,$F278*SUM(H278,IF($S278="",0,IF(INDEX($V$3:$V$5,MATCH($S278,$U$3:$U$5,0))="Yes",L278,0))),
IF($U$2=$S$6,$F278*SUM(H278,IF($S278="",0,IF(INDEX($V$3:$V$5,MATCH($S278,$U$3:$U$5,0))="Yes",L278,0)),0)*$R278)))</f>
        <v>0</v>
      </c>
      <c r="V278" s="162" t="b" cm="1">
        <f t="array" ref="V278">IF(COUNTIFS($P$8:$R$8,$U$2)&gt;0,$F278*I278*INDEX($P278:$R278,,MATCH($U$2,$P$8:$R$8,0)),
IF($U$2=$S$5,$F278*SUM(I278,IF($S278="",0,IF(INDEX($V$3:$V$5,MATCH($S278,$U$3:$U$5,0))="Yes",M278,0))),
IF($U$2=$S$6,$F278*SUM(I278,IF($S278="",0,IF(INDEX($V$3:$V$5,MATCH($S278,$U$3:$U$5,0))="Yes",M278,0)),0)*$R278)))</f>
        <v>0</v>
      </c>
      <c r="W278" s="162" t="b" cm="1">
        <f t="array" ref="W278">IF(COUNTIFS($P$8:$R$8,$U$2)&gt;0,$F278*J278*INDEX($P278:$R278,,MATCH($U$2,$P$8:$R$8,0)),
IF($U$2=$S$5,$F278*SUM(J278,IF($S278="",0,IF(INDEX($V$3:$V$5,MATCH($S278,$U$3:$U$5,0))="Yes",N278,0))),
IF($U$2=$S$6,$F278*SUM(J278,IF($S278="",0,IF(INDEX($V$3:$V$5,MATCH($S278,$U$3:$U$5,0))="Yes",N278,0)),0)*$R278)))</f>
        <v>0</v>
      </c>
      <c r="Y278" s="162" t="e" cm="1">
        <f t="array" ref="Y278">INDEX($U278:$W278,,MATCH('Instructions &amp; General Inputs'!$C$35,$U$8:$W$8,0))</f>
        <v>#N/A</v>
      </c>
      <c r="AA278" s="80" t="s">
        <v>143</v>
      </c>
      <c r="AB278" s="80" t="s">
        <v>147</v>
      </c>
      <c r="AC278" s="80" t="s">
        <v>56</v>
      </c>
      <c r="AD278" s="80" t="s">
        <v>16</v>
      </c>
      <c r="AE278" s="80" t="s">
        <v>18</v>
      </c>
      <c r="AF278" s="80" t="s">
        <v>149</v>
      </c>
      <c r="AG278" s="80">
        <v>31.244216829538345</v>
      </c>
      <c r="AH278" s="80" t="s">
        <v>33</v>
      </c>
      <c r="AI278">
        <f t="shared" si="53"/>
        <v>2019</v>
      </c>
      <c r="AK278" s="80" t="s">
        <v>163</v>
      </c>
      <c r="AL278" s="80" t="s">
        <v>153</v>
      </c>
      <c r="AM278" s="80" t="s">
        <v>147</v>
      </c>
      <c r="AN278" s="80" t="s">
        <v>46</v>
      </c>
      <c r="AO278" s="80" t="s">
        <v>4</v>
      </c>
      <c r="AP278" s="80" t="s">
        <v>8</v>
      </c>
      <c r="AQ278" s="80">
        <v>1344</v>
      </c>
      <c r="AR278">
        <f t="shared" si="54"/>
        <v>2020</v>
      </c>
    </row>
    <row r="279" spans="2:44" x14ac:dyDescent="0.3">
      <c r="B279" s="23" t="s">
        <v>48</v>
      </c>
      <c r="C279" s="23" t="s">
        <v>13</v>
      </c>
      <c r="D279" s="23" t="s">
        <v>6</v>
      </c>
      <c r="E279" s="23" t="s">
        <v>61</v>
      </c>
      <c r="F279" s="82">
        <f>IF(INDEX('Instructions &amp; General Inputs'!$D$24:$D$32,MATCH(E279,'Instructions &amp; General Inputs'!$C$24:$C$32,0))="Yes",SUMIFS($AG:$AG,$AI:$AI,F$5,$AC:$AC,$E279,$AD:$AD,$C279,$AE:$AE,$D279),0)</f>
        <v>0</v>
      </c>
      <c r="G279" s="25"/>
      <c r="H279" s="161">
        <v>0.2</v>
      </c>
      <c r="I279" s="161">
        <v>0.25</v>
      </c>
      <c r="J279" s="161">
        <v>0.33333333333333331</v>
      </c>
      <c r="K279" s="25"/>
      <c r="L279" s="161" t="s">
        <v>482</v>
      </c>
      <c r="M279" s="161" t="s">
        <v>482</v>
      </c>
      <c r="N279" s="161" t="s">
        <v>482</v>
      </c>
      <c r="O279" s="25"/>
      <c r="P279" s="167">
        <v>1</v>
      </c>
      <c r="Q279" s="167">
        <v>0</v>
      </c>
      <c r="R279" s="167">
        <v>1</v>
      </c>
      <c r="S279" s="160" t="str">
        <f t="shared" si="52"/>
        <v/>
      </c>
      <c r="T279" s="25"/>
      <c r="U279" s="162" t="b" cm="1">
        <f t="array" ref="U279">IF(COUNTIFS($P$8:$R$8,$U$2)&gt;0,$F279*H279*INDEX($P279:$R279,,MATCH($U$2,$P$8:$R$8,0)),
IF($U$2=$S$5,$F279*SUM(H279,IF($S279="",0,IF(INDEX($V$3:$V$5,MATCH($S279,$U$3:$U$5,0))="Yes",L279,0))),
IF($U$2=$S$6,$F279*SUM(H279,IF($S279="",0,IF(INDEX($V$3:$V$5,MATCH($S279,$U$3:$U$5,0))="Yes",L279,0)),0)*$R279)))</f>
        <v>0</v>
      </c>
      <c r="V279" s="162" t="b" cm="1">
        <f t="array" ref="V279">IF(COUNTIFS($P$8:$R$8,$U$2)&gt;0,$F279*I279*INDEX($P279:$R279,,MATCH($U$2,$P$8:$R$8,0)),
IF($U$2=$S$5,$F279*SUM(I279,IF($S279="",0,IF(INDEX($V$3:$V$5,MATCH($S279,$U$3:$U$5,0))="Yes",M279,0))),
IF($U$2=$S$6,$F279*SUM(I279,IF($S279="",0,IF(INDEX($V$3:$V$5,MATCH($S279,$U$3:$U$5,0))="Yes",M279,0)),0)*$R279)))</f>
        <v>0</v>
      </c>
      <c r="W279" s="162" t="b" cm="1">
        <f t="array" ref="W279">IF(COUNTIFS($P$8:$R$8,$U$2)&gt;0,$F279*J279*INDEX($P279:$R279,,MATCH($U$2,$P$8:$R$8,0)),
IF($U$2=$S$5,$F279*SUM(J279,IF($S279="",0,IF(INDEX($V$3:$V$5,MATCH($S279,$U$3:$U$5,0))="Yes",N279,0))),
IF($U$2=$S$6,$F279*SUM(J279,IF($S279="",0,IF(INDEX($V$3:$V$5,MATCH($S279,$U$3:$U$5,0))="Yes",N279,0)),0)*$R279)))</f>
        <v>0</v>
      </c>
      <c r="Y279" s="162" t="e" cm="1">
        <f t="array" ref="Y279">INDEX($U279:$W279,,MATCH('Instructions &amp; General Inputs'!$C$35,$U$8:$W$8,0))</f>
        <v>#N/A</v>
      </c>
      <c r="AA279" s="80" t="s">
        <v>143</v>
      </c>
      <c r="AB279" s="80" t="s">
        <v>147</v>
      </c>
      <c r="AC279" s="80" t="s">
        <v>56</v>
      </c>
      <c r="AD279" s="80" t="s">
        <v>16</v>
      </c>
      <c r="AE279" s="80" t="s">
        <v>18</v>
      </c>
      <c r="AF279" s="80" t="s">
        <v>145</v>
      </c>
      <c r="AG279" s="80">
        <v>7839.0031361691654</v>
      </c>
      <c r="AH279" s="80" t="s">
        <v>33</v>
      </c>
      <c r="AI279">
        <f t="shared" si="53"/>
        <v>2019</v>
      </c>
      <c r="AK279" s="80" t="s">
        <v>163</v>
      </c>
      <c r="AL279" s="80" t="s">
        <v>153</v>
      </c>
      <c r="AM279" s="80" t="s">
        <v>147</v>
      </c>
      <c r="AN279" s="80" t="s">
        <v>46</v>
      </c>
      <c r="AO279" s="80" t="s">
        <v>11</v>
      </c>
      <c r="AP279" s="80" t="s">
        <v>8</v>
      </c>
      <c r="AQ279" s="80">
        <v>248</v>
      </c>
      <c r="AR279">
        <f t="shared" si="54"/>
        <v>2020</v>
      </c>
    </row>
    <row r="280" spans="2:44" x14ac:dyDescent="0.3">
      <c r="B280" s="23" t="s">
        <v>48</v>
      </c>
      <c r="C280" s="23" t="s">
        <v>13</v>
      </c>
      <c r="D280" s="23" t="s">
        <v>7</v>
      </c>
      <c r="E280" s="23" t="s">
        <v>61</v>
      </c>
      <c r="F280" s="82">
        <f>IF(INDEX('Instructions &amp; General Inputs'!$D$24:$D$32,MATCH(E280,'Instructions &amp; General Inputs'!$C$24:$C$32,0))="Yes",SUMIFS($AG:$AG,$AI:$AI,F$5,$AC:$AC,$E280,$AD:$AD,$C280,$AE:$AE,$D280),0)</f>
        <v>0</v>
      </c>
      <c r="G280" s="25"/>
      <c r="H280" s="161">
        <v>0.2</v>
      </c>
      <c r="I280" s="161">
        <v>0.25</v>
      </c>
      <c r="J280" s="161">
        <v>0.33333333333333331</v>
      </c>
      <c r="K280" s="25"/>
      <c r="L280" s="161" t="s">
        <v>482</v>
      </c>
      <c r="M280" s="161" t="s">
        <v>482</v>
      </c>
      <c r="N280" s="161" t="s">
        <v>482</v>
      </c>
      <c r="O280" s="25"/>
      <c r="P280" s="167">
        <v>1</v>
      </c>
      <c r="Q280" s="167">
        <v>0</v>
      </c>
      <c r="R280" s="167">
        <v>1</v>
      </c>
      <c r="S280" s="160" t="str">
        <f t="shared" si="52"/>
        <v/>
      </c>
      <c r="T280" s="25"/>
      <c r="U280" s="162" t="b" cm="1">
        <f t="array" ref="U280">IF(COUNTIFS($P$8:$R$8,$U$2)&gt;0,$F280*H280*INDEX($P280:$R280,,MATCH($U$2,$P$8:$R$8,0)),
IF($U$2=$S$5,$F280*SUM(H280,IF($S280="",0,IF(INDEX($V$3:$V$5,MATCH($S280,$U$3:$U$5,0))="Yes",L280,0))),
IF($U$2=$S$6,$F280*SUM(H280,IF($S280="",0,IF(INDEX($V$3:$V$5,MATCH($S280,$U$3:$U$5,0))="Yes",L280,0)),0)*$R280)))</f>
        <v>0</v>
      </c>
      <c r="V280" s="162" t="b" cm="1">
        <f t="array" ref="V280">IF(COUNTIFS($P$8:$R$8,$U$2)&gt;0,$F280*I280*INDEX($P280:$R280,,MATCH($U$2,$P$8:$R$8,0)),
IF($U$2=$S$5,$F280*SUM(I280,IF($S280="",0,IF(INDEX($V$3:$V$5,MATCH($S280,$U$3:$U$5,0))="Yes",M280,0))),
IF($U$2=$S$6,$F280*SUM(I280,IF($S280="",0,IF(INDEX($V$3:$V$5,MATCH($S280,$U$3:$U$5,0))="Yes",M280,0)),0)*$R280)))</f>
        <v>0</v>
      </c>
      <c r="W280" s="162" t="b" cm="1">
        <f t="array" ref="W280">IF(COUNTIFS($P$8:$R$8,$U$2)&gt;0,$F280*J280*INDEX($P280:$R280,,MATCH($U$2,$P$8:$R$8,0)),
IF($U$2=$S$5,$F280*SUM(J280,IF($S280="",0,IF(INDEX($V$3:$V$5,MATCH($S280,$U$3:$U$5,0))="Yes",N280,0))),
IF($U$2=$S$6,$F280*SUM(J280,IF($S280="",0,IF(INDEX($V$3:$V$5,MATCH($S280,$U$3:$U$5,0))="Yes",N280,0)),0)*$R280)))</f>
        <v>0</v>
      </c>
      <c r="Y280" s="162" t="e" cm="1">
        <f t="array" ref="Y280">INDEX($U280:$W280,,MATCH('Instructions &amp; General Inputs'!$C$35,$U$8:$W$8,0))</f>
        <v>#N/A</v>
      </c>
      <c r="AA280" s="80" t="s">
        <v>143</v>
      </c>
      <c r="AB280" s="80" t="s">
        <v>147</v>
      </c>
      <c r="AC280" s="80" t="s">
        <v>56</v>
      </c>
      <c r="AD280" s="80" t="s">
        <v>16</v>
      </c>
      <c r="AE280" s="80" t="s">
        <v>19</v>
      </c>
      <c r="AF280" s="80" t="s">
        <v>149</v>
      </c>
      <c r="AG280" s="80">
        <v>13.589853912591934</v>
      </c>
      <c r="AH280" s="80" t="s">
        <v>33</v>
      </c>
      <c r="AI280">
        <f t="shared" si="53"/>
        <v>2019</v>
      </c>
      <c r="AK280" s="80" t="s">
        <v>163</v>
      </c>
      <c r="AL280" s="80" t="s">
        <v>153</v>
      </c>
      <c r="AM280" s="80" t="s">
        <v>147</v>
      </c>
      <c r="AN280" s="80" t="s">
        <v>55</v>
      </c>
      <c r="AO280" s="80" t="s">
        <v>20</v>
      </c>
      <c r="AP280" s="80" t="s">
        <v>14</v>
      </c>
      <c r="AQ280" s="80">
        <v>12</v>
      </c>
      <c r="AR280">
        <f t="shared" si="54"/>
        <v>2020</v>
      </c>
    </row>
    <row r="281" spans="2:44" x14ac:dyDescent="0.3">
      <c r="B281" s="23" t="s">
        <v>48</v>
      </c>
      <c r="C281" s="23" t="s">
        <v>13</v>
      </c>
      <c r="D281" s="23" t="s">
        <v>14</v>
      </c>
      <c r="E281" s="23" t="s">
        <v>61</v>
      </c>
      <c r="F281" s="82">
        <f>IF(INDEX('Instructions &amp; General Inputs'!$D$24:$D$32,MATCH(E281,'Instructions &amp; General Inputs'!$C$24:$C$32,0))="Yes",SUMIFS($AG:$AG,$AI:$AI,F$5,$AC:$AC,$E281,$AD:$AD,$C281,$AE:$AE,$D281),0)</f>
        <v>0</v>
      </c>
      <c r="G281" s="25"/>
      <c r="H281" s="161">
        <v>0.2</v>
      </c>
      <c r="I281" s="161">
        <v>0.25</v>
      </c>
      <c r="J281" s="161">
        <v>0.33333333333333331</v>
      </c>
      <c r="K281" s="25"/>
      <c r="L281" s="161" t="s">
        <v>482</v>
      </c>
      <c r="M281" s="161" t="s">
        <v>482</v>
      </c>
      <c r="N281" s="161" t="s">
        <v>482</v>
      </c>
      <c r="O281" s="25"/>
      <c r="P281" s="167">
        <v>1</v>
      </c>
      <c r="Q281" s="167">
        <v>0</v>
      </c>
      <c r="R281" s="167">
        <v>1</v>
      </c>
      <c r="S281" s="160" t="str">
        <f t="shared" si="52"/>
        <v/>
      </c>
      <c r="T281" s="25"/>
      <c r="U281" s="162" t="b" cm="1">
        <f t="array" ref="U281">IF(COUNTIFS($P$8:$R$8,$U$2)&gt;0,$F281*H281*INDEX($P281:$R281,,MATCH($U$2,$P$8:$R$8,0)),
IF($U$2=$S$5,$F281*SUM(H281,IF($S281="",0,IF(INDEX($V$3:$V$5,MATCH($S281,$U$3:$U$5,0))="Yes",L281,0))),
IF($U$2=$S$6,$F281*SUM(H281,IF($S281="",0,IF(INDEX($V$3:$V$5,MATCH($S281,$U$3:$U$5,0))="Yes",L281,0)),0)*$R281)))</f>
        <v>0</v>
      </c>
      <c r="V281" s="162" t="b" cm="1">
        <f t="array" ref="V281">IF(COUNTIFS($P$8:$R$8,$U$2)&gt;0,$F281*I281*INDEX($P281:$R281,,MATCH($U$2,$P$8:$R$8,0)),
IF($U$2=$S$5,$F281*SUM(I281,IF($S281="",0,IF(INDEX($V$3:$V$5,MATCH($S281,$U$3:$U$5,0))="Yes",M281,0))),
IF($U$2=$S$6,$F281*SUM(I281,IF($S281="",0,IF(INDEX($V$3:$V$5,MATCH($S281,$U$3:$U$5,0))="Yes",M281,0)),0)*$R281)))</f>
        <v>0</v>
      </c>
      <c r="W281" s="162" t="b" cm="1">
        <f t="array" ref="W281">IF(COUNTIFS($P$8:$R$8,$U$2)&gt;0,$F281*J281*INDEX($P281:$R281,,MATCH($U$2,$P$8:$R$8,0)),
IF($U$2=$S$5,$F281*SUM(J281,IF($S281="",0,IF(INDEX($V$3:$V$5,MATCH($S281,$U$3:$U$5,0))="Yes",N281,0))),
IF($U$2=$S$6,$F281*SUM(J281,IF($S281="",0,IF(INDEX($V$3:$V$5,MATCH($S281,$U$3:$U$5,0))="Yes",N281,0)),0)*$R281)))</f>
        <v>0</v>
      </c>
      <c r="Y281" s="162" t="e" cm="1">
        <f t="array" ref="Y281">INDEX($U281:$W281,,MATCH('Instructions &amp; General Inputs'!$C$35,$U$8:$W$8,0))</f>
        <v>#N/A</v>
      </c>
      <c r="AA281" s="80" t="s">
        <v>143</v>
      </c>
      <c r="AB281" s="80" t="s">
        <v>147</v>
      </c>
      <c r="AC281" s="80" t="s">
        <v>56</v>
      </c>
      <c r="AD281" s="80" t="s">
        <v>16</v>
      </c>
      <c r="AE281" s="80" t="s">
        <v>19</v>
      </c>
      <c r="AF281" s="80" t="s">
        <v>145</v>
      </c>
      <c r="AG281" s="80">
        <v>6802.5091383680701</v>
      </c>
      <c r="AH281" s="80" t="s">
        <v>33</v>
      </c>
      <c r="AI281">
        <f t="shared" si="53"/>
        <v>2019</v>
      </c>
      <c r="AK281" s="80" t="s">
        <v>163</v>
      </c>
      <c r="AL281" s="80" t="s">
        <v>153</v>
      </c>
      <c r="AM281" s="80" t="s">
        <v>147</v>
      </c>
      <c r="AN281" s="80" t="s">
        <v>55</v>
      </c>
      <c r="AO281" s="80" t="s">
        <v>116</v>
      </c>
      <c r="AP281" s="80" t="s">
        <v>22</v>
      </c>
      <c r="AQ281" s="80">
        <v>12</v>
      </c>
      <c r="AR281">
        <f t="shared" si="54"/>
        <v>2020</v>
      </c>
    </row>
    <row r="282" spans="2:44" x14ac:dyDescent="0.3">
      <c r="B282" s="23" t="s">
        <v>48</v>
      </c>
      <c r="C282" s="23" t="s">
        <v>15</v>
      </c>
      <c r="D282" s="23" t="s">
        <v>12</v>
      </c>
      <c r="E282" s="23" t="s">
        <v>61</v>
      </c>
      <c r="F282" s="82">
        <f>IF(INDEX('Instructions &amp; General Inputs'!$D$24:$D$32,MATCH(E282,'Instructions &amp; General Inputs'!$C$24:$C$32,0))="Yes",SUMIFS($AG:$AG,$AI:$AI,F$5,$AC:$AC,$E282,$AD:$AD,$C282,$AE:$AE,$D282),0)</f>
        <v>0</v>
      </c>
      <c r="G282" s="25"/>
      <c r="H282" s="161">
        <v>0.12</v>
      </c>
      <c r="I282" s="161">
        <v>0.15</v>
      </c>
      <c r="J282" s="161">
        <v>0.19999999999999998</v>
      </c>
      <c r="K282" s="25"/>
      <c r="L282" s="161">
        <v>0.4</v>
      </c>
      <c r="M282" s="161">
        <v>0.4</v>
      </c>
      <c r="N282" s="161">
        <v>0.4</v>
      </c>
      <c r="O282" s="25"/>
      <c r="P282" s="167">
        <v>1</v>
      </c>
      <c r="Q282" s="167">
        <v>0</v>
      </c>
      <c r="R282" s="167">
        <v>1</v>
      </c>
      <c r="S282" s="160" t="str">
        <f t="shared" si="52"/>
        <v>SMI</v>
      </c>
      <c r="T282" s="25"/>
      <c r="U282" s="162" t="b" cm="1">
        <f t="array" ref="U282">IF(COUNTIFS($P$8:$R$8,$U$2)&gt;0,$F282*H282*INDEX($P282:$R282,,MATCH($U$2,$P$8:$R$8,0)),
IF($U$2=$S$5,$F282*SUM(H282,IF($S282="",0,IF(INDEX($V$3:$V$5,MATCH($S282,$U$3:$U$5,0))="Yes",L282,0))),
IF($U$2=$S$6,$F282*SUM(H282,IF($S282="",0,IF(INDEX($V$3:$V$5,MATCH($S282,$U$3:$U$5,0))="Yes",L282,0)),0)*$R282)))</f>
        <v>0</v>
      </c>
      <c r="V282" s="162" t="b" cm="1">
        <f t="array" ref="V282">IF(COUNTIFS($P$8:$R$8,$U$2)&gt;0,$F282*I282*INDEX($P282:$R282,,MATCH($U$2,$P$8:$R$8,0)),
IF($U$2=$S$5,$F282*SUM(I282,IF($S282="",0,IF(INDEX($V$3:$V$5,MATCH($S282,$U$3:$U$5,0))="Yes",M282,0))),
IF($U$2=$S$6,$F282*SUM(I282,IF($S282="",0,IF(INDEX($V$3:$V$5,MATCH($S282,$U$3:$U$5,0))="Yes",M282,0)),0)*$R282)))</f>
        <v>0</v>
      </c>
      <c r="W282" s="162" t="b" cm="1">
        <f t="array" ref="W282">IF(COUNTIFS($P$8:$R$8,$U$2)&gt;0,$F282*J282*INDEX($P282:$R282,,MATCH($U$2,$P$8:$R$8,0)),
IF($U$2=$S$5,$F282*SUM(J282,IF($S282="",0,IF(INDEX($V$3:$V$5,MATCH($S282,$U$3:$U$5,0))="Yes",N282,0))),
IF($U$2=$S$6,$F282*SUM(J282,IF($S282="",0,IF(INDEX($V$3:$V$5,MATCH($S282,$U$3:$U$5,0))="Yes",N282,0)),0)*$R282)))</f>
        <v>0</v>
      </c>
      <c r="Y282" s="162" t="e" cm="1">
        <f t="array" ref="Y282">INDEX($U282:$W282,,MATCH('Instructions &amp; General Inputs'!$C$35,$U$8:$W$8,0))</f>
        <v>#N/A</v>
      </c>
      <c r="AA282" s="80" t="s">
        <v>143</v>
      </c>
      <c r="AB282" s="80" t="s">
        <v>147</v>
      </c>
      <c r="AC282" s="80" t="s">
        <v>56</v>
      </c>
      <c r="AD282" s="80" t="s">
        <v>16</v>
      </c>
      <c r="AE282" s="80" t="s">
        <v>17</v>
      </c>
      <c r="AF282" s="80" t="s">
        <v>149</v>
      </c>
      <c r="AG282" s="80">
        <v>5.7131319902837276</v>
      </c>
      <c r="AH282" s="80" t="s">
        <v>33</v>
      </c>
      <c r="AI282">
        <f t="shared" si="53"/>
        <v>2019</v>
      </c>
      <c r="AK282" s="80" t="s">
        <v>163</v>
      </c>
      <c r="AL282" s="80" t="s">
        <v>153</v>
      </c>
      <c r="AM282" s="80" t="s">
        <v>147</v>
      </c>
      <c r="AN282" s="80" t="s">
        <v>55</v>
      </c>
      <c r="AO282" s="80" t="s">
        <v>116</v>
      </c>
      <c r="AP282" s="80" t="s">
        <v>23</v>
      </c>
      <c r="AQ282" s="80">
        <v>10</v>
      </c>
      <c r="AR282">
        <f t="shared" si="54"/>
        <v>2020</v>
      </c>
    </row>
    <row r="283" spans="2:44" x14ac:dyDescent="0.3">
      <c r="B283" s="23" t="s">
        <v>48</v>
      </c>
      <c r="C283" s="23" t="s">
        <v>15</v>
      </c>
      <c r="D283" s="23" t="s">
        <v>14</v>
      </c>
      <c r="E283" s="23" t="s">
        <v>61</v>
      </c>
      <c r="F283" s="82">
        <f>IF(INDEX('Instructions &amp; General Inputs'!$D$24:$D$32,MATCH(E283,'Instructions &amp; General Inputs'!$C$24:$C$32,0))="Yes",SUMIFS($AG:$AG,$AI:$AI,F$5,$AC:$AC,$E283,$AD:$AD,$C283,$AE:$AE,$D283),0)</f>
        <v>0</v>
      </c>
      <c r="G283" s="25"/>
      <c r="H283" s="161">
        <v>0.12</v>
      </c>
      <c r="I283" s="161">
        <v>0.15</v>
      </c>
      <c r="J283" s="161">
        <v>0.19999999999999998</v>
      </c>
      <c r="K283" s="25"/>
      <c r="L283" s="161">
        <v>0.4</v>
      </c>
      <c r="M283" s="161">
        <v>0.4</v>
      </c>
      <c r="N283" s="161">
        <v>0.4</v>
      </c>
      <c r="O283" s="25"/>
      <c r="P283" s="167">
        <v>1</v>
      </c>
      <c r="Q283" s="167">
        <v>0</v>
      </c>
      <c r="R283" s="167">
        <v>1</v>
      </c>
      <c r="S283" s="160" t="str">
        <f t="shared" si="52"/>
        <v>SMI</v>
      </c>
      <c r="T283" s="25"/>
      <c r="U283" s="162" t="b" cm="1">
        <f t="array" ref="U283">IF(COUNTIFS($P$8:$R$8,$U$2)&gt;0,$F283*H283*INDEX($P283:$R283,,MATCH($U$2,$P$8:$R$8,0)),
IF($U$2=$S$5,$F283*SUM(H283,IF($S283="",0,IF(INDEX($V$3:$V$5,MATCH($S283,$U$3:$U$5,0))="Yes",L283,0))),
IF($U$2=$S$6,$F283*SUM(H283,IF($S283="",0,IF(INDEX($V$3:$V$5,MATCH($S283,$U$3:$U$5,0))="Yes",L283,0)),0)*$R283)))</f>
        <v>0</v>
      </c>
      <c r="V283" s="162" t="b" cm="1">
        <f t="array" ref="V283">IF(COUNTIFS($P$8:$R$8,$U$2)&gt;0,$F283*I283*INDEX($P283:$R283,,MATCH($U$2,$P$8:$R$8,0)),
IF($U$2=$S$5,$F283*SUM(I283,IF($S283="",0,IF(INDEX($V$3:$V$5,MATCH($S283,$U$3:$U$5,0))="Yes",M283,0))),
IF($U$2=$S$6,$F283*SUM(I283,IF($S283="",0,IF(INDEX($V$3:$V$5,MATCH($S283,$U$3:$U$5,0))="Yes",M283,0)),0)*$R283)))</f>
        <v>0</v>
      </c>
      <c r="W283" s="162" t="b" cm="1">
        <f t="array" ref="W283">IF(COUNTIFS($P$8:$R$8,$U$2)&gt;0,$F283*J283*INDEX($P283:$R283,,MATCH($U$2,$P$8:$R$8,0)),
IF($U$2=$S$5,$F283*SUM(J283,IF($S283="",0,IF(INDEX($V$3:$V$5,MATCH($S283,$U$3:$U$5,0))="Yes",N283,0))),
IF($U$2=$S$6,$F283*SUM(J283,IF($S283="",0,IF(INDEX($V$3:$V$5,MATCH($S283,$U$3:$U$5,0))="Yes",N283,0)),0)*$R283)))</f>
        <v>0</v>
      </c>
      <c r="Y283" s="162" t="e" cm="1">
        <f t="array" ref="Y283">INDEX($U283:$W283,,MATCH('Instructions &amp; General Inputs'!$C$35,$U$8:$W$8,0))</f>
        <v>#N/A</v>
      </c>
      <c r="AA283" s="80" t="s">
        <v>143</v>
      </c>
      <c r="AB283" s="80" t="s">
        <v>147</v>
      </c>
      <c r="AC283" s="80" t="s">
        <v>56</v>
      </c>
      <c r="AD283" s="80" t="s">
        <v>16</v>
      </c>
      <c r="AE283" s="80" t="s">
        <v>17</v>
      </c>
      <c r="AF283" s="80" t="s">
        <v>145</v>
      </c>
      <c r="AG283" s="80">
        <v>4199.9308227151632</v>
      </c>
      <c r="AH283" s="80" t="s">
        <v>33</v>
      </c>
      <c r="AI283">
        <f t="shared" si="53"/>
        <v>2019</v>
      </c>
      <c r="AK283" s="80" t="s">
        <v>163</v>
      </c>
      <c r="AL283" s="80" t="s">
        <v>153</v>
      </c>
      <c r="AM283" s="80" t="s">
        <v>147</v>
      </c>
      <c r="AN283" s="80" t="s">
        <v>55</v>
      </c>
      <c r="AO283" s="80" t="s">
        <v>13</v>
      </c>
      <c r="AP283" s="80" t="s">
        <v>14</v>
      </c>
      <c r="AQ283" s="80">
        <v>41</v>
      </c>
      <c r="AR283">
        <f t="shared" si="54"/>
        <v>2020</v>
      </c>
    </row>
    <row r="284" spans="2:44" x14ac:dyDescent="0.3">
      <c r="B284" s="23" t="s">
        <v>48</v>
      </c>
      <c r="C284" s="23" t="s">
        <v>16</v>
      </c>
      <c r="D284" s="23" t="s">
        <v>17</v>
      </c>
      <c r="E284" s="23" t="s">
        <v>61</v>
      </c>
      <c r="F284" s="82">
        <f>IF(INDEX('Instructions &amp; General Inputs'!$D$24:$D$32,MATCH(E284,'Instructions &amp; General Inputs'!$C$24:$C$32,0))="Yes",SUMIFS($AG:$AG,$AI:$AI,F$5,$AC:$AC,$E284,$AD:$AD,$C284,$AE:$AE,$D284),0)</f>
        <v>0</v>
      </c>
      <c r="G284" s="25"/>
      <c r="H284" s="161">
        <v>0.2</v>
      </c>
      <c r="I284" s="161">
        <v>0.25</v>
      </c>
      <c r="J284" s="161">
        <v>0.33333333333333331</v>
      </c>
      <c r="K284" s="25"/>
      <c r="L284" s="161" t="s">
        <v>482</v>
      </c>
      <c r="M284" s="161" t="s">
        <v>482</v>
      </c>
      <c r="N284" s="161" t="s">
        <v>482</v>
      </c>
      <c r="O284" s="25"/>
      <c r="P284" s="167">
        <v>1</v>
      </c>
      <c r="Q284" s="167">
        <v>0</v>
      </c>
      <c r="R284" s="167">
        <v>1</v>
      </c>
      <c r="S284" s="160" t="str">
        <f t="shared" si="52"/>
        <v/>
      </c>
      <c r="T284" s="25"/>
      <c r="U284" s="162" t="b" cm="1">
        <f t="array" ref="U284">IF(COUNTIFS($P$8:$R$8,$U$2)&gt;0,$F284*H284*INDEX($P284:$R284,,MATCH($U$2,$P$8:$R$8,0)),
IF($U$2=$S$5,$F284*SUM(H284,IF($S284="",0,IF(INDEX($V$3:$V$5,MATCH($S284,$U$3:$U$5,0))="Yes",L284,0))),
IF($U$2=$S$6,$F284*SUM(H284,IF($S284="",0,IF(INDEX($V$3:$V$5,MATCH($S284,$U$3:$U$5,0))="Yes",L284,0)),0)*$R284)))</f>
        <v>0</v>
      </c>
      <c r="V284" s="162" t="b" cm="1">
        <f t="array" ref="V284">IF(COUNTIFS($P$8:$R$8,$U$2)&gt;0,$F284*I284*INDEX($P284:$R284,,MATCH($U$2,$P$8:$R$8,0)),
IF($U$2=$S$5,$F284*SUM(I284,IF($S284="",0,IF(INDEX($V$3:$V$5,MATCH($S284,$U$3:$U$5,0))="Yes",M284,0))),
IF($U$2=$S$6,$F284*SUM(I284,IF($S284="",0,IF(INDEX($V$3:$V$5,MATCH($S284,$U$3:$U$5,0))="Yes",M284,0)),0)*$R284)))</f>
        <v>0</v>
      </c>
      <c r="W284" s="162" t="b" cm="1">
        <f t="array" ref="W284">IF(COUNTIFS($P$8:$R$8,$U$2)&gt;0,$F284*J284*INDEX($P284:$R284,,MATCH($U$2,$P$8:$R$8,0)),
IF($U$2=$S$5,$F284*SUM(J284,IF($S284="",0,IF(INDEX($V$3:$V$5,MATCH($S284,$U$3:$U$5,0))="Yes",N284,0))),
IF($U$2=$S$6,$F284*SUM(J284,IF($S284="",0,IF(INDEX($V$3:$V$5,MATCH($S284,$U$3:$U$5,0))="Yes",N284,0)),0)*$R284)))</f>
        <v>0</v>
      </c>
      <c r="Y284" s="162" t="e" cm="1">
        <f t="array" ref="Y284">INDEX($U284:$W284,,MATCH('Instructions &amp; General Inputs'!$C$35,$U$8:$W$8,0))</f>
        <v>#N/A</v>
      </c>
      <c r="AA284" s="80" t="s">
        <v>143</v>
      </c>
      <c r="AB284" s="80" t="s">
        <v>147</v>
      </c>
      <c r="AC284" s="80" t="s">
        <v>56</v>
      </c>
      <c r="AD284" s="80" t="s">
        <v>13</v>
      </c>
      <c r="AE284" s="80" t="s">
        <v>5</v>
      </c>
      <c r="AF284" s="80" t="s">
        <v>145</v>
      </c>
      <c r="AG284" s="80">
        <v>19.823730990290642</v>
      </c>
      <c r="AH284" s="80" t="s">
        <v>33</v>
      </c>
      <c r="AI284">
        <f t="shared" si="53"/>
        <v>2019</v>
      </c>
      <c r="AK284" s="80" t="s">
        <v>163</v>
      </c>
      <c r="AL284" s="80" t="s">
        <v>153</v>
      </c>
      <c r="AM284" s="80" t="s">
        <v>147</v>
      </c>
      <c r="AN284" s="80" t="s">
        <v>55</v>
      </c>
      <c r="AO284" s="80" t="s">
        <v>15</v>
      </c>
      <c r="AP284" s="80" t="s">
        <v>14</v>
      </c>
      <c r="AQ284" s="80">
        <v>43</v>
      </c>
      <c r="AR284">
        <f t="shared" si="54"/>
        <v>2020</v>
      </c>
    </row>
    <row r="285" spans="2:44" x14ac:dyDescent="0.3">
      <c r="B285" s="23" t="s">
        <v>48</v>
      </c>
      <c r="C285" s="23" t="s">
        <v>16</v>
      </c>
      <c r="D285" s="23" t="s">
        <v>18</v>
      </c>
      <c r="E285" s="23" t="s">
        <v>61</v>
      </c>
      <c r="F285" s="82">
        <f>IF(INDEX('Instructions &amp; General Inputs'!$D$24:$D$32,MATCH(E285,'Instructions &amp; General Inputs'!$C$24:$C$32,0))="Yes",SUMIFS($AG:$AG,$AI:$AI,F$5,$AC:$AC,$E285,$AD:$AD,$C285,$AE:$AE,$D285),0)</f>
        <v>0</v>
      </c>
      <c r="G285" s="25"/>
      <c r="H285" s="161">
        <v>0.2</v>
      </c>
      <c r="I285" s="161">
        <v>0.25</v>
      </c>
      <c r="J285" s="161">
        <v>0.33333333333333331</v>
      </c>
      <c r="K285" s="25"/>
      <c r="L285" s="161" t="s">
        <v>482</v>
      </c>
      <c r="M285" s="161" t="s">
        <v>482</v>
      </c>
      <c r="N285" s="161" t="s">
        <v>482</v>
      </c>
      <c r="O285" s="25"/>
      <c r="P285" s="167">
        <v>1</v>
      </c>
      <c r="Q285" s="167">
        <v>0</v>
      </c>
      <c r="R285" s="167">
        <v>1</v>
      </c>
      <c r="S285" s="160" t="str">
        <f t="shared" si="52"/>
        <v/>
      </c>
      <c r="T285" s="25"/>
      <c r="U285" s="162" t="b" cm="1">
        <f t="array" ref="U285">IF(COUNTIFS($P$8:$R$8,$U$2)&gt;0,$F285*H285*INDEX($P285:$R285,,MATCH($U$2,$P$8:$R$8,0)),
IF($U$2=$S$5,$F285*SUM(H285,IF($S285="",0,IF(INDEX($V$3:$V$5,MATCH($S285,$U$3:$U$5,0))="Yes",L285,0))),
IF($U$2=$S$6,$F285*SUM(H285,IF($S285="",0,IF(INDEX($V$3:$V$5,MATCH($S285,$U$3:$U$5,0))="Yes",L285,0)),0)*$R285)))</f>
        <v>0</v>
      </c>
      <c r="V285" s="162" t="b" cm="1">
        <f t="array" ref="V285">IF(COUNTIFS($P$8:$R$8,$U$2)&gt;0,$F285*I285*INDEX($P285:$R285,,MATCH($U$2,$P$8:$R$8,0)),
IF($U$2=$S$5,$F285*SUM(I285,IF($S285="",0,IF(INDEX($V$3:$V$5,MATCH($S285,$U$3:$U$5,0))="Yes",M285,0))),
IF($U$2=$S$6,$F285*SUM(I285,IF($S285="",0,IF(INDEX($V$3:$V$5,MATCH($S285,$U$3:$U$5,0))="Yes",M285,0)),0)*$R285)))</f>
        <v>0</v>
      </c>
      <c r="W285" s="162" t="b" cm="1">
        <f t="array" ref="W285">IF(COUNTIFS($P$8:$R$8,$U$2)&gt;0,$F285*J285*INDEX($P285:$R285,,MATCH($U$2,$P$8:$R$8,0)),
IF($U$2=$S$5,$F285*SUM(J285,IF($S285="",0,IF(INDEX($V$3:$V$5,MATCH($S285,$U$3:$U$5,0))="Yes",N285,0))),
IF($U$2=$S$6,$F285*SUM(J285,IF($S285="",0,IF(INDEX($V$3:$V$5,MATCH($S285,$U$3:$U$5,0))="Yes",N285,0)),0)*$R285)))</f>
        <v>0</v>
      </c>
      <c r="Y285" s="162" t="e" cm="1">
        <f t="array" ref="Y285">INDEX($U285:$W285,,MATCH('Instructions &amp; General Inputs'!$C$35,$U$8:$W$8,0))</f>
        <v>#N/A</v>
      </c>
      <c r="AA285" s="80" t="s">
        <v>143</v>
      </c>
      <c r="AB285" s="80" t="s">
        <v>147</v>
      </c>
      <c r="AC285" s="80" t="s">
        <v>56</v>
      </c>
      <c r="AD285" s="80" t="s">
        <v>13</v>
      </c>
      <c r="AE285" s="80" t="s">
        <v>7</v>
      </c>
      <c r="AF285" s="80" t="s">
        <v>145</v>
      </c>
      <c r="AG285" s="80">
        <v>8137.7868510745466</v>
      </c>
      <c r="AH285" s="80">
        <v>0.71023068</v>
      </c>
      <c r="AI285">
        <f t="shared" si="53"/>
        <v>2019</v>
      </c>
      <c r="AK285" s="80" t="s">
        <v>163</v>
      </c>
      <c r="AL285" s="80" t="s">
        <v>153</v>
      </c>
      <c r="AM285" s="80" t="s">
        <v>147</v>
      </c>
      <c r="AN285" s="80" t="s">
        <v>55</v>
      </c>
      <c r="AO285" s="80" t="s">
        <v>4</v>
      </c>
      <c r="AP285" s="80" t="s">
        <v>7</v>
      </c>
      <c r="AQ285" s="80">
        <v>1</v>
      </c>
      <c r="AR285">
        <f t="shared" si="54"/>
        <v>2020</v>
      </c>
    </row>
    <row r="286" spans="2:44" x14ac:dyDescent="0.3">
      <c r="B286" s="23" t="s">
        <v>48</v>
      </c>
      <c r="C286" s="23" t="s">
        <v>16</v>
      </c>
      <c r="D286" s="23" t="s">
        <v>19</v>
      </c>
      <c r="E286" s="23" t="s">
        <v>61</v>
      </c>
      <c r="F286" s="82">
        <f>IF(INDEX('Instructions &amp; General Inputs'!$D$24:$D$32,MATCH(E286,'Instructions &amp; General Inputs'!$C$24:$C$32,0))="Yes",SUMIFS($AG:$AG,$AI:$AI,F$5,$AC:$AC,$E286,$AD:$AD,$C286,$AE:$AE,$D286),0)</f>
        <v>0</v>
      </c>
      <c r="G286" s="25"/>
      <c r="H286" s="161">
        <v>0.12</v>
      </c>
      <c r="I286" s="161">
        <v>0.15</v>
      </c>
      <c r="J286" s="161">
        <v>0.19999999999999998</v>
      </c>
      <c r="K286" s="25"/>
      <c r="L286" s="161">
        <v>0.4</v>
      </c>
      <c r="M286" s="161">
        <v>0.4</v>
      </c>
      <c r="N286" s="161">
        <v>0.4</v>
      </c>
      <c r="O286" s="25"/>
      <c r="P286" s="167">
        <v>1</v>
      </c>
      <c r="Q286" s="167">
        <v>0</v>
      </c>
      <c r="R286" s="167">
        <v>1</v>
      </c>
      <c r="S286" s="160" t="str">
        <f t="shared" si="52"/>
        <v>SMI</v>
      </c>
      <c r="T286" s="25"/>
      <c r="U286" s="162" t="b" cm="1">
        <f t="array" ref="U286">IF(COUNTIFS($P$8:$R$8,$U$2)&gt;0,$F286*H286*INDEX($P286:$R286,,MATCH($U$2,$P$8:$R$8,0)),
IF($U$2=$S$5,$F286*SUM(H286,IF($S286="",0,IF(INDEX($V$3:$V$5,MATCH($S286,$U$3:$U$5,0))="Yes",L286,0))),
IF($U$2=$S$6,$F286*SUM(H286,IF($S286="",0,IF(INDEX($V$3:$V$5,MATCH($S286,$U$3:$U$5,0))="Yes",L286,0)),0)*$R286)))</f>
        <v>0</v>
      </c>
      <c r="V286" s="162" t="b" cm="1">
        <f t="array" ref="V286">IF(COUNTIFS($P$8:$R$8,$U$2)&gt;0,$F286*I286*INDEX($P286:$R286,,MATCH($U$2,$P$8:$R$8,0)),
IF($U$2=$S$5,$F286*SUM(I286,IF($S286="",0,IF(INDEX($V$3:$V$5,MATCH($S286,$U$3:$U$5,0))="Yes",M286,0))),
IF($U$2=$S$6,$F286*SUM(I286,IF($S286="",0,IF(INDEX($V$3:$V$5,MATCH($S286,$U$3:$U$5,0))="Yes",M286,0)),0)*$R286)))</f>
        <v>0</v>
      </c>
      <c r="W286" s="162" t="b" cm="1">
        <f t="array" ref="W286">IF(COUNTIFS($P$8:$R$8,$U$2)&gt;0,$F286*J286*INDEX($P286:$R286,,MATCH($U$2,$P$8:$R$8,0)),
IF($U$2=$S$5,$F286*SUM(J286,IF($S286="",0,IF(INDEX($V$3:$V$5,MATCH($S286,$U$3:$U$5,0))="Yes",N286,0))),
IF($U$2=$S$6,$F286*SUM(J286,IF($S286="",0,IF(INDEX($V$3:$V$5,MATCH($S286,$U$3:$U$5,0))="Yes",N286,0)),0)*$R286)))</f>
        <v>0</v>
      </c>
      <c r="Y286" s="162" t="e" cm="1">
        <f t="array" ref="Y286">INDEX($U286:$W286,,MATCH('Instructions &amp; General Inputs'!$C$35,$U$8:$W$8,0))</f>
        <v>#N/A</v>
      </c>
      <c r="AA286" s="80" t="s">
        <v>143</v>
      </c>
      <c r="AB286" s="80" t="s">
        <v>147</v>
      </c>
      <c r="AC286" s="80" t="s">
        <v>56</v>
      </c>
      <c r="AD286" s="80" t="s">
        <v>13</v>
      </c>
      <c r="AE286" s="80" t="s">
        <v>14</v>
      </c>
      <c r="AF286" s="80" t="s">
        <v>149</v>
      </c>
      <c r="AG286" s="80">
        <v>1.4112889766693115</v>
      </c>
      <c r="AH286" s="80" t="s">
        <v>33</v>
      </c>
      <c r="AI286">
        <f t="shared" si="53"/>
        <v>2019</v>
      </c>
      <c r="AK286" s="80" t="s">
        <v>163</v>
      </c>
      <c r="AL286" s="80" t="s">
        <v>153</v>
      </c>
      <c r="AM286" s="80" t="s">
        <v>147</v>
      </c>
      <c r="AN286" s="80" t="s">
        <v>55</v>
      </c>
      <c r="AO286" s="80" t="s">
        <v>4</v>
      </c>
      <c r="AP286" s="80" t="s">
        <v>8</v>
      </c>
      <c r="AQ286" s="80">
        <v>3511</v>
      </c>
      <c r="AR286">
        <f t="shared" si="54"/>
        <v>2020</v>
      </c>
    </row>
    <row r="287" spans="2:44" x14ac:dyDescent="0.3">
      <c r="B287" s="23" t="s">
        <v>48</v>
      </c>
      <c r="C287" s="23" t="s">
        <v>20</v>
      </c>
      <c r="D287" s="23" t="s">
        <v>5</v>
      </c>
      <c r="E287" s="23" t="s">
        <v>61</v>
      </c>
      <c r="F287" s="82">
        <f>IF(INDEX('Instructions &amp; General Inputs'!$D$24:$D$32,MATCH(E287,'Instructions &amp; General Inputs'!$C$24:$C$32,0))="Yes",SUMIFS($AG:$AG,$AI:$AI,F$5,$AC:$AC,$E287,$AD:$AD,$C287,$AE:$AE,$D287),0)</f>
        <v>0</v>
      </c>
      <c r="G287" s="25"/>
      <c r="H287" s="161">
        <v>8.0000000000000016E-2</v>
      </c>
      <c r="I287" s="161">
        <v>0.1</v>
      </c>
      <c r="J287" s="161">
        <v>0.13333333333333333</v>
      </c>
      <c r="K287" s="25"/>
      <c r="L287" s="161">
        <v>0.6</v>
      </c>
      <c r="M287" s="161">
        <v>0.6</v>
      </c>
      <c r="N287" s="161">
        <v>0.6</v>
      </c>
      <c r="O287" s="25"/>
      <c r="P287" s="167">
        <v>1</v>
      </c>
      <c r="Q287" s="167">
        <v>0</v>
      </c>
      <c r="R287" s="167">
        <v>1</v>
      </c>
      <c r="S287" s="160" t="str">
        <f t="shared" si="52"/>
        <v>Child Welfare</v>
      </c>
      <c r="T287" s="25"/>
      <c r="U287" s="162" t="b" cm="1">
        <f t="array" ref="U287">IF(COUNTIFS($P$8:$R$8,$U$2)&gt;0,$F287*H287*INDEX($P287:$R287,,MATCH($U$2,$P$8:$R$8,0)),
IF($U$2=$S$5,$F287*SUM(H287,IF($S287="",0,IF(INDEX($V$3:$V$5,MATCH($S287,$U$3:$U$5,0))="Yes",L287,0))),
IF($U$2=$S$6,$F287*SUM(H287,IF($S287="",0,IF(INDEX($V$3:$V$5,MATCH($S287,$U$3:$U$5,0))="Yes",L287,0)),0)*$R287)))</f>
        <v>0</v>
      </c>
      <c r="V287" s="162" t="b" cm="1">
        <f t="array" ref="V287">IF(COUNTIFS($P$8:$R$8,$U$2)&gt;0,$F287*I287*INDEX($P287:$R287,,MATCH($U$2,$P$8:$R$8,0)),
IF($U$2=$S$5,$F287*SUM(I287,IF($S287="",0,IF(INDEX($V$3:$V$5,MATCH($S287,$U$3:$U$5,0))="Yes",M287,0))),
IF($U$2=$S$6,$F287*SUM(I287,IF($S287="",0,IF(INDEX($V$3:$V$5,MATCH($S287,$U$3:$U$5,0))="Yes",M287,0)),0)*$R287)))</f>
        <v>0</v>
      </c>
      <c r="W287" s="162" t="b" cm="1">
        <f t="array" ref="W287">IF(COUNTIFS($P$8:$R$8,$U$2)&gt;0,$F287*J287*INDEX($P287:$R287,,MATCH($U$2,$P$8:$R$8,0)),
IF($U$2=$S$5,$F287*SUM(J287,IF($S287="",0,IF(INDEX($V$3:$V$5,MATCH($S287,$U$3:$U$5,0))="Yes",N287,0))),
IF($U$2=$S$6,$F287*SUM(J287,IF($S287="",0,IF(INDEX($V$3:$V$5,MATCH($S287,$U$3:$U$5,0))="Yes",N287,0)),0)*$R287)))</f>
        <v>0</v>
      </c>
      <c r="Y287" s="162" t="e" cm="1">
        <f t="array" ref="Y287">INDEX($U287:$W287,,MATCH('Instructions &amp; General Inputs'!$C$35,$U$8:$W$8,0))</f>
        <v>#N/A</v>
      </c>
      <c r="AA287" s="80" t="s">
        <v>143</v>
      </c>
      <c r="AB287" s="80" t="s">
        <v>147</v>
      </c>
      <c r="AC287" s="80" t="s">
        <v>56</v>
      </c>
      <c r="AD287" s="80" t="s">
        <v>13</v>
      </c>
      <c r="AE287" s="80" t="s">
        <v>14</v>
      </c>
      <c r="AF287" s="80" t="s">
        <v>145</v>
      </c>
      <c r="AG287" s="80">
        <v>25686.552634019405</v>
      </c>
      <c r="AH287" s="80">
        <v>1.15626246</v>
      </c>
      <c r="AI287">
        <f t="shared" si="53"/>
        <v>2019</v>
      </c>
      <c r="AK287" s="80" t="s">
        <v>163</v>
      </c>
      <c r="AL287" s="80" t="s">
        <v>153</v>
      </c>
      <c r="AM287" s="80" t="s">
        <v>147</v>
      </c>
      <c r="AN287" s="80" t="s">
        <v>55</v>
      </c>
      <c r="AO287" s="80" t="s">
        <v>11</v>
      </c>
      <c r="AP287" s="80" t="s">
        <v>8</v>
      </c>
      <c r="AQ287" s="80">
        <v>643</v>
      </c>
      <c r="AR287">
        <f t="shared" si="54"/>
        <v>2020</v>
      </c>
    </row>
    <row r="288" spans="2:44" x14ac:dyDescent="0.3">
      <c r="B288" s="23" t="s">
        <v>48</v>
      </c>
      <c r="C288" s="23" t="s">
        <v>20</v>
      </c>
      <c r="D288" s="23" t="s">
        <v>6</v>
      </c>
      <c r="E288" s="23" t="s">
        <v>61</v>
      </c>
      <c r="F288" s="82">
        <f>IF(INDEX('Instructions &amp; General Inputs'!$D$24:$D$32,MATCH(E288,'Instructions &amp; General Inputs'!$C$24:$C$32,0))="Yes",SUMIFS($AG:$AG,$AI:$AI,F$5,$AC:$AC,$E288,$AD:$AD,$C288,$AE:$AE,$D288),0)</f>
        <v>0</v>
      </c>
      <c r="G288" s="25"/>
      <c r="H288" s="161">
        <v>8.0000000000000016E-2</v>
      </c>
      <c r="I288" s="161">
        <v>0.1</v>
      </c>
      <c r="J288" s="161">
        <v>0.13333333333333333</v>
      </c>
      <c r="K288" s="25"/>
      <c r="L288" s="161">
        <v>0.6</v>
      </c>
      <c r="M288" s="161">
        <v>0.6</v>
      </c>
      <c r="N288" s="161">
        <v>0.6</v>
      </c>
      <c r="O288" s="25"/>
      <c r="P288" s="167">
        <v>1</v>
      </c>
      <c r="Q288" s="167">
        <v>0</v>
      </c>
      <c r="R288" s="167">
        <v>1</v>
      </c>
      <c r="S288" s="160" t="str">
        <f t="shared" si="52"/>
        <v>Child Welfare</v>
      </c>
      <c r="T288" s="25"/>
      <c r="U288" s="162" t="b" cm="1">
        <f t="array" ref="U288">IF(COUNTIFS($P$8:$R$8,$U$2)&gt;0,$F288*H288*INDEX($P288:$R288,,MATCH($U$2,$P$8:$R$8,0)),
IF($U$2=$S$5,$F288*SUM(H288,IF($S288="",0,IF(INDEX($V$3:$V$5,MATCH($S288,$U$3:$U$5,0))="Yes",L288,0))),
IF($U$2=$S$6,$F288*SUM(H288,IF($S288="",0,IF(INDEX($V$3:$V$5,MATCH($S288,$U$3:$U$5,0))="Yes",L288,0)),0)*$R288)))</f>
        <v>0</v>
      </c>
      <c r="V288" s="162" t="b" cm="1">
        <f t="array" ref="V288">IF(COUNTIFS($P$8:$R$8,$U$2)&gt;0,$F288*I288*INDEX($P288:$R288,,MATCH($U$2,$P$8:$R$8,0)),
IF($U$2=$S$5,$F288*SUM(I288,IF($S288="",0,IF(INDEX($V$3:$V$5,MATCH($S288,$U$3:$U$5,0))="Yes",M288,0))),
IF($U$2=$S$6,$F288*SUM(I288,IF($S288="",0,IF(INDEX($V$3:$V$5,MATCH($S288,$U$3:$U$5,0))="Yes",M288,0)),0)*$R288)))</f>
        <v>0</v>
      </c>
      <c r="W288" s="162" t="b" cm="1">
        <f t="array" ref="W288">IF(COUNTIFS($P$8:$R$8,$U$2)&gt;0,$F288*J288*INDEX($P288:$R288,,MATCH($U$2,$P$8:$R$8,0)),
IF($U$2=$S$5,$F288*SUM(J288,IF($S288="",0,IF(INDEX($V$3:$V$5,MATCH($S288,$U$3:$U$5,0))="Yes",N288,0))),
IF($U$2=$S$6,$F288*SUM(J288,IF($S288="",0,IF(INDEX($V$3:$V$5,MATCH($S288,$U$3:$U$5,0))="Yes",N288,0)),0)*$R288)))</f>
        <v>0</v>
      </c>
      <c r="Y288" s="162" t="e" cm="1">
        <f t="array" ref="Y288">INDEX($U288:$W288,,MATCH('Instructions &amp; General Inputs'!$C$35,$U$8:$W$8,0))</f>
        <v>#N/A</v>
      </c>
      <c r="AA288" s="80" t="s">
        <v>143</v>
      </c>
      <c r="AB288" s="80" t="s">
        <v>147</v>
      </c>
      <c r="AC288" s="80" t="s">
        <v>56</v>
      </c>
      <c r="AD288" s="80" t="s">
        <v>13</v>
      </c>
      <c r="AE288" s="80" t="s">
        <v>6</v>
      </c>
      <c r="AF288" s="80" t="s">
        <v>145</v>
      </c>
      <c r="AG288" s="80">
        <v>137.87096697092056</v>
      </c>
      <c r="AH288" s="80" t="s">
        <v>33</v>
      </c>
      <c r="AI288">
        <f t="shared" si="53"/>
        <v>2019</v>
      </c>
      <c r="AK288" s="80" t="s">
        <v>163</v>
      </c>
      <c r="AL288" s="80" t="s">
        <v>153</v>
      </c>
      <c r="AM288" s="80" t="s">
        <v>147</v>
      </c>
      <c r="AN288" s="80" t="s">
        <v>56</v>
      </c>
      <c r="AO288" s="80" t="s">
        <v>20</v>
      </c>
      <c r="AP288" s="80" t="s">
        <v>14</v>
      </c>
      <c r="AQ288" s="80">
        <v>6</v>
      </c>
      <c r="AR288">
        <f t="shared" si="54"/>
        <v>2020</v>
      </c>
    </row>
    <row r="289" spans="2:44" x14ac:dyDescent="0.3">
      <c r="B289" s="23" t="s">
        <v>48</v>
      </c>
      <c r="C289" s="23" t="s">
        <v>20</v>
      </c>
      <c r="D289" s="23" t="s">
        <v>7</v>
      </c>
      <c r="E289" s="23" t="s">
        <v>61</v>
      </c>
      <c r="F289" s="82">
        <f>IF(INDEX('Instructions &amp; General Inputs'!$D$24:$D$32,MATCH(E289,'Instructions &amp; General Inputs'!$C$24:$C$32,0))="Yes",SUMIFS($AG:$AG,$AI:$AI,F$5,$AC:$AC,$E289,$AD:$AD,$C289,$AE:$AE,$D289),0)</f>
        <v>0</v>
      </c>
      <c r="G289" s="25"/>
      <c r="H289" s="161">
        <v>8.0000000000000016E-2</v>
      </c>
      <c r="I289" s="161">
        <v>0.1</v>
      </c>
      <c r="J289" s="161">
        <v>0.13333333333333333</v>
      </c>
      <c r="K289" s="25"/>
      <c r="L289" s="161">
        <v>0.6</v>
      </c>
      <c r="M289" s="161">
        <v>0.6</v>
      </c>
      <c r="N289" s="161">
        <v>0.6</v>
      </c>
      <c r="O289" s="25"/>
      <c r="P289" s="167">
        <v>1</v>
      </c>
      <c r="Q289" s="167">
        <v>0</v>
      </c>
      <c r="R289" s="167">
        <v>1</v>
      </c>
      <c r="S289" s="160" t="str">
        <f t="shared" si="52"/>
        <v>Child Welfare</v>
      </c>
      <c r="T289" s="25"/>
      <c r="U289" s="162" t="b" cm="1">
        <f t="array" ref="U289">IF(COUNTIFS($P$8:$R$8,$U$2)&gt;0,$F289*H289*INDEX($P289:$R289,,MATCH($U$2,$P$8:$R$8,0)),
IF($U$2=$S$5,$F289*SUM(H289,IF($S289="",0,IF(INDEX($V$3:$V$5,MATCH($S289,$U$3:$U$5,0))="Yes",L289,0))),
IF($U$2=$S$6,$F289*SUM(H289,IF($S289="",0,IF(INDEX($V$3:$V$5,MATCH($S289,$U$3:$U$5,0))="Yes",L289,0)),0)*$R289)))</f>
        <v>0</v>
      </c>
      <c r="V289" s="162" t="b" cm="1">
        <f t="array" ref="V289">IF(COUNTIFS($P$8:$R$8,$U$2)&gt;0,$F289*I289*INDEX($P289:$R289,,MATCH($U$2,$P$8:$R$8,0)),
IF($U$2=$S$5,$F289*SUM(I289,IF($S289="",0,IF(INDEX($V$3:$V$5,MATCH($S289,$U$3:$U$5,0))="Yes",M289,0))),
IF($U$2=$S$6,$F289*SUM(I289,IF($S289="",0,IF(INDEX($V$3:$V$5,MATCH($S289,$U$3:$U$5,0))="Yes",M289,0)),0)*$R289)))</f>
        <v>0</v>
      </c>
      <c r="W289" s="162" t="b" cm="1">
        <f t="array" ref="W289">IF(COUNTIFS($P$8:$R$8,$U$2)&gt;0,$F289*J289*INDEX($P289:$R289,,MATCH($U$2,$P$8:$R$8,0)),
IF($U$2=$S$5,$F289*SUM(J289,IF($S289="",0,IF(INDEX($V$3:$V$5,MATCH($S289,$U$3:$U$5,0))="Yes",N289,0))),
IF($U$2=$S$6,$F289*SUM(J289,IF($S289="",0,IF(INDEX($V$3:$V$5,MATCH($S289,$U$3:$U$5,0))="Yes",N289,0)),0)*$R289)))</f>
        <v>0</v>
      </c>
      <c r="Y289" s="162" t="e" cm="1">
        <f t="array" ref="Y289">INDEX($U289:$W289,,MATCH('Instructions &amp; General Inputs'!$C$35,$U$8:$W$8,0))</f>
        <v>#N/A</v>
      </c>
      <c r="AA289" s="80" t="s">
        <v>143</v>
      </c>
      <c r="AB289" s="80" t="s">
        <v>147</v>
      </c>
      <c r="AC289" s="80" t="s">
        <v>56</v>
      </c>
      <c r="AD289" s="80" t="s">
        <v>15</v>
      </c>
      <c r="AE289" s="80" t="s">
        <v>14</v>
      </c>
      <c r="AF289" s="80" t="s">
        <v>149</v>
      </c>
      <c r="AG289" s="80">
        <v>0.85714200139045715</v>
      </c>
      <c r="AH289" s="80">
        <v>1.3882787700000001</v>
      </c>
      <c r="AI289">
        <f t="shared" si="53"/>
        <v>2019</v>
      </c>
      <c r="AK289" s="80" t="s">
        <v>163</v>
      </c>
      <c r="AL289" s="80" t="s">
        <v>153</v>
      </c>
      <c r="AM289" s="80" t="s">
        <v>147</v>
      </c>
      <c r="AN289" s="80" t="s">
        <v>56</v>
      </c>
      <c r="AO289" s="80" t="s">
        <v>116</v>
      </c>
      <c r="AP289" s="80" t="s">
        <v>22</v>
      </c>
      <c r="AQ289" s="80">
        <v>2</v>
      </c>
      <c r="AR289">
        <f t="shared" si="54"/>
        <v>2020</v>
      </c>
    </row>
    <row r="290" spans="2:44" x14ac:dyDescent="0.3">
      <c r="B290" s="23" t="s">
        <v>48</v>
      </c>
      <c r="C290" s="23" t="s">
        <v>20</v>
      </c>
      <c r="D290" s="23" t="s">
        <v>14</v>
      </c>
      <c r="E290" s="23" t="s">
        <v>61</v>
      </c>
      <c r="F290" s="82">
        <f>IF(INDEX('Instructions &amp; General Inputs'!$D$24:$D$32,MATCH(E290,'Instructions &amp; General Inputs'!$C$24:$C$32,0))="Yes",SUMIFS($AG:$AG,$AI:$AI,F$5,$AC:$AC,$E290,$AD:$AD,$C290,$AE:$AE,$D290),0)</f>
        <v>0</v>
      </c>
      <c r="G290" s="25"/>
      <c r="H290" s="161">
        <v>8.0000000000000016E-2</v>
      </c>
      <c r="I290" s="161">
        <v>0.1</v>
      </c>
      <c r="J290" s="161">
        <v>0.13333333333333333</v>
      </c>
      <c r="K290" s="25"/>
      <c r="L290" s="161">
        <v>0.6</v>
      </c>
      <c r="M290" s="161">
        <v>0.6</v>
      </c>
      <c r="N290" s="161">
        <v>0.6</v>
      </c>
      <c r="O290" s="25"/>
      <c r="P290" s="167">
        <v>1</v>
      </c>
      <c r="Q290" s="167">
        <v>0</v>
      </c>
      <c r="R290" s="167">
        <v>1</v>
      </c>
      <c r="S290" s="160" t="str">
        <f t="shared" si="52"/>
        <v>Child Welfare</v>
      </c>
      <c r="T290" s="25"/>
      <c r="U290" s="162" t="b" cm="1">
        <f t="array" ref="U290">IF(COUNTIFS($P$8:$R$8,$U$2)&gt;0,$F290*H290*INDEX($P290:$R290,,MATCH($U$2,$P$8:$R$8,0)),
IF($U$2=$S$5,$F290*SUM(H290,IF($S290="",0,IF(INDEX($V$3:$V$5,MATCH($S290,$U$3:$U$5,0))="Yes",L290,0))),
IF($U$2=$S$6,$F290*SUM(H290,IF($S290="",0,IF(INDEX($V$3:$V$5,MATCH($S290,$U$3:$U$5,0))="Yes",L290,0)),0)*$R290)))</f>
        <v>0</v>
      </c>
      <c r="V290" s="162" t="b" cm="1">
        <f t="array" ref="V290">IF(COUNTIFS($P$8:$R$8,$U$2)&gt;0,$F290*I290*INDEX($P290:$R290,,MATCH($U$2,$P$8:$R$8,0)),
IF($U$2=$S$5,$F290*SUM(I290,IF($S290="",0,IF(INDEX($V$3:$V$5,MATCH($S290,$U$3:$U$5,0))="Yes",M290,0))),
IF($U$2=$S$6,$F290*SUM(I290,IF($S290="",0,IF(INDEX($V$3:$V$5,MATCH($S290,$U$3:$U$5,0))="Yes",M290,0)),0)*$R290)))</f>
        <v>0</v>
      </c>
      <c r="W290" s="162" t="b" cm="1">
        <f t="array" ref="W290">IF(COUNTIFS($P$8:$R$8,$U$2)&gt;0,$F290*J290*INDEX($P290:$R290,,MATCH($U$2,$P$8:$R$8,0)),
IF($U$2=$S$5,$F290*SUM(J290,IF($S290="",0,IF(INDEX($V$3:$V$5,MATCH($S290,$U$3:$U$5,0))="Yes",N290,0))),
IF($U$2=$S$6,$F290*SUM(J290,IF($S290="",0,IF(INDEX($V$3:$V$5,MATCH($S290,$U$3:$U$5,0))="Yes",N290,0)),0)*$R290)))</f>
        <v>0</v>
      </c>
      <c r="Y290" s="162" t="e" cm="1">
        <f t="array" ref="Y290">INDEX($U290:$W290,,MATCH('Instructions &amp; General Inputs'!$C$35,$U$8:$W$8,0))</f>
        <v>#N/A</v>
      </c>
      <c r="AA290" s="80" t="s">
        <v>143</v>
      </c>
      <c r="AB290" s="80" t="s">
        <v>147</v>
      </c>
      <c r="AC290" s="80" t="s">
        <v>56</v>
      </c>
      <c r="AD290" s="80" t="s">
        <v>15</v>
      </c>
      <c r="AE290" s="80" t="s">
        <v>14</v>
      </c>
      <c r="AF290" s="80" t="s">
        <v>145</v>
      </c>
      <c r="AG290" s="80">
        <v>21832.405457276851</v>
      </c>
      <c r="AH290" s="80">
        <v>1.1076730400000001</v>
      </c>
      <c r="AI290">
        <f t="shared" si="53"/>
        <v>2019</v>
      </c>
      <c r="AK290" s="80" t="s">
        <v>163</v>
      </c>
      <c r="AL290" s="80" t="s">
        <v>153</v>
      </c>
      <c r="AM290" s="80" t="s">
        <v>147</v>
      </c>
      <c r="AN290" s="80" t="s">
        <v>56</v>
      </c>
      <c r="AO290" s="80" t="s">
        <v>116</v>
      </c>
      <c r="AP290" s="80" t="s">
        <v>23</v>
      </c>
      <c r="AQ290" s="80">
        <v>3</v>
      </c>
      <c r="AR290">
        <f t="shared" si="54"/>
        <v>2020</v>
      </c>
    </row>
    <row r="291" spans="2:44" x14ac:dyDescent="0.3">
      <c r="B291" s="23" t="s">
        <v>48</v>
      </c>
      <c r="C291" s="23" t="s">
        <v>116</v>
      </c>
      <c r="D291" s="23" t="s">
        <v>22</v>
      </c>
      <c r="E291" s="23" t="s">
        <v>61</v>
      </c>
      <c r="F291" s="82">
        <f>IF(INDEX('Instructions &amp; General Inputs'!$D$24:$D$32,MATCH(E291,'Instructions &amp; General Inputs'!$C$24:$C$32,0))="Yes",SUMIFS($AG:$AG,$AI:$AI,F$5,$AC:$AC,$E291,$AD:$AD,$C291,$AE:$AE,$D291),0)</f>
        <v>0</v>
      </c>
      <c r="G291" s="25"/>
      <c r="H291" s="161">
        <v>0.1</v>
      </c>
      <c r="I291" s="161">
        <v>0.125</v>
      </c>
      <c r="J291" s="161">
        <v>0.16666666666666666</v>
      </c>
      <c r="K291" s="25"/>
      <c r="L291" s="161">
        <v>0.5</v>
      </c>
      <c r="M291" s="161">
        <v>0.5</v>
      </c>
      <c r="N291" s="161">
        <v>0.5</v>
      </c>
      <c r="O291" s="25"/>
      <c r="P291" s="167">
        <v>1</v>
      </c>
      <c r="Q291" s="167">
        <v>0</v>
      </c>
      <c r="R291" s="167">
        <v>1</v>
      </c>
      <c r="S291" s="160" t="str">
        <f t="shared" si="52"/>
        <v>HIV/AIDS</v>
      </c>
      <c r="T291" s="25"/>
      <c r="U291" s="162" t="b" cm="1">
        <f t="array" ref="U291">IF(COUNTIFS($P$8:$R$8,$U$2)&gt;0,$F291*H291*INDEX($P291:$R291,,MATCH($U$2,$P$8:$R$8,0)),
IF($U$2=$S$5,$F291*SUM(H291,IF($S291="",0,IF(INDEX($V$3:$V$5,MATCH($S291,$U$3:$U$5,0))="Yes",L291,0))),
IF($U$2=$S$6,$F291*SUM(H291,IF($S291="",0,IF(INDEX($V$3:$V$5,MATCH($S291,$U$3:$U$5,0))="Yes",L291,0)),0)*$R291)))</f>
        <v>0</v>
      </c>
      <c r="V291" s="162" t="b" cm="1">
        <f t="array" ref="V291">IF(COUNTIFS($P$8:$R$8,$U$2)&gt;0,$F291*I291*INDEX($P291:$R291,,MATCH($U$2,$P$8:$R$8,0)),
IF($U$2=$S$5,$F291*SUM(I291,IF($S291="",0,IF(INDEX($V$3:$V$5,MATCH($S291,$U$3:$U$5,0))="Yes",M291,0))),
IF($U$2=$S$6,$F291*SUM(I291,IF($S291="",0,IF(INDEX($V$3:$V$5,MATCH($S291,$U$3:$U$5,0))="Yes",M291,0)),0)*$R291)))</f>
        <v>0</v>
      </c>
      <c r="W291" s="162" t="b" cm="1">
        <f t="array" ref="W291">IF(COUNTIFS($P$8:$R$8,$U$2)&gt;0,$F291*J291*INDEX($P291:$R291,,MATCH($U$2,$P$8:$R$8,0)),
IF($U$2=$S$5,$F291*SUM(J291,IF($S291="",0,IF(INDEX($V$3:$V$5,MATCH($S291,$U$3:$U$5,0))="Yes",N291,0))),
IF($U$2=$S$6,$F291*SUM(J291,IF($S291="",0,IF(INDEX($V$3:$V$5,MATCH($S291,$U$3:$U$5,0))="Yes",N291,0)),0)*$R291)))</f>
        <v>0</v>
      </c>
      <c r="Y291" s="162" t="e" cm="1">
        <f t="array" ref="Y291">INDEX($U291:$W291,,MATCH('Instructions &amp; General Inputs'!$C$35,$U$8:$W$8,0))</f>
        <v>#N/A</v>
      </c>
      <c r="AA291" s="80" t="s">
        <v>143</v>
      </c>
      <c r="AB291" s="80" t="s">
        <v>147</v>
      </c>
      <c r="AC291" s="80" t="s">
        <v>56</v>
      </c>
      <c r="AD291" s="80" t="s">
        <v>15</v>
      </c>
      <c r="AE291" s="80" t="s">
        <v>12</v>
      </c>
      <c r="AF291" s="80" t="s">
        <v>145</v>
      </c>
      <c r="AG291" s="80">
        <v>972.54838598892093</v>
      </c>
      <c r="AH291" s="80">
        <v>0.48879552999999998</v>
      </c>
      <c r="AI291">
        <f t="shared" si="53"/>
        <v>2019</v>
      </c>
      <c r="AK291" s="80" t="s">
        <v>163</v>
      </c>
      <c r="AL291" s="80" t="s">
        <v>153</v>
      </c>
      <c r="AM291" s="80" t="s">
        <v>147</v>
      </c>
      <c r="AN291" s="80" t="s">
        <v>56</v>
      </c>
      <c r="AO291" s="80" t="s">
        <v>13</v>
      </c>
      <c r="AP291" s="80" t="s">
        <v>14</v>
      </c>
      <c r="AQ291" s="80">
        <v>7</v>
      </c>
      <c r="AR291">
        <f t="shared" si="54"/>
        <v>2020</v>
      </c>
    </row>
    <row r="292" spans="2:44" x14ac:dyDescent="0.3">
      <c r="B292" s="23" t="s">
        <v>48</v>
      </c>
      <c r="C292" s="23" t="s">
        <v>116</v>
      </c>
      <c r="D292" s="23" t="s">
        <v>23</v>
      </c>
      <c r="E292" s="23" t="s">
        <v>61</v>
      </c>
      <c r="F292" s="82">
        <f>IF(INDEX('Instructions &amp; General Inputs'!$D$24:$D$32,MATCH(E292,'Instructions &amp; General Inputs'!$C$24:$C$32,0))="Yes",SUMIFS($AG:$AG,$AI:$AI,F$5,$AC:$AC,$E292,$AD:$AD,$C292,$AE:$AE,$D292),0)</f>
        <v>0</v>
      </c>
      <c r="G292" s="25"/>
      <c r="H292" s="161">
        <v>0.1</v>
      </c>
      <c r="I292" s="161">
        <v>0.125</v>
      </c>
      <c r="J292" s="161">
        <v>0.16666666666666666</v>
      </c>
      <c r="K292" s="25"/>
      <c r="L292" s="161">
        <v>0.5</v>
      </c>
      <c r="M292" s="161">
        <v>0.5</v>
      </c>
      <c r="N292" s="161">
        <v>0.5</v>
      </c>
      <c r="O292" s="25"/>
      <c r="P292" s="167">
        <v>1</v>
      </c>
      <c r="Q292" s="167">
        <v>0</v>
      </c>
      <c r="R292" s="167">
        <v>1</v>
      </c>
      <c r="S292" s="160" t="str">
        <f t="shared" si="52"/>
        <v>HIV/AIDS</v>
      </c>
      <c r="T292" s="25"/>
      <c r="U292" s="162" t="b" cm="1">
        <f t="array" ref="U292">IF(COUNTIFS($P$8:$R$8,$U$2)&gt;0,$F292*H292*INDEX($P292:$R292,,MATCH($U$2,$P$8:$R$8,0)),
IF($U$2=$S$5,$F292*SUM(H292,IF($S292="",0,IF(INDEX($V$3:$V$5,MATCH($S292,$U$3:$U$5,0))="Yes",L292,0))),
IF($U$2=$S$6,$F292*SUM(H292,IF($S292="",0,IF(INDEX($V$3:$V$5,MATCH($S292,$U$3:$U$5,0))="Yes",L292,0)),0)*$R292)))</f>
        <v>0</v>
      </c>
      <c r="V292" s="162" t="b" cm="1">
        <f t="array" ref="V292">IF(COUNTIFS($P$8:$R$8,$U$2)&gt;0,$F292*I292*INDEX($P292:$R292,,MATCH($U$2,$P$8:$R$8,0)),
IF($U$2=$S$5,$F292*SUM(I292,IF($S292="",0,IF(INDEX($V$3:$V$5,MATCH($S292,$U$3:$U$5,0))="Yes",M292,0))),
IF($U$2=$S$6,$F292*SUM(I292,IF($S292="",0,IF(INDEX($V$3:$V$5,MATCH($S292,$U$3:$U$5,0))="Yes",M292,0)),0)*$R292)))</f>
        <v>0</v>
      </c>
      <c r="W292" s="162" t="b" cm="1">
        <f t="array" ref="W292">IF(COUNTIFS($P$8:$R$8,$U$2)&gt;0,$F292*J292*INDEX($P292:$R292,,MATCH($U$2,$P$8:$R$8,0)),
IF($U$2=$S$5,$F292*SUM(J292,IF($S292="",0,IF(INDEX($V$3:$V$5,MATCH($S292,$U$3:$U$5,0))="Yes",N292,0))),
IF($U$2=$S$6,$F292*SUM(J292,IF($S292="",0,IF(INDEX($V$3:$V$5,MATCH($S292,$U$3:$U$5,0))="Yes",N292,0)),0)*$R292)))</f>
        <v>0</v>
      </c>
      <c r="Y292" s="162" t="e" cm="1">
        <f t="array" ref="Y292">INDEX($U292:$W292,,MATCH('Instructions &amp; General Inputs'!$C$35,$U$8:$W$8,0))</f>
        <v>#N/A</v>
      </c>
      <c r="AA292" s="80" t="s">
        <v>143</v>
      </c>
      <c r="AB292" s="80" t="s">
        <v>147</v>
      </c>
      <c r="AC292" s="80" t="s">
        <v>56</v>
      </c>
      <c r="AD292" s="80" t="s">
        <v>4</v>
      </c>
      <c r="AE292" s="80" t="s">
        <v>5</v>
      </c>
      <c r="AF292" s="80" t="s">
        <v>145</v>
      </c>
      <c r="AG292" s="80">
        <v>4985.6921687833965</v>
      </c>
      <c r="AH292" s="80" t="s">
        <v>33</v>
      </c>
      <c r="AI292">
        <f t="shared" si="53"/>
        <v>2019</v>
      </c>
      <c r="AK292" s="80" t="s">
        <v>163</v>
      </c>
      <c r="AL292" s="80" t="s">
        <v>153</v>
      </c>
      <c r="AM292" s="80" t="s">
        <v>147</v>
      </c>
      <c r="AN292" s="80" t="s">
        <v>56</v>
      </c>
      <c r="AO292" s="80" t="s">
        <v>15</v>
      </c>
      <c r="AP292" s="80" t="s">
        <v>14</v>
      </c>
      <c r="AQ292" s="80">
        <v>7</v>
      </c>
      <c r="AR292">
        <f t="shared" si="54"/>
        <v>2020</v>
      </c>
    </row>
    <row r="293" spans="2:44" x14ac:dyDescent="0.3">
      <c r="B293" s="23" t="s">
        <v>48</v>
      </c>
      <c r="C293" s="23" t="s">
        <v>24</v>
      </c>
      <c r="D293" s="23" t="s">
        <v>22</v>
      </c>
      <c r="E293" s="23" t="s">
        <v>61</v>
      </c>
      <c r="F293" s="82">
        <f>IF(INDEX('Instructions &amp; General Inputs'!$D$24:$D$32,MATCH(E293,'Instructions &amp; General Inputs'!$C$24:$C$32,0))="Yes",SUMIFS($AG:$AG,$AI:$AI,F$5,$AC:$AC,$E293,$AD:$AD,$C293,$AE:$AE,$D293),0)</f>
        <v>0</v>
      </c>
      <c r="G293" s="25"/>
      <c r="H293" s="161">
        <v>0.1</v>
      </c>
      <c r="I293" s="161">
        <v>0.125</v>
      </c>
      <c r="J293" s="161">
        <v>0.16666666666666666</v>
      </c>
      <c r="K293" s="25"/>
      <c r="L293" s="161">
        <v>0.5</v>
      </c>
      <c r="M293" s="161">
        <v>0.5</v>
      </c>
      <c r="N293" s="161">
        <v>0.5</v>
      </c>
      <c r="O293" s="25"/>
      <c r="P293" s="167">
        <v>1</v>
      </c>
      <c r="Q293" s="167">
        <v>0</v>
      </c>
      <c r="R293" s="167">
        <v>1</v>
      </c>
      <c r="S293" s="160" t="str">
        <f t="shared" si="52"/>
        <v>HIV/AIDS</v>
      </c>
      <c r="T293" s="25"/>
      <c r="U293" s="162" t="b" cm="1">
        <f t="array" ref="U293">IF(COUNTIFS($P$8:$R$8,$U$2)&gt;0,$F293*H293*INDEX($P293:$R293,,MATCH($U$2,$P$8:$R$8,0)),
IF($U$2=$S$5,$F293*SUM(H293,IF($S293="",0,IF(INDEX($V$3:$V$5,MATCH($S293,$U$3:$U$5,0))="Yes",L293,0))),
IF($U$2=$S$6,$F293*SUM(H293,IF($S293="",0,IF(INDEX($V$3:$V$5,MATCH($S293,$U$3:$U$5,0))="Yes",L293,0)),0)*$R293)))</f>
        <v>0</v>
      </c>
      <c r="V293" s="162" t="b" cm="1">
        <f t="array" ref="V293">IF(COUNTIFS($P$8:$R$8,$U$2)&gt;0,$F293*I293*INDEX($P293:$R293,,MATCH($U$2,$P$8:$R$8,0)),
IF($U$2=$S$5,$F293*SUM(I293,IF($S293="",0,IF(INDEX($V$3:$V$5,MATCH($S293,$U$3:$U$5,0))="Yes",M293,0))),
IF($U$2=$S$6,$F293*SUM(I293,IF($S293="",0,IF(INDEX($V$3:$V$5,MATCH($S293,$U$3:$U$5,0))="Yes",M293,0)),0)*$R293)))</f>
        <v>0</v>
      </c>
      <c r="W293" s="162" t="b" cm="1">
        <f t="array" ref="W293">IF(COUNTIFS($P$8:$R$8,$U$2)&gt;0,$F293*J293*INDEX($P293:$R293,,MATCH($U$2,$P$8:$R$8,0)),
IF($U$2=$S$5,$F293*SUM(J293,IF($S293="",0,IF(INDEX($V$3:$V$5,MATCH($S293,$U$3:$U$5,0))="Yes",N293,0))),
IF($U$2=$S$6,$F293*SUM(J293,IF($S293="",0,IF(INDEX($V$3:$V$5,MATCH($S293,$U$3:$U$5,0))="Yes",N293,0)),0)*$R293)))</f>
        <v>0</v>
      </c>
      <c r="Y293" s="162" t="e" cm="1">
        <f t="array" ref="Y293">INDEX($U293:$W293,,MATCH('Instructions &amp; General Inputs'!$C$35,$U$8:$W$8,0))</f>
        <v>#N/A</v>
      </c>
      <c r="AA293" s="80" t="s">
        <v>143</v>
      </c>
      <c r="AB293" s="80" t="s">
        <v>147</v>
      </c>
      <c r="AC293" s="80" t="s">
        <v>56</v>
      </c>
      <c r="AD293" s="80" t="s">
        <v>4</v>
      </c>
      <c r="AE293" s="80" t="s">
        <v>5</v>
      </c>
      <c r="AF293" s="80" t="s">
        <v>146</v>
      </c>
      <c r="AG293" s="80">
        <v>1</v>
      </c>
      <c r="AH293" s="80" t="s">
        <v>33</v>
      </c>
      <c r="AI293">
        <f t="shared" si="53"/>
        <v>2019</v>
      </c>
      <c r="AK293" s="80" t="s">
        <v>163</v>
      </c>
      <c r="AL293" s="80" t="s">
        <v>153</v>
      </c>
      <c r="AM293" s="80" t="s">
        <v>147</v>
      </c>
      <c r="AN293" s="80" t="s">
        <v>56</v>
      </c>
      <c r="AO293" s="80" t="s">
        <v>4</v>
      </c>
      <c r="AP293" s="80" t="s">
        <v>8</v>
      </c>
      <c r="AQ293" s="80">
        <v>1052</v>
      </c>
      <c r="AR293">
        <f t="shared" si="54"/>
        <v>2020</v>
      </c>
    </row>
    <row r="294" spans="2:44" x14ac:dyDescent="0.3">
      <c r="B294" s="23" t="s">
        <v>48</v>
      </c>
      <c r="C294" s="23" t="s">
        <v>24</v>
      </c>
      <c r="D294" s="23" t="s">
        <v>23</v>
      </c>
      <c r="E294" s="23" t="s">
        <v>61</v>
      </c>
      <c r="F294" s="82">
        <f>IF(INDEX('Instructions &amp; General Inputs'!$D$24:$D$32,MATCH(E294,'Instructions &amp; General Inputs'!$C$24:$C$32,0))="Yes",SUMIFS($AG:$AG,$AI:$AI,F$5,$AC:$AC,$E294,$AD:$AD,$C294,$AE:$AE,$D294),0)</f>
        <v>0</v>
      </c>
      <c r="G294" s="25"/>
      <c r="H294" s="161">
        <v>0.1</v>
      </c>
      <c r="I294" s="161">
        <v>0.125</v>
      </c>
      <c r="J294" s="161">
        <v>0.16666666666666666</v>
      </c>
      <c r="K294" s="25"/>
      <c r="L294" s="161">
        <v>0.5</v>
      </c>
      <c r="M294" s="161">
        <v>0.5</v>
      </c>
      <c r="N294" s="161">
        <v>0.5</v>
      </c>
      <c r="O294" s="25"/>
      <c r="P294" s="167">
        <v>1</v>
      </c>
      <c r="Q294" s="167">
        <v>0</v>
      </c>
      <c r="R294" s="167">
        <v>1</v>
      </c>
      <c r="S294" s="160" t="str">
        <f t="shared" si="52"/>
        <v>HIV/AIDS</v>
      </c>
      <c r="T294" s="25"/>
      <c r="U294" s="162" t="b" cm="1">
        <f t="array" ref="U294">IF(COUNTIFS($P$8:$R$8,$U$2)&gt;0,$F294*H294*INDEX($P294:$R294,,MATCH($U$2,$P$8:$R$8,0)),
IF($U$2=$S$5,$F294*SUM(H294,IF($S294="",0,IF(INDEX($V$3:$V$5,MATCH($S294,$U$3:$U$5,0))="Yes",L294,0))),
IF($U$2=$S$6,$F294*SUM(H294,IF($S294="",0,IF(INDEX($V$3:$V$5,MATCH($S294,$U$3:$U$5,0))="Yes",L294,0)),0)*$R294)))</f>
        <v>0</v>
      </c>
      <c r="V294" s="162" t="b" cm="1">
        <f t="array" ref="V294">IF(COUNTIFS($P$8:$R$8,$U$2)&gt;0,$F294*I294*INDEX($P294:$R294,,MATCH($U$2,$P$8:$R$8,0)),
IF($U$2=$S$5,$F294*SUM(I294,IF($S294="",0,IF(INDEX($V$3:$V$5,MATCH($S294,$U$3:$U$5,0))="Yes",M294,0))),
IF($U$2=$S$6,$F294*SUM(I294,IF($S294="",0,IF(INDEX($V$3:$V$5,MATCH($S294,$U$3:$U$5,0))="Yes",M294,0)),0)*$R294)))</f>
        <v>0</v>
      </c>
      <c r="W294" s="162" t="b" cm="1">
        <f t="array" ref="W294">IF(COUNTIFS($P$8:$R$8,$U$2)&gt;0,$F294*J294*INDEX($P294:$R294,,MATCH($U$2,$P$8:$R$8,0)),
IF($U$2=$S$5,$F294*SUM(J294,IF($S294="",0,IF(INDEX($V$3:$V$5,MATCH($S294,$U$3:$U$5,0))="Yes",N294,0))),
IF($U$2=$S$6,$F294*SUM(J294,IF($S294="",0,IF(INDEX($V$3:$V$5,MATCH($S294,$U$3:$U$5,0))="Yes",N294,0)),0)*$R294)))</f>
        <v>0</v>
      </c>
      <c r="Y294" s="162" t="e" cm="1">
        <f t="array" ref="Y294">INDEX($U294:$W294,,MATCH('Instructions &amp; General Inputs'!$C$35,$U$8:$W$8,0))</f>
        <v>#N/A</v>
      </c>
      <c r="AA294" s="80" t="s">
        <v>143</v>
      </c>
      <c r="AB294" s="80" t="s">
        <v>147</v>
      </c>
      <c r="AC294" s="80" t="s">
        <v>56</v>
      </c>
      <c r="AD294" s="80" t="s">
        <v>4</v>
      </c>
      <c r="AE294" s="80" t="s">
        <v>7</v>
      </c>
      <c r="AF294" s="80" t="s">
        <v>145</v>
      </c>
      <c r="AG294" s="80">
        <v>228869.30707580596</v>
      </c>
      <c r="AH294" s="80">
        <v>0.79328456999999997</v>
      </c>
      <c r="AI294">
        <f t="shared" si="53"/>
        <v>2019</v>
      </c>
      <c r="AK294" s="80" t="s">
        <v>163</v>
      </c>
      <c r="AL294" s="80" t="s">
        <v>153</v>
      </c>
      <c r="AM294" s="80" t="s">
        <v>147</v>
      </c>
      <c r="AN294" s="80" t="s">
        <v>56</v>
      </c>
      <c r="AO294" s="80" t="s">
        <v>11</v>
      </c>
      <c r="AP294" s="80" t="s">
        <v>8</v>
      </c>
      <c r="AQ294" s="80">
        <v>215</v>
      </c>
      <c r="AR294">
        <f t="shared" si="54"/>
        <v>2020</v>
      </c>
    </row>
    <row r="295" spans="2:44" x14ac:dyDescent="0.3">
      <c r="B295" s="23" t="s">
        <v>48</v>
      </c>
      <c r="C295" s="23" t="s">
        <v>25</v>
      </c>
      <c r="D295" s="23" t="s">
        <v>17</v>
      </c>
      <c r="E295" s="23" t="s">
        <v>61</v>
      </c>
      <c r="F295" s="82">
        <f>IF(INDEX('Instructions &amp; General Inputs'!$D$24:$D$32,MATCH(E295,'Instructions &amp; General Inputs'!$C$24:$C$32,0))="Yes",SUMIFS($AG:$AG,$AI:$AI,F$5,$AC:$AC,$E295,$AD:$AD,$C295,$AE:$AE,$D295),0)</f>
        <v>0</v>
      </c>
      <c r="G295" s="25"/>
      <c r="H295" s="161">
        <v>0.2</v>
      </c>
      <c r="I295" s="161">
        <v>0.25</v>
      </c>
      <c r="J295" s="161">
        <v>0.33333333333333331</v>
      </c>
      <c r="K295" s="25"/>
      <c r="L295" s="161" t="s">
        <v>482</v>
      </c>
      <c r="M295" s="161" t="s">
        <v>482</v>
      </c>
      <c r="N295" s="161" t="s">
        <v>482</v>
      </c>
      <c r="O295" s="25"/>
      <c r="P295" s="167">
        <v>1</v>
      </c>
      <c r="Q295" s="167">
        <v>1</v>
      </c>
      <c r="R295" s="167">
        <v>0</v>
      </c>
      <c r="S295" s="160" t="str">
        <f t="shared" si="52"/>
        <v/>
      </c>
      <c r="T295" s="25"/>
      <c r="U295" s="162" t="b" cm="1">
        <f t="array" ref="U295">IF(COUNTIFS($P$8:$R$8,$U$2)&gt;0,$F295*H295*INDEX($P295:$R295,,MATCH($U$2,$P$8:$R$8,0)),
IF($U$2=$S$5,$F295*SUM(H295,IF($S295="",0,IF(INDEX($V$3:$V$5,MATCH($S295,$U$3:$U$5,0))="Yes",L295,0))),
IF($U$2=$S$6,$F295*SUM(H295,IF($S295="",0,IF(INDEX($V$3:$V$5,MATCH($S295,$U$3:$U$5,0))="Yes",L295,0)),0)*$R295)))</f>
        <v>0</v>
      </c>
      <c r="V295" s="162" t="b" cm="1">
        <f t="array" ref="V295">IF(COUNTIFS($P$8:$R$8,$U$2)&gt;0,$F295*I295*INDEX($P295:$R295,,MATCH($U$2,$P$8:$R$8,0)),
IF($U$2=$S$5,$F295*SUM(I295,IF($S295="",0,IF(INDEX($V$3:$V$5,MATCH($S295,$U$3:$U$5,0))="Yes",M295,0))),
IF($U$2=$S$6,$F295*SUM(I295,IF($S295="",0,IF(INDEX($V$3:$V$5,MATCH($S295,$U$3:$U$5,0))="Yes",M295,0)),0)*$R295)))</f>
        <v>0</v>
      </c>
      <c r="W295" s="162" t="b" cm="1">
        <f t="array" ref="W295">IF(COUNTIFS($P$8:$R$8,$U$2)&gt;0,$F295*J295*INDEX($P295:$R295,,MATCH($U$2,$P$8:$R$8,0)),
IF($U$2=$S$5,$F295*SUM(J295,IF($S295="",0,IF(INDEX($V$3:$V$5,MATCH($S295,$U$3:$U$5,0))="Yes",N295,0))),
IF($U$2=$S$6,$F295*SUM(J295,IF($S295="",0,IF(INDEX($V$3:$V$5,MATCH($S295,$U$3:$U$5,0))="Yes",N295,0)),0)*$R295)))</f>
        <v>0</v>
      </c>
      <c r="Y295" s="162" t="e" cm="1">
        <f t="array" ref="Y295">INDEX($U295:$W295,,MATCH('Instructions &amp; General Inputs'!$C$35,$U$8:$W$8,0))</f>
        <v>#N/A</v>
      </c>
      <c r="AA295" s="80" t="s">
        <v>143</v>
      </c>
      <c r="AB295" s="80" t="s">
        <v>147</v>
      </c>
      <c r="AC295" s="80" t="s">
        <v>56</v>
      </c>
      <c r="AD295" s="80" t="s">
        <v>4</v>
      </c>
      <c r="AE295" s="80" t="s">
        <v>8</v>
      </c>
      <c r="AF295" s="80" t="s">
        <v>145</v>
      </c>
      <c r="AG295" s="80">
        <v>81138.254194352776</v>
      </c>
      <c r="AH295" s="80">
        <v>1.62039226</v>
      </c>
      <c r="AI295">
        <f t="shared" si="53"/>
        <v>2019</v>
      </c>
      <c r="AK295" s="80" t="s">
        <v>163</v>
      </c>
      <c r="AL295" s="80" t="s">
        <v>153</v>
      </c>
      <c r="AM295" s="80" t="s">
        <v>147</v>
      </c>
      <c r="AN295" s="80" t="s">
        <v>57</v>
      </c>
      <c r="AO295" s="80" t="s">
        <v>20</v>
      </c>
      <c r="AP295" s="80" t="s">
        <v>14</v>
      </c>
      <c r="AQ295" s="80">
        <v>4</v>
      </c>
      <c r="AR295">
        <f t="shared" si="54"/>
        <v>2020</v>
      </c>
    </row>
    <row r="296" spans="2:44" x14ac:dyDescent="0.3">
      <c r="B296" s="23" t="s">
        <v>48</v>
      </c>
      <c r="C296" s="23" t="s">
        <v>25</v>
      </c>
      <c r="D296" s="23" t="s">
        <v>18</v>
      </c>
      <c r="E296" s="23" t="s">
        <v>61</v>
      </c>
      <c r="F296" s="82">
        <f>IF(INDEX('Instructions &amp; General Inputs'!$D$24:$D$32,MATCH(E296,'Instructions &amp; General Inputs'!$C$24:$C$32,0))="Yes",SUMIFS($AG:$AG,$AI:$AI,F$5,$AC:$AC,$E296,$AD:$AD,$C296,$AE:$AE,$D296),0)</f>
        <v>0</v>
      </c>
      <c r="G296" s="25"/>
      <c r="H296" s="161">
        <v>0.2</v>
      </c>
      <c r="I296" s="161">
        <v>0.25</v>
      </c>
      <c r="J296" s="161">
        <v>0.33333333333333331</v>
      </c>
      <c r="K296" s="25"/>
      <c r="L296" s="161" t="s">
        <v>482</v>
      </c>
      <c r="M296" s="161" t="s">
        <v>482</v>
      </c>
      <c r="N296" s="161" t="s">
        <v>482</v>
      </c>
      <c r="O296" s="25"/>
      <c r="P296" s="167">
        <v>1</v>
      </c>
      <c r="Q296" s="167">
        <v>1</v>
      </c>
      <c r="R296" s="167">
        <v>0</v>
      </c>
      <c r="S296" s="160" t="str">
        <f t="shared" si="52"/>
        <v/>
      </c>
      <c r="T296" s="25"/>
      <c r="U296" s="162" t="b" cm="1">
        <f t="array" ref="U296">IF(COUNTIFS($P$8:$R$8,$U$2)&gt;0,$F296*H296*INDEX($P296:$R296,,MATCH($U$2,$P$8:$R$8,0)),
IF($U$2=$S$5,$F296*SUM(H296,IF($S296="",0,IF(INDEX($V$3:$V$5,MATCH($S296,$U$3:$U$5,0))="Yes",L296,0))),
IF($U$2=$S$6,$F296*SUM(H296,IF($S296="",0,IF(INDEX($V$3:$V$5,MATCH($S296,$U$3:$U$5,0))="Yes",L296,0)),0)*$R296)))</f>
        <v>0</v>
      </c>
      <c r="V296" s="162" t="b" cm="1">
        <f t="array" ref="V296">IF(COUNTIFS($P$8:$R$8,$U$2)&gt;0,$F296*I296*INDEX($P296:$R296,,MATCH($U$2,$P$8:$R$8,0)),
IF($U$2=$S$5,$F296*SUM(I296,IF($S296="",0,IF(INDEX($V$3:$V$5,MATCH($S296,$U$3:$U$5,0))="Yes",M296,0))),
IF($U$2=$S$6,$F296*SUM(I296,IF($S296="",0,IF(INDEX($V$3:$V$5,MATCH($S296,$U$3:$U$5,0))="Yes",M296,0)),0)*$R296)))</f>
        <v>0</v>
      </c>
      <c r="W296" s="162" t="b" cm="1">
        <f t="array" ref="W296">IF(COUNTIFS($P$8:$R$8,$U$2)&gt;0,$F296*J296*INDEX($P296:$R296,,MATCH($U$2,$P$8:$R$8,0)),
IF($U$2=$S$5,$F296*SUM(J296,IF($S296="",0,IF(INDEX($V$3:$V$5,MATCH($S296,$U$3:$U$5,0))="Yes",N296,0))),
IF($U$2=$S$6,$F296*SUM(J296,IF($S296="",0,IF(INDEX($V$3:$V$5,MATCH($S296,$U$3:$U$5,0))="Yes",N296,0)),0)*$R296)))</f>
        <v>0</v>
      </c>
      <c r="Y296" s="162" t="e" cm="1">
        <f t="array" ref="Y296">INDEX($U296:$W296,,MATCH('Instructions &amp; General Inputs'!$C$35,$U$8:$W$8,0))</f>
        <v>#N/A</v>
      </c>
      <c r="AA296" s="80" t="s">
        <v>143</v>
      </c>
      <c r="AB296" s="80" t="s">
        <v>147</v>
      </c>
      <c r="AC296" s="80" t="s">
        <v>56</v>
      </c>
      <c r="AD296" s="80" t="s">
        <v>4</v>
      </c>
      <c r="AE296" s="80" t="s">
        <v>9</v>
      </c>
      <c r="AF296" s="80" t="s">
        <v>145</v>
      </c>
      <c r="AG296" s="80">
        <v>47842.325387004763</v>
      </c>
      <c r="AH296" s="80">
        <v>0.92077299000000001</v>
      </c>
      <c r="AI296">
        <f t="shared" si="53"/>
        <v>2019</v>
      </c>
      <c r="AK296" s="80" t="s">
        <v>163</v>
      </c>
      <c r="AL296" s="80" t="s">
        <v>153</v>
      </c>
      <c r="AM296" s="80" t="s">
        <v>147</v>
      </c>
      <c r="AN296" s="80" t="s">
        <v>57</v>
      </c>
      <c r="AO296" s="80" t="s">
        <v>116</v>
      </c>
      <c r="AP296" s="80" t="s">
        <v>22</v>
      </c>
      <c r="AQ296" s="80">
        <v>8</v>
      </c>
      <c r="AR296">
        <f t="shared" si="54"/>
        <v>2020</v>
      </c>
    </row>
    <row r="297" spans="2:44" x14ac:dyDescent="0.3">
      <c r="B297" s="23" t="s">
        <v>48</v>
      </c>
      <c r="C297" s="23" t="s">
        <v>25</v>
      </c>
      <c r="D297" s="23" t="s">
        <v>19</v>
      </c>
      <c r="E297" s="23" t="s">
        <v>61</v>
      </c>
      <c r="F297" s="82">
        <f>IF(INDEX('Instructions &amp; General Inputs'!$D$24:$D$32,MATCH(E297,'Instructions &amp; General Inputs'!$C$24:$C$32,0))="Yes",SUMIFS($AG:$AG,$AI:$AI,F$5,$AC:$AC,$E297,$AD:$AD,$C297,$AE:$AE,$D297),0)</f>
        <v>0</v>
      </c>
      <c r="G297" s="25"/>
      <c r="H297" s="161">
        <v>0.12</v>
      </c>
      <c r="I297" s="161">
        <v>0.15</v>
      </c>
      <c r="J297" s="161">
        <v>0.19999999999999998</v>
      </c>
      <c r="K297" s="25"/>
      <c r="L297" s="161">
        <v>0.4</v>
      </c>
      <c r="M297" s="161">
        <v>0.4</v>
      </c>
      <c r="N297" s="161">
        <v>0.4</v>
      </c>
      <c r="O297" s="25"/>
      <c r="P297" s="167">
        <v>1</v>
      </c>
      <c r="Q297" s="167">
        <v>1</v>
      </c>
      <c r="R297" s="167">
        <v>0</v>
      </c>
      <c r="S297" s="160" t="str">
        <f t="shared" si="52"/>
        <v>SMI</v>
      </c>
      <c r="T297" s="25"/>
      <c r="U297" s="162" t="b" cm="1">
        <f t="array" ref="U297">IF(COUNTIFS($P$8:$R$8,$U$2)&gt;0,$F297*H297*INDEX($P297:$R297,,MATCH($U$2,$P$8:$R$8,0)),
IF($U$2=$S$5,$F297*SUM(H297,IF($S297="",0,IF(INDEX($V$3:$V$5,MATCH($S297,$U$3:$U$5,0))="Yes",L297,0))),
IF($U$2=$S$6,$F297*SUM(H297,IF($S297="",0,IF(INDEX($V$3:$V$5,MATCH($S297,$U$3:$U$5,0))="Yes",L297,0)),0)*$R297)))</f>
        <v>0</v>
      </c>
      <c r="V297" s="162" t="b" cm="1">
        <f t="array" ref="V297">IF(COUNTIFS($P$8:$R$8,$U$2)&gt;0,$F297*I297*INDEX($P297:$R297,,MATCH($U$2,$P$8:$R$8,0)),
IF($U$2=$S$5,$F297*SUM(I297,IF($S297="",0,IF(INDEX($V$3:$V$5,MATCH($S297,$U$3:$U$5,0))="Yes",M297,0))),
IF($U$2=$S$6,$F297*SUM(I297,IF($S297="",0,IF(INDEX($V$3:$V$5,MATCH($S297,$U$3:$U$5,0))="Yes",M297,0)),0)*$R297)))</f>
        <v>0</v>
      </c>
      <c r="W297" s="162" t="b" cm="1">
        <f t="array" ref="W297">IF(COUNTIFS($P$8:$R$8,$U$2)&gt;0,$F297*J297*INDEX($P297:$R297,,MATCH($U$2,$P$8:$R$8,0)),
IF($U$2=$S$5,$F297*SUM(J297,IF($S297="",0,IF(INDEX($V$3:$V$5,MATCH($S297,$U$3:$U$5,0))="Yes",N297,0))),
IF($U$2=$S$6,$F297*SUM(J297,IF($S297="",0,IF(INDEX($V$3:$V$5,MATCH($S297,$U$3:$U$5,0))="Yes",N297,0)),0)*$R297)))</f>
        <v>0</v>
      </c>
      <c r="Y297" s="162" t="e" cm="1">
        <f t="array" ref="Y297">INDEX($U297:$W297,,MATCH('Instructions &amp; General Inputs'!$C$35,$U$8:$W$8,0))</f>
        <v>#N/A</v>
      </c>
      <c r="AA297" s="80" t="s">
        <v>143</v>
      </c>
      <c r="AB297" s="80" t="s">
        <v>147</v>
      </c>
      <c r="AC297" s="80" t="s">
        <v>56</v>
      </c>
      <c r="AD297" s="80" t="s">
        <v>4</v>
      </c>
      <c r="AE297" s="80" t="s">
        <v>6</v>
      </c>
      <c r="AF297" s="80" t="s">
        <v>145</v>
      </c>
      <c r="AG297" s="80">
        <v>17089.764863137156</v>
      </c>
      <c r="AH297" s="80" t="s">
        <v>33</v>
      </c>
      <c r="AI297">
        <f t="shared" si="53"/>
        <v>2019</v>
      </c>
      <c r="AK297" s="80" t="s">
        <v>163</v>
      </c>
      <c r="AL297" s="80" t="s">
        <v>153</v>
      </c>
      <c r="AM297" s="80" t="s">
        <v>147</v>
      </c>
      <c r="AN297" s="80" t="s">
        <v>57</v>
      </c>
      <c r="AO297" s="80" t="s">
        <v>116</v>
      </c>
      <c r="AP297" s="80" t="s">
        <v>23</v>
      </c>
      <c r="AQ297" s="80">
        <v>7</v>
      </c>
      <c r="AR297">
        <f t="shared" si="54"/>
        <v>2020</v>
      </c>
    </row>
    <row r="298" spans="2:44" x14ac:dyDescent="0.3">
      <c r="B298" s="23" t="s">
        <v>48</v>
      </c>
      <c r="C298" s="23" t="s">
        <v>26</v>
      </c>
      <c r="D298" s="23" t="s">
        <v>17</v>
      </c>
      <c r="E298" s="23" t="s">
        <v>61</v>
      </c>
      <c r="F298" s="82">
        <f>IF(INDEX('Instructions &amp; General Inputs'!$D$24:$D$32,MATCH(E298,'Instructions &amp; General Inputs'!$C$24:$C$32,0))="Yes",SUMIFS($AG:$AG,$AI:$AI,F$5,$AC:$AC,$E298,$AD:$AD,$C298,$AE:$AE,$D298),0)</f>
        <v>0</v>
      </c>
      <c r="G298" s="25"/>
      <c r="H298" s="161">
        <v>0.2</v>
      </c>
      <c r="I298" s="161">
        <v>0.25</v>
      </c>
      <c r="J298" s="161">
        <v>0.33333333333333331</v>
      </c>
      <c r="K298" s="25"/>
      <c r="L298" s="161" t="s">
        <v>482</v>
      </c>
      <c r="M298" s="161" t="s">
        <v>482</v>
      </c>
      <c r="N298" s="161" t="s">
        <v>482</v>
      </c>
      <c r="O298" s="25"/>
      <c r="P298" s="167">
        <v>1</v>
      </c>
      <c r="Q298" s="167">
        <v>1</v>
      </c>
      <c r="R298" s="167">
        <v>0</v>
      </c>
      <c r="S298" s="160" t="str">
        <f t="shared" si="52"/>
        <v/>
      </c>
      <c r="T298" s="25"/>
      <c r="U298" s="162" t="b" cm="1">
        <f t="array" ref="U298">IF(COUNTIFS($P$8:$R$8,$U$2)&gt;0,$F298*H298*INDEX($P298:$R298,,MATCH($U$2,$P$8:$R$8,0)),
IF($U$2=$S$5,$F298*SUM(H298,IF($S298="",0,IF(INDEX($V$3:$V$5,MATCH($S298,$U$3:$U$5,0))="Yes",L298,0))),
IF($U$2=$S$6,$F298*SUM(H298,IF($S298="",0,IF(INDEX($V$3:$V$5,MATCH($S298,$U$3:$U$5,0))="Yes",L298,0)),0)*$R298)))</f>
        <v>0</v>
      </c>
      <c r="V298" s="162" t="b" cm="1">
        <f t="array" ref="V298">IF(COUNTIFS($P$8:$R$8,$U$2)&gt;0,$F298*I298*INDEX($P298:$R298,,MATCH($U$2,$P$8:$R$8,0)),
IF($U$2=$S$5,$F298*SUM(I298,IF($S298="",0,IF(INDEX($V$3:$V$5,MATCH($S298,$U$3:$U$5,0))="Yes",M298,0))),
IF($U$2=$S$6,$F298*SUM(I298,IF($S298="",0,IF(INDEX($V$3:$V$5,MATCH($S298,$U$3:$U$5,0))="Yes",M298,0)),0)*$R298)))</f>
        <v>0</v>
      </c>
      <c r="W298" s="162" t="b" cm="1">
        <f t="array" ref="W298">IF(COUNTIFS($P$8:$R$8,$U$2)&gt;0,$F298*J298*INDEX($P298:$R298,,MATCH($U$2,$P$8:$R$8,0)),
IF($U$2=$S$5,$F298*SUM(J298,IF($S298="",0,IF(INDEX($V$3:$V$5,MATCH($S298,$U$3:$U$5,0))="Yes",N298,0))),
IF($U$2=$S$6,$F298*SUM(J298,IF($S298="",0,IF(INDEX($V$3:$V$5,MATCH($S298,$U$3:$U$5,0))="Yes",N298,0)),0)*$R298)))</f>
        <v>0</v>
      </c>
      <c r="Y298" s="162" t="e" cm="1">
        <f t="array" ref="Y298">INDEX($U298:$W298,,MATCH('Instructions &amp; General Inputs'!$C$35,$U$8:$W$8,0))</f>
        <v>#N/A</v>
      </c>
      <c r="AA298" s="80" t="s">
        <v>143</v>
      </c>
      <c r="AB298" s="80" t="s">
        <v>147</v>
      </c>
      <c r="AC298" s="80" t="s">
        <v>56</v>
      </c>
      <c r="AD298" s="80" t="s">
        <v>4</v>
      </c>
      <c r="AE298" s="80" t="s">
        <v>10</v>
      </c>
      <c r="AF298" s="80" t="s">
        <v>145</v>
      </c>
      <c r="AG298" s="80">
        <v>1453.6405268758535</v>
      </c>
      <c r="AH298" s="80">
        <v>2.91575344</v>
      </c>
      <c r="AI298">
        <f t="shared" si="53"/>
        <v>2019</v>
      </c>
      <c r="AK298" s="80" t="s">
        <v>163</v>
      </c>
      <c r="AL298" s="80" t="s">
        <v>153</v>
      </c>
      <c r="AM298" s="80" t="s">
        <v>147</v>
      </c>
      <c r="AN298" s="80" t="s">
        <v>57</v>
      </c>
      <c r="AO298" s="80" t="s">
        <v>25</v>
      </c>
      <c r="AP298" s="80" t="s">
        <v>19</v>
      </c>
      <c r="AQ298" s="80">
        <v>1</v>
      </c>
      <c r="AR298">
        <f t="shared" si="54"/>
        <v>2020</v>
      </c>
    </row>
    <row r="299" spans="2:44" x14ac:dyDescent="0.3">
      <c r="B299" s="23" t="s">
        <v>48</v>
      </c>
      <c r="C299" s="23" t="s">
        <v>26</v>
      </c>
      <c r="D299" s="23" t="s">
        <v>18</v>
      </c>
      <c r="E299" s="23" t="s">
        <v>61</v>
      </c>
      <c r="F299" s="82">
        <f>IF(INDEX('Instructions &amp; General Inputs'!$D$24:$D$32,MATCH(E299,'Instructions &amp; General Inputs'!$C$24:$C$32,0))="Yes",SUMIFS($AG:$AG,$AI:$AI,F$5,$AC:$AC,$E299,$AD:$AD,$C299,$AE:$AE,$D299),0)</f>
        <v>0</v>
      </c>
      <c r="G299" s="25"/>
      <c r="H299" s="161">
        <v>0.2</v>
      </c>
      <c r="I299" s="161">
        <v>0.25</v>
      </c>
      <c r="J299" s="161">
        <v>0.33333333333333331</v>
      </c>
      <c r="K299" s="25"/>
      <c r="L299" s="161" t="s">
        <v>482</v>
      </c>
      <c r="M299" s="161" t="s">
        <v>482</v>
      </c>
      <c r="N299" s="161" t="s">
        <v>482</v>
      </c>
      <c r="O299" s="25"/>
      <c r="P299" s="167">
        <v>1</v>
      </c>
      <c r="Q299" s="167">
        <v>1</v>
      </c>
      <c r="R299" s="167">
        <v>0</v>
      </c>
      <c r="S299" s="160" t="str">
        <f t="shared" si="52"/>
        <v/>
      </c>
      <c r="T299" s="25"/>
      <c r="U299" s="162" t="b" cm="1">
        <f t="array" ref="U299">IF(COUNTIFS($P$8:$R$8,$U$2)&gt;0,$F299*H299*INDEX($P299:$R299,,MATCH($U$2,$P$8:$R$8,0)),
IF($U$2=$S$5,$F299*SUM(H299,IF($S299="",0,IF(INDEX($V$3:$V$5,MATCH($S299,$U$3:$U$5,0))="Yes",L299,0))),
IF($U$2=$S$6,$F299*SUM(H299,IF($S299="",0,IF(INDEX($V$3:$V$5,MATCH($S299,$U$3:$U$5,0))="Yes",L299,0)),0)*$R299)))</f>
        <v>0</v>
      </c>
      <c r="V299" s="162" t="b" cm="1">
        <f t="array" ref="V299">IF(COUNTIFS($P$8:$R$8,$U$2)&gt;0,$F299*I299*INDEX($P299:$R299,,MATCH($U$2,$P$8:$R$8,0)),
IF($U$2=$S$5,$F299*SUM(I299,IF($S299="",0,IF(INDEX($V$3:$V$5,MATCH($S299,$U$3:$U$5,0))="Yes",M299,0))),
IF($U$2=$S$6,$F299*SUM(I299,IF($S299="",0,IF(INDEX($V$3:$V$5,MATCH($S299,$U$3:$U$5,0))="Yes",M299,0)),0)*$R299)))</f>
        <v>0</v>
      </c>
      <c r="W299" s="162" t="b" cm="1">
        <f t="array" ref="W299">IF(COUNTIFS($P$8:$R$8,$U$2)&gt;0,$F299*J299*INDEX($P299:$R299,,MATCH($U$2,$P$8:$R$8,0)),
IF($U$2=$S$5,$F299*SUM(J299,IF($S299="",0,IF(INDEX($V$3:$V$5,MATCH($S299,$U$3:$U$5,0))="Yes",N299,0))),
IF($U$2=$S$6,$F299*SUM(J299,IF($S299="",0,IF(INDEX($V$3:$V$5,MATCH($S299,$U$3:$U$5,0))="Yes",N299,0)),0)*$R299)))</f>
        <v>0</v>
      </c>
      <c r="Y299" s="162" t="e" cm="1">
        <f t="array" ref="Y299">INDEX($U299:$W299,,MATCH('Instructions &amp; General Inputs'!$C$35,$U$8:$W$8,0))</f>
        <v>#N/A</v>
      </c>
      <c r="AA299" s="80" t="s">
        <v>143</v>
      </c>
      <c r="AB299" s="80" t="s">
        <v>147</v>
      </c>
      <c r="AC299" s="80" t="s">
        <v>56</v>
      </c>
      <c r="AD299" s="80" t="s">
        <v>11</v>
      </c>
      <c r="AE299" s="80" t="s">
        <v>8</v>
      </c>
      <c r="AF299" s="80" t="s">
        <v>145</v>
      </c>
      <c r="AG299" s="80">
        <v>20679.133375231177</v>
      </c>
      <c r="AH299" s="80">
        <v>1.1182272900000001</v>
      </c>
      <c r="AI299">
        <f t="shared" si="53"/>
        <v>2019</v>
      </c>
      <c r="AK299" s="80" t="s">
        <v>163</v>
      </c>
      <c r="AL299" s="80" t="s">
        <v>153</v>
      </c>
      <c r="AM299" s="80" t="s">
        <v>147</v>
      </c>
      <c r="AN299" s="80" t="s">
        <v>57</v>
      </c>
      <c r="AO299" s="80" t="s">
        <v>13</v>
      </c>
      <c r="AP299" s="80" t="s">
        <v>7</v>
      </c>
      <c r="AQ299" s="80">
        <v>1</v>
      </c>
      <c r="AR299">
        <f t="shared" si="54"/>
        <v>2020</v>
      </c>
    </row>
    <row r="300" spans="2:44" x14ac:dyDescent="0.3">
      <c r="B300" s="23" t="s">
        <v>48</v>
      </c>
      <c r="C300" s="23" t="s">
        <v>26</v>
      </c>
      <c r="D300" s="23" t="s">
        <v>19</v>
      </c>
      <c r="E300" s="23" t="s">
        <v>61</v>
      </c>
      <c r="F300" s="82">
        <f>IF(INDEX('Instructions &amp; General Inputs'!$D$24:$D$32,MATCH(E300,'Instructions &amp; General Inputs'!$C$24:$C$32,0))="Yes",SUMIFS($AG:$AG,$AI:$AI,F$5,$AC:$AC,$E300,$AD:$AD,$C300,$AE:$AE,$D300),0)</f>
        <v>0</v>
      </c>
      <c r="G300" s="25"/>
      <c r="H300" s="161">
        <v>0.12</v>
      </c>
      <c r="I300" s="161">
        <v>0.15</v>
      </c>
      <c r="J300" s="161">
        <v>0.19999999999999998</v>
      </c>
      <c r="K300" s="25"/>
      <c r="L300" s="161">
        <v>0.4</v>
      </c>
      <c r="M300" s="161">
        <v>0.4</v>
      </c>
      <c r="N300" s="161">
        <v>0.4</v>
      </c>
      <c r="O300" s="25"/>
      <c r="P300" s="167">
        <v>1</v>
      </c>
      <c r="Q300" s="167">
        <v>1</v>
      </c>
      <c r="R300" s="167">
        <v>0</v>
      </c>
      <c r="S300" s="160" t="str">
        <f t="shared" si="52"/>
        <v>SMI</v>
      </c>
      <c r="T300" s="25"/>
      <c r="U300" s="162" t="b" cm="1">
        <f t="array" ref="U300">IF(COUNTIFS($P$8:$R$8,$U$2)&gt;0,$F300*H300*INDEX($P300:$R300,,MATCH($U$2,$P$8:$R$8,0)),
IF($U$2=$S$5,$F300*SUM(H300,IF($S300="",0,IF(INDEX($V$3:$V$5,MATCH($S300,$U$3:$U$5,0))="Yes",L300,0))),
IF($U$2=$S$6,$F300*SUM(H300,IF($S300="",0,IF(INDEX($V$3:$V$5,MATCH($S300,$U$3:$U$5,0))="Yes",L300,0)),0)*$R300)))</f>
        <v>0</v>
      </c>
      <c r="V300" s="162" t="b" cm="1">
        <f t="array" ref="V300">IF(COUNTIFS($P$8:$R$8,$U$2)&gt;0,$F300*I300*INDEX($P300:$R300,,MATCH($U$2,$P$8:$R$8,0)),
IF($U$2=$S$5,$F300*SUM(I300,IF($S300="",0,IF(INDEX($V$3:$V$5,MATCH($S300,$U$3:$U$5,0))="Yes",M300,0))),
IF($U$2=$S$6,$F300*SUM(I300,IF($S300="",0,IF(INDEX($V$3:$V$5,MATCH($S300,$U$3:$U$5,0))="Yes",M300,0)),0)*$R300)))</f>
        <v>0</v>
      </c>
      <c r="W300" s="162" t="b" cm="1">
        <f t="array" ref="W300">IF(COUNTIFS($P$8:$R$8,$U$2)&gt;0,$F300*J300*INDEX($P300:$R300,,MATCH($U$2,$P$8:$R$8,0)),
IF($U$2=$S$5,$F300*SUM(J300,IF($S300="",0,IF(INDEX($V$3:$V$5,MATCH($S300,$U$3:$U$5,0))="Yes",N300,0))),
IF($U$2=$S$6,$F300*SUM(J300,IF($S300="",0,IF(INDEX($V$3:$V$5,MATCH($S300,$U$3:$U$5,0))="Yes",N300,0)),0)*$R300)))</f>
        <v>0</v>
      </c>
      <c r="Y300" s="162" t="e" cm="1">
        <f t="array" ref="Y300">INDEX($U300:$W300,,MATCH('Instructions &amp; General Inputs'!$C$35,$U$8:$W$8,0))</f>
        <v>#N/A</v>
      </c>
      <c r="AA300" s="80" t="s">
        <v>143</v>
      </c>
      <c r="AB300" s="80" t="s">
        <v>147</v>
      </c>
      <c r="AC300" s="80" t="s">
        <v>56</v>
      </c>
      <c r="AD300" s="80" t="s">
        <v>11</v>
      </c>
      <c r="AE300" s="80" t="s">
        <v>9</v>
      </c>
      <c r="AF300" s="80" t="s">
        <v>145</v>
      </c>
      <c r="AG300" s="80">
        <v>5747.9953439123929</v>
      </c>
      <c r="AH300" s="80">
        <v>0.74801627999999998</v>
      </c>
      <c r="AI300">
        <f t="shared" si="53"/>
        <v>2019</v>
      </c>
      <c r="AK300" s="80" t="s">
        <v>163</v>
      </c>
      <c r="AL300" s="80" t="s">
        <v>153</v>
      </c>
      <c r="AM300" s="80" t="s">
        <v>147</v>
      </c>
      <c r="AN300" s="80" t="s">
        <v>57</v>
      </c>
      <c r="AO300" s="80" t="s">
        <v>13</v>
      </c>
      <c r="AP300" s="80" t="s">
        <v>14</v>
      </c>
      <c r="AQ300" s="80">
        <v>20</v>
      </c>
      <c r="AR300">
        <f t="shared" si="54"/>
        <v>2020</v>
      </c>
    </row>
    <row r="301" spans="2:44" x14ac:dyDescent="0.3">
      <c r="B301" s="23" t="s">
        <v>48</v>
      </c>
      <c r="C301" s="23" t="s">
        <v>27</v>
      </c>
      <c r="D301" s="23" t="s">
        <v>28</v>
      </c>
      <c r="E301" s="23" t="s">
        <v>61</v>
      </c>
      <c r="F301" s="82">
        <f>IF(INDEX('Instructions &amp; General Inputs'!$D$24:$D$32,MATCH(E301,'Instructions &amp; General Inputs'!$C$24:$C$32,0))="Yes",SUMIFS($AG:$AG,$AI:$AI,F$5,$AC:$AC,$E301,$AD:$AD,$C301,$AE:$AE,$D301),0)</f>
        <v>0</v>
      </c>
      <c r="G301" s="25"/>
      <c r="H301" s="161">
        <v>0.2</v>
      </c>
      <c r="I301" s="161">
        <v>0.25</v>
      </c>
      <c r="J301" s="161">
        <v>0.33333333333333331</v>
      </c>
      <c r="K301" s="25"/>
      <c r="L301" s="161" t="s">
        <v>482</v>
      </c>
      <c r="M301" s="161" t="s">
        <v>482</v>
      </c>
      <c r="N301" s="161" t="s">
        <v>482</v>
      </c>
      <c r="O301" s="25"/>
      <c r="P301" s="167">
        <v>1</v>
      </c>
      <c r="Q301" s="167">
        <v>0</v>
      </c>
      <c r="R301" s="167">
        <v>1</v>
      </c>
      <c r="S301" s="160" t="str">
        <f t="shared" si="52"/>
        <v/>
      </c>
      <c r="T301" s="25"/>
      <c r="U301" s="162" t="b" cm="1">
        <f t="array" ref="U301">IF(COUNTIFS($P$8:$R$8,$U$2)&gt;0,$F301*H301*INDEX($P301:$R301,,MATCH($U$2,$P$8:$R$8,0)),
IF($U$2=$S$5,$F301*SUM(H301,IF($S301="",0,IF(INDEX($V$3:$V$5,MATCH($S301,$U$3:$U$5,0))="Yes",L301,0))),
IF($U$2=$S$6,$F301*SUM(H301,IF($S301="",0,IF(INDEX($V$3:$V$5,MATCH($S301,$U$3:$U$5,0))="Yes",L301,0)),0)*$R301)))</f>
        <v>0</v>
      </c>
      <c r="V301" s="162" t="b" cm="1">
        <f t="array" ref="V301">IF(COUNTIFS($P$8:$R$8,$U$2)&gt;0,$F301*I301*INDEX($P301:$R301,,MATCH($U$2,$P$8:$R$8,0)),
IF($U$2=$S$5,$F301*SUM(I301,IF($S301="",0,IF(INDEX($V$3:$V$5,MATCH($S301,$U$3:$U$5,0))="Yes",M301,0))),
IF($U$2=$S$6,$F301*SUM(I301,IF($S301="",0,IF(INDEX($V$3:$V$5,MATCH($S301,$U$3:$U$5,0))="Yes",M301,0)),0)*$R301)))</f>
        <v>0</v>
      </c>
      <c r="W301" s="162" t="b" cm="1">
        <f t="array" ref="W301">IF(COUNTIFS($P$8:$R$8,$U$2)&gt;0,$F301*J301*INDEX($P301:$R301,,MATCH($U$2,$P$8:$R$8,0)),
IF($U$2=$S$5,$F301*SUM(J301,IF($S301="",0,IF(INDEX($V$3:$V$5,MATCH($S301,$U$3:$U$5,0))="Yes",N301,0))),
IF($U$2=$S$6,$F301*SUM(J301,IF($S301="",0,IF(INDEX($V$3:$V$5,MATCH($S301,$U$3:$U$5,0))="Yes",N301,0)),0)*$R301)))</f>
        <v>0</v>
      </c>
      <c r="Y301" s="162" t="e" cm="1">
        <f t="array" ref="Y301">INDEX($U301:$W301,,MATCH('Instructions &amp; General Inputs'!$C$35,$U$8:$W$8,0))</f>
        <v>#N/A</v>
      </c>
      <c r="AA301" s="80" t="s">
        <v>143</v>
      </c>
      <c r="AB301" s="80" t="s">
        <v>147</v>
      </c>
      <c r="AC301" s="80" t="s">
        <v>56</v>
      </c>
      <c r="AD301" s="80" t="s">
        <v>11</v>
      </c>
      <c r="AE301" s="80" t="s">
        <v>10</v>
      </c>
      <c r="AF301" s="80" t="s">
        <v>145</v>
      </c>
      <c r="AG301" s="80">
        <v>289.9216540157795</v>
      </c>
      <c r="AH301" s="80">
        <v>1.5725193500000001</v>
      </c>
      <c r="AI301">
        <f t="shared" si="53"/>
        <v>2019</v>
      </c>
      <c r="AK301" s="80" t="s">
        <v>163</v>
      </c>
      <c r="AL301" s="80" t="s">
        <v>153</v>
      </c>
      <c r="AM301" s="80" t="s">
        <v>147</v>
      </c>
      <c r="AN301" s="80" t="s">
        <v>57</v>
      </c>
      <c r="AO301" s="80" t="s">
        <v>15</v>
      </c>
      <c r="AP301" s="80" t="s">
        <v>14</v>
      </c>
      <c r="AQ301" s="80">
        <v>25</v>
      </c>
      <c r="AR301">
        <f t="shared" si="54"/>
        <v>2020</v>
      </c>
    </row>
    <row r="302" spans="2:44" x14ac:dyDescent="0.3">
      <c r="B302" s="23" t="s">
        <v>48</v>
      </c>
      <c r="C302" s="24" t="s">
        <v>32</v>
      </c>
      <c r="D302" s="24" t="s">
        <v>33</v>
      </c>
      <c r="E302" s="24" t="s">
        <v>61</v>
      </c>
      <c r="F302" s="121">
        <f>IF(INDEX('Instructions &amp; General Inputs'!$D$24:$D$32,MATCH(E301,'Instructions &amp; General Inputs'!$C$24:$C$32,0))="Yes",SUMIFS($AQ:$AQ,$AR:$AR,F$5,$AN:$AN,$E302),0)</f>
        <v>0</v>
      </c>
      <c r="G302" s="25"/>
      <c r="H302" s="176">
        <f>H271</f>
        <v>0.2</v>
      </c>
      <c r="I302" s="176">
        <f t="shared" ref="I302:J302" si="57">I271</f>
        <v>0.25</v>
      </c>
      <c r="J302" s="176">
        <f t="shared" si="57"/>
        <v>0.33333333333333331</v>
      </c>
      <c r="K302" s="25"/>
      <c r="L302" s="176" t="str">
        <f>L271</f>
        <v>n/a</v>
      </c>
      <c r="M302" s="176" t="str">
        <f t="shared" ref="M302:N302" si="58">M271</f>
        <v>n/a</v>
      </c>
      <c r="N302" s="176" t="str">
        <f t="shared" si="58"/>
        <v>n/a</v>
      </c>
      <c r="O302" s="25"/>
      <c r="P302" s="167">
        <v>1</v>
      </c>
      <c r="Q302" s="167">
        <v>0</v>
      </c>
      <c r="R302" s="167">
        <v>1</v>
      </c>
      <c r="S302" s="160" t="str">
        <f t="shared" si="52"/>
        <v/>
      </c>
      <c r="T302" s="25"/>
      <c r="U302" s="162" t="b" cm="1">
        <f t="array" ref="U302">IF(COUNTIFS($P$8:$R$8,$U$2)&gt;0,$F302*H302*INDEX($P302:$R302,,MATCH($U$2,$P$8:$R$8,0)),
IF($U$2=$S$5,$F302*SUM(H302,IF($S302="",0,IF(INDEX($V$3:$V$5,MATCH($S302,$U$3:$U$5,0))="Yes",L302,0))),
IF($U$2=$S$6,$F302*SUM(H302,IF($S302="",0,IF(INDEX($V$3:$V$5,MATCH($S302,$U$3:$U$5,0))="Yes",L302,0)),0)*$R302)))</f>
        <v>0</v>
      </c>
      <c r="V302" s="163" t="b" cm="1">
        <f t="array" ref="V302">IF(COUNTIFS($P$8:$R$8,$U$2)&gt;0,$F302*I302*INDEX($P302:$R302,,MATCH($U$2,$P$8:$R$8,0)),
IF($U$2=$S$5,$F302*SUM(I302,IF($S302="",0,IF(INDEX($V$3:$V$5,MATCH($S302,$U$3:$U$5,0))="Yes",M302,0))),
IF($U$2=$S$6,$F302*SUM(I302,IF($S302="",0,IF(INDEX($V$3:$V$5,MATCH($S302,$U$3:$U$5,0))="Yes",M302,0)),0)*$R302)))</f>
        <v>0</v>
      </c>
      <c r="W302" s="163" t="b" cm="1">
        <f t="array" ref="W302">IF(COUNTIFS($P$8:$R$8,$U$2)&gt;0,$F302*J302*INDEX($P302:$R302,,MATCH($U$2,$P$8:$R$8,0)),
IF($U$2=$S$5,$F302*SUM(J302,IF($S302="",0,IF(INDEX($V$3:$V$5,MATCH($S302,$U$3:$U$5,0))="Yes",N302,0))),
IF($U$2=$S$6,$F302*SUM(J302,IF($S302="",0,IF(INDEX($V$3:$V$5,MATCH($S302,$U$3:$U$5,0))="Yes",N302,0)),0)*$R302)))</f>
        <v>0</v>
      </c>
      <c r="Y302" s="177" t="e" cm="1">
        <f t="array" ref="Y302">INDEX($U302:$W302,,MATCH('Instructions &amp; General Inputs'!$C$35,$U$8:$W$8,0))</f>
        <v>#N/A</v>
      </c>
      <c r="AA302" s="80" t="s">
        <v>143</v>
      </c>
      <c r="AB302" s="80" t="s">
        <v>147</v>
      </c>
      <c r="AC302" s="80" t="s">
        <v>56</v>
      </c>
      <c r="AD302" s="80" t="s">
        <v>11</v>
      </c>
      <c r="AE302" s="80" t="s">
        <v>12</v>
      </c>
      <c r="AF302" s="80" t="s">
        <v>145</v>
      </c>
      <c r="AG302" s="80">
        <v>2817.1658880077302</v>
      </c>
      <c r="AH302" s="80">
        <v>0.69381026000000001</v>
      </c>
      <c r="AI302">
        <f t="shared" si="53"/>
        <v>2019</v>
      </c>
      <c r="AK302" s="80" t="s">
        <v>163</v>
      </c>
      <c r="AL302" s="80" t="s">
        <v>153</v>
      </c>
      <c r="AM302" s="80" t="s">
        <v>147</v>
      </c>
      <c r="AN302" s="80" t="s">
        <v>57</v>
      </c>
      <c r="AO302" s="80" t="s">
        <v>4</v>
      </c>
      <c r="AP302" s="80" t="s">
        <v>7</v>
      </c>
      <c r="AQ302" s="80">
        <v>2</v>
      </c>
      <c r="AR302">
        <f t="shared" si="54"/>
        <v>2020</v>
      </c>
    </row>
    <row r="303" spans="2:44" x14ac:dyDescent="0.3">
      <c r="B303" s="22" t="s">
        <v>47</v>
      </c>
      <c r="C303" s="22" t="s">
        <v>42</v>
      </c>
      <c r="D303" s="22" t="s">
        <v>33</v>
      </c>
      <c r="E303" s="22" t="s">
        <v>61</v>
      </c>
      <c r="F303" s="119">
        <f>IF(INDEX('Instructions &amp; General Inputs'!$D$24:$D$32,MATCH(E301,'Instructions &amp; General Inputs'!$C$24:$C$32,0))="Yes",SUMIFS($AX:$AX,$AW:$AW,C303,$AV:$AV,E303),0)</f>
        <v>0</v>
      </c>
      <c r="G303" s="25"/>
      <c r="H303" s="176">
        <f>H296</f>
        <v>0.2</v>
      </c>
      <c r="I303" s="176">
        <f t="shared" ref="I303:J303" si="59">I296</f>
        <v>0.25</v>
      </c>
      <c r="J303" s="176">
        <f t="shared" si="59"/>
        <v>0.33333333333333331</v>
      </c>
      <c r="K303" s="25"/>
      <c r="L303" s="176" t="str">
        <f>L296</f>
        <v>n/a</v>
      </c>
      <c r="M303" s="176" t="str">
        <f t="shared" ref="M303:N303" si="60">M296</f>
        <v>n/a</v>
      </c>
      <c r="N303" s="176" t="str">
        <f t="shared" si="60"/>
        <v>n/a</v>
      </c>
      <c r="O303" s="25"/>
      <c r="P303" s="167">
        <v>1</v>
      </c>
      <c r="Q303" s="167">
        <v>1</v>
      </c>
      <c r="R303" s="167">
        <v>0</v>
      </c>
      <c r="S303" s="160" t="str">
        <f t="shared" si="52"/>
        <v/>
      </c>
      <c r="T303" s="25"/>
      <c r="U303" s="164" t="b" cm="1">
        <f t="array" ref="U303">IF(COUNTIFS($P$8:$R$8,$U$2)&gt;0,$F303*H303*INDEX($P303:$R303,,MATCH($U$2,$P$8:$R$8,0)),
IF($U$2=$S$5,$F303*SUM(H303,IF($S303="",0,IF(INDEX($V$3:$V$5,MATCH($S303,$U$3:$U$5,0))="Yes",L303,0))),
IF($U$2=$S$6,$F303*SUM(H303,IF($S303="",0,IF(INDEX($V$3:$V$5,MATCH($S303,$U$3:$U$5,0))="Yes",L303,0)),0)*$R303)))</f>
        <v>0</v>
      </c>
      <c r="V303" s="164" t="b" cm="1">
        <f t="array" ref="V303">IF(COUNTIFS($P$8:$R$8,$U$2)&gt;0,$F303*I303*INDEX($P303:$R303,,MATCH($U$2,$P$8:$R$8,0)),
IF($U$2=$S$5,$F303*SUM(I303,IF($S303="",0,IF(INDEX($V$3:$V$5,MATCH($S303,$U$3:$U$5,0))="Yes",M303,0))),
IF($U$2=$S$6,$F303*SUM(I303,IF($S303="",0,IF(INDEX($V$3:$V$5,MATCH($S303,$U$3:$U$5,0))="Yes",M303,0)),0)*$R303)))</f>
        <v>0</v>
      </c>
      <c r="W303" s="164" t="b" cm="1">
        <f t="array" ref="W303">IF(COUNTIFS($P$8:$R$8,$U$2)&gt;0,$F303*J303*INDEX($P303:$R303,,MATCH($U$2,$P$8:$R$8,0)),
IF($U$2=$S$5,$F303*SUM(J303,IF($S303="",0,IF(INDEX($V$3:$V$5,MATCH($S303,$U$3:$U$5,0))="Yes",N303,0))),
IF($U$2=$S$6,$F303*SUM(J303,IF($S303="",0,IF(INDEX($V$3:$V$5,MATCH($S303,$U$3:$U$5,0))="Yes",N303,0)),0)*$R303)))</f>
        <v>0</v>
      </c>
      <c r="Y303" s="178" t="e" cm="1">
        <f t="array" ref="Y303">INDEX($U303:$W303,,MATCH('Instructions &amp; General Inputs'!$C$35,$U$8:$W$8,0))</f>
        <v>#N/A</v>
      </c>
      <c r="AA303" s="80" t="s">
        <v>143</v>
      </c>
      <c r="AB303" s="80" t="s">
        <v>147</v>
      </c>
      <c r="AC303" s="80" t="s">
        <v>57</v>
      </c>
      <c r="AD303" s="80" t="s">
        <v>27</v>
      </c>
      <c r="AE303" s="80" t="s">
        <v>28</v>
      </c>
      <c r="AF303" s="80" t="s">
        <v>145</v>
      </c>
      <c r="AG303" s="80">
        <v>571</v>
      </c>
      <c r="AH303" s="80" t="s">
        <v>33</v>
      </c>
      <c r="AI303">
        <f t="shared" si="53"/>
        <v>2019</v>
      </c>
      <c r="AK303" s="80" t="s">
        <v>163</v>
      </c>
      <c r="AL303" s="80" t="s">
        <v>153</v>
      </c>
      <c r="AM303" s="80" t="s">
        <v>147</v>
      </c>
      <c r="AN303" s="80" t="s">
        <v>57</v>
      </c>
      <c r="AO303" s="80" t="s">
        <v>4</v>
      </c>
      <c r="AP303" s="80" t="s">
        <v>8</v>
      </c>
      <c r="AQ303" s="80">
        <v>2585</v>
      </c>
      <c r="AR303">
        <f t="shared" si="54"/>
        <v>2020</v>
      </c>
    </row>
    <row r="304" spans="2:44" x14ac:dyDescent="0.3">
      <c r="B304" s="24" t="s">
        <v>47</v>
      </c>
      <c r="C304" s="24" t="s">
        <v>43</v>
      </c>
      <c r="D304" s="24" t="s">
        <v>33</v>
      </c>
      <c r="E304" s="24" t="s">
        <v>61</v>
      </c>
      <c r="F304" s="122">
        <f>IF(INDEX('Instructions &amp; General Inputs'!$D$24:$D$32,MATCH(E301,'Instructions &amp; General Inputs'!$C$24:$C$32,0))="Yes",SUMIFS($AX:$AX,$AW:$AW,C304,$AV:$AV,E304),0)</f>
        <v>0</v>
      </c>
      <c r="G304" s="25"/>
      <c r="H304" s="176">
        <f>H295</f>
        <v>0.2</v>
      </c>
      <c r="I304" s="176">
        <f t="shared" ref="I304:J304" si="61">I295</f>
        <v>0.25</v>
      </c>
      <c r="J304" s="176">
        <f t="shared" si="61"/>
        <v>0.33333333333333331</v>
      </c>
      <c r="K304" s="25"/>
      <c r="L304" s="176" t="str">
        <f>L295</f>
        <v>n/a</v>
      </c>
      <c r="M304" s="176" t="str">
        <f t="shared" ref="M304:N304" si="62">M295</f>
        <v>n/a</v>
      </c>
      <c r="N304" s="176" t="str">
        <f t="shared" si="62"/>
        <v>n/a</v>
      </c>
      <c r="O304" s="25"/>
      <c r="P304" s="167">
        <v>1</v>
      </c>
      <c r="Q304" s="167">
        <v>1</v>
      </c>
      <c r="R304" s="167">
        <v>0</v>
      </c>
      <c r="S304" s="160" t="str">
        <f t="shared" si="52"/>
        <v/>
      </c>
      <c r="T304" s="25"/>
      <c r="U304" s="165" t="b" cm="1">
        <f t="array" ref="U304">IF(COUNTIFS($P$8:$R$8,$U$2)&gt;0,$F304*H304*INDEX($P304:$R304,,MATCH($U$2,$P$8:$R$8,0)),
IF($U$2=$S$5,$F304*SUM(H304,IF($S304="",0,IF(INDEX($V$3:$V$5,MATCH($S304,$U$3:$U$5,0))="Yes",L304,0))),
IF($U$2=$S$6,$F304*SUM(H304,IF($S304="",0,IF(INDEX($V$3:$V$5,MATCH($S304,$U$3:$U$5,0))="Yes",L304,0)),0)*$R304)))</f>
        <v>0</v>
      </c>
      <c r="V304" s="165" t="b" cm="1">
        <f t="array" ref="V304">IF(COUNTIFS($P$8:$R$8,$U$2)&gt;0,$F304*I304*INDEX($P304:$R304,,MATCH($U$2,$P$8:$R$8,0)),
IF($U$2=$S$5,$F304*SUM(I304,IF($S304="",0,IF(INDEX($V$3:$V$5,MATCH($S304,$U$3:$U$5,0))="Yes",M304,0))),
IF($U$2=$S$6,$F304*SUM(I304,IF($S304="",0,IF(INDEX($V$3:$V$5,MATCH($S304,$U$3:$U$5,0))="Yes",M304,0)),0)*$R304)))</f>
        <v>0</v>
      </c>
      <c r="W304" s="165" t="b" cm="1">
        <f t="array" ref="W304">IF(COUNTIFS($P$8:$R$8,$U$2)&gt;0,$F304*J304*INDEX($P304:$R304,,MATCH($U$2,$P$8:$R$8,0)),
IF($U$2=$S$5,$F304*SUM(J304,IF($S304="",0,IF(INDEX($V$3:$V$5,MATCH($S304,$U$3:$U$5,0))="Yes",N304,0))),
IF($U$2=$S$6,$F304*SUM(J304,IF($S304="",0,IF(INDEX($V$3:$V$5,MATCH($S304,$U$3:$U$5,0))="Yes",N304,0)),0)*$R304)))</f>
        <v>0</v>
      </c>
      <c r="Y304" s="179" t="e" cm="1">
        <f t="array" ref="Y304">INDEX($U304:$W304,,MATCH('Instructions &amp; General Inputs'!$C$35,$U$8:$W$8,0))</f>
        <v>#N/A</v>
      </c>
      <c r="AA304" s="80" t="s">
        <v>143</v>
      </c>
      <c r="AB304" s="80" t="s">
        <v>147</v>
      </c>
      <c r="AC304" s="80" t="s">
        <v>57</v>
      </c>
      <c r="AD304" s="80" t="s">
        <v>20</v>
      </c>
      <c r="AE304" s="80" t="s">
        <v>5</v>
      </c>
      <c r="AF304" s="80" t="s">
        <v>145</v>
      </c>
      <c r="AG304" s="80">
        <v>48</v>
      </c>
      <c r="AH304" s="80" t="s">
        <v>33</v>
      </c>
      <c r="AI304">
        <f t="shared" si="53"/>
        <v>2019</v>
      </c>
      <c r="AK304" s="80" t="s">
        <v>163</v>
      </c>
      <c r="AL304" s="80" t="s">
        <v>153</v>
      </c>
      <c r="AM304" s="80" t="s">
        <v>147</v>
      </c>
      <c r="AN304" s="80" t="s">
        <v>57</v>
      </c>
      <c r="AO304" s="80" t="s">
        <v>11</v>
      </c>
      <c r="AP304" s="80" t="s">
        <v>8</v>
      </c>
      <c r="AQ304" s="80">
        <v>387</v>
      </c>
      <c r="AR304">
        <f t="shared" si="54"/>
        <v>2020</v>
      </c>
    </row>
    <row r="305" spans="2:44" x14ac:dyDescent="0.3">
      <c r="B305" s="22" t="s">
        <v>48</v>
      </c>
      <c r="C305" s="22" t="s">
        <v>4</v>
      </c>
      <c r="D305" s="22" t="s">
        <v>5</v>
      </c>
      <c r="E305" s="23" t="s">
        <v>62</v>
      </c>
      <c r="F305" s="82">
        <f>IF(INDEX('Instructions &amp; General Inputs'!$D$24:$D$32,MATCH(E305,'Instructions &amp; General Inputs'!$C$24:$C$32,0))="Yes",SUMIFS($AG:$AG,$AI:$AI,F$5,$AC:$AC,$E305,$AD:$AD,$C305,$AE:$AE,$D305),0)</f>
        <v>0</v>
      </c>
      <c r="G305" s="25"/>
      <c r="H305" s="161">
        <v>0.125</v>
      </c>
      <c r="I305" s="161">
        <v>0.16666666666666666</v>
      </c>
      <c r="J305" s="161">
        <v>0.25</v>
      </c>
      <c r="K305" s="25"/>
      <c r="L305" s="161" t="s">
        <v>482</v>
      </c>
      <c r="M305" s="161" t="s">
        <v>482</v>
      </c>
      <c r="N305" s="161" t="s">
        <v>482</v>
      </c>
      <c r="O305" s="25"/>
      <c r="P305" s="167">
        <v>1</v>
      </c>
      <c r="Q305" s="167">
        <v>0</v>
      </c>
      <c r="R305" s="167">
        <v>1</v>
      </c>
      <c r="S305" s="160" t="str">
        <f t="shared" si="52"/>
        <v/>
      </c>
      <c r="T305" s="25"/>
      <c r="U305" s="162" t="b" cm="1">
        <f t="array" ref="U305">IF(COUNTIFS($P$8:$R$8,$U$2)&gt;0,$F305*H305*INDEX($P305:$R305,,MATCH($U$2,$P$8:$R$8,0)),
IF($U$2=$S$5,$F305*SUM(H305,IF($S305="",0,IF(INDEX($V$3:$V$5,MATCH($S305,$U$3:$U$5,0))="Yes",L305,0))),
IF($U$2=$S$6,$F305*SUM(H305,IF($S305="",0,IF(INDEX($V$3:$V$5,MATCH($S305,$U$3:$U$5,0))="Yes",L305,0)),0)*$R305)))</f>
        <v>0</v>
      </c>
      <c r="V305" s="162" t="b" cm="1">
        <f t="array" ref="V305">IF(COUNTIFS($P$8:$R$8,$U$2)&gt;0,$F305*I305*INDEX($P305:$R305,,MATCH($U$2,$P$8:$R$8,0)),
IF($U$2=$S$5,$F305*SUM(I305,IF($S305="",0,IF(INDEX($V$3:$V$5,MATCH($S305,$U$3:$U$5,0))="Yes",M305,0))),
IF($U$2=$S$6,$F305*SUM(I305,IF($S305="",0,IF(INDEX($V$3:$V$5,MATCH($S305,$U$3:$U$5,0))="Yes",M305,0)),0)*$R305)))</f>
        <v>0</v>
      </c>
      <c r="W305" s="162" t="b" cm="1">
        <f t="array" ref="W305">IF(COUNTIFS($P$8:$R$8,$U$2)&gt;0,$F305*J305*INDEX($P305:$R305,,MATCH($U$2,$P$8:$R$8,0)),
IF($U$2=$S$5,$F305*SUM(J305,IF($S305="",0,IF(INDEX($V$3:$V$5,MATCH($S305,$U$3:$U$5,0))="Yes",N305,0))),
IF($U$2=$S$6,$F305*SUM(J305,IF($S305="",0,IF(INDEX($V$3:$V$5,MATCH($S305,$U$3:$U$5,0))="Yes",N305,0)),0)*$R305)))</f>
        <v>0</v>
      </c>
      <c r="Y305" s="162" t="e" cm="1">
        <f t="array" ref="Y305">INDEX($U305:$W305,,MATCH('Instructions &amp; General Inputs'!$C$35,$U$8:$W$8,0))</f>
        <v>#N/A</v>
      </c>
      <c r="AA305" s="80" t="s">
        <v>143</v>
      </c>
      <c r="AB305" s="80" t="s">
        <v>147</v>
      </c>
      <c r="AC305" s="80" t="s">
        <v>57</v>
      </c>
      <c r="AD305" s="80" t="s">
        <v>20</v>
      </c>
      <c r="AE305" s="80" t="s">
        <v>7</v>
      </c>
      <c r="AF305" s="80" t="s">
        <v>145</v>
      </c>
      <c r="AG305" s="80">
        <v>21413.951545476913</v>
      </c>
      <c r="AH305" s="80" t="s">
        <v>33</v>
      </c>
      <c r="AI305">
        <f t="shared" si="53"/>
        <v>2019</v>
      </c>
      <c r="AK305" s="80" t="s">
        <v>163</v>
      </c>
      <c r="AL305" s="80" t="s">
        <v>153</v>
      </c>
      <c r="AM305" s="80" t="s">
        <v>147</v>
      </c>
      <c r="AN305" s="80" t="s">
        <v>58</v>
      </c>
      <c r="AO305" s="80" t="s">
        <v>20</v>
      </c>
      <c r="AP305" s="80" t="s">
        <v>14</v>
      </c>
      <c r="AQ305" s="80">
        <v>3</v>
      </c>
      <c r="AR305">
        <f t="shared" si="54"/>
        <v>2020</v>
      </c>
    </row>
    <row r="306" spans="2:44" x14ac:dyDescent="0.3">
      <c r="B306" s="23" t="s">
        <v>48</v>
      </c>
      <c r="C306" s="23" t="s">
        <v>4</v>
      </c>
      <c r="D306" s="23" t="s">
        <v>6</v>
      </c>
      <c r="E306" s="23" t="s">
        <v>62</v>
      </c>
      <c r="F306" s="82">
        <f>IF(INDEX('Instructions &amp; General Inputs'!$D$24:$D$32,MATCH(E306,'Instructions &amp; General Inputs'!$C$24:$C$32,0))="Yes",SUMIFS($AG:$AG,$AI:$AI,F$5,$AC:$AC,$E306,$AD:$AD,$C306,$AE:$AE,$D306),0)</f>
        <v>0</v>
      </c>
      <c r="G306" s="25"/>
      <c r="H306" s="161">
        <v>0.125</v>
      </c>
      <c r="I306" s="161">
        <v>0.16666666666666666</v>
      </c>
      <c r="J306" s="161">
        <v>0.25</v>
      </c>
      <c r="K306" s="25"/>
      <c r="L306" s="161" t="s">
        <v>482</v>
      </c>
      <c r="M306" s="161" t="s">
        <v>482</v>
      </c>
      <c r="N306" s="161" t="s">
        <v>482</v>
      </c>
      <c r="O306" s="25"/>
      <c r="P306" s="167">
        <v>1</v>
      </c>
      <c r="Q306" s="167">
        <v>0</v>
      </c>
      <c r="R306" s="167">
        <v>1</v>
      </c>
      <c r="S306" s="160" t="str">
        <f t="shared" si="52"/>
        <v/>
      </c>
      <c r="T306" s="25"/>
      <c r="U306" s="162" t="b" cm="1">
        <f t="array" ref="U306">IF(COUNTIFS($P$8:$R$8,$U$2)&gt;0,$F306*H306*INDEX($P306:$R306,,MATCH($U$2,$P$8:$R$8,0)),
IF($U$2=$S$5,$F306*SUM(H306,IF($S306="",0,IF(INDEX($V$3:$V$5,MATCH($S306,$U$3:$U$5,0))="Yes",L306,0))),
IF($U$2=$S$6,$F306*SUM(H306,IF($S306="",0,IF(INDEX($V$3:$V$5,MATCH($S306,$U$3:$U$5,0))="Yes",L306,0)),0)*$R306)))</f>
        <v>0</v>
      </c>
      <c r="V306" s="162" t="b" cm="1">
        <f t="array" ref="V306">IF(COUNTIFS($P$8:$R$8,$U$2)&gt;0,$F306*I306*INDEX($P306:$R306,,MATCH($U$2,$P$8:$R$8,0)),
IF($U$2=$S$5,$F306*SUM(I306,IF($S306="",0,IF(INDEX($V$3:$V$5,MATCH($S306,$U$3:$U$5,0))="Yes",M306,0))),
IF($U$2=$S$6,$F306*SUM(I306,IF($S306="",0,IF(INDEX($V$3:$V$5,MATCH($S306,$U$3:$U$5,0))="Yes",M306,0)),0)*$R306)))</f>
        <v>0</v>
      </c>
      <c r="W306" s="162" t="b" cm="1">
        <f t="array" ref="W306">IF(COUNTIFS($P$8:$R$8,$U$2)&gt;0,$F306*J306*INDEX($P306:$R306,,MATCH($U$2,$P$8:$R$8,0)),
IF($U$2=$S$5,$F306*SUM(J306,IF($S306="",0,IF(INDEX($V$3:$V$5,MATCH($S306,$U$3:$U$5,0))="Yes",N306,0))),
IF($U$2=$S$6,$F306*SUM(J306,IF($S306="",0,IF(INDEX($V$3:$V$5,MATCH($S306,$U$3:$U$5,0))="Yes",N306,0)),0)*$R306)))</f>
        <v>0</v>
      </c>
      <c r="Y306" s="162" t="e" cm="1">
        <f t="array" ref="Y306">INDEX($U306:$W306,,MATCH('Instructions &amp; General Inputs'!$C$35,$U$8:$W$8,0))</f>
        <v>#N/A</v>
      </c>
      <c r="AA306" s="80" t="s">
        <v>143</v>
      </c>
      <c r="AB306" s="80" t="s">
        <v>147</v>
      </c>
      <c r="AC306" s="80" t="s">
        <v>57</v>
      </c>
      <c r="AD306" s="80" t="s">
        <v>20</v>
      </c>
      <c r="AE306" s="80" t="s">
        <v>14</v>
      </c>
      <c r="AF306" s="80" t="s">
        <v>145</v>
      </c>
      <c r="AG306" s="80">
        <v>6642.0598880201578</v>
      </c>
      <c r="AH306" s="80" t="s">
        <v>33</v>
      </c>
      <c r="AI306">
        <f t="shared" si="53"/>
        <v>2019</v>
      </c>
      <c r="AK306" s="80" t="s">
        <v>163</v>
      </c>
      <c r="AL306" s="80" t="s">
        <v>153</v>
      </c>
      <c r="AM306" s="80" t="s">
        <v>147</v>
      </c>
      <c r="AN306" s="80" t="s">
        <v>58</v>
      </c>
      <c r="AO306" s="80" t="s">
        <v>116</v>
      </c>
      <c r="AP306" s="80" t="s">
        <v>22</v>
      </c>
      <c r="AQ306" s="80">
        <v>9</v>
      </c>
      <c r="AR306">
        <f t="shared" si="54"/>
        <v>2020</v>
      </c>
    </row>
    <row r="307" spans="2:44" x14ac:dyDescent="0.3">
      <c r="B307" s="23" t="s">
        <v>48</v>
      </c>
      <c r="C307" s="23" t="s">
        <v>4</v>
      </c>
      <c r="D307" s="23" t="s">
        <v>7</v>
      </c>
      <c r="E307" s="23" t="s">
        <v>62</v>
      </c>
      <c r="F307" s="82">
        <f>IF(INDEX('Instructions &amp; General Inputs'!$D$24:$D$32,MATCH(E307,'Instructions &amp; General Inputs'!$C$24:$C$32,0))="Yes",SUMIFS($AG:$AG,$AI:$AI,F$5,$AC:$AC,$E307,$AD:$AD,$C307,$AE:$AE,$D307),0)</f>
        <v>0</v>
      </c>
      <c r="G307" s="25"/>
      <c r="H307" s="161">
        <v>0.125</v>
      </c>
      <c r="I307" s="161">
        <v>0.16666666666666666</v>
      </c>
      <c r="J307" s="161">
        <v>0.25</v>
      </c>
      <c r="K307" s="25"/>
      <c r="L307" s="161" t="s">
        <v>482</v>
      </c>
      <c r="M307" s="161" t="s">
        <v>482</v>
      </c>
      <c r="N307" s="161" t="s">
        <v>482</v>
      </c>
      <c r="O307" s="25"/>
      <c r="P307" s="167">
        <v>1</v>
      </c>
      <c r="Q307" s="167">
        <v>0</v>
      </c>
      <c r="R307" s="167">
        <v>1</v>
      </c>
      <c r="S307" s="160" t="str">
        <f t="shared" si="52"/>
        <v/>
      </c>
      <c r="T307" s="25"/>
      <c r="U307" s="162" t="b" cm="1">
        <f t="array" ref="U307">IF(COUNTIFS($P$8:$R$8,$U$2)&gt;0,$F307*H307*INDEX($P307:$R307,,MATCH($U$2,$P$8:$R$8,0)),
IF($U$2=$S$5,$F307*SUM(H307,IF($S307="",0,IF(INDEX($V$3:$V$5,MATCH($S307,$U$3:$U$5,0))="Yes",L307,0))),
IF($U$2=$S$6,$F307*SUM(H307,IF($S307="",0,IF(INDEX($V$3:$V$5,MATCH($S307,$U$3:$U$5,0))="Yes",L307,0)),0)*$R307)))</f>
        <v>0</v>
      </c>
      <c r="V307" s="162" t="b" cm="1">
        <f t="array" ref="V307">IF(COUNTIFS($P$8:$R$8,$U$2)&gt;0,$F307*I307*INDEX($P307:$R307,,MATCH($U$2,$P$8:$R$8,0)),
IF($U$2=$S$5,$F307*SUM(I307,IF($S307="",0,IF(INDEX($V$3:$V$5,MATCH($S307,$U$3:$U$5,0))="Yes",M307,0))),
IF($U$2=$S$6,$F307*SUM(I307,IF($S307="",0,IF(INDEX($V$3:$V$5,MATCH($S307,$U$3:$U$5,0))="Yes",M307,0)),0)*$R307)))</f>
        <v>0</v>
      </c>
      <c r="W307" s="162" t="b" cm="1">
        <f t="array" ref="W307">IF(COUNTIFS($P$8:$R$8,$U$2)&gt;0,$F307*J307*INDEX($P307:$R307,,MATCH($U$2,$P$8:$R$8,0)),
IF($U$2=$S$5,$F307*SUM(J307,IF($S307="",0,IF(INDEX($V$3:$V$5,MATCH($S307,$U$3:$U$5,0))="Yes",N307,0))),
IF($U$2=$S$6,$F307*SUM(J307,IF($S307="",0,IF(INDEX($V$3:$V$5,MATCH($S307,$U$3:$U$5,0))="Yes",N307,0)),0)*$R307)))</f>
        <v>0</v>
      </c>
      <c r="Y307" s="162" t="e" cm="1">
        <f t="array" ref="Y307">INDEX($U307:$W307,,MATCH('Instructions &amp; General Inputs'!$C$35,$U$8:$W$8,0))</f>
        <v>#N/A</v>
      </c>
      <c r="AA307" s="80" t="s">
        <v>143</v>
      </c>
      <c r="AB307" s="80" t="s">
        <v>147</v>
      </c>
      <c r="AC307" s="80" t="s">
        <v>57</v>
      </c>
      <c r="AD307" s="80" t="s">
        <v>20</v>
      </c>
      <c r="AE307" s="80" t="s">
        <v>6</v>
      </c>
      <c r="AF307" s="80" t="s">
        <v>145</v>
      </c>
      <c r="AG307" s="80">
        <v>907.01843094825745</v>
      </c>
      <c r="AH307" s="80" t="s">
        <v>33</v>
      </c>
      <c r="AI307">
        <f t="shared" si="53"/>
        <v>2019</v>
      </c>
      <c r="AK307" s="80" t="s">
        <v>163</v>
      </c>
      <c r="AL307" s="80" t="s">
        <v>153</v>
      </c>
      <c r="AM307" s="80" t="s">
        <v>147</v>
      </c>
      <c r="AN307" s="80" t="s">
        <v>58</v>
      </c>
      <c r="AO307" s="80" t="s">
        <v>116</v>
      </c>
      <c r="AP307" s="80" t="s">
        <v>23</v>
      </c>
      <c r="AQ307" s="80">
        <v>4</v>
      </c>
      <c r="AR307">
        <f t="shared" si="54"/>
        <v>2020</v>
      </c>
    </row>
    <row r="308" spans="2:44" x14ac:dyDescent="0.3">
      <c r="B308" s="23" t="s">
        <v>48</v>
      </c>
      <c r="C308" s="23" t="s">
        <v>4</v>
      </c>
      <c r="D308" s="23" t="s">
        <v>8</v>
      </c>
      <c r="E308" s="23" t="s">
        <v>62</v>
      </c>
      <c r="F308" s="82">
        <f>IF(INDEX('Instructions &amp; General Inputs'!$D$24:$D$32,MATCH(E308,'Instructions &amp; General Inputs'!$C$24:$C$32,0))="Yes",SUMIFS($AG:$AG,$AI:$AI,F$5,$AC:$AC,$E308,$AD:$AD,$C308,$AE:$AE,$D308),0)</f>
        <v>0</v>
      </c>
      <c r="G308" s="25"/>
      <c r="H308" s="161">
        <v>0.125</v>
      </c>
      <c r="I308" s="161">
        <v>0.16666666666666666</v>
      </c>
      <c r="J308" s="161">
        <v>0.25</v>
      </c>
      <c r="K308" s="25"/>
      <c r="L308" s="161" t="s">
        <v>482</v>
      </c>
      <c r="M308" s="161" t="s">
        <v>482</v>
      </c>
      <c r="N308" s="161" t="s">
        <v>482</v>
      </c>
      <c r="O308" s="25"/>
      <c r="P308" s="167">
        <v>1</v>
      </c>
      <c r="Q308" s="167">
        <v>0</v>
      </c>
      <c r="R308" s="167">
        <v>1</v>
      </c>
      <c r="S308" s="160" t="str">
        <f t="shared" si="52"/>
        <v/>
      </c>
      <c r="T308" s="25"/>
      <c r="U308" s="162" t="b" cm="1">
        <f t="array" ref="U308">IF(COUNTIFS($P$8:$R$8,$U$2)&gt;0,$F308*H308*INDEX($P308:$R308,,MATCH($U$2,$P$8:$R$8,0)),
IF($U$2=$S$5,$F308*SUM(H308,IF($S308="",0,IF(INDEX($V$3:$V$5,MATCH($S308,$U$3:$U$5,0))="Yes",L308,0))),
IF($U$2=$S$6,$F308*SUM(H308,IF($S308="",0,IF(INDEX($V$3:$V$5,MATCH($S308,$U$3:$U$5,0))="Yes",L308,0)),0)*$R308)))</f>
        <v>0</v>
      </c>
      <c r="V308" s="162" t="b" cm="1">
        <f t="array" ref="V308">IF(COUNTIFS($P$8:$R$8,$U$2)&gt;0,$F308*I308*INDEX($P308:$R308,,MATCH($U$2,$P$8:$R$8,0)),
IF($U$2=$S$5,$F308*SUM(I308,IF($S308="",0,IF(INDEX($V$3:$V$5,MATCH($S308,$U$3:$U$5,0))="Yes",M308,0))),
IF($U$2=$S$6,$F308*SUM(I308,IF($S308="",0,IF(INDEX($V$3:$V$5,MATCH($S308,$U$3:$U$5,0))="Yes",M308,0)),0)*$R308)))</f>
        <v>0</v>
      </c>
      <c r="W308" s="162" t="b" cm="1">
        <f t="array" ref="W308">IF(COUNTIFS($P$8:$R$8,$U$2)&gt;0,$F308*J308*INDEX($P308:$R308,,MATCH($U$2,$P$8:$R$8,0)),
IF($U$2=$S$5,$F308*SUM(J308,IF($S308="",0,IF(INDEX($V$3:$V$5,MATCH($S308,$U$3:$U$5,0))="Yes",N308,0))),
IF($U$2=$S$6,$F308*SUM(J308,IF($S308="",0,IF(INDEX($V$3:$V$5,MATCH($S308,$U$3:$U$5,0))="Yes",N308,0)),0)*$R308)))</f>
        <v>0</v>
      </c>
      <c r="Y308" s="162" t="e" cm="1">
        <f t="array" ref="Y308">INDEX($U308:$W308,,MATCH('Instructions &amp; General Inputs'!$C$35,$U$8:$W$8,0))</f>
        <v>#N/A</v>
      </c>
      <c r="AA308" s="80" t="s">
        <v>143</v>
      </c>
      <c r="AB308" s="80" t="s">
        <v>147</v>
      </c>
      <c r="AC308" s="80" t="s">
        <v>57</v>
      </c>
      <c r="AD308" s="80" t="s">
        <v>24</v>
      </c>
      <c r="AE308" s="80" t="s">
        <v>22</v>
      </c>
      <c r="AF308" s="80" t="s">
        <v>145</v>
      </c>
      <c r="AG308" s="80">
        <v>546.18893900513649</v>
      </c>
      <c r="AH308" s="80" t="s">
        <v>33</v>
      </c>
      <c r="AI308">
        <f t="shared" si="53"/>
        <v>2019</v>
      </c>
      <c r="AK308" s="80" t="s">
        <v>163</v>
      </c>
      <c r="AL308" s="80" t="s">
        <v>153</v>
      </c>
      <c r="AM308" s="80" t="s">
        <v>147</v>
      </c>
      <c r="AN308" s="80" t="s">
        <v>58</v>
      </c>
      <c r="AO308" s="80" t="s">
        <v>13</v>
      </c>
      <c r="AP308" s="80" t="s">
        <v>14</v>
      </c>
      <c r="AQ308" s="80">
        <v>14</v>
      </c>
      <c r="AR308">
        <f t="shared" si="54"/>
        <v>2020</v>
      </c>
    </row>
    <row r="309" spans="2:44" x14ac:dyDescent="0.3">
      <c r="B309" s="23" t="s">
        <v>48</v>
      </c>
      <c r="C309" s="23" t="s">
        <v>4</v>
      </c>
      <c r="D309" s="23" t="s">
        <v>9</v>
      </c>
      <c r="E309" s="23" t="s">
        <v>62</v>
      </c>
      <c r="F309" s="82">
        <f>IF(INDEX('Instructions &amp; General Inputs'!$D$24:$D$32,MATCH(E309,'Instructions &amp; General Inputs'!$C$24:$C$32,0))="Yes",SUMIFS($AG:$AG,$AI:$AI,F$5,$AC:$AC,$E309,$AD:$AD,$C309,$AE:$AE,$D309),0)</f>
        <v>0</v>
      </c>
      <c r="G309" s="25"/>
      <c r="H309" s="161">
        <v>0.125</v>
      </c>
      <c r="I309" s="161">
        <v>0.16666666666666666</v>
      </c>
      <c r="J309" s="161">
        <v>0.25</v>
      </c>
      <c r="K309" s="25"/>
      <c r="L309" s="161" t="s">
        <v>482</v>
      </c>
      <c r="M309" s="161" t="s">
        <v>482</v>
      </c>
      <c r="N309" s="161" t="s">
        <v>482</v>
      </c>
      <c r="O309" s="25"/>
      <c r="P309" s="167">
        <v>1</v>
      </c>
      <c r="Q309" s="167">
        <v>0</v>
      </c>
      <c r="R309" s="167">
        <v>1</v>
      </c>
      <c r="S309" s="160" t="str">
        <f t="shared" si="52"/>
        <v/>
      </c>
      <c r="T309" s="25"/>
      <c r="U309" s="162" t="b" cm="1">
        <f t="array" ref="U309">IF(COUNTIFS($P$8:$R$8,$U$2)&gt;0,$F309*H309*INDEX($P309:$R309,,MATCH($U$2,$P$8:$R$8,0)),
IF($U$2=$S$5,$F309*SUM(H309,IF($S309="",0,IF(INDEX($V$3:$V$5,MATCH($S309,$U$3:$U$5,0))="Yes",L309,0))),
IF($U$2=$S$6,$F309*SUM(H309,IF($S309="",0,IF(INDEX($V$3:$V$5,MATCH($S309,$U$3:$U$5,0))="Yes",L309,0)),0)*$R309)))</f>
        <v>0</v>
      </c>
      <c r="V309" s="162" t="b" cm="1">
        <f t="array" ref="V309">IF(COUNTIFS($P$8:$R$8,$U$2)&gt;0,$F309*I309*INDEX($P309:$R309,,MATCH($U$2,$P$8:$R$8,0)),
IF($U$2=$S$5,$F309*SUM(I309,IF($S309="",0,IF(INDEX($V$3:$V$5,MATCH($S309,$U$3:$U$5,0))="Yes",M309,0))),
IF($U$2=$S$6,$F309*SUM(I309,IF($S309="",0,IF(INDEX($V$3:$V$5,MATCH($S309,$U$3:$U$5,0))="Yes",M309,0)),0)*$R309)))</f>
        <v>0</v>
      </c>
      <c r="W309" s="162" t="b" cm="1">
        <f t="array" ref="W309">IF(COUNTIFS($P$8:$R$8,$U$2)&gt;0,$F309*J309*INDEX($P309:$R309,,MATCH($U$2,$P$8:$R$8,0)),
IF($U$2=$S$5,$F309*SUM(J309,IF($S309="",0,IF(INDEX($V$3:$V$5,MATCH($S309,$U$3:$U$5,0))="Yes",N309,0))),
IF($U$2=$S$6,$F309*SUM(J309,IF($S309="",0,IF(INDEX($V$3:$V$5,MATCH($S309,$U$3:$U$5,0))="Yes",N309,0)),0)*$R309)))</f>
        <v>0</v>
      </c>
      <c r="Y309" s="162" t="e" cm="1">
        <f t="array" ref="Y309">INDEX($U309:$W309,,MATCH('Instructions &amp; General Inputs'!$C$35,$U$8:$W$8,0))</f>
        <v>#N/A</v>
      </c>
      <c r="AA309" s="80" t="s">
        <v>143</v>
      </c>
      <c r="AB309" s="80" t="s">
        <v>147</v>
      </c>
      <c r="AC309" s="80" t="s">
        <v>57</v>
      </c>
      <c r="AD309" s="80" t="s">
        <v>24</v>
      </c>
      <c r="AE309" s="80" t="s">
        <v>23</v>
      </c>
      <c r="AF309" s="80" t="s">
        <v>145</v>
      </c>
      <c r="AG309" s="80">
        <v>427.61290198564529</v>
      </c>
      <c r="AH309" s="80" t="s">
        <v>33</v>
      </c>
      <c r="AI309">
        <f t="shared" si="53"/>
        <v>2019</v>
      </c>
      <c r="AK309" s="80" t="s">
        <v>163</v>
      </c>
      <c r="AL309" s="80" t="s">
        <v>153</v>
      </c>
      <c r="AM309" s="80" t="s">
        <v>147</v>
      </c>
      <c r="AN309" s="80" t="s">
        <v>58</v>
      </c>
      <c r="AO309" s="80" t="s">
        <v>15</v>
      </c>
      <c r="AP309" s="80" t="s">
        <v>14</v>
      </c>
      <c r="AQ309" s="80">
        <v>22</v>
      </c>
      <c r="AR309">
        <f t="shared" si="54"/>
        <v>2020</v>
      </c>
    </row>
    <row r="310" spans="2:44" x14ac:dyDescent="0.3">
      <c r="B310" s="23" t="s">
        <v>48</v>
      </c>
      <c r="C310" s="23" t="s">
        <v>4</v>
      </c>
      <c r="D310" s="23" t="s">
        <v>10</v>
      </c>
      <c r="E310" s="23" t="s">
        <v>62</v>
      </c>
      <c r="F310" s="82">
        <f>IF(INDEX('Instructions &amp; General Inputs'!$D$24:$D$32,MATCH(E310,'Instructions &amp; General Inputs'!$C$24:$C$32,0))="Yes",SUMIFS($AG:$AG,$AI:$AI,F$5,$AC:$AC,$E310,$AD:$AD,$C310,$AE:$AE,$D310),0)</f>
        <v>0</v>
      </c>
      <c r="G310" s="25"/>
      <c r="H310" s="161">
        <v>0.125</v>
      </c>
      <c r="I310" s="161">
        <v>0.16666666666666666</v>
      </c>
      <c r="J310" s="161">
        <v>0.25</v>
      </c>
      <c r="K310" s="25"/>
      <c r="L310" s="161" t="s">
        <v>482</v>
      </c>
      <c r="M310" s="161" t="s">
        <v>482</v>
      </c>
      <c r="N310" s="161" t="s">
        <v>482</v>
      </c>
      <c r="O310" s="25"/>
      <c r="P310" s="167">
        <v>1</v>
      </c>
      <c r="Q310" s="167">
        <v>0</v>
      </c>
      <c r="R310" s="167">
        <v>1</v>
      </c>
      <c r="S310" s="160" t="str">
        <f t="shared" si="52"/>
        <v/>
      </c>
      <c r="T310" s="25"/>
      <c r="U310" s="162" t="b" cm="1">
        <f t="array" ref="U310">IF(COUNTIFS($P$8:$R$8,$U$2)&gt;0,$F310*H310*INDEX($P310:$R310,,MATCH($U$2,$P$8:$R$8,0)),
IF($U$2=$S$5,$F310*SUM(H310,IF($S310="",0,IF(INDEX($V$3:$V$5,MATCH($S310,$U$3:$U$5,0))="Yes",L310,0))),
IF($U$2=$S$6,$F310*SUM(H310,IF($S310="",0,IF(INDEX($V$3:$V$5,MATCH($S310,$U$3:$U$5,0))="Yes",L310,0)),0)*$R310)))</f>
        <v>0</v>
      </c>
      <c r="V310" s="162" t="b" cm="1">
        <f t="array" ref="V310">IF(COUNTIFS($P$8:$R$8,$U$2)&gt;0,$F310*I310*INDEX($P310:$R310,,MATCH($U$2,$P$8:$R$8,0)),
IF($U$2=$S$5,$F310*SUM(I310,IF($S310="",0,IF(INDEX($V$3:$V$5,MATCH($S310,$U$3:$U$5,0))="Yes",M310,0))),
IF($U$2=$S$6,$F310*SUM(I310,IF($S310="",0,IF(INDEX($V$3:$V$5,MATCH($S310,$U$3:$U$5,0))="Yes",M310,0)),0)*$R310)))</f>
        <v>0</v>
      </c>
      <c r="W310" s="162" t="b" cm="1">
        <f t="array" ref="W310">IF(COUNTIFS($P$8:$R$8,$U$2)&gt;0,$F310*J310*INDEX($P310:$R310,,MATCH($U$2,$P$8:$R$8,0)),
IF($U$2=$S$5,$F310*SUM(J310,IF($S310="",0,IF(INDEX($V$3:$V$5,MATCH($S310,$U$3:$U$5,0))="Yes",N310,0))),
IF($U$2=$S$6,$F310*SUM(J310,IF($S310="",0,IF(INDEX($V$3:$V$5,MATCH($S310,$U$3:$U$5,0))="Yes",N310,0)),0)*$R310)))</f>
        <v>0</v>
      </c>
      <c r="Y310" s="162" t="e" cm="1">
        <f t="array" ref="Y310">INDEX($U310:$W310,,MATCH('Instructions &amp; General Inputs'!$C$35,$U$8:$W$8,0))</f>
        <v>#N/A</v>
      </c>
      <c r="AA310" s="80" t="s">
        <v>143</v>
      </c>
      <c r="AB310" s="80" t="s">
        <v>147</v>
      </c>
      <c r="AC310" s="80" t="s">
        <v>57</v>
      </c>
      <c r="AD310" s="80" t="s">
        <v>116</v>
      </c>
      <c r="AE310" s="80" t="s">
        <v>22</v>
      </c>
      <c r="AF310" s="80" t="s">
        <v>145</v>
      </c>
      <c r="AG310" s="80">
        <v>2304.5022898875177</v>
      </c>
      <c r="AH310" s="80" t="s">
        <v>33</v>
      </c>
      <c r="AI310">
        <f t="shared" si="53"/>
        <v>2019</v>
      </c>
      <c r="AK310" s="80" t="s">
        <v>163</v>
      </c>
      <c r="AL310" s="80" t="s">
        <v>153</v>
      </c>
      <c r="AM310" s="80" t="s">
        <v>147</v>
      </c>
      <c r="AN310" s="80" t="s">
        <v>58</v>
      </c>
      <c r="AO310" s="80" t="s">
        <v>4</v>
      </c>
      <c r="AP310" s="80" t="s">
        <v>7</v>
      </c>
      <c r="AQ310" s="80">
        <v>1</v>
      </c>
      <c r="AR310">
        <f t="shared" si="54"/>
        <v>2020</v>
      </c>
    </row>
    <row r="311" spans="2:44" x14ac:dyDescent="0.3">
      <c r="B311" s="23" t="s">
        <v>48</v>
      </c>
      <c r="C311" s="23" t="s">
        <v>11</v>
      </c>
      <c r="D311" s="23" t="s">
        <v>12</v>
      </c>
      <c r="E311" s="23" t="s">
        <v>62</v>
      </c>
      <c r="F311" s="82">
        <f>IF(INDEX('Instructions &amp; General Inputs'!$D$24:$D$32,MATCH(E311,'Instructions &amp; General Inputs'!$C$24:$C$32,0))="Yes",SUMIFS($AG:$AG,$AI:$AI,F$5,$AC:$AC,$E311,$AD:$AD,$C311,$AE:$AE,$D311),0)</f>
        <v>0</v>
      </c>
      <c r="G311" s="25"/>
      <c r="H311" s="161">
        <v>7.4999999999999997E-2</v>
      </c>
      <c r="I311" s="161">
        <v>9.9999999999999992E-2</v>
      </c>
      <c r="J311" s="161">
        <v>0.15</v>
      </c>
      <c r="K311" s="25"/>
      <c r="L311" s="161">
        <v>0.4</v>
      </c>
      <c r="M311" s="161">
        <v>0.4</v>
      </c>
      <c r="N311" s="161">
        <v>0.4</v>
      </c>
      <c r="O311" s="25"/>
      <c r="P311" s="167">
        <v>1</v>
      </c>
      <c r="Q311" s="167">
        <v>0</v>
      </c>
      <c r="R311" s="167">
        <v>1</v>
      </c>
      <c r="S311" s="160" t="str">
        <f t="shared" si="52"/>
        <v>SMI</v>
      </c>
      <c r="T311" s="25"/>
      <c r="U311" s="162" t="b" cm="1">
        <f t="array" ref="U311">IF(COUNTIFS($P$8:$R$8,$U$2)&gt;0,$F311*H311*INDEX($P311:$R311,,MATCH($U$2,$P$8:$R$8,0)),
IF($U$2=$S$5,$F311*SUM(H311,IF($S311="",0,IF(INDEX($V$3:$V$5,MATCH($S311,$U$3:$U$5,0))="Yes",L311,0))),
IF($U$2=$S$6,$F311*SUM(H311,IF($S311="",0,IF(INDEX($V$3:$V$5,MATCH($S311,$U$3:$U$5,0))="Yes",L311,0)),0)*$R311)))</f>
        <v>0</v>
      </c>
      <c r="V311" s="162" t="b" cm="1">
        <f t="array" ref="V311">IF(COUNTIFS($P$8:$R$8,$U$2)&gt;0,$F311*I311*INDEX($P311:$R311,,MATCH($U$2,$P$8:$R$8,0)),
IF($U$2=$S$5,$F311*SUM(I311,IF($S311="",0,IF(INDEX($V$3:$V$5,MATCH($S311,$U$3:$U$5,0))="Yes",M311,0))),
IF($U$2=$S$6,$F311*SUM(I311,IF($S311="",0,IF(INDEX($V$3:$V$5,MATCH($S311,$U$3:$U$5,0))="Yes",M311,0)),0)*$R311)))</f>
        <v>0</v>
      </c>
      <c r="W311" s="162" t="b" cm="1">
        <f t="array" ref="W311">IF(COUNTIFS($P$8:$R$8,$U$2)&gt;0,$F311*J311*INDEX($P311:$R311,,MATCH($U$2,$P$8:$R$8,0)),
IF($U$2=$S$5,$F311*SUM(J311,IF($S311="",0,IF(INDEX($V$3:$V$5,MATCH($S311,$U$3:$U$5,0))="Yes",N311,0))),
IF($U$2=$S$6,$F311*SUM(J311,IF($S311="",0,IF(INDEX($V$3:$V$5,MATCH($S311,$U$3:$U$5,0))="Yes",N311,0)),0)*$R311)))</f>
        <v>0</v>
      </c>
      <c r="Y311" s="162" t="e" cm="1">
        <f t="array" ref="Y311">INDEX($U311:$W311,,MATCH('Instructions &amp; General Inputs'!$C$35,$U$8:$W$8,0))</f>
        <v>#N/A</v>
      </c>
      <c r="AA311" s="80" t="s">
        <v>143</v>
      </c>
      <c r="AB311" s="80" t="s">
        <v>147</v>
      </c>
      <c r="AC311" s="80" t="s">
        <v>57</v>
      </c>
      <c r="AD311" s="80" t="s">
        <v>116</v>
      </c>
      <c r="AE311" s="80" t="s">
        <v>23</v>
      </c>
      <c r="AF311" s="80" t="s">
        <v>145</v>
      </c>
      <c r="AG311" s="80">
        <v>1958.4838578552008</v>
      </c>
      <c r="AH311" s="80" t="s">
        <v>33</v>
      </c>
      <c r="AI311">
        <f t="shared" si="53"/>
        <v>2019</v>
      </c>
      <c r="AK311" s="80" t="s">
        <v>163</v>
      </c>
      <c r="AL311" s="80" t="s">
        <v>153</v>
      </c>
      <c r="AM311" s="80" t="s">
        <v>147</v>
      </c>
      <c r="AN311" s="80" t="s">
        <v>58</v>
      </c>
      <c r="AO311" s="80" t="s">
        <v>4</v>
      </c>
      <c r="AP311" s="80" t="s">
        <v>8</v>
      </c>
      <c r="AQ311" s="80">
        <v>2287</v>
      </c>
      <c r="AR311">
        <f t="shared" si="54"/>
        <v>2020</v>
      </c>
    </row>
    <row r="312" spans="2:44" x14ac:dyDescent="0.3">
      <c r="B312" s="23" t="s">
        <v>48</v>
      </c>
      <c r="C312" s="23" t="s">
        <v>11</v>
      </c>
      <c r="D312" s="23" t="s">
        <v>8</v>
      </c>
      <c r="E312" s="23" t="s">
        <v>62</v>
      </c>
      <c r="F312" s="82">
        <f>IF(INDEX('Instructions &amp; General Inputs'!$D$24:$D$32,MATCH(E312,'Instructions &amp; General Inputs'!$C$24:$C$32,0))="Yes",SUMIFS($AG:$AG,$AI:$AI,F$5,$AC:$AC,$E312,$AD:$AD,$C312,$AE:$AE,$D312),0)</f>
        <v>0</v>
      </c>
      <c r="G312" s="25"/>
      <c r="H312" s="161">
        <v>7.4999999999999997E-2</v>
      </c>
      <c r="I312" s="161">
        <v>9.9999999999999992E-2</v>
      </c>
      <c r="J312" s="161">
        <v>0.15</v>
      </c>
      <c r="K312" s="25"/>
      <c r="L312" s="161">
        <v>0.4</v>
      </c>
      <c r="M312" s="161">
        <v>0.4</v>
      </c>
      <c r="N312" s="161">
        <v>0.4</v>
      </c>
      <c r="O312" s="25"/>
      <c r="P312" s="167">
        <v>1</v>
      </c>
      <c r="Q312" s="167">
        <v>0</v>
      </c>
      <c r="R312" s="167">
        <v>1</v>
      </c>
      <c r="S312" s="160" t="str">
        <f t="shared" si="52"/>
        <v>SMI</v>
      </c>
      <c r="T312" s="25"/>
      <c r="U312" s="162" t="b" cm="1">
        <f t="array" ref="U312">IF(COUNTIFS($P$8:$R$8,$U$2)&gt;0,$F312*H312*INDEX($P312:$R312,,MATCH($U$2,$P$8:$R$8,0)),
IF($U$2=$S$5,$F312*SUM(H312,IF($S312="",0,IF(INDEX($V$3:$V$5,MATCH($S312,$U$3:$U$5,0))="Yes",L312,0))),
IF($U$2=$S$6,$F312*SUM(H312,IF($S312="",0,IF(INDEX($V$3:$V$5,MATCH($S312,$U$3:$U$5,0))="Yes",L312,0)),0)*$R312)))</f>
        <v>0</v>
      </c>
      <c r="V312" s="162" t="b" cm="1">
        <f t="array" ref="V312">IF(COUNTIFS($P$8:$R$8,$U$2)&gt;0,$F312*I312*INDEX($P312:$R312,,MATCH($U$2,$P$8:$R$8,0)),
IF($U$2=$S$5,$F312*SUM(I312,IF($S312="",0,IF(INDEX($V$3:$V$5,MATCH($S312,$U$3:$U$5,0))="Yes",M312,0))),
IF($U$2=$S$6,$F312*SUM(I312,IF($S312="",0,IF(INDEX($V$3:$V$5,MATCH($S312,$U$3:$U$5,0))="Yes",M312,0)),0)*$R312)))</f>
        <v>0</v>
      </c>
      <c r="W312" s="162" t="b" cm="1">
        <f t="array" ref="W312">IF(COUNTIFS($P$8:$R$8,$U$2)&gt;0,$F312*J312*INDEX($P312:$R312,,MATCH($U$2,$P$8:$R$8,0)),
IF($U$2=$S$5,$F312*SUM(J312,IF($S312="",0,IF(INDEX($V$3:$V$5,MATCH($S312,$U$3:$U$5,0))="Yes",N312,0))),
IF($U$2=$S$6,$F312*SUM(J312,IF($S312="",0,IF(INDEX($V$3:$V$5,MATCH($S312,$U$3:$U$5,0))="Yes",N312,0)),0)*$R312)))</f>
        <v>0</v>
      </c>
      <c r="Y312" s="162" t="e" cm="1">
        <f t="array" ref="Y312">INDEX($U312:$W312,,MATCH('Instructions &amp; General Inputs'!$C$35,$U$8:$W$8,0))</f>
        <v>#N/A</v>
      </c>
      <c r="AA312" s="80" t="s">
        <v>143</v>
      </c>
      <c r="AB312" s="80" t="s">
        <v>147</v>
      </c>
      <c r="AC312" s="80" t="s">
        <v>57</v>
      </c>
      <c r="AD312" s="80" t="s">
        <v>26</v>
      </c>
      <c r="AE312" s="80" t="s">
        <v>18</v>
      </c>
      <c r="AF312" s="80" t="s">
        <v>149</v>
      </c>
      <c r="AG312" s="80">
        <v>0.14285700023174286</v>
      </c>
      <c r="AH312" s="80" t="s">
        <v>33</v>
      </c>
      <c r="AI312">
        <f t="shared" si="53"/>
        <v>2019</v>
      </c>
      <c r="AK312" s="80" t="s">
        <v>163</v>
      </c>
      <c r="AL312" s="80" t="s">
        <v>153</v>
      </c>
      <c r="AM312" s="80" t="s">
        <v>147</v>
      </c>
      <c r="AN312" s="80" t="s">
        <v>58</v>
      </c>
      <c r="AO312" s="80" t="s">
        <v>11</v>
      </c>
      <c r="AP312" s="80" t="s">
        <v>8</v>
      </c>
      <c r="AQ312" s="80">
        <v>369</v>
      </c>
      <c r="AR312">
        <f t="shared" si="54"/>
        <v>2020</v>
      </c>
    </row>
    <row r="313" spans="2:44" x14ac:dyDescent="0.3">
      <c r="B313" s="23" t="s">
        <v>48</v>
      </c>
      <c r="C313" s="23" t="s">
        <v>11</v>
      </c>
      <c r="D313" s="23" t="s">
        <v>9</v>
      </c>
      <c r="E313" s="23" t="s">
        <v>62</v>
      </c>
      <c r="F313" s="82">
        <f>IF(INDEX('Instructions &amp; General Inputs'!$D$24:$D$32,MATCH(E313,'Instructions &amp; General Inputs'!$C$24:$C$32,0))="Yes",SUMIFS($AG:$AG,$AI:$AI,F$5,$AC:$AC,$E313,$AD:$AD,$C313,$AE:$AE,$D313),0)</f>
        <v>0</v>
      </c>
      <c r="G313" s="25"/>
      <c r="H313" s="161">
        <v>7.4999999999999997E-2</v>
      </c>
      <c r="I313" s="161">
        <v>9.9999999999999992E-2</v>
      </c>
      <c r="J313" s="161">
        <v>0.15</v>
      </c>
      <c r="K313" s="25"/>
      <c r="L313" s="161">
        <v>0.4</v>
      </c>
      <c r="M313" s="161">
        <v>0.4</v>
      </c>
      <c r="N313" s="161">
        <v>0.4</v>
      </c>
      <c r="O313" s="25"/>
      <c r="P313" s="167">
        <v>1</v>
      </c>
      <c r="Q313" s="167">
        <v>0</v>
      </c>
      <c r="R313" s="167">
        <v>1</v>
      </c>
      <c r="S313" s="160" t="str">
        <f t="shared" si="52"/>
        <v>SMI</v>
      </c>
      <c r="T313" s="25"/>
      <c r="U313" s="162" t="b" cm="1">
        <f t="array" ref="U313">IF(COUNTIFS($P$8:$R$8,$U$2)&gt;0,$F313*H313*INDEX($P313:$R313,,MATCH($U$2,$P$8:$R$8,0)),
IF($U$2=$S$5,$F313*SUM(H313,IF($S313="",0,IF(INDEX($V$3:$V$5,MATCH($S313,$U$3:$U$5,0))="Yes",L313,0))),
IF($U$2=$S$6,$F313*SUM(H313,IF($S313="",0,IF(INDEX($V$3:$V$5,MATCH($S313,$U$3:$U$5,0))="Yes",L313,0)),0)*$R313)))</f>
        <v>0</v>
      </c>
      <c r="V313" s="162" t="b" cm="1">
        <f t="array" ref="V313">IF(COUNTIFS($P$8:$R$8,$U$2)&gt;0,$F313*I313*INDEX($P313:$R313,,MATCH($U$2,$P$8:$R$8,0)),
IF($U$2=$S$5,$F313*SUM(I313,IF($S313="",0,IF(INDEX($V$3:$V$5,MATCH($S313,$U$3:$U$5,0))="Yes",M313,0))),
IF($U$2=$S$6,$F313*SUM(I313,IF($S313="",0,IF(INDEX($V$3:$V$5,MATCH($S313,$U$3:$U$5,0))="Yes",M313,0)),0)*$R313)))</f>
        <v>0</v>
      </c>
      <c r="W313" s="162" t="b" cm="1">
        <f t="array" ref="W313">IF(COUNTIFS($P$8:$R$8,$U$2)&gt;0,$F313*J313*INDEX($P313:$R313,,MATCH($U$2,$P$8:$R$8,0)),
IF($U$2=$S$5,$F313*SUM(J313,IF($S313="",0,IF(INDEX($V$3:$V$5,MATCH($S313,$U$3:$U$5,0))="Yes",N313,0))),
IF($U$2=$S$6,$F313*SUM(J313,IF($S313="",0,IF(INDEX($V$3:$V$5,MATCH($S313,$U$3:$U$5,0))="Yes",N313,0)),0)*$R313)))</f>
        <v>0</v>
      </c>
      <c r="Y313" s="162" t="e" cm="1">
        <f t="array" ref="Y313">INDEX($U313:$W313,,MATCH('Instructions &amp; General Inputs'!$C$35,$U$8:$W$8,0))</f>
        <v>#N/A</v>
      </c>
      <c r="AA313" s="80" t="s">
        <v>143</v>
      </c>
      <c r="AB313" s="80" t="s">
        <v>147</v>
      </c>
      <c r="AC313" s="80" t="s">
        <v>57</v>
      </c>
      <c r="AD313" s="80" t="s">
        <v>26</v>
      </c>
      <c r="AE313" s="80" t="s">
        <v>18</v>
      </c>
      <c r="AF313" s="80" t="s">
        <v>145</v>
      </c>
      <c r="AG313" s="80">
        <v>10699.058722525835</v>
      </c>
      <c r="AH313" s="80" t="s">
        <v>33</v>
      </c>
      <c r="AI313">
        <f t="shared" si="53"/>
        <v>2019</v>
      </c>
      <c r="AK313" s="80" t="s">
        <v>163</v>
      </c>
      <c r="AL313" s="80" t="s">
        <v>153</v>
      </c>
      <c r="AM313" s="80" t="s">
        <v>147</v>
      </c>
      <c r="AN313" s="80" t="s">
        <v>59</v>
      </c>
      <c r="AO313" s="80" t="s">
        <v>20</v>
      </c>
      <c r="AP313" s="80" t="s">
        <v>14</v>
      </c>
      <c r="AQ313" s="80">
        <v>3</v>
      </c>
      <c r="AR313">
        <f t="shared" si="54"/>
        <v>2020</v>
      </c>
    </row>
    <row r="314" spans="2:44" x14ac:dyDescent="0.3">
      <c r="B314" s="23" t="s">
        <v>48</v>
      </c>
      <c r="C314" s="23" t="s">
        <v>11</v>
      </c>
      <c r="D314" s="23" t="s">
        <v>10</v>
      </c>
      <c r="E314" s="23" t="s">
        <v>62</v>
      </c>
      <c r="F314" s="82">
        <f>IF(INDEX('Instructions &amp; General Inputs'!$D$24:$D$32,MATCH(E314,'Instructions &amp; General Inputs'!$C$24:$C$32,0))="Yes",SUMIFS($AG:$AG,$AI:$AI,F$5,$AC:$AC,$E314,$AD:$AD,$C314,$AE:$AE,$D314),0)</f>
        <v>0</v>
      </c>
      <c r="G314" s="25"/>
      <c r="H314" s="161">
        <v>7.4999999999999997E-2</v>
      </c>
      <c r="I314" s="161">
        <v>9.9999999999999992E-2</v>
      </c>
      <c r="J314" s="161">
        <v>0.15</v>
      </c>
      <c r="K314" s="25"/>
      <c r="L314" s="161">
        <v>0.4</v>
      </c>
      <c r="M314" s="161">
        <v>0.4</v>
      </c>
      <c r="N314" s="161">
        <v>0.4</v>
      </c>
      <c r="O314" s="25"/>
      <c r="P314" s="167">
        <v>1</v>
      </c>
      <c r="Q314" s="167">
        <v>0</v>
      </c>
      <c r="R314" s="167">
        <v>1</v>
      </c>
      <c r="S314" s="160" t="str">
        <f t="shared" si="52"/>
        <v>SMI</v>
      </c>
      <c r="T314" s="25"/>
      <c r="U314" s="162" t="b" cm="1">
        <f t="array" ref="U314">IF(COUNTIFS($P$8:$R$8,$U$2)&gt;0,$F314*H314*INDEX($P314:$R314,,MATCH($U$2,$P$8:$R$8,0)),
IF($U$2=$S$5,$F314*SUM(H314,IF($S314="",0,IF(INDEX($V$3:$V$5,MATCH($S314,$U$3:$U$5,0))="Yes",L314,0))),
IF($U$2=$S$6,$F314*SUM(H314,IF($S314="",0,IF(INDEX($V$3:$V$5,MATCH($S314,$U$3:$U$5,0))="Yes",L314,0)),0)*$R314)))</f>
        <v>0</v>
      </c>
      <c r="V314" s="162" t="b" cm="1">
        <f t="array" ref="V314">IF(COUNTIFS($P$8:$R$8,$U$2)&gt;0,$F314*I314*INDEX($P314:$R314,,MATCH($U$2,$P$8:$R$8,0)),
IF($U$2=$S$5,$F314*SUM(I314,IF($S314="",0,IF(INDEX($V$3:$V$5,MATCH($S314,$U$3:$U$5,0))="Yes",M314,0))),
IF($U$2=$S$6,$F314*SUM(I314,IF($S314="",0,IF(INDEX($V$3:$V$5,MATCH($S314,$U$3:$U$5,0))="Yes",M314,0)),0)*$R314)))</f>
        <v>0</v>
      </c>
      <c r="W314" s="162" t="b" cm="1">
        <f t="array" ref="W314">IF(COUNTIFS($P$8:$R$8,$U$2)&gt;0,$F314*J314*INDEX($P314:$R314,,MATCH($U$2,$P$8:$R$8,0)),
IF($U$2=$S$5,$F314*SUM(J314,IF($S314="",0,IF(INDEX($V$3:$V$5,MATCH($S314,$U$3:$U$5,0))="Yes",N314,0))),
IF($U$2=$S$6,$F314*SUM(J314,IF($S314="",0,IF(INDEX($V$3:$V$5,MATCH($S314,$U$3:$U$5,0))="Yes",N314,0)),0)*$R314)))</f>
        <v>0</v>
      </c>
      <c r="Y314" s="162" t="e" cm="1">
        <f t="array" ref="Y314">INDEX($U314:$W314,,MATCH('Instructions &amp; General Inputs'!$C$35,$U$8:$W$8,0))</f>
        <v>#N/A</v>
      </c>
      <c r="AA314" s="80" t="s">
        <v>143</v>
      </c>
      <c r="AB314" s="80" t="s">
        <v>147</v>
      </c>
      <c r="AC314" s="80" t="s">
        <v>57</v>
      </c>
      <c r="AD314" s="80" t="s">
        <v>26</v>
      </c>
      <c r="AE314" s="80" t="s">
        <v>19</v>
      </c>
      <c r="AF314" s="80" t="s">
        <v>145</v>
      </c>
      <c r="AG314" s="80">
        <v>15525.683136880398</v>
      </c>
      <c r="AH314" s="80" t="s">
        <v>33</v>
      </c>
      <c r="AI314">
        <f t="shared" si="53"/>
        <v>2019</v>
      </c>
      <c r="AK314" s="80" t="s">
        <v>163</v>
      </c>
      <c r="AL314" s="80" t="s">
        <v>153</v>
      </c>
      <c r="AM314" s="80" t="s">
        <v>147</v>
      </c>
      <c r="AN314" s="80" t="s">
        <v>59</v>
      </c>
      <c r="AO314" s="80" t="s">
        <v>116</v>
      </c>
      <c r="AP314" s="80" t="s">
        <v>23</v>
      </c>
      <c r="AQ314" s="80">
        <v>1</v>
      </c>
      <c r="AR314">
        <f t="shared" si="54"/>
        <v>2020</v>
      </c>
    </row>
    <row r="315" spans="2:44" x14ac:dyDescent="0.3">
      <c r="B315" s="23" t="s">
        <v>48</v>
      </c>
      <c r="C315" s="23" t="s">
        <v>13</v>
      </c>
      <c r="D315" s="23" t="s">
        <v>5</v>
      </c>
      <c r="E315" s="23" t="s">
        <v>62</v>
      </c>
      <c r="F315" s="82">
        <f>IF(INDEX('Instructions &amp; General Inputs'!$D$24:$D$32,MATCH(E315,'Instructions &amp; General Inputs'!$C$24:$C$32,0))="Yes",SUMIFS($AG:$AG,$AI:$AI,F$5,$AC:$AC,$E315,$AD:$AD,$C315,$AE:$AE,$D315),0)</f>
        <v>0</v>
      </c>
      <c r="G315" s="25"/>
      <c r="H315" s="161">
        <v>0.125</v>
      </c>
      <c r="I315" s="161">
        <v>0.16666666666666666</v>
      </c>
      <c r="J315" s="161">
        <v>0.25</v>
      </c>
      <c r="K315" s="25"/>
      <c r="L315" s="161" t="s">
        <v>482</v>
      </c>
      <c r="M315" s="161" t="s">
        <v>482</v>
      </c>
      <c r="N315" s="161" t="s">
        <v>482</v>
      </c>
      <c r="O315" s="25"/>
      <c r="P315" s="167">
        <v>1</v>
      </c>
      <c r="Q315" s="167">
        <v>0</v>
      </c>
      <c r="R315" s="167">
        <v>1</v>
      </c>
      <c r="S315" s="160" t="str">
        <f t="shared" si="52"/>
        <v/>
      </c>
      <c r="T315" s="25"/>
      <c r="U315" s="162" t="b" cm="1">
        <f t="array" ref="U315">IF(COUNTIFS($P$8:$R$8,$U$2)&gt;0,$F315*H315*INDEX($P315:$R315,,MATCH($U$2,$P$8:$R$8,0)),
IF($U$2=$S$5,$F315*SUM(H315,IF($S315="",0,IF(INDEX($V$3:$V$5,MATCH($S315,$U$3:$U$5,0))="Yes",L315,0))),
IF($U$2=$S$6,$F315*SUM(H315,IF($S315="",0,IF(INDEX($V$3:$V$5,MATCH($S315,$U$3:$U$5,0))="Yes",L315,0)),0)*$R315)))</f>
        <v>0</v>
      </c>
      <c r="V315" s="162" t="b" cm="1">
        <f t="array" ref="V315">IF(COUNTIFS($P$8:$R$8,$U$2)&gt;0,$F315*I315*INDEX($P315:$R315,,MATCH($U$2,$P$8:$R$8,0)),
IF($U$2=$S$5,$F315*SUM(I315,IF($S315="",0,IF(INDEX($V$3:$V$5,MATCH($S315,$U$3:$U$5,0))="Yes",M315,0))),
IF($U$2=$S$6,$F315*SUM(I315,IF($S315="",0,IF(INDEX($V$3:$V$5,MATCH($S315,$U$3:$U$5,0))="Yes",M315,0)),0)*$R315)))</f>
        <v>0</v>
      </c>
      <c r="W315" s="162" t="b" cm="1">
        <f t="array" ref="W315">IF(COUNTIFS($P$8:$R$8,$U$2)&gt;0,$F315*J315*INDEX($P315:$R315,,MATCH($U$2,$P$8:$R$8,0)),
IF($U$2=$S$5,$F315*SUM(J315,IF($S315="",0,IF(INDEX($V$3:$V$5,MATCH($S315,$U$3:$U$5,0))="Yes",N315,0))),
IF($U$2=$S$6,$F315*SUM(J315,IF($S315="",0,IF(INDEX($V$3:$V$5,MATCH($S315,$U$3:$U$5,0))="Yes",N315,0)),0)*$R315)))</f>
        <v>0</v>
      </c>
      <c r="Y315" s="162" t="e" cm="1">
        <f t="array" ref="Y315">INDEX($U315:$W315,,MATCH('Instructions &amp; General Inputs'!$C$35,$U$8:$W$8,0))</f>
        <v>#N/A</v>
      </c>
      <c r="AA315" s="80" t="s">
        <v>143</v>
      </c>
      <c r="AB315" s="80" t="s">
        <v>147</v>
      </c>
      <c r="AC315" s="80" t="s">
        <v>57</v>
      </c>
      <c r="AD315" s="80" t="s">
        <v>26</v>
      </c>
      <c r="AE315" s="80" t="s">
        <v>17</v>
      </c>
      <c r="AF315" s="80" t="s">
        <v>145</v>
      </c>
      <c r="AG315" s="80">
        <v>1268</v>
      </c>
      <c r="AH315" s="80" t="s">
        <v>33</v>
      </c>
      <c r="AI315">
        <f t="shared" si="53"/>
        <v>2019</v>
      </c>
      <c r="AK315" s="80" t="s">
        <v>163</v>
      </c>
      <c r="AL315" s="80" t="s">
        <v>153</v>
      </c>
      <c r="AM315" s="80" t="s">
        <v>147</v>
      </c>
      <c r="AN315" s="80" t="s">
        <v>59</v>
      </c>
      <c r="AO315" s="80" t="s">
        <v>13</v>
      </c>
      <c r="AP315" s="80" t="s">
        <v>14</v>
      </c>
      <c r="AQ315" s="80">
        <v>6</v>
      </c>
      <c r="AR315">
        <f t="shared" si="54"/>
        <v>2020</v>
      </c>
    </row>
    <row r="316" spans="2:44" x14ac:dyDescent="0.3">
      <c r="B316" s="23" t="s">
        <v>48</v>
      </c>
      <c r="C316" s="23" t="s">
        <v>13</v>
      </c>
      <c r="D316" s="23" t="s">
        <v>6</v>
      </c>
      <c r="E316" s="23" t="s">
        <v>62</v>
      </c>
      <c r="F316" s="82">
        <f>IF(INDEX('Instructions &amp; General Inputs'!$D$24:$D$32,MATCH(E316,'Instructions &amp; General Inputs'!$C$24:$C$32,0))="Yes",SUMIFS($AG:$AG,$AI:$AI,F$5,$AC:$AC,$E316,$AD:$AD,$C316,$AE:$AE,$D316),0)</f>
        <v>0</v>
      </c>
      <c r="G316" s="25"/>
      <c r="H316" s="161">
        <v>0.125</v>
      </c>
      <c r="I316" s="161">
        <v>0.16666666666666666</v>
      </c>
      <c r="J316" s="161">
        <v>0.25</v>
      </c>
      <c r="K316" s="25"/>
      <c r="L316" s="161" t="s">
        <v>482</v>
      </c>
      <c r="M316" s="161" t="s">
        <v>482</v>
      </c>
      <c r="N316" s="161" t="s">
        <v>482</v>
      </c>
      <c r="O316" s="25"/>
      <c r="P316" s="167">
        <v>1</v>
      </c>
      <c r="Q316" s="167">
        <v>0</v>
      </c>
      <c r="R316" s="167">
        <v>1</v>
      </c>
      <c r="S316" s="160" t="str">
        <f t="shared" si="52"/>
        <v/>
      </c>
      <c r="T316" s="25"/>
      <c r="U316" s="162" t="b" cm="1">
        <f t="array" ref="U316">IF(COUNTIFS($P$8:$R$8,$U$2)&gt;0,$F316*H316*INDEX($P316:$R316,,MATCH($U$2,$P$8:$R$8,0)),
IF($U$2=$S$5,$F316*SUM(H316,IF($S316="",0,IF(INDEX($V$3:$V$5,MATCH($S316,$U$3:$U$5,0))="Yes",L316,0))),
IF($U$2=$S$6,$F316*SUM(H316,IF($S316="",0,IF(INDEX($V$3:$V$5,MATCH($S316,$U$3:$U$5,0))="Yes",L316,0)),0)*$R316)))</f>
        <v>0</v>
      </c>
      <c r="V316" s="162" t="b" cm="1">
        <f t="array" ref="V316">IF(COUNTIFS($P$8:$R$8,$U$2)&gt;0,$F316*I316*INDEX($P316:$R316,,MATCH($U$2,$P$8:$R$8,0)),
IF($U$2=$S$5,$F316*SUM(I316,IF($S316="",0,IF(INDEX($V$3:$V$5,MATCH($S316,$U$3:$U$5,0))="Yes",M316,0))),
IF($U$2=$S$6,$F316*SUM(I316,IF($S316="",0,IF(INDEX($V$3:$V$5,MATCH($S316,$U$3:$U$5,0))="Yes",M316,0)),0)*$R316)))</f>
        <v>0</v>
      </c>
      <c r="W316" s="162" t="b" cm="1">
        <f t="array" ref="W316">IF(COUNTIFS($P$8:$R$8,$U$2)&gt;0,$F316*J316*INDEX($P316:$R316,,MATCH($U$2,$P$8:$R$8,0)),
IF($U$2=$S$5,$F316*SUM(J316,IF($S316="",0,IF(INDEX($V$3:$V$5,MATCH($S316,$U$3:$U$5,0))="Yes",N316,0))),
IF($U$2=$S$6,$F316*SUM(J316,IF($S316="",0,IF(INDEX($V$3:$V$5,MATCH($S316,$U$3:$U$5,0))="Yes",N316,0)),0)*$R316)))</f>
        <v>0</v>
      </c>
      <c r="Y316" s="162" t="e" cm="1">
        <f t="array" ref="Y316">INDEX($U316:$W316,,MATCH('Instructions &amp; General Inputs'!$C$35,$U$8:$W$8,0))</f>
        <v>#N/A</v>
      </c>
      <c r="AA316" s="80" t="s">
        <v>143</v>
      </c>
      <c r="AB316" s="80" t="s">
        <v>147</v>
      </c>
      <c r="AC316" s="80" t="s">
        <v>57</v>
      </c>
      <c r="AD316" s="80" t="s">
        <v>25</v>
      </c>
      <c r="AE316" s="80" t="s">
        <v>18</v>
      </c>
      <c r="AF316" s="80" t="s">
        <v>145</v>
      </c>
      <c r="AG316" s="80">
        <v>239</v>
      </c>
      <c r="AH316" s="80" t="s">
        <v>33</v>
      </c>
      <c r="AI316">
        <f t="shared" si="53"/>
        <v>2019</v>
      </c>
      <c r="AK316" s="80" t="s">
        <v>163</v>
      </c>
      <c r="AL316" s="80" t="s">
        <v>153</v>
      </c>
      <c r="AM316" s="80" t="s">
        <v>147</v>
      </c>
      <c r="AN316" s="80" t="s">
        <v>59</v>
      </c>
      <c r="AO316" s="80" t="s">
        <v>15</v>
      </c>
      <c r="AP316" s="80" t="s">
        <v>14</v>
      </c>
      <c r="AQ316" s="80">
        <v>10</v>
      </c>
      <c r="AR316">
        <f t="shared" si="54"/>
        <v>2020</v>
      </c>
    </row>
    <row r="317" spans="2:44" x14ac:dyDescent="0.3">
      <c r="B317" s="23" t="s">
        <v>48</v>
      </c>
      <c r="C317" s="23" t="s">
        <v>13</v>
      </c>
      <c r="D317" s="23" t="s">
        <v>7</v>
      </c>
      <c r="E317" s="23" t="s">
        <v>62</v>
      </c>
      <c r="F317" s="82">
        <f>IF(INDEX('Instructions &amp; General Inputs'!$D$24:$D$32,MATCH(E317,'Instructions &amp; General Inputs'!$C$24:$C$32,0))="Yes",SUMIFS($AG:$AG,$AI:$AI,F$5,$AC:$AC,$E317,$AD:$AD,$C317,$AE:$AE,$D317),0)</f>
        <v>0</v>
      </c>
      <c r="G317" s="25"/>
      <c r="H317" s="161">
        <v>0.125</v>
      </c>
      <c r="I317" s="161">
        <v>0.16666666666666666</v>
      </c>
      <c r="J317" s="161">
        <v>0.25</v>
      </c>
      <c r="K317" s="25"/>
      <c r="L317" s="161" t="s">
        <v>482</v>
      </c>
      <c r="M317" s="161" t="s">
        <v>482</v>
      </c>
      <c r="N317" s="161" t="s">
        <v>482</v>
      </c>
      <c r="O317" s="25"/>
      <c r="P317" s="167">
        <v>1</v>
      </c>
      <c r="Q317" s="167">
        <v>0</v>
      </c>
      <c r="R317" s="167">
        <v>1</v>
      </c>
      <c r="S317" s="160" t="str">
        <f t="shared" si="52"/>
        <v/>
      </c>
      <c r="T317" s="25"/>
      <c r="U317" s="162" t="b" cm="1">
        <f t="array" ref="U317">IF(COUNTIFS($P$8:$R$8,$U$2)&gt;0,$F317*H317*INDEX($P317:$R317,,MATCH($U$2,$P$8:$R$8,0)),
IF($U$2=$S$5,$F317*SUM(H317,IF($S317="",0,IF(INDEX($V$3:$V$5,MATCH($S317,$U$3:$U$5,0))="Yes",L317,0))),
IF($U$2=$S$6,$F317*SUM(H317,IF($S317="",0,IF(INDEX($V$3:$V$5,MATCH($S317,$U$3:$U$5,0))="Yes",L317,0)),0)*$R317)))</f>
        <v>0</v>
      </c>
      <c r="V317" s="162" t="b" cm="1">
        <f t="array" ref="V317">IF(COUNTIFS($P$8:$R$8,$U$2)&gt;0,$F317*I317*INDEX($P317:$R317,,MATCH($U$2,$P$8:$R$8,0)),
IF($U$2=$S$5,$F317*SUM(I317,IF($S317="",0,IF(INDEX($V$3:$V$5,MATCH($S317,$U$3:$U$5,0))="Yes",M317,0))),
IF($U$2=$S$6,$F317*SUM(I317,IF($S317="",0,IF(INDEX($V$3:$V$5,MATCH($S317,$U$3:$U$5,0))="Yes",M317,0)),0)*$R317)))</f>
        <v>0</v>
      </c>
      <c r="W317" s="162" t="b" cm="1">
        <f t="array" ref="W317">IF(COUNTIFS($P$8:$R$8,$U$2)&gt;0,$F317*J317*INDEX($P317:$R317,,MATCH($U$2,$P$8:$R$8,0)),
IF($U$2=$S$5,$F317*SUM(J317,IF($S317="",0,IF(INDEX($V$3:$V$5,MATCH($S317,$U$3:$U$5,0))="Yes",N317,0))),
IF($U$2=$S$6,$F317*SUM(J317,IF($S317="",0,IF(INDEX($V$3:$V$5,MATCH($S317,$U$3:$U$5,0))="Yes",N317,0)),0)*$R317)))</f>
        <v>0</v>
      </c>
      <c r="Y317" s="162" t="e" cm="1">
        <f t="array" ref="Y317">INDEX($U317:$W317,,MATCH('Instructions &amp; General Inputs'!$C$35,$U$8:$W$8,0))</f>
        <v>#N/A</v>
      </c>
      <c r="AA317" s="80" t="s">
        <v>143</v>
      </c>
      <c r="AB317" s="80" t="s">
        <v>147</v>
      </c>
      <c r="AC317" s="80" t="s">
        <v>57</v>
      </c>
      <c r="AD317" s="80" t="s">
        <v>25</v>
      </c>
      <c r="AE317" s="80" t="s">
        <v>19</v>
      </c>
      <c r="AF317" s="80" t="s">
        <v>145</v>
      </c>
      <c r="AG317" s="80">
        <v>1976.2845579981804</v>
      </c>
      <c r="AH317" s="80" t="s">
        <v>33</v>
      </c>
      <c r="AI317">
        <f t="shared" si="53"/>
        <v>2019</v>
      </c>
      <c r="AK317" s="80" t="s">
        <v>163</v>
      </c>
      <c r="AL317" s="80" t="s">
        <v>153</v>
      </c>
      <c r="AM317" s="80" t="s">
        <v>147</v>
      </c>
      <c r="AN317" s="80" t="s">
        <v>59</v>
      </c>
      <c r="AO317" s="80" t="s">
        <v>4</v>
      </c>
      <c r="AP317" s="80" t="s">
        <v>7</v>
      </c>
      <c r="AQ317" s="80">
        <v>1</v>
      </c>
      <c r="AR317">
        <f t="shared" si="54"/>
        <v>2020</v>
      </c>
    </row>
    <row r="318" spans="2:44" x14ac:dyDescent="0.3">
      <c r="B318" s="23" t="s">
        <v>48</v>
      </c>
      <c r="C318" s="23" t="s">
        <v>13</v>
      </c>
      <c r="D318" s="23" t="s">
        <v>14</v>
      </c>
      <c r="E318" s="23" t="s">
        <v>62</v>
      </c>
      <c r="F318" s="82">
        <f>IF(INDEX('Instructions &amp; General Inputs'!$D$24:$D$32,MATCH(E318,'Instructions &amp; General Inputs'!$C$24:$C$32,0))="Yes",SUMIFS($AG:$AG,$AI:$AI,F$5,$AC:$AC,$E318,$AD:$AD,$C318,$AE:$AE,$D318),0)</f>
        <v>0</v>
      </c>
      <c r="G318" s="25"/>
      <c r="H318" s="161">
        <v>0.125</v>
      </c>
      <c r="I318" s="161">
        <v>0.16666666666666666</v>
      </c>
      <c r="J318" s="161">
        <v>0.25</v>
      </c>
      <c r="K318" s="25"/>
      <c r="L318" s="161" t="s">
        <v>482</v>
      </c>
      <c r="M318" s="161" t="s">
        <v>482</v>
      </c>
      <c r="N318" s="161" t="s">
        <v>482</v>
      </c>
      <c r="O318" s="25"/>
      <c r="P318" s="167">
        <v>1</v>
      </c>
      <c r="Q318" s="167">
        <v>0</v>
      </c>
      <c r="R318" s="167">
        <v>1</v>
      </c>
      <c r="S318" s="160" t="str">
        <f t="shared" si="52"/>
        <v/>
      </c>
      <c r="T318" s="25"/>
      <c r="U318" s="162" t="b" cm="1">
        <f t="array" ref="U318">IF(COUNTIFS($P$8:$R$8,$U$2)&gt;0,$F318*H318*INDEX($P318:$R318,,MATCH($U$2,$P$8:$R$8,0)),
IF($U$2=$S$5,$F318*SUM(H318,IF($S318="",0,IF(INDEX($V$3:$V$5,MATCH($S318,$U$3:$U$5,0))="Yes",L318,0))),
IF($U$2=$S$6,$F318*SUM(H318,IF($S318="",0,IF(INDEX($V$3:$V$5,MATCH($S318,$U$3:$U$5,0))="Yes",L318,0)),0)*$R318)))</f>
        <v>0</v>
      </c>
      <c r="V318" s="162" t="b" cm="1">
        <f t="array" ref="V318">IF(COUNTIFS($P$8:$R$8,$U$2)&gt;0,$F318*I318*INDEX($P318:$R318,,MATCH($U$2,$P$8:$R$8,0)),
IF($U$2=$S$5,$F318*SUM(I318,IF($S318="",0,IF(INDEX($V$3:$V$5,MATCH($S318,$U$3:$U$5,0))="Yes",M318,0))),
IF($U$2=$S$6,$F318*SUM(I318,IF($S318="",0,IF(INDEX($V$3:$V$5,MATCH($S318,$U$3:$U$5,0))="Yes",M318,0)),0)*$R318)))</f>
        <v>0</v>
      </c>
      <c r="W318" s="162" t="b" cm="1">
        <f t="array" ref="W318">IF(COUNTIFS($P$8:$R$8,$U$2)&gt;0,$F318*J318*INDEX($P318:$R318,,MATCH($U$2,$P$8:$R$8,0)),
IF($U$2=$S$5,$F318*SUM(J318,IF($S318="",0,IF(INDEX($V$3:$V$5,MATCH($S318,$U$3:$U$5,0))="Yes",N318,0))),
IF($U$2=$S$6,$F318*SUM(J318,IF($S318="",0,IF(INDEX($V$3:$V$5,MATCH($S318,$U$3:$U$5,0))="Yes",N318,0)),0)*$R318)))</f>
        <v>0</v>
      </c>
      <c r="Y318" s="162" t="e" cm="1">
        <f t="array" ref="Y318">INDEX($U318:$W318,,MATCH('Instructions &amp; General Inputs'!$C$35,$U$8:$W$8,0))</f>
        <v>#N/A</v>
      </c>
      <c r="AA318" s="80" t="s">
        <v>143</v>
      </c>
      <c r="AB318" s="80" t="s">
        <v>147</v>
      </c>
      <c r="AC318" s="80" t="s">
        <v>57</v>
      </c>
      <c r="AD318" s="80" t="s">
        <v>25</v>
      </c>
      <c r="AE318" s="80" t="s">
        <v>17</v>
      </c>
      <c r="AF318" s="80" t="s">
        <v>145</v>
      </c>
      <c r="AG318" s="80">
        <v>816.76036697626114</v>
      </c>
      <c r="AH318" s="80" t="s">
        <v>33</v>
      </c>
      <c r="AI318">
        <f t="shared" si="53"/>
        <v>2019</v>
      </c>
      <c r="AK318" s="80" t="s">
        <v>163</v>
      </c>
      <c r="AL318" s="80" t="s">
        <v>153</v>
      </c>
      <c r="AM318" s="80" t="s">
        <v>147</v>
      </c>
      <c r="AN318" s="80" t="s">
        <v>59</v>
      </c>
      <c r="AO318" s="80" t="s">
        <v>4</v>
      </c>
      <c r="AP318" s="80" t="s">
        <v>8</v>
      </c>
      <c r="AQ318" s="80">
        <v>1155</v>
      </c>
      <c r="AR318">
        <f t="shared" si="54"/>
        <v>2020</v>
      </c>
    </row>
    <row r="319" spans="2:44" x14ac:dyDescent="0.3">
      <c r="B319" s="23" t="s">
        <v>48</v>
      </c>
      <c r="C319" s="23" t="s">
        <v>15</v>
      </c>
      <c r="D319" s="23" t="s">
        <v>12</v>
      </c>
      <c r="E319" s="23" t="s">
        <v>62</v>
      </c>
      <c r="F319" s="82">
        <f>IF(INDEX('Instructions &amp; General Inputs'!$D$24:$D$32,MATCH(E319,'Instructions &amp; General Inputs'!$C$24:$C$32,0))="Yes",SUMIFS($AG:$AG,$AI:$AI,F$5,$AC:$AC,$E319,$AD:$AD,$C319,$AE:$AE,$D319),0)</f>
        <v>0</v>
      </c>
      <c r="G319" s="25"/>
      <c r="H319" s="161">
        <v>7.4999999999999997E-2</v>
      </c>
      <c r="I319" s="161">
        <v>9.9999999999999992E-2</v>
      </c>
      <c r="J319" s="161">
        <v>0.15</v>
      </c>
      <c r="K319" s="25"/>
      <c r="L319" s="161">
        <v>0.4</v>
      </c>
      <c r="M319" s="161">
        <v>0.4</v>
      </c>
      <c r="N319" s="161">
        <v>0.4</v>
      </c>
      <c r="O319" s="25"/>
      <c r="P319" s="167">
        <v>1</v>
      </c>
      <c r="Q319" s="167">
        <v>0</v>
      </c>
      <c r="R319" s="167">
        <v>1</v>
      </c>
      <c r="S319" s="160" t="str">
        <f t="shared" si="52"/>
        <v>SMI</v>
      </c>
      <c r="T319" s="25"/>
      <c r="U319" s="162" t="b" cm="1">
        <f t="array" ref="U319">IF(COUNTIFS($P$8:$R$8,$U$2)&gt;0,$F319*H319*INDEX($P319:$R319,,MATCH($U$2,$P$8:$R$8,0)),
IF($U$2=$S$5,$F319*SUM(H319,IF($S319="",0,IF(INDEX($V$3:$V$5,MATCH($S319,$U$3:$U$5,0))="Yes",L319,0))),
IF($U$2=$S$6,$F319*SUM(H319,IF($S319="",0,IF(INDEX($V$3:$V$5,MATCH($S319,$U$3:$U$5,0))="Yes",L319,0)),0)*$R319)))</f>
        <v>0</v>
      </c>
      <c r="V319" s="162" t="b" cm="1">
        <f t="array" ref="V319">IF(COUNTIFS($P$8:$R$8,$U$2)&gt;0,$F319*I319*INDEX($P319:$R319,,MATCH($U$2,$P$8:$R$8,0)),
IF($U$2=$S$5,$F319*SUM(I319,IF($S319="",0,IF(INDEX($V$3:$V$5,MATCH($S319,$U$3:$U$5,0))="Yes",M319,0))),
IF($U$2=$S$6,$F319*SUM(I319,IF($S319="",0,IF(INDEX($V$3:$V$5,MATCH($S319,$U$3:$U$5,0))="Yes",M319,0)),0)*$R319)))</f>
        <v>0</v>
      </c>
      <c r="W319" s="162" t="b" cm="1">
        <f t="array" ref="W319">IF(COUNTIFS($P$8:$R$8,$U$2)&gt;0,$F319*J319*INDEX($P319:$R319,,MATCH($U$2,$P$8:$R$8,0)),
IF($U$2=$S$5,$F319*SUM(J319,IF($S319="",0,IF(INDEX($V$3:$V$5,MATCH($S319,$U$3:$U$5,0))="Yes",N319,0))),
IF($U$2=$S$6,$F319*SUM(J319,IF($S319="",0,IF(INDEX($V$3:$V$5,MATCH($S319,$U$3:$U$5,0))="Yes",N319,0)),0)*$R319)))</f>
        <v>0</v>
      </c>
      <c r="Y319" s="162" t="e" cm="1">
        <f t="array" ref="Y319">INDEX($U319:$W319,,MATCH('Instructions &amp; General Inputs'!$C$35,$U$8:$W$8,0))</f>
        <v>#N/A</v>
      </c>
      <c r="AA319" s="80" t="s">
        <v>143</v>
      </c>
      <c r="AB319" s="80" t="s">
        <v>147</v>
      </c>
      <c r="AC319" s="80" t="s">
        <v>57</v>
      </c>
      <c r="AD319" s="80" t="s">
        <v>16</v>
      </c>
      <c r="AE319" s="80" t="s">
        <v>18</v>
      </c>
      <c r="AF319" s="80" t="s">
        <v>149</v>
      </c>
      <c r="AG319" s="80">
        <v>10.350221946835518</v>
      </c>
      <c r="AH319" s="80" t="s">
        <v>33</v>
      </c>
      <c r="AI319">
        <f t="shared" si="53"/>
        <v>2019</v>
      </c>
      <c r="AK319" s="80" t="s">
        <v>163</v>
      </c>
      <c r="AL319" s="80" t="s">
        <v>153</v>
      </c>
      <c r="AM319" s="80" t="s">
        <v>147</v>
      </c>
      <c r="AN319" s="80" t="s">
        <v>59</v>
      </c>
      <c r="AO319" s="80" t="s">
        <v>11</v>
      </c>
      <c r="AP319" s="80" t="s">
        <v>8</v>
      </c>
      <c r="AQ319" s="80">
        <v>164</v>
      </c>
      <c r="AR319">
        <f t="shared" si="54"/>
        <v>2020</v>
      </c>
    </row>
    <row r="320" spans="2:44" x14ac:dyDescent="0.3">
      <c r="B320" s="23" t="s">
        <v>48</v>
      </c>
      <c r="C320" s="23" t="s">
        <v>15</v>
      </c>
      <c r="D320" s="23" t="s">
        <v>14</v>
      </c>
      <c r="E320" s="23" t="s">
        <v>62</v>
      </c>
      <c r="F320" s="82">
        <f>IF(INDEX('Instructions &amp; General Inputs'!$D$24:$D$32,MATCH(E320,'Instructions &amp; General Inputs'!$C$24:$C$32,0))="Yes",SUMIFS($AG:$AG,$AI:$AI,F$5,$AC:$AC,$E320,$AD:$AD,$C320,$AE:$AE,$D320),0)</f>
        <v>0</v>
      </c>
      <c r="G320" s="25"/>
      <c r="H320" s="161">
        <v>7.4999999999999997E-2</v>
      </c>
      <c r="I320" s="161">
        <v>9.9999999999999992E-2</v>
      </c>
      <c r="J320" s="161">
        <v>0.15</v>
      </c>
      <c r="K320" s="25"/>
      <c r="L320" s="161">
        <v>0.4</v>
      </c>
      <c r="M320" s="161">
        <v>0.4</v>
      </c>
      <c r="N320" s="161">
        <v>0.4</v>
      </c>
      <c r="O320" s="25"/>
      <c r="P320" s="167">
        <v>1</v>
      </c>
      <c r="Q320" s="167">
        <v>0</v>
      </c>
      <c r="R320" s="167">
        <v>1</v>
      </c>
      <c r="S320" s="160" t="str">
        <f t="shared" si="52"/>
        <v>SMI</v>
      </c>
      <c r="T320" s="25"/>
      <c r="U320" s="162" t="b" cm="1">
        <f t="array" ref="U320">IF(COUNTIFS($P$8:$R$8,$U$2)&gt;0,$F320*H320*INDEX($P320:$R320,,MATCH($U$2,$P$8:$R$8,0)),
IF($U$2=$S$5,$F320*SUM(H320,IF($S320="",0,IF(INDEX($V$3:$V$5,MATCH($S320,$U$3:$U$5,0))="Yes",L320,0))),
IF($U$2=$S$6,$F320*SUM(H320,IF($S320="",0,IF(INDEX($V$3:$V$5,MATCH($S320,$U$3:$U$5,0))="Yes",L320,0)),0)*$R320)))</f>
        <v>0</v>
      </c>
      <c r="V320" s="162" t="b" cm="1">
        <f t="array" ref="V320">IF(COUNTIFS($P$8:$R$8,$U$2)&gt;0,$F320*I320*INDEX($P320:$R320,,MATCH($U$2,$P$8:$R$8,0)),
IF($U$2=$S$5,$F320*SUM(I320,IF($S320="",0,IF(INDEX($V$3:$V$5,MATCH($S320,$U$3:$U$5,0))="Yes",M320,0))),
IF($U$2=$S$6,$F320*SUM(I320,IF($S320="",0,IF(INDEX($V$3:$V$5,MATCH($S320,$U$3:$U$5,0))="Yes",M320,0)),0)*$R320)))</f>
        <v>0</v>
      </c>
      <c r="W320" s="162" t="b" cm="1">
        <f t="array" ref="W320">IF(COUNTIFS($P$8:$R$8,$U$2)&gt;0,$F320*J320*INDEX($P320:$R320,,MATCH($U$2,$P$8:$R$8,0)),
IF($U$2=$S$5,$F320*SUM(J320,IF($S320="",0,IF(INDEX($V$3:$V$5,MATCH($S320,$U$3:$U$5,0))="Yes",N320,0))),
IF($U$2=$S$6,$F320*SUM(J320,IF($S320="",0,IF(INDEX($V$3:$V$5,MATCH($S320,$U$3:$U$5,0))="Yes",N320,0)),0)*$R320)))</f>
        <v>0</v>
      </c>
      <c r="Y320" s="162" t="e" cm="1">
        <f t="array" ref="Y320">INDEX($U320:$W320,,MATCH('Instructions &amp; General Inputs'!$C$35,$U$8:$W$8,0))</f>
        <v>#N/A</v>
      </c>
      <c r="AA320" s="80" t="s">
        <v>143</v>
      </c>
      <c r="AB320" s="80" t="s">
        <v>147</v>
      </c>
      <c r="AC320" s="80" t="s">
        <v>57</v>
      </c>
      <c r="AD320" s="80" t="s">
        <v>16</v>
      </c>
      <c r="AE320" s="80" t="s">
        <v>18</v>
      </c>
      <c r="AF320" s="80" t="s">
        <v>145</v>
      </c>
      <c r="AG320" s="80">
        <v>14740.003033004701</v>
      </c>
      <c r="AH320" s="80" t="s">
        <v>33</v>
      </c>
      <c r="AI320">
        <f t="shared" si="53"/>
        <v>2019</v>
      </c>
      <c r="AK320" s="80" t="s">
        <v>163</v>
      </c>
      <c r="AL320" s="80" t="s">
        <v>153</v>
      </c>
      <c r="AM320" s="80" t="s">
        <v>147</v>
      </c>
      <c r="AN320" s="80" t="s">
        <v>60</v>
      </c>
      <c r="AO320" s="80" t="s">
        <v>20</v>
      </c>
      <c r="AP320" s="80" t="s">
        <v>7</v>
      </c>
      <c r="AQ320" s="80">
        <v>1</v>
      </c>
      <c r="AR320">
        <f t="shared" si="54"/>
        <v>2020</v>
      </c>
    </row>
    <row r="321" spans="2:44" x14ac:dyDescent="0.3">
      <c r="B321" s="23" t="s">
        <v>48</v>
      </c>
      <c r="C321" s="23" t="s">
        <v>16</v>
      </c>
      <c r="D321" s="23" t="s">
        <v>17</v>
      </c>
      <c r="E321" s="23" t="s">
        <v>62</v>
      </c>
      <c r="F321" s="82">
        <f>IF(INDEX('Instructions &amp; General Inputs'!$D$24:$D$32,MATCH(E321,'Instructions &amp; General Inputs'!$C$24:$C$32,0))="Yes",SUMIFS($AG:$AG,$AI:$AI,F$5,$AC:$AC,$E321,$AD:$AD,$C321,$AE:$AE,$D321),0)</f>
        <v>0</v>
      </c>
      <c r="G321" s="25"/>
      <c r="H321" s="161">
        <v>0.125</v>
      </c>
      <c r="I321" s="161">
        <v>0.16666666666666666</v>
      </c>
      <c r="J321" s="161">
        <v>0.25</v>
      </c>
      <c r="K321" s="25"/>
      <c r="L321" s="161" t="s">
        <v>482</v>
      </c>
      <c r="M321" s="161" t="s">
        <v>482</v>
      </c>
      <c r="N321" s="161" t="s">
        <v>482</v>
      </c>
      <c r="O321" s="25"/>
      <c r="P321" s="167">
        <v>1</v>
      </c>
      <c r="Q321" s="167">
        <v>0</v>
      </c>
      <c r="R321" s="167">
        <v>1</v>
      </c>
      <c r="S321" s="160" t="str">
        <f t="shared" si="52"/>
        <v/>
      </c>
      <c r="T321" s="25"/>
      <c r="U321" s="162" t="b" cm="1">
        <f t="array" ref="U321">IF(COUNTIFS($P$8:$R$8,$U$2)&gt;0,$F321*H321*INDEX($P321:$R321,,MATCH($U$2,$P$8:$R$8,0)),
IF($U$2=$S$5,$F321*SUM(H321,IF($S321="",0,IF(INDEX($V$3:$V$5,MATCH($S321,$U$3:$U$5,0))="Yes",L321,0))),
IF($U$2=$S$6,$F321*SUM(H321,IF($S321="",0,IF(INDEX($V$3:$V$5,MATCH($S321,$U$3:$U$5,0))="Yes",L321,0)),0)*$R321)))</f>
        <v>0</v>
      </c>
      <c r="V321" s="162" t="b" cm="1">
        <f t="array" ref="V321">IF(COUNTIFS($P$8:$R$8,$U$2)&gt;0,$F321*I321*INDEX($P321:$R321,,MATCH($U$2,$P$8:$R$8,0)),
IF($U$2=$S$5,$F321*SUM(I321,IF($S321="",0,IF(INDEX($V$3:$V$5,MATCH($S321,$U$3:$U$5,0))="Yes",M321,0))),
IF($U$2=$S$6,$F321*SUM(I321,IF($S321="",0,IF(INDEX($V$3:$V$5,MATCH($S321,$U$3:$U$5,0))="Yes",M321,0)),0)*$R321)))</f>
        <v>0</v>
      </c>
      <c r="W321" s="162" t="b" cm="1">
        <f t="array" ref="W321">IF(COUNTIFS($P$8:$R$8,$U$2)&gt;0,$F321*J321*INDEX($P321:$R321,,MATCH($U$2,$P$8:$R$8,0)),
IF($U$2=$S$5,$F321*SUM(J321,IF($S321="",0,IF(INDEX($V$3:$V$5,MATCH($S321,$U$3:$U$5,0))="Yes",N321,0))),
IF($U$2=$S$6,$F321*SUM(J321,IF($S321="",0,IF(INDEX($V$3:$V$5,MATCH($S321,$U$3:$U$5,0))="Yes",N321,0)),0)*$R321)))</f>
        <v>0</v>
      </c>
      <c r="Y321" s="162" t="e" cm="1">
        <f t="array" ref="Y321">INDEX($U321:$W321,,MATCH('Instructions &amp; General Inputs'!$C$35,$U$8:$W$8,0))</f>
        <v>#N/A</v>
      </c>
      <c r="AA321" s="80" t="s">
        <v>143</v>
      </c>
      <c r="AB321" s="80" t="s">
        <v>147</v>
      </c>
      <c r="AC321" s="80" t="s">
        <v>57</v>
      </c>
      <c r="AD321" s="80" t="s">
        <v>16</v>
      </c>
      <c r="AE321" s="80" t="s">
        <v>19</v>
      </c>
      <c r="AF321" s="80" t="s">
        <v>149</v>
      </c>
      <c r="AG321" s="80">
        <v>3.1532229781150818</v>
      </c>
      <c r="AH321" s="80" t="s">
        <v>33</v>
      </c>
      <c r="AI321">
        <f t="shared" si="53"/>
        <v>2019</v>
      </c>
      <c r="AK321" s="80" t="s">
        <v>163</v>
      </c>
      <c r="AL321" s="80" t="s">
        <v>153</v>
      </c>
      <c r="AM321" s="80" t="s">
        <v>147</v>
      </c>
      <c r="AN321" s="80" t="s">
        <v>60</v>
      </c>
      <c r="AO321" s="80" t="s">
        <v>20</v>
      </c>
      <c r="AP321" s="80" t="s">
        <v>14</v>
      </c>
      <c r="AQ321" s="80">
        <v>3</v>
      </c>
      <c r="AR321">
        <f t="shared" si="54"/>
        <v>2020</v>
      </c>
    </row>
    <row r="322" spans="2:44" x14ac:dyDescent="0.3">
      <c r="B322" s="23" t="s">
        <v>48</v>
      </c>
      <c r="C322" s="23" t="s">
        <v>16</v>
      </c>
      <c r="D322" s="23" t="s">
        <v>18</v>
      </c>
      <c r="E322" s="23" t="s">
        <v>62</v>
      </c>
      <c r="F322" s="82">
        <f>IF(INDEX('Instructions &amp; General Inputs'!$D$24:$D$32,MATCH(E322,'Instructions &amp; General Inputs'!$C$24:$C$32,0))="Yes",SUMIFS($AG:$AG,$AI:$AI,F$5,$AC:$AC,$E322,$AD:$AD,$C322,$AE:$AE,$D322),0)</f>
        <v>0</v>
      </c>
      <c r="G322" s="25"/>
      <c r="H322" s="161">
        <v>0.125</v>
      </c>
      <c r="I322" s="161">
        <v>0.16666666666666666</v>
      </c>
      <c r="J322" s="161">
        <v>0.25</v>
      </c>
      <c r="K322" s="25"/>
      <c r="L322" s="161" t="s">
        <v>482</v>
      </c>
      <c r="M322" s="161" t="s">
        <v>482</v>
      </c>
      <c r="N322" s="161" t="s">
        <v>482</v>
      </c>
      <c r="O322" s="25"/>
      <c r="P322" s="167">
        <v>1</v>
      </c>
      <c r="Q322" s="167">
        <v>0</v>
      </c>
      <c r="R322" s="167">
        <v>1</v>
      </c>
      <c r="S322" s="160" t="str">
        <f t="shared" si="52"/>
        <v/>
      </c>
      <c r="T322" s="25"/>
      <c r="U322" s="162" t="b" cm="1">
        <f t="array" ref="U322">IF(COUNTIFS($P$8:$R$8,$U$2)&gt;0,$F322*H322*INDEX($P322:$R322,,MATCH($U$2,$P$8:$R$8,0)),
IF($U$2=$S$5,$F322*SUM(H322,IF($S322="",0,IF(INDEX($V$3:$V$5,MATCH($S322,$U$3:$U$5,0))="Yes",L322,0))),
IF($U$2=$S$6,$F322*SUM(H322,IF($S322="",0,IF(INDEX($V$3:$V$5,MATCH($S322,$U$3:$U$5,0))="Yes",L322,0)),0)*$R322)))</f>
        <v>0</v>
      </c>
      <c r="V322" s="162" t="b" cm="1">
        <f t="array" ref="V322">IF(COUNTIFS($P$8:$R$8,$U$2)&gt;0,$F322*I322*INDEX($P322:$R322,,MATCH($U$2,$P$8:$R$8,0)),
IF($U$2=$S$5,$F322*SUM(I322,IF($S322="",0,IF(INDEX($V$3:$V$5,MATCH($S322,$U$3:$U$5,0))="Yes",M322,0))),
IF($U$2=$S$6,$F322*SUM(I322,IF($S322="",0,IF(INDEX($V$3:$V$5,MATCH($S322,$U$3:$U$5,0))="Yes",M322,0)),0)*$R322)))</f>
        <v>0</v>
      </c>
      <c r="W322" s="162" t="b" cm="1">
        <f t="array" ref="W322">IF(COUNTIFS($P$8:$R$8,$U$2)&gt;0,$F322*J322*INDEX($P322:$R322,,MATCH($U$2,$P$8:$R$8,0)),
IF($U$2=$S$5,$F322*SUM(J322,IF($S322="",0,IF(INDEX($V$3:$V$5,MATCH($S322,$U$3:$U$5,0))="Yes",N322,0))),
IF($U$2=$S$6,$F322*SUM(J322,IF($S322="",0,IF(INDEX($V$3:$V$5,MATCH($S322,$U$3:$U$5,0))="Yes",N322,0)),0)*$R322)))</f>
        <v>0</v>
      </c>
      <c r="Y322" s="162" t="e" cm="1">
        <f t="array" ref="Y322">INDEX($U322:$W322,,MATCH('Instructions &amp; General Inputs'!$C$35,$U$8:$W$8,0))</f>
        <v>#N/A</v>
      </c>
      <c r="AA322" s="80" t="s">
        <v>143</v>
      </c>
      <c r="AB322" s="80" t="s">
        <v>147</v>
      </c>
      <c r="AC322" s="80" t="s">
        <v>57</v>
      </c>
      <c r="AD322" s="80" t="s">
        <v>16</v>
      </c>
      <c r="AE322" s="80" t="s">
        <v>19</v>
      </c>
      <c r="AF322" s="80" t="s">
        <v>145</v>
      </c>
      <c r="AG322" s="80">
        <v>11061.6266345568</v>
      </c>
      <c r="AH322" s="80" t="s">
        <v>33</v>
      </c>
      <c r="AI322">
        <f t="shared" si="53"/>
        <v>2019</v>
      </c>
      <c r="AK322" s="80" t="s">
        <v>163</v>
      </c>
      <c r="AL322" s="80" t="s">
        <v>153</v>
      </c>
      <c r="AM322" s="80" t="s">
        <v>147</v>
      </c>
      <c r="AN322" s="80" t="s">
        <v>60</v>
      </c>
      <c r="AO322" s="80" t="s">
        <v>116</v>
      </c>
      <c r="AP322" s="80" t="s">
        <v>22</v>
      </c>
      <c r="AQ322" s="80">
        <v>4</v>
      </c>
      <c r="AR322">
        <f t="shared" si="54"/>
        <v>2020</v>
      </c>
    </row>
    <row r="323" spans="2:44" x14ac:dyDescent="0.3">
      <c r="B323" s="23" t="s">
        <v>48</v>
      </c>
      <c r="C323" s="23" t="s">
        <v>16</v>
      </c>
      <c r="D323" s="23" t="s">
        <v>19</v>
      </c>
      <c r="E323" s="23" t="s">
        <v>62</v>
      </c>
      <c r="F323" s="82">
        <f>IF(INDEX('Instructions &amp; General Inputs'!$D$24:$D$32,MATCH(E323,'Instructions &amp; General Inputs'!$C$24:$C$32,0))="Yes",SUMIFS($AG:$AG,$AI:$AI,F$5,$AC:$AC,$E323,$AD:$AD,$C323,$AE:$AE,$D323),0)</f>
        <v>0</v>
      </c>
      <c r="G323" s="25"/>
      <c r="H323" s="161">
        <v>7.4999999999999997E-2</v>
      </c>
      <c r="I323" s="161">
        <v>9.9999999999999992E-2</v>
      </c>
      <c r="J323" s="161">
        <v>0.15</v>
      </c>
      <c r="K323" s="25"/>
      <c r="L323" s="161">
        <v>0.4</v>
      </c>
      <c r="M323" s="161">
        <v>0.4</v>
      </c>
      <c r="N323" s="161">
        <v>0.4</v>
      </c>
      <c r="O323" s="25"/>
      <c r="P323" s="167">
        <v>1</v>
      </c>
      <c r="Q323" s="167">
        <v>0</v>
      </c>
      <c r="R323" s="167">
        <v>1</v>
      </c>
      <c r="S323" s="160" t="str">
        <f t="shared" si="52"/>
        <v>SMI</v>
      </c>
      <c r="T323" s="25"/>
      <c r="U323" s="162" t="b" cm="1">
        <f t="array" ref="U323">IF(COUNTIFS($P$8:$R$8,$U$2)&gt;0,$F323*H323*INDEX($P323:$R323,,MATCH($U$2,$P$8:$R$8,0)),
IF($U$2=$S$5,$F323*SUM(H323,IF($S323="",0,IF(INDEX($V$3:$V$5,MATCH($S323,$U$3:$U$5,0))="Yes",L323,0))),
IF($U$2=$S$6,$F323*SUM(H323,IF($S323="",0,IF(INDEX($V$3:$V$5,MATCH($S323,$U$3:$U$5,0))="Yes",L323,0)),0)*$R323)))</f>
        <v>0</v>
      </c>
      <c r="V323" s="162" t="b" cm="1">
        <f t="array" ref="V323">IF(COUNTIFS($P$8:$R$8,$U$2)&gt;0,$F323*I323*INDEX($P323:$R323,,MATCH($U$2,$P$8:$R$8,0)),
IF($U$2=$S$5,$F323*SUM(I323,IF($S323="",0,IF(INDEX($V$3:$V$5,MATCH($S323,$U$3:$U$5,0))="Yes",M323,0))),
IF($U$2=$S$6,$F323*SUM(I323,IF($S323="",0,IF(INDEX($V$3:$V$5,MATCH($S323,$U$3:$U$5,0))="Yes",M323,0)),0)*$R323)))</f>
        <v>0</v>
      </c>
      <c r="W323" s="162" t="b" cm="1">
        <f t="array" ref="W323">IF(COUNTIFS($P$8:$R$8,$U$2)&gt;0,$F323*J323*INDEX($P323:$R323,,MATCH($U$2,$P$8:$R$8,0)),
IF($U$2=$S$5,$F323*SUM(J323,IF($S323="",0,IF(INDEX($V$3:$V$5,MATCH($S323,$U$3:$U$5,0))="Yes",N323,0))),
IF($U$2=$S$6,$F323*SUM(J323,IF($S323="",0,IF(INDEX($V$3:$V$5,MATCH($S323,$U$3:$U$5,0))="Yes",N323,0)),0)*$R323)))</f>
        <v>0</v>
      </c>
      <c r="Y323" s="162" t="e" cm="1">
        <f t="array" ref="Y323">INDEX($U323:$W323,,MATCH('Instructions &amp; General Inputs'!$C$35,$U$8:$W$8,0))</f>
        <v>#N/A</v>
      </c>
      <c r="AA323" s="80" t="s">
        <v>143</v>
      </c>
      <c r="AB323" s="80" t="s">
        <v>147</v>
      </c>
      <c r="AC323" s="80" t="s">
        <v>57</v>
      </c>
      <c r="AD323" s="80" t="s">
        <v>16</v>
      </c>
      <c r="AE323" s="80" t="s">
        <v>17</v>
      </c>
      <c r="AF323" s="80" t="s">
        <v>149</v>
      </c>
      <c r="AG323" s="80">
        <v>0.61290301382541656</v>
      </c>
      <c r="AH323" s="80" t="s">
        <v>33</v>
      </c>
      <c r="AI323">
        <f t="shared" si="53"/>
        <v>2019</v>
      </c>
      <c r="AK323" s="80" t="s">
        <v>163</v>
      </c>
      <c r="AL323" s="80" t="s">
        <v>153</v>
      </c>
      <c r="AM323" s="80" t="s">
        <v>147</v>
      </c>
      <c r="AN323" s="80" t="s">
        <v>60</v>
      </c>
      <c r="AO323" s="80" t="s">
        <v>116</v>
      </c>
      <c r="AP323" s="80" t="s">
        <v>23</v>
      </c>
      <c r="AQ323" s="80">
        <v>3</v>
      </c>
      <c r="AR323">
        <f t="shared" si="54"/>
        <v>2020</v>
      </c>
    </row>
    <row r="324" spans="2:44" x14ac:dyDescent="0.3">
      <c r="B324" s="23" t="s">
        <v>48</v>
      </c>
      <c r="C324" s="23" t="s">
        <v>20</v>
      </c>
      <c r="D324" s="23" t="s">
        <v>5</v>
      </c>
      <c r="E324" s="23" t="s">
        <v>62</v>
      </c>
      <c r="F324" s="82">
        <f>IF(INDEX('Instructions &amp; General Inputs'!$D$24:$D$32,MATCH(E324,'Instructions &amp; General Inputs'!$C$24:$C$32,0))="Yes",SUMIFS($AG:$AG,$AI:$AI,F$5,$AC:$AC,$E324,$AD:$AD,$C324,$AE:$AE,$D324),0)</f>
        <v>0</v>
      </c>
      <c r="G324" s="25"/>
      <c r="H324" s="161">
        <v>0.05</v>
      </c>
      <c r="I324" s="161">
        <v>6.6666666666666666E-2</v>
      </c>
      <c r="J324" s="161">
        <v>0.1</v>
      </c>
      <c r="K324" s="25"/>
      <c r="L324" s="161">
        <v>0.6</v>
      </c>
      <c r="M324" s="161">
        <v>0.6</v>
      </c>
      <c r="N324" s="161">
        <v>0.6</v>
      </c>
      <c r="O324" s="25"/>
      <c r="P324" s="167">
        <v>1</v>
      </c>
      <c r="Q324" s="167">
        <v>0</v>
      </c>
      <c r="R324" s="167">
        <v>1</v>
      </c>
      <c r="S324" s="160" t="str">
        <f t="shared" si="52"/>
        <v>Child Welfare</v>
      </c>
      <c r="T324" s="25"/>
      <c r="U324" s="162" t="b" cm="1">
        <f t="array" ref="U324">IF(COUNTIFS($P$8:$R$8,$U$2)&gt;0,$F324*H324*INDEX($P324:$R324,,MATCH($U$2,$P$8:$R$8,0)),
IF($U$2=$S$5,$F324*SUM(H324,IF($S324="",0,IF(INDEX($V$3:$V$5,MATCH($S324,$U$3:$U$5,0))="Yes",L324,0))),
IF($U$2=$S$6,$F324*SUM(H324,IF($S324="",0,IF(INDEX($V$3:$V$5,MATCH($S324,$U$3:$U$5,0))="Yes",L324,0)),0)*$R324)))</f>
        <v>0</v>
      </c>
      <c r="V324" s="162" t="b" cm="1">
        <f t="array" ref="V324">IF(COUNTIFS($P$8:$R$8,$U$2)&gt;0,$F324*I324*INDEX($P324:$R324,,MATCH($U$2,$P$8:$R$8,0)),
IF($U$2=$S$5,$F324*SUM(I324,IF($S324="",0,IF(INDEX($V$3:$V$5,MATCH($S324,$U$3:$U$5,0))="Yes",M324,0))),
IF($U$2=$S$6,$F324*SUM(I324,IF($S324="",0,IF(INDEX($V$3:$V$5,MATCH($S324,$U$3:$U$5,0))="Yes",M324,0)),0)*$R324)))</f>
        <v>0</v>
      </c>
      <c r="W324" s="162" t="b" cm="1">
        <f t="array" ref="W324">IF(COUNTIFS($P$8:$R$8,$U$2)&gt;0,$F324*J324*INDEX($P324:$R324,,MATCH($U$2,$P$8:$R$8,0)),
IF($U$2=$S$5,$F324*SUM(J324,IF($S324="",0,IF(INDEX($V$3:$V$5,MATCH($S324,$U$3:$U$5,0))="Yes",N324,0))),
IF($U$2=$S$6,$F324*SUM(J324,IF($S324="",0,IF(INDEX($V$3:$V$5,MATCH($S324,$U$3:$U$5,0))="Yes",N324,0)),0)*$R324)))</f>
        <v>0</v>
      </c>
      <c r="Y324" s="162" t="e" cm="1">
        <f t="array" ref="Y324">INDEX($U324:$W324,,MATCH('Instructions &amp; General Inputs'!$C$35,$U$8:$W$8,0))</f>
        <v>#N/A</v>
      </c>
      <c r="AA324" s="80" t="s">
        <v>143</v>
      </c>
      <c r="AB324" s="80" t="s">
        <v>147</v>
      </c>
      <c r="AC324" s="80" t="s">
        <v>57</v>
      </c>
      <c r="AD324" s="80" t="s">
        <v>16</v>
      </c>
      <c r="AE324" s="80" t="s">
        <v>17</v>
      </c>
      <c r="AF324" s="80" t="s">
        <v>145</v>
      </c>
      <c r="AG324" s="80">
        <v>7876.506796836853</v>
      </c>
      <c r="AH324" s="80" t="s">
        <v>33</v>
      </c>
      <c r="AI324">
        <f t="shared" si="53"/>
        <v>2019</v>
      </c>
      <c r="AK324" s="80" t="s">
        <v>163</v>
      </c>
      <c r="AL324" s="80" t="s">
        <v>153</v>
      </c>
      <c r="AM324" s="80" t="s">
        <v>147</v>
      </c>
      <c r="AN324" s="80" t="s">
        <v>60</v>
      </c>
      <c r="AO324" s="80" t="s">
        <v>13</v>
      </c>
      <c r="AP324" s="80" t="s">
        <v>14</v>
      </c>
      <c r="AQ324" s="80">
        <v>8</v>
      </c>
      <c r="AR324">
        <f t="shared" si="54"/>
        <v>2020</v>
      </c>
    </row>
    <row r="325" spans="2:44" x14ac:dyDescent="0.3">
      <c r="B325" s="23" t="s">
        <v>48</v>
      </c>
      <c r="C325" s="23" t="s">
        <v>20</v>
      </c>
      <c r="D325" s="23" t="s">
        <v>6</v>
      </c>
      <c r="E325" s="23" t="s">
        <v>62</v>
      </c>
      <c r="F325" s="82">
        <f>IF(INDEX('Instructions &amp; General Inputs'!$D$24:$D$32,MATCH(E325,'Instructions &amp; General Inputs'!$C$24:$C$32,0))="Yes",SUMIFS($AG:$AG,$AI:$AI,F$5,$AC:$AC,$E325,$AD:$AD,$C325,$AE:$AE,$D325),0)</f>
        <v>0</v>
      </c>
      <c r="G325" s="25"/>
      <c r="H325" s="161">
        <v>0.05</v>
      </c>
      <c r="I325" s="161">
        <v>6.6666666666666666E-2</v>
      </c>
      <c r="J325" s="161">
        <v>0.1</v>
      </c>
      <c r="K325" s="25"/>
      <c r="L325" s="161">
        <v>0.6</v>
      </c>
      <c r="M325" s="161">
        <v>0.6</v>
      </c>
      <c r="N325" s="161">
        <v>0.6</v>
      </c>
      <c r="O325" s="25"/>
      <c r="P325" s="167">
        <v>1</v>
      </c>
      <c r="Q325" s="167">
        <v>0</v>
      </c>
      <c r="R325" s="167">
        <v>1</v>
      </c>
      <c r="S325" s="160" t="str">
        <f t="shared" si="52"/>
        <v>Child Welfare</v>
      </c>
      <c r="T325" s="25"/>
      <c r="U325" s="162" t="b" cm="1">
        <f t="array" ref="U325">IF(COUNTIFS($P$8:$R$8,$U$2)&gt;0,$F325*H325*INDEX($P325:$R325,,MATCH($U$2,$P$8:$R$8,0)),
IF($U$2=$S$5,$F325*SUM(H325,IF($S325="",0,IF(INDEX($V$3:$V$5,MATCH($S325,$U$3:$U$5,0))="Yes",L325,0))),
IF($U$2=$S$6,$F325*SUM(H325,IF($S325="",0,IF(INDEX($V$3:$V$5,MATCH($S325,$U$3:$U$5,0))="Yes",L325,0)),0)*$R325)))</f>
        <v>0</v>
      </c>
      <c r="V325" s="162" t="b" cm="1">
        <f t="array" ref="V325">IF(COUNTIFS($P$8:$R$8,$U$2)&gt;0,$F325*I325*INDEX($P325:$R325,,MATCH($U$2,$P$8:$R$8,0)),
IF($U$2=$S$5,$F325*SUM(I325,IF($S325="",0,IF(INDEX($V$3:$V$5,MATCH($S325,$U$3:$U$5,0))="Yes",M325,0))),
IF($U$2=$S$6,$F325*SUM(I325,IF($S325="",0,IF(INDEX($V$3:$V$5,MATCH($S325,$U$3:$U$5,0))="Yes",M325,0)),0)*$R325)))</f>
        <v>0</v>
      </c>
      <c r="W325" s="162" t="b" cm="1">
        <f t="array" ref="W325">IF(COUNTIFS($P$8:$R$8,$U$2)&gt;0,$F325*J325*INDEX($P325:$R325,,MATCH($U$2,$P$8:$R$8,0)),
IF($U$2=$S$5,$F325*SUM(J325,IF($S325="",0,IF(INDEX($V$3:$V$5,MATCH($S325,$U$3:$U$5,0))="Yes",N325,0))),
IF($U$2=$S$6,$F325*SUM(J325,IF($S325="",0,IF(INDEX($V$3:$V$5,MATCH($S325,$U$3:$U$5,0))="Yes",N325,0)),0)*$R325)))</f>
        <v>0</v>
      </c>
      <c r="Y325" s="162" t="e" cm="1">
        <f t="array" ref="Y325">INDEX($U325:$W325,,MATCH('Instructions &amp; General Inputs'!$C$35,$U$8:$W$8,0))</f>
        <v>#N/A</v>
      </c>
      <c r="AA325" s="80" t="s">
        <v>143</v>
      </c>
      <c r="AB325" s="80" t="s">
        <v>147</v>
      </c>
      <c r="AC325" s="80" t="s">
        <v>57</v>
      </c>
      <c r="AD325" s="80" t="s">
        <v>13</v>
      </c>
      <c r="AE325" s="80" t="s">
        <v>5</v>
      </c>
      <c r="AF325" s="80" t="s">
        <v>145</v>
      </c>
      <c r="AG325" s="80">
        <v>63.510362077504396</v>
      </c>
      <c r="AH325" s="80" t="s">
        <v>33</v>
      </c>
      <c r="AI325">
        <f t="shared" si="53"/>
        <v>2019</v>
      </c>
      <c r="AK325" s="80" t="s">
        <v>163</v>
      </c>
      <c r="AL325" s="80" t="s">
        <v>153</v>
      </c>
      <c r="AM325" s="80" t="s">
        <v>147</v>
      </c>
      <c r="AN325" s="80" t="s">
        <v>60</v>
      </c>
      <c r="AO325" s="80" t="s">
        <v>15</v>
      </c>
      <c r="AP325" s="80" t="s">
        <v>14</v>
      </c>
      <c r="AQ325" s="80">
        <v>10</v>
      </c>
      <c r="AR325">
        <f t="shared" si="54"/>
        <v>2020</v>
      </c>
    </row>
    <row r="326" spans="2:44" x14ac:dyDescent="0.3">
      <c r="B326" s="23" t="s">
        <v>48</v>
      </c>
      <c r="C326" s="23" t="s">
        <v>20</v>
      </c>
      <c r="D326" s="23" t="s">
        <v>7</v>
      </c>
      <c r="E326" s="23" t="s">
        <v>62</v>
      </c>
      <c r="F326" s="82">
        <f>IF(INDEX('Instructions &amp; General Inputs'!$D$24:$D$32,MATCH(E326,'Instructions &amp; General Inputs'!$C$24:$C$32,0))="Yes",SUMIFS($AG:$AG,$AI:$AI,F$5,$AC:$AC,$E326,$AD:$AD,$C326,$AE:$AE,$D326),0)</f>
        <v>0</v>
      </c>
      <c r="G326" s="25"/>
      <c r="H326" s="161">
        <v>0.05</v>
      </c>
      <c r="I326" s="161">
        <v>6.6666666666666666E-2</v>
      </c>
      <c r="J326" s="161">
        <v>0.1</v>
      </c>
      <c r="K326" s="25"/>
      <c r="L326" s="161">
        <v>0.6</v>
      </c>
      <c r="M326" s="161">
        <v>0.6</v>
      </c>
      <c r="N326" s="161">
        <v>0.6</v>
      </c>
      <c r="O326" s="25"/>
      <c r="P326" s="167">
        <v>1</v>
      </c>
      <c r="Q326" s="167">
        <v>0</v>
      </c>
      <c r="R326" s="167">
        <v>1</v>
      </c>
      <c r="S326" s="160" t="str">
        <f t="shared" si="52"/>
        <v>Child Welfare</v>
      </c>
      <c r="T326" s="25"/>
      <c r="U326" s="162" t="b" cm="1">
        <f t="array" ref="U326">IF(COUNTIFS($P$8:$R$8,$U$2)&gt;0,$F326*H326*INDEX($P326:$R326,,MATCH($U$2,$P$8:$R$8,0)),
IF($U$2=$S$5,$F326*SUM(H326,IF($S326="",0,IF(INDEX($V$3:$V$5,MATCH($S326,$U$3:$U$5,0))="Yes",L326,0))),
IF($U$2=$S$6,$F326*SUM(H326,IF($S326="",0,IF(INDEX($V$3:$V$5,MATCH($S326,$U$3:$U$5,0))="Yes",L326,0)),0)*$R326)))</f>
        <v>0</v>
      </c>
      <c r="V326" s="162" t="b" cm="1">
        <f t="array" ref="V326">IF(COUNTIFS($P$8:$R$8,$U$2)&gt;0,$F326*I326*INDEX($P326:$R326,,MATCH($U$2,$P$8:$R$8,0)),
IF($U$2=$S$5,$F326*SUM(I326,IF($S326="",0,IF(INDEX($V$3:$V$5,MATCH($S326,$U$3:$U$5,0))="Yes",M326,0))),
IF($U$2=$S$6,$F326*SUM(I326,IF($S326="",0,IF(INDEX($V$3:$V$5,MATCH($S326,$U$3:$U$5,0))="Yes",M326,0)),0)*$R326)))</f>
        <v>0</v>
      </c>
      <c r="W326" s="162" t="b" cm="1">
        <f t="array" ref="W326">IF(COUNTIFS($P$8:$R$8,$U$2)&gt;0,$F326*J326*INDEX($P326:$R326,,MATCH($U$2,$P$8:$R$8,0)),
IF($U$2=$S$5,$F326*SUM(J326,IF($S326="",0,IF(INDEX($V$3:$V$5,MATCH($S326,$U$3:$U$5,0))="Yes",N326,0))),
IF($U$2=$S$6,$F326*SUM(J326,IF($S326="",0,IF(INDEX($V$3:$V$5,MATCH($S326,$U$3:$U$5,0))="Yes",N326,0)),0)*$R326)))</f>
        <v>0</v>
      </c>
      <c r="Y326" s="162" t="e" cm="1">
        <f t="array" ref="Y326">INDEX($U326:$W326,,MATCH('Instructions &amp; General Inputs'!$C$35,$U$8:$W$8,0))</f>
        <v>#N/A</v>
      </c>
      <c r="AA326" s="80" t="s">
        <v>143</v>
      </c>
      <c r="AB326" s="80" t="s">
        <v>147</v>
      </c>
      <c r="AC326" s="80" t="s">
        <v>57</v>
      </c>
      <c r="AD326" s="80" t="s">
        <v>13</v>
      </c>
      <c r="AE326" s="80" t="s">
        <v>7</v>
      </c>
      <c r="AF326" s="80" t="s">
        <v>145</v>
      </c>
      <c r="AG326" s="80">
        <v>23805.215393912047</v>
      </c>
      <c r="AH326" s="80">
        <v>0.66261104999999998</v>
      </c>
      <c r="AI326">
        <f t="shared" si="53"/>
        <v>2019</v>
      </c>
      <c r="AK326" s="80" t="s">
        <v>163</v>
      </c>
      <c r="AL326" s="80" t="s">
        <v>153</v>
      </c>
      <c r="AM326" s="80" t="s">
        <v>147</v>
      </c>
      <c r="AN326" s="80" t="s">
        <v>60</v>
      </c>
      <c r="AO326" s="80" t="s">
        <v>4</v>
      </c>
      <c r="AP326" s="80" t="s">
        <v>8</v>
      </c>
      <c r="AQ326" s="80">
        <v>1495</v>
      </c>
      <c r="AR326">
        <f t="shared" si="54"/>
        <v>2020</v>
      </c>
    </row>
    <row r="327" spans="2:44" x14ac:dyDescent="0.3">
      <c r="B327" s="23" t="s">
        <v>48</v>
      </c>
      <c r="C327" s="23" t="s">
        <v>20</v>
      </c>
      <c r="D327" s="23" t="s">
        <v>14</v>
      </c>
      <c r="E327" s="23" t="s">
        <v>62</v>
      </c>
      <c r="F327" s="82">
        <f>IF(INDEX('Instructions &amp; General Inputs'!$D$24:$D$32,MATCH(E327,'Instructions &amp; General Inputs'!$C$24:$C$32,0))="Yes",SUMIFS($AG:$AG,$AI:$AI,F$5,$AC:$AC,$E327,$AD:$AD,$C327,$AE:$AE,$D327),0)</f>
        <v>0</v>
      </c>
      <c r="G327" s="25"/>
      <c r="H327" s="161">
        <v>0.05</v>
      </c>
      <c r="I327" s="161">
        <v>6.6666666666666666E-2</v>
      </c>
      <c r="J327" s="161">
        <v>0.1</v>
      </c>
      <c r="K327" s="25"/>
      <c r="L327" s="161">
        <v>0.6</v>
      </c>
      <c r="M327" s="161">
        <v>0.6</v>
      </c>
      <c r="N327" s="161">
        <v>0.6</v>
      </c>
      <c r="O327" s="25"/>
      <c r="P327" s="167">
        <v>1</v>
      </c>
      <c r="Q327" s="167">
        <v>0</v>
      </c>
      <c r="R327" s="167">
        <v>1</v>
      </c>
      <c r="S327" s="160" t="str">
        <f t="shared" si="52"/>
        <v>Child Welfare</v>
      </c>
      <c r="T327" s="25"/>
      <c r="U327" s="162" t="b" cm="1">
        <f t="array" ref="U327">IF(COUNTIFS($P$8:$R$8,$U$2)&gt;0,$F327*H327*INDEX($P327:$R327,,MATCH($U$2,$P$8:$R$8,0)),
IF($U$2=$S$5,$F327*SUM(H327,IF($S327="",0,IF(INDEX($V$3:$V$5,MATCH($S327,$U$3:$U$5,0))="Yes",L327,0))),
IF($U$2=$S$6,$F327*SUM(H327,IF($S327="",0,IF(INDEX($V$3:$V$5,MATCH($S327,$U$3:$U$5,0))="Yes",L327,0)),0)*$R327)))</f>
        <v>0</v>
      </c>
      <c r="V327" s="162" t="b" cm="1">
        <f t="array" ref="V327">IF(COUNTIFS($P$8:$R$8,$U$2)&gt;0,$F327*I327*INDEX($P327:$R327,,MATCH($U$2,$P$8:$R$8,0)),
IF($U$2=$S$5,$F327*SUM(I327,IF($S327="",0,IF(INDEX($V$3:$V$5,MATCH($S327,$U$3:$U$5,0))="Yes",M327,0))),
IF($U$2=$S$6,$F327*SUM(I327,IF($S327="",0,IF(INDEX($V$3:$V$5,MATCH($S327,$U$3:$U$5,0))="Yes",M327,0)),0)*$R327)))</f>
        <v>0</v>
      </c>
      <c r="W327" s="162" t="b" cm="1">
        <f t="array" ref="W327">IF(COUNTIFS($P$8:$R$8,$U$2)&gt;0,$F327*J327*INDEX($P327:$R327,,MATCH($U$2,$P$8:$R$8,0)),
IF($U$2=$S$5,$F327*SUM(J327,IF($S327="",0,IF(INDEX($V$3:$V$5,MATCH($S327,$U$3:$U$5,0))="Yes",N327,0))),
IF($U$2=$S$6,$F327*SUM(J327,IF($S327="",0,IF(INDEX($V$3:$V$5,MATCH($S327,$U$3:$U$5,0))="Yes",N327,0)),0)*$R327)))</f>
        <v>0</v>
      </c>
      <c r="Y327" s="162" t="e" cm="1">
        <f t="array" ref="Y327">INDEX($U327:$W327,,MATCH('Instructions &amp; General Inputs'!$C$35,$U$8:$W$8,0))</f>
        <v>#N/A</v>
      </c>
      <c r="AA327" s="80" t="s">
        <v>143</v>
      </c>
      <c r="AB327" s="80" t="s">
        <v>147</v>
      </c>
      <c r="AC327" s="80" t="s">
        <v>57</v>
      </c>
      <c r="AD327" s="80" t="s">
        <v>13</v>
      </c>
      <c r="AE327" s="80" t="s">
        <v>14</v>
      </c>
      <c r="AF327" s="80" t="s">
        <v>149</v>
      </c>
      <c r="AG327" s="80">
        <v>1.0956209897994995</v>
      </c>
      <c r="AH327" s="80" t="s">
        <v>33</v>
      </c>
      <c r="AI327">
        <f t="shared" si="53"/>
        <v>2019</v>
      </c>
      <c r="AK327" s="80" t="s">
        <v>163</v>
      </c>
      <c r="AL327" s="80" t="s">
        <v>153</v>
      </c>
      <c r="AM327" s="80" t="s">
        <v>147</v>
      </c>
      <c r="AN327" s="80" t="s">
        <v>60</v>
      </c>
      <c r="AO327" s="80" t="s">
        <v>11</v>
      </c>
      <c r="AP327" s="80" t="s">
        <v>8</v>
      </c>
      <c r="AQ327" s="80">
        <v>196</v>
      </c>
      <c r="AR327">
        <f t="shared" si="54"/>
        <v>2020</v>
      </c>
    </row>
    <row r="328" spans="2:44" x14ac:dyDescent="0.3">
      <c r="B328" s="23" t="s">
        <v>48</v>
      </c>
      <c r="C328" s="23" t="s">
        <v>116</v>
      </c>
      <c r="D328" s="23" t="s">
        <v>22</v>
      </c>
      <c r="E328" s="23" t="s">
        <v>62</v>
      </c>
      <c r="F328" s="82">
        <f>IF(INDEX('Instructions &amp; General Inputs'!$D$24:$D$32,MATCH(E328,'Instructions &amp; General Inputs'!$C$24:$C$32,0))="Yes",SUMIFS($AG:$AG,$AI:$AI,F$5,$AC:$AC,$E328,$AD:$AD,$C328,$AE:$AE,$D328),0)</f>
        <v>0</v>
      </c>
      <c r="G328" s="25"/>
      <c r="H328" s="161">
        <v>6.25E-2</v>
      </c>
      <c r="I328" s="161">
        <v>8.3333333333333329E-2</v>
      </c>
      <c r="J328" s="161">
        <v>0.125</v>
      </c>
      <c r="K328" s="25"/>
      <c r="L328" s="161">
        <v>0.5</v>
      </c>
      <c r="M328" s="161">
        <v>0.5</v>
      </c>
      <c r="N328" s="161">
        <v>0.5</v>
      </c>
      <c r="O328" s="25"/>
      <c r="P328" s="167">
        <v>1</v>
      </c>
      <c r="Q328" s="167">
        <v>0</v>
      </c>
      <c r="R328" s="167">
        <v>1</v>
      </c>
      <c r="S328" s="160" t="str">
        <f t="shared" si="52"/>
        <v>HIV/AIDS</v>
      </c>
      <c r="T328" s="25"/>
      <c r="U328" s="162" t="b" cm="1">
        <f t="array" ref="U328">IF(COUNTIFS($P$8:$R$8,$U$2)&gt;0,$F328*H328*INDEX($P328:$R328,,MATCH($U$2,$P$8:$R$8,0)),
IF($U$2=$S$5,$F328*SUM(H328,IF($S328="",0,IF(INDEX($V$3:$V$5,MATCH($S328,$U$3:$U$5,0))="Yes",L328,0))),
IF($U$2=$S$6,$F328*SUM(H328,IF($S328="",0,IF(INDEX($V$3:$V$5,MATCH($S328,$U$3:$U$5,0))="Yes",L328,0)),0)*$R328)))</f>
        <v>0</v>
      </c>
      <c r="V328" s="162" t="b" cm="1">
        <f t="array" ref="V328">IF(COUNTIFS($P$8:$R$8,$U$2)&gt;0,$F328*I328*INDEX($P328:$R328,,MATCH($U$2,$P$8:$R$8,0)),
IF($U$2=$S$5,$F328*SUM(I328,IF($S328="",0,IF(INDEX($V$3:$V$5,MATCH($S328,$U$3:$U$5,0))="Yes",M328,0))),
IF($U$2=$S$6,$F328*SUM(I328,IF($S328="",0,IF(INDEX($V$3:$V$5,MATCH($S328,$U$3:$U$5,0))="Yes",M328,0)),0)*$R328)))</f>
        <v>0</v>
      </c>
      <c r="W328" s="162" t="b" cm="1">
        <f t="array" ref="W328">IF(COUNTIFS($P$8:$R$8,$U$2)&gt;0,$F328*J328*INDEX($P328:$R328,,MATCH($U$2,$P$8:$R$8,0)),
IF($U$2=$S$5,$F328*SUM(J328,IF($S328="",0,IF(INDEX($V$3:$V$5,MATCH($S328,$U$3:$U$5,0))="Yes",N328,0))),
IF($U$2=$S$6,$F328*SUM(J328,IF($S328="",0,IF(INDEX($V$3:$V$5,MATCH($S328,$U$3:$U$5,0))="Yes",N328,0)),0)*$R328)))</f>
        <v>0</v>
      </c>
      <c r="Y328" s="162" t="e" cm="1">
        <f t="array" ref="Y328">INDEX($U328:$W328,,MATCH('Instructions &amp; General Inputs'!$C$35,$U$8:$W$8,0))</f>
        <v>#N/A</v>
      </c>
      <c r="AA328" s="80" t="s">
        <v>143</v>
      </c>
      <c r="AB328" s="80" t="s">
        <v>147</v>
      </c>
      <c r="AC328" s="80" t="s">
        <v>57</v>
      </c>
      <c r="AD328" s="80" t="s">
        <v>13</v>
      </c>
      <c r="AE328" s="80" t="s">
        <v>14</v>
      </c>
      <c r="AF328" s="80" t="s">
        <v>145</v>
      </c>
      <c r="AG328" s="80">
        <v>56241.240137789398</v>
      </c>
      <c r="AH328" s="80">
        <v>1.0635072999999999</v>
      </c>
      <c r="AI328">
        <f t="shared" si="53"/>
        <v>2019</v>
      </c>
      <c r="AK328" s="80" t="s">
        <v>163</v>
      </c>
      <c r="AL328" s="80" t="s">
        <v>153</v>
      </c>
      <c r="AM328" s="80" t="s">
        <v>147</v>
      </c>
      <c r="AN328" s="80" t="s">
        <v>61</v>
      </c>
      <c r="AO328" s="80" t="s">
        <v>20</v>
      </c>
      <c r="AP328" s="80" t="s">
        <v>14</v>
      </c>
      <c r="AQ328" s="80">
        <v>2</v>
      </c>
      <c r="AR328">
        <f t="shared" si="54"/>
        <v>2020</v>
      </c>
    </row>
    <row r="329" spans="2:44" x14ac:dyDescent="0.3">
      <c r="B329" s="23" t="s">
        <v>48</v>
      </c>
      <c r="C329" s="23" t="s">
        <v>116</v>
      </c>
      <c r="D329" s="23" t="s">
        <v>23</v>
      </c>
      <c r="E329" s="23" t="s">
        <v>62</v>
      </c>
      <c r="F329" s="82">
        <f>IF(INDEX('Instructions &amp; General Inputs'!$D$24:$D$32,MATCH(E329,'Instructions &amp; General Inputs'!$C$24:$C$32,0))="Yes",SUMIFS($AG:$AG,$AI:$AI,F$5,$AC:$AC,$E329,$AD:$AD,$C329,$AE:$AE,$D329),0)</f>
        <v>0</v>
      </c>
      <c r="G329" s="25"/>
      <c r="H329" s="161">
        <v>6.25E-2</v>
      </c>
      <c r="I329" s="161">
        <v>8.3333333333333329E-2</v>
      </c>
      <c r="J329" s="161">
        <v>0.125</v>
      </c>
      <c r="K329" s="25"/>
      <c r="L329" s="161">
        <v>0.5</v>
      </c>
      <c r="M329" s="161">
        <v>0.5</v>
      </c>
      <c r="N329" s="161">
        <v>0.5</v>
      </c>
      <c r="O329" s="25"/>
      <c r="P329" s="167">
        <v>1</v>
      </c>
      <c r="Q329" s="167">
        <v>0</v>
      </c>
      <c r="R329" s="167">
        <v>1</v>
      </c>
      <c r="S329" s="160" t="str">
        <f t="shared" si="52"/>
        <v>HIV/AIDS</v>
      </c>
      <c r="T329" s="25"/>
      <c r="U329" s="162" t="b" cm="1">
        <f t="array" ref="U329">IF(COUNTIFS($P$8:$R$8,$U$2)&gt;0,$F329*H329*INDEX($P329:$R329,,MATCH($U$2,$P$8:$R$8,0)),
IF($U$2=$S$5,$F329*SUM(H329,IF($S329="",0,IF(INDEX($V$3:$V$5,MATCH($S329,$U$3:$U$5,0))="Yes",L329,0))),
IF($U$2=$S$6,$F329*SUM(H329,IF($S329="",0,IF(INDEX($V$3:$V$5,MATCH($S329,$U$3:$U$5,0))="Yes",L329,0)),0)*$R329)))</f>
        <v>0</v>
      </c>
      <c r="V329" s="162" t="b" cm="1">
        <f t="array" ref="V329">IF(COUNTIFS($P$8:$R$8,$U$2)&gt;0,$F329*I329*INDEX($P329:$R329,,MATCH($U$2,$P$8:$R$8,0)),
IF($U$2=$S$5,$F329*SUM(I329,IF($S329="",0,IF(INDEX($V$3:$V$5,MATCH($S329,$U$3:$U$5,0))="Yes",M329,0))),
IF($U$2=$S$6,$F329*SUM(I329,IF($S329="",0,IF(INDEX($V$3:$V$5,MATCH($S329,$U$3:$U$5,0))="Yes",M329,0)),0)*$R329)))</f>
        <v>0</v>
      </c>
      <c r="W329" s="162" t="b" cm="1">
        <f t="array" ref="W329">IF(COUNTIFS($P$8:$R$8,$U$2)&gt;0,$F329*J329*INDEX($P329:$R329,,MATCH($U$2,$P$8:$R$8,0)),
IF($U$2=$S$5,$F329*SUM(J329,IF($S329="",0,IF(INDEX($V$3:$V$5,MATCH($S329,$U$3:$U$5,0))="Yes",N329,0))),
IF($U$2=$S$6,$F329*SUM(J329,IF($S329="",0,IF(INDEX($V$3:$V$5,MATCH($S329,$U$3:$U$5,0))="Yes",N329,0)),0)*$R329)))</f>
        <v>0</v>
      </c>
      <c r="Y329" s="162" t="e" cm="1">
        <f t="array" ref="Y329">INDEX($U329:$W329,,MATCH('Instructions &amp; General Inputs'!$C$35,$U$8:$W$8,0))</f>
        <v>#N/A</v>
      </c>
      <c r="AA329" s="80" t="s">
        <v>143</v>
      </c>
      <c r="AB329" s="80" t="s">
        <v>147</v>
      </c>
      <c r="AC329" s="80" t="s">
        <v>57</v>
      </c>
      <c r="AD329" s="80" t="s">
        <v>13</v>
      </c>
      <c r="AE329" s="80" t="s">
        <v>6</v>
      </c>
      <c r="AF329" s="80" t="s">
        <v>145</v>
      </c>
      <c r="AG329" s="80">
        <v>471.15898202359676</v>
      </c>
      <c r="AH329" s="80" t="s">
        <v>33</v>
      </c>
      <c r="AI329">
        <f t="shared" si="53"/>
        <v>2019</v>
      </c>
      <c r="AK329" s="80" t="s">
        <v>163</v>
      </c>
      <c r="AL329" s="80" t="s">
        <v>153</v>
      </c>
      <c r="AM329" s="80" t="s">
        <v>147</v>
      </c>
      <c r="AN329" s="80" t="s">
        <v>61</v>
      </c>
      <c r="AO329" s="80" t="s">
        <v>116</v>
      </c>
      <c r="AP329" s="80" t="s">
        <v>22</v>
      </c>
      <c r="AQ329" s="80">
        <v>14</v>
      </c>
      <c r="AR329">
        <f t="shared" si="54"/>
        <v>2020</v>
      </c>
    </row>
    <row r="330" spans="2:44" x14ac:dyDescent="0.3">
      <c r="B330" s="23" t="s">
        <v>48</v>
      </c>
      <c r="C330" s="23" t="s">
        <v>24</v>
      </c>
      <c r="D330" s="23" t="s">
        <v>22</v>
      </c>
      <c r="E330" s="23" t="s">
        <v>62</v>
      </c>
      <c r="F330" s="82">
        <f>IF(INDEX('Instructions &amp; General Inputs'!$D$24:$D$32,MATCH(E330,'Instructions &amp; General Inputs'!$C$24:$C$32,0))="Yes",SUMIFS($AG:$AG,$AI:$AI,F$5,$AC:$AC,$E330,$AD:$AD,$C330,$AE:$AE,$D330),0)</f>
        <v>0</v>
      </c>
      <c r="G330" s="25"/>
      <c r="H330" s="161">
        <v>6.25E-2</v>
      </c>
      <c r="I330" s="161">
        <v>8.3333333333333329E-2</v>
      </c>
      <c r="J330" s="161">
        <v>0.125</v>
      </c>
      <c r="K330" s="25"/>
      <c r="L330" s="161">
        <v>0.5</v>
      </c>
      <c r="M330" s="161">
        <v>0.5</v>
      </c>
      <c r="N330" s="161">
        <v>0.5</v>
      </c>
      <c r="O330" s="25"/>
      <c r="P330" s="167">
        <v>1</v>
      </c>
      <c r="Q330" s="167">
        <v>0</v>
      </c>
      <c r="R330" s="167">
        <v>1</v>
      </c>
      <c r="S330" s="160" t="str">
        <f t="shared" ref="S330:S341" si="63">IF(ISNUMBER(FIND("HIV",$C330)),"HIV/AIDS",IF($C330="Child Welfare","Child Welfare",IF(OR(ISNUMBER(FIND(" SMI",$C330)),ISNUMBER(FIND(" SMI",$D330))),"SMI","")))</f>
        <v>HIV/AIDS</v>
      </c>
      <c r="T330" s="25"/>
      <c r="U330" s="162" t="b" cm="1">
        <f t="array" ref="U330">IF(COUNTIFS($P$8:$R$8,$U$2)&gt;0,$F330*H330*INDEX($P330:$R330,,MATCH($U$2,$P$8:$R$8,0)),
IF($U$2=$S$5,$F330*SUM(H330,IF($S330="",0,IF(INDEX($V$3:$V$5,MATCH($S330,$U$3:$U$5,0))="Yes",L330,0))),
IF($U$2=$S$6,$F330*SUM(H330,IF($S330="",0,IF(INDEX($V$3:$V$5,MATCH($S330,$U$3:$U$5,0))="Yes",L330,0)),0)*$R330)))</f>
        <v>0</v>
      </c>
      <c r="V330" s="162" t="b" cm="1">
        <f t="array" ref="V330">IF(COUNTIFS($P$8:$R$8,$U$2)&gt;0,$F330*I330*INDEX($P330:$R330,,MATCH($U$2,$P$8:$R$8,0)),
IF($U$2=$S$5,$F330*SUM(I330,IF($S330="",0,IF(INDEX($V$3:$V$5,MATCH($S330,$U$3:$U$5,0))="Yes",M330,0))),
IF($U$2=$S$6,$F330*SUM(I330,IF($S330="",0,IF(INDEX($V$3:$V$5,MATCH($S330,$U$3:$U$5,0))="Yes",M330,0)),0)*$R330)))</f>
        <v>0</v>
      </c>
      <c r="W330" s="162" t="b" cm="1">
        <f t="array" ref="W330">IF(COUNTIFS($P$8:$R$8,$U$2)&gt;0,$F330*J330*INDEX($P330:$R330,,MATCH($U$2,$P$8:$R$8,0)),
IF($U$2=$S$5,$F330*SUM(J330,IF($S330="",0,IF(INDEX($V$3:$V$5,MATCH($S330,$U$3:$U$5,0))="Yes",N330,0))),
IF($U$2=$S$6,$F330*SUM(J330,IF($S330="",0,IF(INDEX($V$3:$V$5,MATCH($S330,$U$3:$U$5,0))="Yes",N330,0)),0)*$R330)))</f>
        <v>0</v>
      </c>
      <c r="Y330" s="162" t="e" cm="1">
        <f t="array" ref="Y330">INDEX($U330:$W330,,MATCH('Instructions &amp; General Inputs'!$C$35,$U$8:$W$8,0))</f>
        <v>#N/A</v>
      </c>
      <c r="AA330" s="80" t="s">
        <v>143</v>
      </c>
      <c r="AB330" s="80" t="s">
        <v>147</v>
      </c>
      <c r="AC330" s="80" t="s">
        <v>57</v>
      </c>
      <c r="AD330" s="80" t="s">
        <v>15</v>
      </c>
      <c r="AE330" s="80" t="s">
        <v>14</v>
      </c>
      <c r="AF330" s="80" t="s">
        <v>145</v>
      </c>
      <c r="AG330" s="80">
        <v>41570.684194728732</v>
      </c>
      <c r="AH330" s="80">
        <v>1.04293718</v>
      </c>
      <c r="AI330">
        <f t="shared" ref="AI330:AI393" si="64">VALUE(LEFT(AA330,4))</f>
        <v>2019</v>
      </c>
      <c r="AK330" s="80" t="s">
        <v>163</v>
      </c>
      <c r="AL330" s="80" t="s">
        <v>153</v>
      </c>
      <c r="AM330" s="80" t="s">
        <v>147</v>
      </c>
      <c r="AN330" s="80" t="s">
        <v>61</v>
      </c>
      <c r="AO330" s="80" t="s">
        <v>116</v>
      </c>
      <c r="AP330" s="80" t="s">
        <v>23</v>
      </c>
      <c r="AQ330" s="80">
        <v>4</v>
      </c>
      <c r="AR330">
        <f t="shared" ref="AR330:AR393" si="65">VALUE(LEFT(AL330,4))</f>
        <v>2020</v>
      </c>
    </row>
    <row r="331" spans="2:44" x14ac:dyDescent="0.3">
      <c r="B331" s="23" t="s">
        <v>48</v>
      </c>
      <c r="C331" s="23" t="s">
        <v>24</v>
      </c>
      <c r="D331" s="23" t="s">
        <v>23</v>
      </c>
      <c r="E331" s="23" t="s">
        <v>62</v>
      </c>
      <c r="F331" s="82">
        <f>IF(INDEX('Instructions &amp; General Inputs'!$D$24:$D$32,MATCH(E331,'Instructions &amp; General Inputs'!$C$24:$C$32,0))="Yes",SUMIFS($AG:$AG,$AI:$AI,F$5,$AC:$AC,$E331,$AD:$AD,$C331,$AE:$AE,$D331),0)</f>
        <v>0</v>
      </c>
      <c r="G331" s="25"/>
      <c r="H331" s="161">
        <v>6.25E-2</v>
      </c>
      <c r="I331" s="161">
        <v>8.3333333333333329E-2</v>
      </c>
      <c r="J331" s="161">
        <v>0.125</v>
      </c>
      <c r="K331" s="25"/>
      <c r="L331" s="161">
        <v>0.5</v>
      </c>
      <c r="M331" s="161">
        <v>0.5</v>
      </c>
      <c r="N331" s="161">
        <v>0.5</v>
      </c>
      <c r="O331" s="25"/>
      <c r="P331" s="167">
        <v>1</v>
      </c>
      <c r="Q331" s="167">
        <v>0</v>
      </c>
      <c r="R331" s="167">
        <v>1</v>
      </c>
      <c r="S331" s="160" t="str">
        <f t="shared" si="63"/>
        <v>HIV/AIDS</v>
      </c>
      <c r="T331" s="25"/>
      <c r="U331" s="162" t="b" cm="1">
        <f t="array" ref="U331">IF(COUNTIFS($P$8:$R$8,$U$2)&gt;0,$F331*H331*INDEX($P331:$R331,,MATCH($U$2,$P$8:$R$8,0)),
IF($U$2=$S$5,$F331*SUM(H331,IF($S331="",0,IF(INDEX($V$3:$V$5,MATCH($S331,$U$3:$U$5,0))="Yes",L331,0))),
IF($U$2=$S$6,$F331*SUM(H331,IF($S331="",0,IF(INDEX($V$3:$V$5,MATCH($S331,$U$3:$U$5,0))="Yes",L331,0)),0)*$R331)))</f>
        <v>0</v>
      </c>
      <c r="V331" s="162" t="b" cm="1">
        <f t="array" ref="V331">IF(COUNTIFS($P$8:$R$8,$U$2)&gt;0,$F331*I331*INDEX($P331:$R331,,MATCH($U$2,$P$8:$R$8,0)),
IF($U$2=$S$5,$F331*SUM(I331,IF($S331="",0,IF(INDEX($V$3:$V$5,MATCH($S331,$U$3:$U$5,0))="Yes",M331,0))),
IF($U$2=$S$6,$F331*SUM(I331,IF($S331="",0,IF(INDEX($V$3:$V$5,MATCH($S331,$U$3:$U$5,0))="Yes",M331,0)),0)*$R331)))</f>
        <v>0</v>
      </c>
      <c r="W331" s="162" t="b" cm="1">
        <f t="array" ref="W331">IF(COUNTIFS($P$8:$R$8,$U$2)&gt;0,$F331*J331*INDEX($P331:$R331,,MATCH($U$2,$P$8:$R$8,0)),
IF($U$2=$S$5,$F331*SUM(J331,IF($S331="",0,IF(INDEX($V$3:$V$5,MATCH($S331,$U$3:$U$5,0))="Yes",N331,0))),
IF($U$2=$S$6,$F331*SUM(J331,IF($S331="",0,IF(INDEX($V$3:$V$5,MATCH($S331,$U$3:$U$5,0))="Yes",N331,0)),0)*$R331)))</f>
        <v>0</v>
      </c>
      <c r="Y331" s="162" t="e" cm="1">
        <f t="array" ref="Y331">INDEX($U331:$W331,,MATCH('Instructions &amp; General Inputs'!$C$35,$U$8:$W$8,0))</f>
        <v>#N/A</v>
      </c>
      <c r="AA331" s="80" t="s">
        <v>143</v>
      </c>
      <c r="AB331" s="80" t="s">
        <v>147</v>
      </c>
      <c r="AC331" s="80" t="s">
        <v>57</v>
      </c>
      <c r="AD331" s="80" t="s">
        <v>15</v>
      </c>
      <c r="AE331" s="80" t="s">
        <v>12</v>
      </c>
      <c r="AF331" s="80" t="s">
        <v>145</v>
      </c>
      <c r="AG331" s="80">
        <v>2177.5783360153437</v>
      </c>
      <c r="AH331" s="80">
        <v>0.49348788999999998</v>
      </c>
      <c r="AI331">
        <f t="shared" si="64"/>
        <v>2019</v>
      </c>
      <c r="AK331" s="80" t="s">
        <v>163</v>
      </c>
      <c r="AL331" s="80" t="s">
        <v>153</v>
      </c>
      <c r="AM331" s="80" t="s">
        <v>147</v>
      </c>
      <c r="AN331" s="80" t="s">
        <v>61</v>
      </c>
      <c r="AO331" s="80" t="s">
        <v>13</v>
      </c>
      <c r="AP331" s="80" t="s">
        <v>14</v>
      </c>
      <c r="AQ331" s="80">
        <v>11</v>
      </c>
      <c r="AR331">
        <f t="shared" si="65"/>
        <v>2020</v>
      </c>
    </row>
    <row r="332" spans="2:44" x14ac:dyDescent="0.3">
      <c r="B332" s="23" t="s">
        <v>48</v>
      </c>
      <c r="C332" s="23" t="s">
        <v>25</v>
      </c>
      <c r="D332" s="23" t="s">
        <v>17</v>
      </c>
      <c r="E332" s="23" t="s">
        <v>62</v>
      </c>
      <c r="F332" s="82">
        <f>IF(INDEX('Instructions &amp; General Inputs'!$D$24:$D$32,MATCH(E332,'Instructions &amp; General Inputs'!$C$24:$C$32,0))="Yes",SUMIFS($AG:$AG,$AI:$AI,F$5,$AC:$AC,$E332,$AD:$AD,$C332,$AE:$AE,$D332),0)</f>
        <v>0</v>
      </c>
      <c r="G332" s="25"/>
      <c r="H332" s="161">
        <v>0.125</v>
      </c>
      <c r="I332" s="161">
        <v>0.16666666666666666</v>
      </c>
      <c r="J332" s="161">
        <v>0.25</v>
      </c>
      <c r="K332" s="25"/>
      <c r="L332" s="161" t="s">
        <v>482</v>
      </c>
      <c r="M332" s="161" t="s">
        <v>482</v>
      </c>
      <c r="N332" s="161" t="s">
        <v>482</v>
      </c>
      <c r="O332" s="25"/>
      <c r="P332" s="167">
        <v>1</v>
      </c>
      <c r="Q332" s="167">
        <v>1</v>
      </c>
      <c r="R332" s="167">
        <v>0</v>
      </c>
      <c r="S332" s="160" t="str">
        <f t="shared" si="63"/>
        <v/>
      </c>
      <c r="T332" s="25"/>
      <c r="U332" s="162" t="b" cm="1">
        <f t="array" ref="U332">IF(COUNTIFS($P$8:$R$8,$U$2)&gt;0,$F332*H332*INDEX($P332:$R332,,MATCH($U$2,$P$8:$R$8,0)),
IF($U$2=$S$5,$F332*SUM(H332,IF($S332="",0,IF(INDEX($V$3:$V$5,MATCH($S332,$U$3:$U$5,0))="Yes",L332,0))),
IF($U$2=$S$6,$F332*SUM(H332,IF($S332="",0,IF(INDEX($V$3:$V$5,MATCH($S332,$U$3:$U$5,0))="Yes",L332,0)),0)*$R332)))</f>
        <v>0</v>
      </c>
      <c r="V332" s="162" t="b" cm="1">
        <f t="array" ref="V332">IF(COUNTIFS($P$8:$R$8,$U$2)&gt;0,$F332*I332*INDEX($P332:$R332,,MATCH($U$2,$P$8:$R$8,0)),
IF($U$2=$S$5,$F332*SUM(I332,IF($S332="",0,IF(INDEX($V$3:$V$5,MATCH($S332,$U$3:$U$5,0))="Yes",M332,0))),
IF($U$2=$S$6,$F332*SUM(I332,IF($S332="",0,IF(INDEX($V$3:$V$5,MATCH($S332,$U$3:$U$5,0))="Yes",M332,0)),0)*$R332)))</f>
        <v>0</v>
      </c>
      <c r="W332" s="162" t="b" cm="1">
        <f t="array" ref="W332">IF(COUNTIFS($P$8:$R$8,$U$2)&gt;0,$F332*J332*INDEX($P332:$R332,,MATCH($U$2,$P$8:$R$8,0)),
IF($U$2=$S$5,$F332*SUM(J332,IF($S332="",0,IF(INDEX($V$3:$V$5,MATCH($S332,$U$3:$U$5,0))="Yes",N332,0))),
IF($U$2=$S$6,$F332*SUM(J332,IF($S332="",0,IF(INDEX($V$3:$V$5,MATCH($S332,$U$3:$U$5,0))="Yes",N332,0)),0)*$R332)))</f>
        <v>0</v>
      </c>
      <c r="Y332" s="162" t="e" cm="1">
        <f t="array" ref="Y332">INDEX($U332:$W332,,MATCH('Instructions &amp; General Inputs'!$C$35,$U$8:$W$8,0))</f>
        <v>#N/A</v>
      </c>
      <c r="AA332" s="80" t="s">
        <v>143</v>
      </c>
      <c r="AB332" s="80" t="s">
        <v>147</v>
      </c>
      <c r="AC332" s="80" t="s">
        <v>57</v>
      </c>
      <c r="AD332" s="80" t="s">
        <v>4</v>
      </c>
      <c r="AE332" s="80" t="s">
        <v>5</v>
      </c>
      <c r="AF332" s="80" t="s">
        <v>145</v>
      </c>
      <c r="AG332" s="80">
        <v>12746.734278488904</v>
      </c>
      <c r="AH332" s="80" t="s">
        <v>33</v>
      </c>
      <c r="AI332">
        <f t="shared" si="64"/>
        <v>2019</v>
      </c>
      <c r="AK332" s="80" t="s">
        <v>163</v>
      </c>
      <c r="AL332" s="80" t="s">
        <v>153</v>
      </c>
      <c r="AM332" s="80" t="s">
        <v>147</v>
      </c>
      <c r="AN332" s="80" t="s">
        <v>61</v>
      </c>
      <c r="AO332" s="80" t="s">
        <v>15</v>
      </c>
      <c r="AP332" s="80" t="s">
        <v>14</v>
      </c>
      <c r="AQ332" s="80">
        <v>23</v>
      </c>
      <c r="AR332">
        <f t="shared" si="65"/>
        <v>2020</v>
      </c>
    </row>
    <row r="333" spans="2:44" x14ac:dyDescent="0.3">
      <c r="B333" s="23" t="s">
        <v>48</v>
      </c>
      <c r="C333" s="23" t="s">
        <v>25</v>
      </c>
      <c r="D333" s="23" t="s">
        <v>18</v>
      </c>
      <c r="E333" s="23" t="s">
        <v>62</v>
      </c>
      <c r="F333" s="82">
        <f>IF(INDEX('Instructions &amp; General Inputs'!$D$24:$D$32,MATCH(E333,'Instructions &amp; General Inputs'!$C$24:$C$32,0))="Yes",SUMIFS($AG:$AG,$AI:$AI,F$5,$AC:$AC,$E333,$AD:$AD,$C333,$AE:$AE,$D333),0)</f>
        <v>0</v>
      </c>
      <c r="G333" s="25"/>
      <c r="H333" s="161">
        <v>0.125</v>
      </c>
      <c r="I333" s="161">
        <v>0.16666666666666666</v>
      </c>
      <c r="J333" s="161">
        <v>0.25</v>
      </c>
      <c r="K333" s="25"/>
      <c r="L333" s="161" t="s">
        <v>482</v>
      </c>
      <c r="M333" s="161" t="s">
        <v>482</v>
      </c>
      <c r="N333" s="161" t="s">
        <v>482</v>
      </c>
      <c r="O333" s="25"/>
      <c r="P333" s="167">
        <v>1</v>
      </c>
      <c r="Q333" s="167">
        <v>1</v>
      </c>
      <c r="R333" s="167">
        <v>0</v>
      </c>
      <c r="S333" s="160" t="str">
        <f t="shared" si="63"/>
        <v/>
      </c>
      <c r="T333" s="25"/>
      <c r="U333" s="162" t="b" cm="1">
        <f t="array" ref="U333">IF(COUNTIFS($P$8:$R$8,$U$2)&gt;0,$F333*H333*INDEX($P333:$R333,,MATCH($U$2,$P$8:$R$8,0)),
IF($U$2=$S$5,$F333*SUM(H333,IF($S333="",0,IF(INDEX($V$3:$V$5,MATCH($S333,$U$3:$U$5,0))="Yes",L333,0))),
IF($U$2=$S$6,$F333*SUM(H333,IF($S333="",0,IF(INDEX($V$3:$V$5,MATCH($S333,$U$3:$U$5,0))="Yes",L333,0)),0)*$R333)))</f>
        <v>0</v>
      </c>
      <c r="V333" s="162" t="b" cm="1">
        <f t="array" ref="V333">IF(COUNTIFS($P$8:$R$8,$U$2)&gt;0,$F333*I333*INDEX($P333:$R333,,MATCH($U$2,$P$8:$R$8,0)),
IF($U$2=$S$5,$F333*SUM(I333,IF($S333="",0,IF(INDEX($V$3:$V$5,MATCH($S333,$U$3:$U$5,0))="Yes",M333,0))),
IF($U$2=$S$6,$F333*SUM(I333,IF($S333="",0,IF(INDEX($V$3:$V$5,MATCH($S333,$U$3:$U$5,0))="Yes",M333,0)),0)*$R333)))</f>
        <v>0</v>
      </c>
      <c r="W333" s="162" t="b" cm="1">
        <f t="array" ref="W333">IF(COUNTIFS($P$8:$R$8,$U$2)&gt;0,$F333*J333*INDEX($P333:$R333,,MATCH($U$2,$P$8:$R$8,0)),
IF($U$2=$S$5,$F333*SUM(J333,IF($S333="",0,IF(INDEX($V$3:$V$5,MATCH($S333,$U$3:$U$5,0))="Yes",N333,0))),
IF($U$2=$S$6,$F333*SUM(J333,IF($S333="",0,IF(INDEX($V$3:$V$5,MATCH($S333,$U$3:$U$5,0))="Yes",N333,0)),0)*$R333)))</f>
        <v>0</v>
      </c>
      <c r="Y333" s="162" t="e" cm="1">
        <f t="array" ref="Y333">INDEX($U333:$W333,,MATCH('Instructions &amp; General Inputs'!$C$35,$U$8:$W$8,0))</f>
        <v>#N/A</v>
      </c>
      <c r="AA333" s="80" t="s">
        <v>143</v>
      </c>
      <c r="AB333" s="80" t="s">
        <v>147</v>
      </c>
      <c r="AC333" s="80" t="s">
        <v>57</v>
      </c>
      <c r="AD333" s="80" t="s">
        <v>4</v>
      </c>
      <c r="AE333" s="80" t="s">
        <v>5</v>
      </c>
      <c r="AF333" s="80" t="s">
        <v>146</v>
      </c>
      <c r="AG333" s="80">
        <v>6</v>
      </c>
      <c r="AH333" s="80" t="s">
        <v>33</v>
      </c>
      <c r="AI333">
        <f t="shared" si="64"/>
        <v>2019</v>
      </c>
      <c r="AK333" s="80" t="s">
        <v>163</v>
      </c>
      <c r="AL333" s="80" t="s">
        <v>153</v>
      </c>
      <c r="AM333" s="80" t="s">
        <v>147</v>
      </c>
      <c r="AN333" s="80" t="s">
        <v>61</v>
      </c>
      <c r="AO333" s="80" t="s">
        <v>4</v>
      </c>
      <c r="AP333" s="80" t="s">
        <v>8</v>
      </c>
      <c r="AQ333" s="80">
        <v>1357</v>
      </c>
      <c r="AR333">
        <f t="shared" si="65"/>
        <v>2020</v>
      </c>
    </row>
    <row r="334" spans="2:44" x14ac:dyDescent="0.3">
      <c r="B334" s="23" t="s">
        <v>48</v>
      </c>
      <c r="C334" s="23" t="s">
        <v>25</v>
      </c>
      <c r="D334" s="23" t="s">
        <v>19</v>
      </c>
      <c r="E334" s="23" t="s">
        <v>62</v>
      </c>
      <c r="F334" s="82">
        <f>IF(INDEX('Instructions &amp; General Inputs'!$D$24:$D$32,MATCH(E334,'Instructions &amp; General Inputs'!$C$24:$C$32,0))="Yes",SUMIFS($AG:$AG,$AI:$AI,F$5,$AC:$AC,$E334,$AD:$AD,$C334,$AE:$AE,$D334),0)</f>
        <v>0</v>
      </c>
      <c r="G334" s="25"/>
      <c r="H334" s="161">
        <v>7.4999999999999997E-2</v>
      </c>
      <c r="I334" s="161">
        <v>9.9999999999999992E-2</v>
      </c>
      <c r="J334" s="161">
        <v>0.15</v>
      </c>
      <c r="K334" s="25"/>
      <c r="L334" s="161">
        <v>0.4</v>
      </c>
      <c r="M334" s="161">
        <v>0.4</v>
      </c>
      <c r="N334" s="161">
        <v>0.4</v>
      </c>
      <c r="O334" s="25"/>
      <c r="P334" s="167">
        <v>1</v>
      </c>
      <c r="Q334" s="167">
        <v>1</v>
      </c>
      <c r="R334" s="167">
        <v>0</v>
      </c>
      <c r="S334" s="160" t="str">
        <f t="shared" si="63"/>
        <v>SMI</v>
      </c>
      <c r="T334" s="25"/>
      <c r="U334" s="162" t="b" cm="1">
        <f t="array" ref="U334">IF(COUNTIFS($P$8:$R$8,$U$2)&gt;0,$F334*H334*INDEX($P334:$R334,,MATCH($U$2,$P$8:$R$8,0)),
IF($U$2=$S$5,$F334*SUM(H334,IF($S334="",0,IF(INDEX($V$3:$V$5,MATCH($S334,$U$3:$U$5,0))="Yes",L334,0))),
IF($U$2=$S$6,$F334*SUM(H334,IF($S334="",0,IF(INDEX($V$3:$V$5,MATCH($S334,$U$3:$U$5,0))="Yes",L334,0)),0)*$R334)))</f>
        <v>0</v>
      </c>
      <c r="V334" s="162" t="b" cm="1">
        <f t="array" ref="V334">IF(COUNTIFS($P$8:$R$8,$U$2)&gt;0,$F334*I334*INDEX($P334:$R334,,MATCH($U$2,$P$8:$R$8,0)),
IF($U$2=$S$5,$F334*SUM(I334,IF($S334="",0,IF(INDEX($V$3:$V$5,MATCH($S334,$U$3:$U$5,0))="Yes",M334,0))),
IF($U$2=$S$6,$F334*SUM(I334,IF($S334="",0,IF(INDEX($V$3:$V$5,MATCH($S334,$U$3:$U$5,0))="Yes",M334,0)),0)*$R334)))</f>
        <v>0</v>
      </c>
      <c r="W334" s="162" t="b" cm="1">
        <f t="array" ref="W334">IF(COUNTIFS($P$8:$R$8,$U$2)&gt;0,$F334*J334*INDEX($P334:$R334,,MATCH($U$2,$P$8:$R$8,0)),
IF($U$2=$S$5,$F334*SUM(J334,IF($S334="",0,IF(INDEX($V$3:$V$5,MATCH($S334,$U$3:$U$5,0))="Yes",N334,0))),
IF($U$2=$S$6,$F334*SUM(J334,IF($S334="",0,IF(INDEX($V$3:$V$5,MATCH($S334,$U$3:$U$5,0))="Yes",N334,0)),0)*$R334)))</f>
        <v>0</v>
      </c>
      <c r="Y334" s="162" t="e" cm="1">
        <f t="array" ref="Y334">INDEX($U334:$W334,,MATCH('Instructions &amp; General Inputs'!$C$35,$U$8:$W$8,0))</f>
        <v>#N/A</v>
      </c>
      <c r="AA334" s="80" t="s">
        <v>143</v>
      </c>
      <c r="AB334" s="80" t="s">
        <v>147</v>
      </c>
      <c r="AC334" s="80" t="s">
        <v>57</v>
      </c>
      <c r="AD334" s="80" t="s">
        <v>4</v>
      </c>
      <c r="AE334" s="80" t="s">
        <v>7</v>
      </c>
      <c r="AF334" s="80" t="s">
        <v>145</v>
      </c>
      <c r="AG334" s="80">
        <v>584728.85142550617</v>
      </c>
      <c r="AH334" s="80">
        <v>0.78705513000000005</v>
      </c>
      <c r="AI334">
        <f t="shared" si="64"/>
        <v>2019</v>
      </c>
      <c r="AK334" s="80" t="s">
        <v>163</v>
      </c>
      <c r="AL334" s="80" t="s">
        <v>153</v>
      </c>
      <c r="AM334" s="80" t="s">
        <v>147</v>
      </c>
      <c r="AN334" s="80" t="s">
        <v>61</v>
      </c>
      <c r="AO334" s="80" t="s">
        <v>11</v>
      </c>
      <c r="AP334" s="80" t="s">
        <v>8</v>
      </c>
      <c r="AQ334" s="80">
        <v>166</v>
      </c>
      <c r="AR334">
        <f t="shared" si="65"/>
        <v>2020</v>
      </c>
    </row>
    <row r="335" spans="2:44" x14ac:dyDescent="0.3">
      <c r="B335" s="23" t="s">
        <v>48</v>
      </c>
      <c r="C335" s="23" t="s">
        <v>26</v>
      </c>
      <c r="D335" s="23" t="s">
        <v>17</v>
      </c>
      <c r="E335" s="23" t="s">
        <v>62</v>
      </c>
      <c r="F335" s="82">
        <f>IF(INDEX('Instructions &amp; General Inputs'!$D$24:$D$32,MATCH(E335,'Instructions &amp; General Inputs'!$C$24:$C$32,0))="Yes",SUMIFS($AG:$AG,$AI:$AI,F$5,$AC:$AC,$E335,$AD:$AD,$C335,$AE:$AE,$D335),0)</f>
        <v>0</v>
      </c>
      <c r="G335" s="25"/>
      <c r="H335" s="161">
        <v>0.125</v>
      </c>
      <c r="I335" s="161">
        <v>0.16666666666666666</v>
      </c>
      <c r="J335" s="161">
        <v>0.25</v>
      </c>
      <c r="K335" s="25"/>
      <c r="L335" s="161" t="s">
        <v>482</v>
      </c>
      <c r="M335" s="161" t="s">
        <v>482</v>
      </c>
      <c r="N335" s="161" t="s">
        <v>482</v>
      </c>
      <c r="O335" s="25"/>
      <c r="P335" s="167">
        <v>1</v>
      </c>
      <c r="Q335" s="167">
        <v>1</v>
      </c>
      <c r="R335" s="167">
        <v>0</v>
      </c>
      <c r="S335" s="160" t="str">
        <f t="shared" si="63"/>
        <v/>
      </c>
      <c r="T335" s="25"/>
      <c r="U335" s="162" t="b" cm="1">
        <f t="array" ref="U335">IF(COUNTIFS($P$8:$R$8,$U$2)&gt;0,$F335*H335*INDEX($P335:$R335,,MATCH($U$2,$P$8:$R$8,0)),
IF($U$2=$S$5,$F335*SUM(H335,IF($S335="",0,IF(INDEX($V$3:$V$5,MATCH($S335,$U$3:$U$5,0))="Yes",L335,0))),
IF($U$2=$S$6,$F335*SUM(H335,IF($S335="",0,IF(INDEX($V$3:$V$5,MATCH($S335,$U$3:$U$5,0))="Yes",L335,0)),0)*$R335)))</f>
        <v>0</v>
      </c>
      <c r="V335" s="162" t="b" cm="1">
        <f t="array" ref="V335">IF(COUNTIFS($P$8:$R$8,$U$2)&gt;0,$F335*I335*INDEX($P335:$R335,,MATCH($U$2,$P$8:$R$8,0)),
IF($U$2=$S$5,$F335*SUM(I335,IF($S335="",0,IF(INDEX($V$3:$V$5,MATCH($S335,$U$3:$U$5,0))="Yes",M335,0))),
IF($U$2=$S$6,$F335*SUM(I335,IF($S335="",0,IF(INDEX($V$3:$V$5,MATCH($S335,$U$3:$U$5,0))="Yes",M335,0)),0)*$R335)))</f>
        <v>0</v>
      </c>
      <c r="W335" s="162" t="b" cm="1">
        <f t="array" ref="W335">IF(COUNTIFS($P$8:$R$8,$U$2)&gt;0,$F335*J335*INDEX($P335:$R335,,MATCH($U$2,$P$8:$R$8,0)),
IF($U$2=$S$5,$F335*SUM(J335,IF($S335="",0,IF(INDEX($V$3:$V$5,MATCH($S335,$U$3:$U$5,0))="Yes",N335,0))),
IF($U$2=$S$6,$F335*SUM(J335,IF($S335="",0,IF(INDEX($V$3:$V$5,MATCH($S335,$U$3:$U$5,0))="Yes",N335,0)),0)*$R335)))</f>
        <v>0</v>
      </c>
      <c r="Y335" s="162" t="e" cm="1">
        <f t="array" ref="Y335">INDEX($U335:$W335,,MATCH('Instructions &amp; General Inputs'!$C$35,$U$8:$W$8,0))</f>
        <v>#N/A</v>
      </c>
      <c r="AA335" s="80" t="s">
        <v>143</v>
      </c>
      <c r="AB335" s="80" t="s">
        <v>147</v>
      </c>
      <c r="AC335" s="80" t="s">
        <v>57</v>
      </c>
      <c r="AD335" s="80" t="s">
        <v>4</v>
      </c>
      <c r="AE335" s="80" t="s">
        <v>7</v>
      </c>
      <c r="AF335" s="80" t="s">
        <v>146</v>
      </c>
      <c r="AG335" s="80">
        <v>3</v>
      </c>
      <c r="AH335" s="80" t="s">
        <v>33</v>
      </c>
      <c r="AI335">
        <f t="shared" si="64"/>
        <v>2019</v>
      </c>
      <c r="AK335" s="80" t="s">
        <v>163</v>
      </c>
      <c r="AL335" s="80" t="s">
        <v>153</v>
      </c>
      <c r="AM335" s="80" t="s">
        <v>147</v>
      </c>
      <c r="AN335" s="80" t="s">
        <v>62</v>
      </c>
      <c r="AO335" s="80" t="s">
        <v>20</v>
      </c>
      <c r="AP335" s="80" t="s">
        <v>14</v>
      </c>
      <c r="AQ335" s="80">
        <v>2</v>
      </c>
      <c r="AR335">
        <f t="shared" si="65"/>
        <v>2020</v>
      </c>
    </row>
    <row r="336" spans="2:44" x14ac:dyDescent="0.3">
      <c r="B336" s="23" t="s">
        <v>48</v>
      </c>
      <c r="C336" s="23" t="s">
        <v>26</v>
      </c>
      <c r="D336" s="23" t="s">
        <v>18</v>
      </c>
      <c r="E336" s="23" t="s">
        <v>62</v>
      </c>
      <c r="F336" s="82">
        <f>IF(INDEX('Instructions &amp; General Inputs'!$D$24:$D$32,MATCH(E336,'Instructions &amp; General Inputs'!$C$24:$C$32,0))="Yes",SUMIFS($AG:$AG,$AI:$AI,F$5,$AC:$AC,$E336,$AD:$AD,$C336,$AE:$AE,$D336),0)</f>
        <v>0</v>
      </c>
      <c r="G336" s="25"/>
      <c r="H336" s="161">
        <v>0.125</v>
      </c>
      <c r="I336" s="161">
        <v>0.16666666666666666</v>
      </c>
      <c r="J336" s="161">
        <v>0.25</v>
      </c>
      <c r="K336" s="25"/>
      <c r="L336" s="161" t="s">
        <v>482</v>
      </c>
      <c r="M336" s="161" t="s">
        <v>482</v>
      </c>
      <c r="N336" s="161" t="s">
        <v>482</v>
      </c>
      <c r="O336" s="25"/>
      <c r="P336" s="167">
        <v>1</v>
      </c>
      <c r="Q336" s="167">
        <v>1</v>
      </c>
      <c r="R336" s="167">
        <v>0</v>
      </c>
      <c r="S336" s="160" t="str">
        <f t="shared" si="63"/>
        <v/>
      </c>
      <c r="T336" s="25"/>
      <c r="U336" s="162" t="b" cm="1">
        <f t="array" ref="U336">IF(COUNTIFS($P$8:$R$8,$U$2)&gt;0,$F336*H336*INDEX($P336:$R336,,MATCH($U$2,$P$8:$R$8,0)),
IF($U$2=$S$5,$F336*SUM(H336,IF($S336="",0,IF(INDEX($V$3:$V$5,MATCH($S336,$U$3:$U$5,0))="Yes",L336,0))),
IF($U$2=$S$6,$F336*SUM(H336,IF($S336="",0,IF(INDEX($V$3:$V$5,MATCH($S336,$U$3:$U$5,0))="Yes",L336,0)),0)*$R336)))</f>
        <v>0</v>
      </c>
      <c r="V336" s="162" t="b" cm="1">
        <f t="array" ref="V336">IF(COUNTIFS($P$8:$R$8,$U$2)&gt;0,$F336*I336*INDEX($P336:$R336,,MATCH($U$2,$P$8:$R$8,0)),
IF($U$2=$S$5,$F336*SUM(I336,IF($S336="",0,IF(INDEX($V$3:$V$5,MATCH($S336,$U$3:$U$5,0))="Yes",M336,0))),
IF($U$2=$S$6,$F336*SUM(I336,IF($S336="",0,IF(INDEX($V$3:$V$5,MATCH($S336,$U$3:$U$5,0))="Yes",M336,0)),0)*$R336)))</f>
        <v>0</v>
      </c>
      <c r="W336" s="162" t="b" cm="1">
        <f t="array" ref="W336">IF(COUNTIFS($P$8:$R$8,$U$2)&gt;0,$F336*J336*INDEX($P336:$R336,,MATCH($U$2,$P$8:$R$8,0)),
IF($U$2=$S$5,$F336*SUM(J336,IF($S336="",0,IF(INDEX($V$3:$V$5,MATCH($S336,$U$3:$U$5,0))="Yes",N336,0))),
IF($U$2=$S$6,$F336*SUM(J336,IF($S336="",0,IF(INDEX($V$3:$V$5,MATCH($S336,$U$3:$U$5,0))="Yes",N336,0)),0)*$R336)))</f>
        <v>0</v>
      </c>
      <c r="Y336" s="162" t="e" cm="1">
        <f t="array" ref="Y336">INDEX($U336:$W336,,MATCH('Instructions &amp; General Inputs'!$C$35,$U$8:$W$8,0))</f>
        <v>#N/A</v>
      </c>
      <c r="AA336" s="80" t="s">
        <v>143</v>
      </c>
      <c r="AB336" s="80" t="s">
        <v>147</v>
      </c>
      <c r="AC336" s="80" t="s">
        <v>57</v>
      </c>
      <c r="AD336" s="80" t="s">
        <v>4</v>
      </c>
      <c r="AE336" s="80" t="s">
        <v>8</v>
      </c>
      <c r="AF336" s="80" t="s">
        <v>145</v>
      </c>
      <c r="AG336" s="80">
        <v>200382.15395472571</v>
      </c>
      <c r="AH336" s="80">
        <v>1.5710390000000001</v>
      </c>
      <c r="AI336">
        <f t="shared" si="64"/>
        <v>2019</v>
      </c>
      <c r="AK336" s="80" t="s">
        <v>163</v>
      </c>
      <c r="AL336" s="80" t="s">
        <v>153</v>
      </c>
      <c r="AM336" s="80" t="s">
        <v>147</v>
      </c>
      <c r="AN336" s="80" t="s">
        <v>62</v>
      </c>
      <c r="AO336" s="80" t="s">
        <v>116</v>
      </c>
      <c r="AP336" s="80" t="s">
        <v>22</v>
      </c>
      <c r="AQ336" s="80">
        <v>11</v>
      </c>
      <c r="AR336">
        <f t="shared" si="65"/>
        <v>2020</v>
      </c>
    </row>
    <row r="337" spans="2:44" x14ac:dyDescent="0.3">
      <c r="B337" s="23" t="s">
        <v>48</v>
      </c>
      <c r="C337" s="23" t="s">
        <v>26</v>
      </c>
      <c r="D337" s="23" t="s">
        <v>19</v>
      </c>
      <c r="E337" s="23" t="s">
        <v>62</v>
      </c>
      <c r="F337" s="82">
        <f>IF(INDEX('Instructions &amp; General Inputs'!$D$24:$D$32,MATCH(E337,'Instructions &amp; General Inputs'!$C$24:$C$32,0))="Yes",SUMIFS($AG:$AG,$AI:$AI,F$5,$AC:$AC,$E337,$AD:$AD,$C337,$AE:$AE,$D337),0)</f>
        <v>0</v>
      </c>
      <c r="G337" s="25"/>
      <c r="H337" s="161">
        <v>7.4999999999999997E-2</v>
      </c>
      <c r="I337" s="161">
        <v>9.9999999999999992E-2</v>
      </c>
      <c r="J337" s="161">
        <v>0.15</v>
      </c>
      <c r="K337" s="25"/>
      <c r="L337" s="161">
        <v>0.4</v>
      </c>
      <c r="M337" s="161">
        <v>0.4</v>
      </c>
      <c r="N337" s="161">
        <v>0.4</v>
      </c>
      <c r="O337" s="25"/>
      <c r="P337" s="167">
        <v>1</v>
      </c>
      <c r="Q337" s="167">
        <v>1</v>
      </c>
      <c r="R337" s="167">
        <v>0</v>
      </c>
      <c r="S337" s="160" t="str">
        <f t="shared" si="63"/>
        <v>SMI</v>
      </c>
      <c r="T337" s="25"/>
      <c r="U337" s="162" t="b" cm="1">
        <f t="array" ref="U337">IF(COUNTIFS($P$8:$R$8,$U$2)&gt;0,$F337*H337*INDEX($P337:$R337,,MATCH($U$2,$P$8:$R$8,0)),
IF($U$2=$S$5,$F337*SUM(H337,IF($S337="",0,IF(INDEX($V$3:$V$5,MATCH($S337,$U$3:$U$5,0))="Yes",L337,0))),
IF($U$2=$S$6,$F337*SUM(H337,IF($S337="",0,IF(INDEX($V$3:$V$5,MATCH($S337,$U$3:$U$5,0))="Yes",L337,0)),0)*$R337)))</f>
        <v>0</v>
      </c>
      <c r="V337" s="162" t="b" cm="1">
        <f t="array" ref="V337">IF(COUNTIFS($P$8:$R$8,$U$2)&gt;0,$F337*I337*INDEX($P337:$R337,,MATCH($U$2,$P$8:$R$8,0)),
IF($U$2=$S$5,$F337*SUM(I337,IF($S337="",0,IF(INDEX($V$3:$V$5,MATCH($S337,$U$3:$U$5,0))="Yes",M337,0))),
IF($U$2=$S$6,$F337*SUM(I337,IF($S337="",0,IF(INDEX($V$3:$V$5,MATCH($S337,$U$3:$U$5,0))="Yes",M337,0)),0)*$R337)))</f>
        <v>0</v>
      </c>
      <c r="W337" s="162" t="b" cm="1">
        <f t="array" ref="W337">IF(COUNTIFS($P$8:$R$8,$U$2)&gt;0,$F337*J337*INDEX($P337:$R337,,MATCH($U$2,$P$8:$R$8,0)),
IF($U$2=$S$5,$F337*SUM(J337,IF($S337="",0,IF(INDEX($V$3:$V$5,MATCH($S337,$U$3:$U$5,0))="Yes",N337,0))),
IF($U$2=$S$6,$F337*SUM(J337,IF($S337="",0,IF(INDEX($V$3:$V$5,MATCH($S337,$U$3:$U$5,0))="Yes",N337,0)),0)*$R337)))</f>
        <v>0</v>
      </c>
      <c r="Y337" s="162" t="e" cm="1">
        <f t="array" ref="Y337">INDEX($U337:$W337,,MATCH('Instructions &amp; General Inputs'!$C$35,$U$8:$W$8,0))</f>
        <v>#N/A</v>
      </c>
      <c r="AA337" s="80" t="s">
        <v>143</v>
      </c>
      <c r="AB337" s="80" t="s">
        <v>147</v>
      </c>
      <c r="AC337" s="80" t="s">
        <v>57</v>
      </c>
      <c r="AD337" s="80" t="s">
        <v>4</v>
      </c>
      <c r="AE337" s="80" t="s">
        <v>9</v>
      </c>
      <c r="AF337" s="80" t="s">
        <v>145</v>
      </c>
      <c r="AG337" s="80">
        <v>113554.84530599415</v>
      </c>
      <c r="AH337" s="80">
        <v>0.86483178000000005</v>
      </c>
      <c r="AI337">
        <f t="shared" si="64"/>
        <v>2019</v>
      </c>
      <c r="AK337" s="80" t="s">
        <v>163</v>
      </c>
      <c r="AL337" s="80" t="s">
        <v>153</v>
      </c>
      <c r="AM337" s="80" t="s">
        <v>147</v>
      </c>
      <c r="AN337" s="80" t="s">
        <v>62</v>
      </c>
      <c r="AO337" s="80" t="s">
        <v>116</v>
      </c>
      <c r="AP337" s="80" t="s">
        <v>23</v>
      </c>
      <c r="AQ337" s="80">
        <v>11</v>
      </c>
      <c r="AR337">
        <f t="shared" si="65"/>
        <v>2020</v>
      </c>
    </row>
    <row r="338" spans="2:44" x14ac:dyDescent="0.3">
      <c r="B338" s="23" t="s">
        <v>48</v>
      </c>
      <c r="C338" s="23" t="s">
        <v>27</v>
      </c>
      <c r="D338" s="23" t="s">
        <v>28</v>
      </c>
      <c r="E338" s="23" t="s">
        <v>62</v>
      </c>
      <c r="F338" s="82">
        <f>IF(INDEX('Instructions &amp; General Inputs'!$D$24:$D$32,MATCH(E338,'Instructions &amp; General Inputs'!$C$24:$C$32,0))="Yes",SUMIFS($AG:$AG,$AI:$AI,F$5,$AC:$AC,$E338,$AD:$AD,$C338,$AE:$AE,$D338),0)</f>
        <v>0</v>
      </c>
      <c r="G338" s="25"/>
      <c r="H338" s="161">
        <v>0.125</v>
      </c>
      <c r="I338" s="161">
        <v>0.16666666666666666</v>
      </c>
      <c r="J338" s="161">
        <v>0.25</v>
      </c>
      <c r="K338" s="25"/>
      <c r="L338" s="161" t="s">
        <v>482</v>
      </c>
      <c r="M338" s="161" t="s">
        <v>482</v>
      </c>
      <c r="N338" s="161" t="s">
        <v>482</v>
      </c>
      <c r="O338" s="25"/>
      <c r="P338" s="167">
        <v>1</v>
      </c>
      <c r="Q338" s="167">
        <v>0</v>
      </c>
      <c r="R338" s="167">
        <v>1</v>
      </c>
      <c r="S338" s="160" t="str">
        <f t="shared" si="63"/>
        <v/>
      </c>
      <c r="T338" s="25"/>
      <c r="U338" s="162" t="b" cm="1">
        <f t="array" ref="U338">IF(COUNTIFS($P$8:$R$8,$U$2)&gt;0,$F338*H338*INDEX($P338:$R338,,MATCH($U$2,$P$8:$R$8,0)),
IF($U$2=$S$5,$F338*SUM(H338,IF($S338="",0,IF(INDEX($V$3:$V$5,MATCH($S338,$U$3:$U$5,0))="Yes",L338,0))),
IF($U$2=$S$6,$F338*SUM(H338,IF($S338="",0,IF(INDEX($V$3:$V$5,MATCH($S338,$U$3:$U$5,0))="Yes",L338,0)),0)*$R338)))</f>
        <v>0</v>
      </c>
      <c r="V338" s="162" t="b" cm="1">
        <f t="array" ref="V338">IF(COUNTIFS($P$8:$R$8,$U$2)&gt;0,$F338*I338*INDEX($P338:$R338,,MATCH($U$2,$P$8:$R$8,0)),
IF($U$2=$S$5,$F338*SUM(I338,IF($S338="",0,IF(INDEX($V$3:$V$5,MATCH($S338,$U$3:$U$5,0))="Yes",M338,0))),
IF($U$2=$S$6,$F338*SUM(I338,IF($S338="",0,IF(INDEX($V$3:$V$5,MATCH($S338,$U$3:$U$5,0))="Yes",M338,0)),0)*$R338)))</f>
        <v>0</v>
      </c>
      <c r="W338" s="162" t="b" cm="1">
        <f t="array" ref="W338">IF(COUNTIFS($P$8:$R$8,$U$2)&gt;0,$F338*J338*INDEX($P338:$R338,,MATCH($U$2,$P$8:$R$8,0)),
IF($U$2=$S$5,$F338*SUM(J338,IF($S338="",0,IF(INDEX($V$3:$V$5,MATCH($S338,$U$3:$U$5,0))="Yes",N338,0))),
IF($U$2=$S$6,$F338*SUM(J338,IF($S338="",0,IF(INDEX($V$3:$V$5,MATCH($S338,$U$3:$U$5,0))="Yes",N338,0)),0)*$R338)))</f>
        <v>0</v>
      </c>
      <c r="Y338" s="162" t="e" cm="1">
        <f t="array" ref="Y338">INDEX($U338:$W338,,MATCH('Instructions &amp; General Inputs'!$C$35,$U$8:$W$8,0))</f>
        <v>#N/A</v>
      </c>
      <c r="AA338" s="80" t="s">
        <v>143</v>
      </c>
      <c r="AB338" s="80" t="s">
        <v>147</v>
      </c>
      <c r="AC338" s="80" t="s">
        <v>57</v>
      </c>
      <c r="AD338" s="80" t="s">
        <v>4</v>
      </c>
      <c r="AE338" s="80" t="s">
        <v>6</v>
      </c>
      <c r="AF338" s="80" t="s">
        <v>145</v>
      </c>
      <c r="AG338" s="80">
        <v>42158.78078911081</v>
      </c>
      <c r="AH338" s="80" t="s">
        <v>33</v>
      </c>
      <c r="AI338">
        <f t="shared" si="64"/>
        <v>2019</v>
      </c>
      <c r="AK338" s="80" t="s">
        <v>163</v>
      </c>
      <c r="AL338" s="80" t="s">
        <v>153</v>
      </c>
      <c r="AM338" s="80" t="s">
        <v>147</v>
      </c>
      <c r="AN338" s="80" t="s">
        <v>62</v>
      </c>
      <c r="AO338" s="80" t="s">
        <v>13</v>
      </c>
      <c r="AP338" s="80" t="s">
        <v>14</v>
      </c>
      <c r="AQ338" s="80">
        <v>19</v>
      </c>
      <c r="AR338">
        <f t="shared" si="65"/>
        <v>2020</v>
      </c>
    </row>
    <row r="339" spans="2:44" x14ac:dyDescent="0.3">
      <c r="B339" s="23" t="s">
        <v>48</v>
      </c>
      <c r="C339" s="24" t="s">
        <v>32</v>
      </c>
      <c r="D339" s="24" t="s">
        <v>33</v>
      </c>
      <c r="E339" s="24" t="s">
        <v>62</v>
      </c>
      <c r="F339" s="121">
        <f>IF(INDEX('Instructions &amp; General Inputs'!$D$24:$D$32,MATCH(E338,'Instructions &amp; General Inputs'!$C$24:$C$32,0))="Yes",SUMIFS($AQ:$AQ,$AR:$AR,F$5,$AN:$AN,$E339),0)</f>
        <v>0</v>
      </c>
      <c r="G339" s="25"/>
      <c r="H339" s="176">
        <f>H308</f>
        <v>0.125</v>
      </c>
      <c r="I339" s="176">
        <f t="shared" ref="I339:J339" si="66">I308</f>
        <v>0.16666666666666666</v>
      </c>
      <c r="J339" s="176">
        <f t="shared" si="66"/>
        <v>0.25</v>
      </c>
      <c r="K339" s="25"/>
      <c r="L339" s="176" t="str">
        <f>L308</f>
        <v>n/a</v>
      </c>
      <c r="M339" s="176" t="str">
        <f t="shared" ref="M339:N339" si="67">M308</f>
        <v>n/a</v>
      </c>
      <c r="N339" s="176" t="str">
        <f t="shared" si="67"/>
        <v>n/a</v>
      </c>
      <c r="O339" s="25"/>
      <c r="P339" s="167">
        <v>1</v>
      </c>
      <c r="Q339" s="167">
        <v>0</v>
      </c>
      <c r="R339" s="167">
        <v>1</v>
      </c>
      <c r="S339" s="160" t="str">
        <f t="shared" si="63"/>
        <v/>
      </c>
      <c r="T339" s="25"/>
      <c r="U339" s="162" t="b" cm="1">
        <f t="array" ref="U339">IF(COUNTIFS($P$8:$R$8,$U$2)&gt;0,$F339*H339*INDEX($P339:$R339,,MATCH($U$2,$P$8:$R$8,0)),
IF($U$2=$S$5,$F339*SUM(H339,IF($S339="",0,IF(INDEX($V$3:$V$5,MATCH($S339,$U$3:$U$5,0))="Yes",L339,0))),
IF($U$2=$S$6,$F339*SUM(H339,IF($S339="",0,IF(INDEX($V$3:$V$5,MATCH($S339,$U$3:$U$5,0))="Yes",L339,0)),0)*$R339)))</f>
        <v>0</v>
      </c>
      <c r="V339" s="163" t="b" cm="1">
        <f t="array" ref="V339">IF(COUNTIFS($P$8:$R$8,$U$2)&gt;0,$F339*I339*INDEX($P339:$R339,,MATCH($U$2,$P$8:$R$8,0)),
IF($U$2=$S$5,$F339*SUM(I339,IF($S339="",0,IF(INDEX($V$3:$V$5,MATCH($S339,$U$3:$U$5,0))="Yes",M339,0))),
IF($U$2=$S$6,$F339*SUM(I339,IF($S339="",0,IF(INDEX($V$3:$V$5,MATCH($S339,$U$3:$U$5,0))="Yes",M339,0)),0)*$R339)))</f>
        <v>0</v>
      </c>
      <c r="W339" s="163" t="b" cm="1">
        <f t="array" ref="W339">IF(COUNTIFS($P$8:$R$8,$U$2)&gt;0,$F339*J339*INDEX($P339:$R339,,MATCH($U$2,$P$8:$R$8,0)),
IF($U$2=$S$5,$F339*SUM(J339,IF($S339="",0,IF(INDEX($V$3:$V$5,MATCH($S339,$U$3:$U$5,0))="Yes",N339,0))),
IF($U$2=$S$6,$F339*SUM(J339,IF($S339="",0,IF(INDEX($V$3:$V$5,MATCH($S339,$U$3:$U$5,0))="Yes",N339,0)),0)*$R339)))</f>
        <v>0</v>
      </c>
      <c r="Y339" s="177" t="e" cm="1">
        <f t="array" ref="Y339">INDEX($U339:$W339,,MATCH('Instructions &amp; General Inputs'!$C$35,$U$8:$W$8,0))</f>
        <v>#N/A</v>
      </c>
      <c r="AA339" s="80" t="s">
        <v>143</v>
      </c>
      <c r="AB339" s="80" t="s">
        <v>147</v>
      </c>
      <c r="AC339" s="80" t="s">
        <v>57</v>
      </c>
      <c r="AD339" s="80" t="s">
        <v>4</v>
      </c>
      <c r="AE339" s="80" t="s">
        <v>10</v>
      </c>
      <c r="AF339" s="80" t="s">
        <v>145</v>
      </c>
      <c r="AG339" s="80">
        <v>2849.3121598549187</v>
      </c>
      <c r="AH339" s="80">
        <v>2.81403121</v>
      </c>
      <c r="AI339">
        <f t="shared" si="64"/>
        <v>2019</v>
      </c>
      <c r="AK339" s="80" t="s">
        <v>163</v>
      </c>
      <c r="AL339" s="80" t="s">
        <v>153</v>
      </c>
      <c r="AM339" s="80" t="s">
        <v>147</v>
      </c>
      <c r="AN339" s="80" t="s">
        <v>62</v>
      </c>
      <c r="AO339" s="80" t="s">
        <v>15</v>
      </c>
      <c r="AP339" s="80" t="s">
        <v>14</v>
      </c>
      <c r="AQ339" s="80">
        <v>16</v>
      </c>
      <c r="AR339">
        <f t="shared" si="65"/>
        <v>2020</v>
      </c>
    </row>
    <row r="340" spans="2:44" x14ac:dyDescent="0.3">
      <c r="B340" s="22" t="s">
        <v>47</v>
      </c>
      <c r="C340" s="22" t="s">
        <v>42</v>
      </c>
      <c r="D340" s="22" t="s">
        <v>33</v>
      </c>
      <c r="E340" s="22" t="s">
        <v>62</v>
      </c>
      <c r="F340" s="119">
        <f>IF(INDEX('Instructions &amp; General Inputs'!$D$24:$D$32,MATCH(E338,'Instructions &amp; General Inputs'!$C$24:$C$32,0))="Yes",SUMIFS($AX:$AX,$AW:$AW,C340,$AV:$AV,E340),0)</f>
        <v>0</v>
      </c>
      <c r="G340" s="25"/>
      <c r="H340" s="176">
        <f>H333</f>
        <v>0.125</v>
      </c>
      <c r="I340" s="176">
        <f t="shared" ref="I340:J340" si="68">I333</f>
        <v>0.16666666666666666</v>
      </c>
      <c r="J340" s="176">
        <f t="shared" si="68"/>
        <v>0.25</v>
      </c>
      <c r="K340" s="25"/>
      <c r="L340" s="176" t="str">
        <f>L333</f>
        <v>n/a</v>
      </c>
      <c r="M340" s="176" t="str">
        <f t="shared" ref="M340:N340" si="69">M333</f>
        <v>n/a</v>
      </c>
      <c r="N340" s="176" t="str">
        <f t="shared" si="69"/>
        <v>n/a</v>
      </c>
      <c r="O340" s="25"/>
      <c r="P340" s="167">
        <v>1</v>
      </c>
      <c r="Q340" s="167">
        <v>1</v>
      </c>
      <c r="R340" s="167">
        <v>0</v>
      </c>
      <c r="S340" s="160" t="str">
        <f t="shared" si="63"/>
        <v/>
      </c>
      <c r="T340" s="25"/>
      <c r="U340" s="164" t="b" cm="1">
        <f t="array" ref="U340">IF(COUNTIFS($P$8:$R$8,$U$2)&gt;0,$F340*H340*INDEX($P340:$R340,,MATCH($U$2,$P$8:$R$8,0)),
IF($U$2=$S$5,$F340*SUM(H340,IF($S340="",0,IF(INDEX($V$3:$V$5,MATCH($S340,$U$3:$U$5,0))="Yes",L340,0))),
IF($U$2=$S$6,$F340*SUM(H340,IF($S340="",0,IF(INDEX($V$3:$V$5,MATCH($S340,$U$3:$U$5,0))="Yes",L340,0)),0)*$R340)))</f>
        <v>0</v>
      </c>
      <c r="V340" s="164" t="b" cm="1">
        <f t="array" ref="V340">IF(COUNTIFS($P$8:$R$8,$U$2)&gt;0,$F340*I340*INDEX($P340:$R340,,MATCH($U$2,$P$8:$R$8,0)),
IF($U$2=$S$5,$F340*SUM(I340,IF($S340="",0,IF(INDEX($V$3:$V$5,MATCH($S340,$U$3:$U$5,0))="Yes",M340,0))),
IF($U$2=$S$6,$F340*SUM(I340,IF($S340="",0,IF(INDEX($V$3:$V$5,MATCH($S340,$U$3:$U$5,0))="Yes",M340,0)),0)*$R340)))</f>
        <v>0</v>
      </c>
      <c r="W340" s="164" t="b" cm="1">
        <f t="array" ref="W340">IF(COUNTIFS($P$8:$R$8,$U$2)&gt;0,$F340*J340*INDEX($P340:$R340,,MATCH($U$2,$P$8:$R$8,0)),
IF($U$2=$S$5,$F340*SUM(J340,IF($S340="",0,IF(INDEX($V$3:$V$5,MATCH($S340,$U$3:$U$5,0))="Yes",N340,0))),
IF($U$2=$S$6,$F340*SUM(J340,IF($S340="",0,IF(INDEX($V$3:$V$5,MATCH($S340,$U$3:$U$5,0))="Yes",N340,0)),0)*$R340)))</f>
        <v>0</v>
      </c>
      <c r="Y340" s="178" t="e" cm="1">
        <f t="array" ref="Y340">INDEX($U340:$W340,,MATCH('Instructions &amp; General Inputs'!$C$35,$U$8:$W$8,0))</f>
        <v>#N/A</v>
      </c>
      <c r="AA340" s="80" t="s">
        <v>143</v>
      </c>
      <c r="AB340" s="80" t="s">
        <v>147</v>
      </c>
      <c r="AC340" s="80" t="s">
        <v>57</v>
      </c>
      <c r="AD340" s="80" t="s">
        <v>11</v>
      </c>
      <c r="AE340" s="80" t="s">
        <v>8</v>
      </c>
      <c r="AF340" s="80" t="s">
        <v>145</v>
      </c>
      <c r="AG340" s="80">
        <v>38952.499426919967</v>
      </c>
      <c r="AH340" s="80">
        <v>1.1054834200000001</v>
      </c>
      <c r="AI340">
        <f t="shared" si="64"/>
        <v>2019</v>
      </c>
      <c r="AK340" s="80" t="s">
        <v>163</v>
      </c>
      <c r="AL340" s="80" t="s">
        <v>153</v>
      </c>
      <c r="AM340" s="80" t="s">
        <v>147</v>
      </c>
      <c r="AN340" s="80" t="s">
        <v>62</v>
      </c>
      <c r="AO340" s="80" t="s">
        <v>4</v>
      </c>
      <c r="AP340" s="80" t="s">
        <v>8</v>
      </c>
      <c r="AQ340" s="80">
        <v>2547</v>
      </c>
      <c r="AR340">
        <f t="shared" si="65"/>
        <v>2020</v>
      </c>
    </row>
    <row r="341" spans="2:44" x14ac:dyDescent="0.3">
      <c r="B341" s="24" t="s">
        <v>47</v>
      </c>
      <c r="C341" s="24" t="s">
        <v>43</v>
      </c>
      <c r="D341" s="24" t="s">
        <v>33</v>
      </c>
      <c r="E341" s="24" t="s">
        <v>62</v>
      </c>
      <c r="F341" s="122">
        <f>IF(INDEX('Instructions &amp; General Inputs'!$D$24:$D$32,MATCH(E338,'Instructions &amp; General Inputs'!$C$24:$C$32,0))="Yes",SUMIFS($AX:$AX,$AW:$AW,C341,$AV:$AV,E341),0)</f>
        <v>0</v>
      </c>
      <c r="G341" s="25"/>
      <c r="H341" s="176">
        <f>H332</f>
        <v>0.125</v>
      </c>
      <c r="I341" s="176">
        <f t="shared" ref="I341:J341" si="70">I332</f>
        <v>0.16666666666666666</v>
      </c>
      <c r="J341" s="176">
        <f t="shared" si="70"/>
        <v>0.25</v>
      </c>
      <c r="K341" s="25"/>
      <c r="L341" s="176" t="str">
        <f>L332</f>
        <v>n/a</v>
      </c>
      <c r="M341" s="176" t="str">
        <f t="shared" ref="M341:N341" si="71">M332</f>
        <v>n/a</v>
      </c>
      <c r="N341" s="176" t="str">
        <f t="shared" si="71"/>
        <v>n/a</v>
      </c>
      <c r="O341" s="25"/>
      <c r="P341" s="167">
        <v>1</v>
      </c>
      <c r="Q341" s="167">
        <v>1</v>
      </c>
      <c r="R341" s="167">
        <v>0</v>
      </c>
      <c r="S341" s="160" t="str">
        <f t="shared" si="63"/>
        <v/>
      </c>
      <c r="T341" s="25"/>
      <c r="U341" s="165" t="b" cm="1">
        <f t="array" ref="U341">IF(COUNTIFS($P$8:$R$8,$U$2)&gt;0,$F341*H341*INDEX($P341:$R341,,MATCH($U$2,$P$8:$R$8,0)),
IF($U$2=$S$5,$F341*SUM(H341,IF($S341="",0,IF(INDEX($V$3:$V$5,MATCH($S341,$U$3:$U$5,0))="Yes",L341,0))),
IF($U$2=$S$6,$F341*SUM(H341,IF($S341="",0,IF(INDEX($V$3:$V$5,MATCH($S341,$U$3:$U$5,0))="Yes",L341,0)),0)*$R341)))</f>
        <v>0</v>
      </c>
      <c r="V341" s="165" t="b" cm="1">
        <f t="array" ref="V341">IF(COUNTIFS($P$8:$R$8,$U$2)&gt;0,$F341*I341*INDEX($P341:$R341,,MATCH($U$2,$P$8:$R$8,0)),
IF($U$2=$S$5,$F341*SUM(I341,IF($S341="",0,IF(INDEX($V$3:$V$5,MATCH($S341,$U$3:$U$5,0))="Yes",M341,0))),
IF($U$2=$S$6,$F341*SUM(I341,IF($S341="",0,IF(INDEX($V$3:$V$5,MATCH($S341,$U$3:$U$5,0))="Yes",M341,0)),0)*$R341)))</f>
        <v>0</v>
      </c>
      <c r="W341" s="165" t="b" cm="1">
        <f t="array" ref="W341">IF(COUNTIFS($P$8:$R$8,$U$2)&gt;0,$F341*J341*INDEX($P341:$R341,,MATCH($U$2,$P$8:$R$8,0)),
IF($U$2=$S$5,$F341*SUM(J341,IF($S341="",0,IF(INDEX($V$3:$V$5,MATCH($S341,$U$3:$U$5,0))="Yes",N341,0))),
IF($U$2=$S$6,$F341*SUM(J341,IF($S341="",0,IF(INDEX($V$3:$V$5,MATCH($S341,$U$3:$U$5,0))="Yes",N341,0)),0)*$R341)))</f>
        <v>0</v>
      </c>
      <c r="Y341" s="179" t="e" cm="1">
        <f t="array" ref="Y341">INDEX($U341:$W341,,MATCH('Instructions &amp; General Inputs'!$C$35,$U$8:$W$8,0))</f>
        <v>#N/A</v>
      </c>
      <c r="AA341" s="80" t="s">
        <v>143</v>
      </c>
      <c r="AB341" s="80" t="s">
        <v>147</v>
      </c>
      <c r="AC341" s="80" t="s">
        <v>57</v>
      </c>
      <c r="AD341" s="80" t="s">
        <v>11</v>
      </c>
      <c r="AE341" s="80" t="s">
        <v>9</v>
      </c>
      <c r="AF341" s="80" t="s">
        <v>145</v>
      </c>
      <c r="AG341" s="80">
        <v>9778.8743299171329</v>
      </c>
      <c r="AH341" s="80">
        <v>0.73353025000000005</v>
      </c>
      <c r="AI341">
        <f t="shared" si="64"/>
        <v>2019</v>
      </c>
      <c r="AK341" s="80" t="s">
        <v>163</v>
      </c>
      <c r="AL341" s="80" t="s">
        <v>153</v>
      </c>
      <c r="AM341" s="80" t="s">
        <v>147</v>
      </c>
      <c r="AN341" s="80" t="s">
        <v>62</v>
      </c>
      <c r="AO341" s="80" t="s">
        <v>4</v>
      </c>
      <c r="AP341" s="80" t="s">
        <v>10</v>
      </c>
      <c r="AQ341" s="80">
        <v>1</v>
      </c>
      <c r="AR341">
        <f t="shared" si="65"/>
        <v>2020</v>
      </c>
    </row>
    <row r="342" spans="2:44" x14ac:dyDescent="0.3">
      <c r="AA342" s="80" t="s">
        <v>143</v>
      </c>
      <c r="AB342" s="80" t="s">
        <v>147</v>
      </c>
      <c r="AC342" s="80" t="s">
        <v>57</v>
      </c>
      <c r="AD342" s="80" t="s">
        <v>11</v>
      </c>
      <c r="AE342" s="80" t="s">
        <v>10</v>
      </c>
      <c r="AF342" s="80" t="s">
        <v>145</v>
      </c>
      <c r="AG342" s="80">
        <v>398.77764391899109</v>
      </c>
      <c r="AH342" s="80">
        <v>1.75553998</v>
      </c>
      <c r="AI342">
        <f t="shared" si="64"/>
        <v>2019</v>
      </c>
      <c r="AK342" s="80" t="s">
        <v>163</v>
      </c>
      <c r="AL342" s="80" t="s">
        <v>153</v>
      </c>
      <c r="AM342" s="80" t="s">
        <v>147</v>
      </c>
      <c r="AN342" s="80" t="s">
        <v>62</v>
      </c>
      <c r="AO342" s="80" t="s">
        <v>11</v>
      </c>
      <c r="AP342" s="80" t="s">
        <v>8</v>
      </c>
      <c r="AQ342" s="80">
        <v>257</v>
      </c>
      <c r="AR342">
        <f t="shared" si="65"/>
        <v>2020</v>
      </c>
    </row>
    <row r="343" spans="2:44" x14ac:dyDescent="0.3">
      <c r="AA343" s="80" t="s">
        <v>143</v>
      </c>
      <c r="AB343" s="80" t="s">
        <v>147</v>
      </c>
      <c r="AC343" s="80" t="s">
        <v>57</v>
      </c>
      <c r="AD343" s="80" t="s">
        <v>11</v>
      </c>
      <c r="AE343" s="80" t="s">
        <v>12</v>
      </c>
      <c r="AF343" s="80" t="s">
        <v>145</v>
      </c>
      <c r="AG343" s="80">
        <v>6198.1739266738296</v>
      </c>
      <c r="AH343" s="80">
        <v>0.67038087999999996</v>
      </c>
      <c r="AI343">
        <f t="shared" si="64"/>
        <v>2019</v>
      </c>
      <c r="AK343" s="80" t="s">
        <v>163</v>
      </c>
      <c r="AL343" s="80" t="s">
        <v>154</v>
      </c>
      <c r="AM343" s="80" t="s">
        <v>147</v>
      </c>
      <c r="AN343" s="80" t="s">
        <v>46</v>
      </c>
      <c r="AO343" s="80" t="s">
        <v>20</v>
      </c>
      <c r="AP343" s="80" t="s">
        <v>14</v>
      </c>
      <c r="AQ343" s="80">
        <v>3</v>
      </c>
      <c r="AR343">
        <f t="shared" si="65"/>
        <v>2020</v>
      </c>
    </row>
    <row r="344" spans="2:44" x14ac:dyDescent="0.3">
      <c r="AA344" s="80" t="s">
        <v>143</v>
      </c>
      <c r="AB344" s="80" t="s">
        <v>147</v>
      </c>
      <c r="AC344" s="80" t="s">
        <v>58</v>
      </c>
      <c r="AD344" s="80" t="s">
        <v>27</v>
      </c>
      <c r="AE344" s="80" t="s">
        <v>28</v>
      </c>
      <c r="AF344" s="80" t="s">
        <v>145</v>
      </c>
      <c r="AG344" s="80">
        <v>684</v>
      </c>
      <c r="AH344" s="80" t="s">
        <v>33</v>
      </c>
      <c r="AI344">
        <f t="shared" si="64"/>
        <v>2019</v>
      </c>
      <c r="AK344" s="80" t="s">
        <v>163</v>
      </c>
      <c r="AL344" s="80" t="s">
        <v>154</v>
      </c>
      <c r="AM344" s="80" t="s">
        <v>147</v>
      </c>
      <c r="AN344" s="80" t="s">
        <v>46</v>
      </c>
      <c r="AO344" s="80" t="s">
        <v>116</v>
      </c>
      <c r="AP344" s="80" t="s">
        <v>22</v>
      </c>
      <c r="AQ344" s="80">
        <v>2</v>
      </c>
      <c r="AR344">
        <f t="shared" si="65"/>
        <v>2020</v>
      </c>
    </row>
    <row r="345" spans="2:44" x14ac:dyDescent="0.3">
      <c r="AA345" s="80" t="s">
        <v>143</v>
      </c>
      <c r="AB345" s="80" t="s">
        <v>147</v>
      </c>
      <c r="AC345" s="80" t="s">
        <v>58</v>
      </c>
      <c r="AD345" s="80" t="s">
        <v>20</v>
      </c>
      <c r="AE345" s="80" t="s">
        <v>5</v>
      </c>
      <c r="AF345" s="80" t="s">
        <v>145</v>
      </c>
      <c r="AG345" s="80">
        <v>58</v>
      </c>
      <c r="AH345" s="80" t="s">
        <v>33</v>
      </c>
      <c r="AI345">
        <f t="shared" si="64"/>
        <v>2019</v>
      </c>
      <c r="AK345" s="80" t="s">
        <v>163</v>
      </c>
      <c r="AL345" s="80" t="s">
        <v>154</v>
      </c>
      <c r="AM345" s="80" t="s">
        <v>147</v>
      </c>
      <c r="AN345" s="80" t="s">
        <v>46</v>
      </c>
      <c r="AO345" s="80" t="s">
        <v>116</v>
      </c>
      <c r="AP345" s="80" t="s">
        <v>23</v>
      </c>
      <c r="AQ345" s="80">
        <v>1</v>
      </c>
      <c r="AR345">
        <f t="shared" si="65"/>
        <v>2020</v>
      </c>
    </row>
    <row r="346" spans="2:44" x14ac:dyDescent="0.3">
      <c r="AA346" s="80" t="s">
        <v>143</v>
      </c>
      <c r="AB346" s="80" t="s">
        <v>147</v>
      </c>
      <c r="AC346" s="80" t="s">
        <v>58</v>
      </c>
      <c r="AD346" s="80" t="s">
        <v>20</v>
      </c>
      <c r="AE346" s="80" t="s">
        <v>7</v>
      </c>
      <c r="AF346" s="80" t="s">
        <v>145</v>
      </c>
      <c r="AG346" s="80">
        <v>14291.645124897361</v>
      </c>
      <c r="AH346" s="80" t="s">
        <v>33</v>
      </c>
      <c r="AI346">
        <f t="shared" si="64"/>
        <v>2019</v>
      </c>
      <c r="AK346" s="80" t="s">
        <v>163</v>
      </c>
      <c r="AL346" s="80" t="s">
        <v>154</v>
      </c>
      <c r="AM346" s="80" t="s">
        <v>147</v>
      </c>
      <c r="AN346" s="80" t="s">
        <v>46</v>
      </c>
      <c r="AO346" s="80" t="s">
        <v>13</v>
      </c>
      <c r="AP346" s="80" t="s">
        <v>14</v>
      </c>
      <c r="AQ346" s="80">
        <v>16</v>
      </c>
      <c r="AR346">
        <f t="shared" si="65"/>
        <v>2020</v>
      </c>
    </row>
    <row r="347" spans="2:44" x14ac:dyDescent="0.3">
      <c r="AA347" s="80" t="s">
        <v>143</v>
      </c>
      <c r="AB347" s="80" t="s">
        <v>147</v>
      </c>
      <c r="AC347" s="80" t="s">
        <v>58</v>
      </c>
      <c r="AD347" s="80" t="s">
        <v>20</v>
      </c>
      <c r="AE347" s="80" t="s">
        <v>14</v>
      </c>
      <c r="AF347" s="80" t="s">
        <v>145</v>
      </c>
      <c r="AG347" s="80">
        <v>4149.570264916867</v>
      </c>
      <c r="AH347" s="80" t="s">
        <v>33</v>
      </c>
      <c r="AI347">
        <f t="shared" si="64"/>
        <v>2019</v>
      </c>
      <c r="AK347" s="80" t="s">
        <v>163</v>
      </c>
      <c r="AL347" s="80" t="s">
        <v>154</v>
      </c>
      <c r="AM347" s="80" t="s">
        <v>147</v>
      </c>
      <c r="AN347" s="80" t="s">
        <v>46</v>
      </c>
      <c r="AO347" s="80" t="s">
        <v>15</v>
      </c>
      <c r="AP347" s="80" t="s">
        <v>14</v>
      </c>
      <c r="AQ347" s="80">
        <v>20</v>
      </c>
      <c r="AR347">
        <f t="shared" si="65"/>
        <v>2020</v>
      </c>
    </row>
    <row r="348" spans="2:44" x14ac:dyDescent="0.3">
      <c r="AA348" s="80" t="s">
        <v>143</v>
      </c>
      <c r="AB348" s="80" t="s">
        <v>147</v>
      </c>
      <c r="AC348" s="80" t="s">
        <v>58</v>
      </c>
      <c r="AD348" s="80" t="s">
        <v>20</v>
      </c>
      <c r="AE348" s="80" t="s">
        <v>6</v>
      </c>
      <c r="AF348" s="80" t="s">
        <v>145</v>
      </c>
      <c r="AG348" s="80">
        <v>567.71197998523712</v>
      </c>
      <c r="AH348" s="80" t="s">
        <v>33</v>
      </c>
      <c r="AI348">
        <f t="shared" si="64"/>
        <v>2019</v>
      </c>
      <c r="AK348" s="80" t="s">
        <v>163</v>
      </c>
      <c r="AL348" s="80" t="s">
        <v>154</v>
      </c>
      <c r="AM348" s="80" t="s">
        <v>147</v>
      </c>
      <c r="AN348" s="80" t="s">
        <v>46</v>
      </c>
      <c r="AO348" s="80" t="s">
        <v>4</v>
      </c>
      <c r="AP348" s="80" t="s">
        <v>8</v>
      </c>
      <c r="AQ348" s="80">
        <v>1365</v>
      </c>
      <c r="AR348">
        <f t="shared" si="65"/>
        <v>2020</v>
      </c>
    </row>
    <row r="349" spans="2:44" x14ac:dyDescent="0.3">
      <c r="AA349" s="80" t="s">
        <v>143</v>
      </c>
      <c r="AB349" s="80" t="s">
        <v>147</v>
      </c>
      <c r="AC349" s="80" t="s">
        <v>58</v>
      </c>
      <c r="AD349" s="80" t="s">
        <v>24</v>
      </c>
      <c r="AE349" s="80" t="s">
        <v>22</v>
      </c>
      <c r="AF349" s="80" t="s">
        <v>145</v>
      </c>
      <c r="AG349" s="80">
        <v>782.64515900611877</v>
      </c>
      <c r="AH349" s="80" t="s">
        <v>33</v>
      </c>
      <c r="AI349">
        <f t="shared" si="64"/>
        <v>2019</v>
      </c>
      <c r="AK349" s="80" t="s">
        <v>163</v>
      </c>
      <c r="AL349" s="80" t="s">
        <v>154</v>
      </c>
      <c r="AM349" s="80" t="s">
        <v>147</v>
      </c>
      <c r="AN349" s="80" t="s">
        <v>46</v>
      </c>
      <c r="AO349" s="80" t="s">
        <v>11</v>
      </c>
      <c r="AP349" s="80" t="s">
        <v>8</v>
      </c>
      <c r="AQ349" s="80">
        <v>242</v>
      </c>
      <c r="AR349">
        <f t="shared" si="65"/>
        <v>2020</v>
      </c>
    </row>
    <row r="350" spans="2:44" x14ac:dyDescent="0.3">
      <c r="AA350" s="80" t="s">
        <v>143</v>
      </c>
      <c r="AB350" s="80" t="s">
        <v>147</v>
      </c>
      <c r="AC350" s="80" t="s">
        <v>58</v>
      </c>
      <c r="AD350" s="80" t="s">
        <v>24</v>
      </c>
      <c r="AE350" s="80" t="s">
        <v>23</v>
      </c>
      <c r="AF350" s="80" t="s">
        <v>145</v>
      </c>
      <c r="AG350" s="80">
        <v>484.58409896492958</v>
      </c>
      <c r="AH350" s="80" t="s">
        <v>33</v>
      </c>
      <c r="AI350">
        <f t="shared" si="64"/>
        <v>2019</v>
      </c>
      <c r="AK350" s="80" t="s">
        <v>163</v>
      </c>
      <c r="AL350" s="80" t="s">
        <v>154</v>
      </c>
      <c r="AM350" s="80" t="s">
        <v>147</v>
      </c>
      <c r="AN350" s="80" t="s">
        <v>55</v>
      </c>
      <c r="AO350" s="80" t="s">
        <v>20</v>
      </c>
      <c r="AP350" s="80" t="s">
        <v>14</v>
      </c>
      <c r="AQ350" s="80">
        <v>11</v>
      </c>
      <c r="AR350">
        <f t="shared" si="65"/>
        <v>2020</v>
      </c>
    </row>
    <row r="351" spans="2:44" x14ac:dyDescent="0.3">
      <c r="AA351" s="80" t="s">
        <v>143</v>
      </c>
      <c r="AB351" s="80" t="s">
        <v>147</v>
      </c>
      <c r="AC351" s="80" t="s">
        <v>58</v>
      </c>
      <c r="AD351" s="80" t="s">
        <v>116</v>
      </c>
      <c r="AE351" s="80" t="s">
        <v>22</v>
      </c>
      <c r="AF351" s="80" t="s">
        <v>145</v>
      </c>
      <c r="AG351" s="80">
        <v>2297.8179558627307</v>
      </c>
      <c r="AH351" s="80" t="s">
        <v>33</v>
      </c>
      <c r="AI351">
        <f t="shared" si="64"/>
        <v>2019</v>
      </c>
      <c r="AK351" s="80" t="s">
        <v>163</v>
      </c>
      <c r="AL351" s="80" t="s">
        <v>154</v>
      </c>
      <c r="AM351" s="80" t="s">
        <v>147</v>
      </c>
      <c r="AN351" s="80" t="s">
        <v>55</v>
      </c>
      <c r="AO351" s="80" t="s">
        <v>116</v>
      </c>
      <c r="AP351" s="80" t="s">
        <v>22</v>
      </c>
      <c r="AQ351" s="80">
        <v>9</v>
      </c>
      <c r="AR351">
        <f t="shared" si="65"/>
        <v>2020</v>
      </c>
    </row>
    <row r="352" spans="2:44" x14ac:dyDescent="0.3">
      <c r="AA352" s="80" t="s">
        <v>143</v>
      </c>
      <c r="AB352" s="80" t="s">
        <v>147</v>
      </c>
      <c r="AC352" s="80" t="s">
        <v>58</v>
      </c>
      <c r="AD352" s="80" t="s">
        <v>116</v>
      </c>
      <c r="AE352" s="80" t="s">
        <v>23</v>
      </c>
      <c r="AF352" s="80" t="s">
        <v>145</v>
      </c>
      <c r="AG352" s="80">
        <v>1879.920499920845</v>
      </c>
      <c r="AH352" s="80" t="s">
        <v>33</v>
      </c>
      <c r="AI352">
        <f t="shared" si="64"/>
        <v>2019</v>
      </c>
      <c r="AK352" s="80" t="s">
        <v>163</v>
      </c>
      <c r="AL352" s="80" t="s">
        <v>154</v>
      </c>
      <c r="AM352" s="80" t="s">
        <v>147</v>
      </c>
      <c r="AN352" s="80" t="s">
        <v>55</v>
      </c>
      <c r="AO352" s="80" t="s">
        <v>116</v>
      </c>
      <c r="AP352" s="80" t="s">
        <v>23</v>
      </c>
      <c r="AQ352" s="80">
        <v>7</v>
      </c>
      <c r="AR352">
        <f t="shared" si="65"/>
        <v>2020</v>
      </c>
    </row>
    <row r="353" spans="27:44" x14ac:dyDescent="0.3">
      <c r="AA353" s="80" t="s">
        <v>143</v>
      </c>
      <c r="AB353" s="80" t="s">
        <v>147</v>
      </c>
      <c r="AC353" s="80" t="s">
        <v>58</v>
      </c>
      <c r="AD353" s="80" t="s">
        <v>26</v>
      </c>
      <c r="AE353" s="80" t="s">
        <v>18</v>
      </c>
      <c r="AF353" s="80" t="s">
        <v>145</v>
      </c>
      <c r="AG353" s="80">
        <v>8999.0172618925571</v>
      </c>
      <c r="AH353" s="80" t="s">
        <v>33</v>
      </c>
      <c r="AI353">
        <f t="shared" si="64"/>
        <v>2019</v>
      </c>
      <c r="AK353" s="80" t="s">
        <v>163</v>
      </c>
      <c r="AL353" s="80" t="s">
        <v>154</v>
      </c>
      <c r="AM353" s="80" t="s">
        <v>147</v>
      </c>
      <c r="AN353" s="80" t="s">
        <v>55</v>
      </c>
      <c r="AO353" s="80" t="s">
        <v>13</v>
      </c>
      <c r="AP353" s="80" t="s">
        <v>14</v>
      </c>
      <c r="AQ353" s="80">
        <v>38</v>
      </c>
      <c r="AR353">
        <f t="shared" si="65"/>
        <v>2020</v>
      </c>
    </row>
    <row r="354" spans="27:44" x14ac:dyDescent="0.3">
      <c r="AA354" s="80" t="s">
        <v>143</v>
      </c>
      <c r="AB354" s="80" t="s">
        <v>147</v>
      </c>
      <c r="AC354" s="80" t="s">
        <v>58</v>
      </c>
      <c r="AD354" s="80" t="s">
        <v>26</v>
      </c>
      <c r="AE354" s="80" t="s">
        <v>19</v>
      </c>
      <c r="AF354" s="80" t="s">
        <v>149</v>
      </c>
      <c r="AG354" s="80">
        <v>0.3225800096988678</v>
      </c>
      <c r="AH354" s="80" t="s">
        <v>33</v>
      </c>
      <c r="AI354">
        <f t="shared" si="64"/>
        <v>2019</v>
      </c>
      <c r="AK354" s="80" t="s">
        <v>163</v>
      </c>
      <c r="AL354" s="80" t="s">
        <v>154</v>
      </c>
      <c r="AM354" s="80" t="s">
        <v>147</v>
      </c>
      <c r="AN354" s="80" t="s">
        <v>55</v>
      </c>
      <c r="AO354" s="80" t="s">
        <v>15</v>
      </c>
      <c r="AP354" s="80" t="s">
        <v>14</v>
      </c>
      <c r="AQ354" s="80">
        <v>37</v>
      </c>
      <c r="AR354">
        <f t="shared" si="65"/>
        <v>2020</v>
      </c>
    </row>
    <row r="355" spans="27:44" x14ac:dyDescent="0.3">
      <c r="AA355" s="80" t="s">
        <v>143</v>
      </c>
      <c r="AB355" s="80" t="s">
        <v>147</v>
      </c>
      <c r="AC355" s="80" t="s">
        <v>58</v>
      </c>
      <c r="AD355" s="80" t="s">
        <v>26</v>
      </c>
      <c r="AE355" s="80" t="s">
        <v>19</v>
      </c>
      <c r="AF355" s="80" t="s">
        <v>145</v>
      </c>
      <c r="AG355" s="80">
        <v>12594.360561888665</v>
      </c>
      <c r="AH355" s="80" t="s">
        <v>33</v>
      </c>
      <c r="AI355">
        <f t="shared" si="64"/>
        <v>2019</v>
      </c>
      <c r="AK355" s="80" t="s">
        <v>163</v>
      </c>
      <c r="AL355" s="80" t="s">
        <v>154</v>
      </c>
      <c r="AM355" s="80" t="s">
        <v>147</v>
      </c>
      <c r="AN355" s="80" t="s">
        <v>55</v>
      </c>
      <c r="AO355" s="80" t="s">
        <v>4</v>
      </c>
      <c r="AP355" s="80" t="s">
        <v>8</v>
      </c>
      <c r="AQ355" s="80">
        <v>3265</v>
      </c>
      <c r="AR355">
        <f t="shared" si="65"/>
        <v>2020</v>
      </c>
    </row>
    <row r="356" spans="27:44" x14ac:dyDescent="0.3">
      <c r="AA356" s="80" t="s">
        <v>143</v>
      </c>
      <c r="AB356" s="80" t="s">
        <v>147</v>
      </c>
      <c r="AC356" s="80" t="s">
        <v>58</v>
      </c>
      <c r="AD356" s="80" t="s">
        <v>26</v>
      </c>
      <c r="AE356" s="80" t="s">
        <v>17</v>
      </c>
      <c r="AF356" s="80" t="s">
        <v>145</v>
      </c>
      <c r="AG356" s="80">
        <v>1090.9677410051227</v>
      </c>
      <c r="AH356" s="80" t="s">
        <v>33</v>
      </c>
      <c r="AI356">
        <f t="shared" si="64"/>
        <v>2019</v>
      </c>
      <c r="AK356" s="80" t="s">
        <v>163</v>
      </c>
      <c r="AL356" s="80" t="s">
        <v>154</v>
      </c>
      <c r="AM356" s="80" t="s">
        <v>147</v>
      </c>
      <c r="AN356" s="80" t="s">
        <v>55</v>
      </c>
      <c r="AO356" s="80" t="s">
        <v>11</v>
      </c>
      <c r="AP356" s="80" t="s">
        <v>8</v>
      </c>
      <c r="AQ356" s="80">
        <v>620</v>
      </c>
      <c r="AR356">
        <f t="shared" si="65"/>
        <v>2020</v>
      </c>
    </row>
    <row r="357" spans="27:44" x14ac:dyDescent="0.3">
      <c r="AA357" s="80" t="s">
        <v>143</v>
      </c>
      <c r="AB357" s="80" t="s">
        <v>147</v>
      </c>
      <c r="AC357" s="80" t="s">
        <v>58</v>
      </c>
      <c r="AD357" s="80" t="s">
        <v>25</v>
      </c>
      <c r="AE357" s="80" t="s">
        <v>18</v>
      </c>
      <c r="AF357" s="80" t="s">
        <v>145</v>
      </c>
      <c r="AG357" s="80">
        <v>189.71428394317627</v>
      </c>
      <c r="AH357" s="80" t="s">
        <v>33</v>
      </c>
      <c r="AI357">
        <f t="shared" si="64"/>
        <v>2019</v>
      </c>
      <c r="AK357" s="80" t="s">
        <v>163</v>
      </c>
      <c r="AL357" s="80" t="s">
        <v>154</v>
      </c>
      <c r="AM357" s="80" t="s">
        <v>147</v>
      </c>
      <c r="AN357" s="80" t="s">
        <v>56</v>
      </c>
      <c r="AO357" s="80" t="s">
        <v>20</v>
      </c>
      <c r="AP357" s="80" t="s">
        <v>14</v>
      </c>
      <c r="AQ357" s="80">
        <v>4</v>
      </c>
      <c r="AR357">
        <f t="shared" si="65"/>
        <v>2020</v>
      </c>
    </row>
    <row r="358" spans="27:44" x14ac:dyDescent="0.3">
      <c r="AA358" s="80" t="s">
        <v>143</v>
      </c>
      <c r="AB358" s="80" t="s">
        <v>147</v>
      </c>
      <c r="AC358" s="80" t="s">
        <v>58</v>
      </c>
      <c r="AD358" s="80" t="s">
        <v>25</v>
      </c>
      <c r="AE358" s="80" t="s">
        <v>19</v>
      </c>
      <c r="AF358" s="80" t="s">
        <v>145</v>
      </c>
      <c r="AG358" s="80">
        <v>1305.0967709422112</v>
      </c>
      <c r="AH358" s="80" t="s">
        <v>33</v>
      </c>
      <c r="AI358">
        <f t="shared" si="64"/>
        <v>2019</v>
      </c>
      <c r="AK358" s="80" t="s">
        <v>163</v>
      </c>
      <c r="AL358" s="80" t="s">
        <v>154</v>
      </c>
      <c r="AM358" s="80" t="s">
        <v>147</v>
      </c>
      <c r="AN358" s="80" t="s">
        <v>56</v>
      </c>
      <c r="AO358" s="80" t="s">
        <v>116</v>
      </c>
      <c r="AP358" s="80" t="s">
        <v>22</v>
      </c>
      <c r="AQ358" s="80">
        <v>2</v>
      </c>
      <c r="AR358">
        <f t="shared" si="65"/>
        <v>2020</v>
      </c>
    </row>
    <row r="359" spans="27:44" x14ac:dyDescent="0.3">
      <c r="AA359" s="80" t="s">
        <v>143</v>
      </c>
      <c r="AB359" s="80" t="s">
        <v>147</v>
      </c>
      <c r="AC359" s="80" t="s">
        <v>58</v>
      </c>
      <c r="AD359" s="80" t="s">
        <v>25</v>
      </c>
      <c r="AE359" s="80" t="s">
        <v>17</v>
      </c>
      <c r="AF359" s="80" t="s">
        <v>145</v>
      </c>
      <c r="AG359" s="80">
        <v>784.64516097307205</v>
      </c>
      <c r="AH359" s="80" t="s">
        <v>33</v>
      </c>
      <c r="AI359">
        <f t="shared" si="64"/>
        <v>2019</v>
      </c>
      <c r="AK359" s="80" t="s">
        <v>163</v>
      </c>
      <c r="AL359" s="80" t="s">
        <v>154</v>
      </c>
      <c r="AM359" s="80" t="s">
        <v>147</v>
      </c>
      <c r="AN359" s="80" t="s">
        <v>56</v>
      </c>
      <c r="AO359" s="80" t="s">
        <v>116</v>
      </c>
      <c r="AP359" s="80" t="s">
        <v>23</v>
      </c>
      <c r="AQ359" s="80">
        <v>6</v>
      </c>
      <c r="AR359">
        <f t="shared" si="65"/>
        <v>2020</v>
      </c>
    </row>
    <row r="360" spans="27:44" x14ac:dyDescent="0.3">
      <c r="AA360" s="80" t="s">
        <v>143</v>
      </c>
      <c r="AB360" s="80" t="s">
        <v>147</v>
      </c>
      <c r="AC360" s="80" t="s">
        <v>58</v>
      </c>
      <c r="AD360" s="80" t="s">
        <v>16</v>
      </c>
      <c r="AE360" s="80" t="s">
        <v>18</v>
      </c>
      <c r="AF360" s="80" t="s">
        <v>149</v>
      </c>
      <c r="AG360" s="80">
        <v>14.463125959038734</v>
      </c>
      <c r="AH360" s="80" t="s">
        <v>33</v>
      </c>
      <c r="AI360">
        <f t="shared" si="64"/>
        <v>2019</v>
      </c>
      <c r="AK360" s="80" t="s">
        <v>163</v>
      </c>
      <c r="AL360" s="80" t="s">
        <v>154</v>
      </c>
      <c r="AM360" s="80" t="s">
        <v>147</v>
      </c>
      <c r="AN360" s="80" t="s">
        <v>56</v>
      </c>
      <c r="AO360" s="80" t="s">
        <v>13</v>
      </c>
      <c r="AP360" s="80" t="s">
        <v>14</v>
      </c>
      <c r="AQ360" s="80">
        <v>16</v>
      </c>
      <c r="AR360">
        <f t="shared" si="65"/>
        <v>2020</v>
      </c>
    </row>
    <row r="361" spans="27:44" x14ac:dyDescent="0.3">
      <c r="AA361" s="80" t="s">
        <v>143</v>
      </c>
      <c r="AB361" s="80" t="s">
        <v>147</v>
      </c>
      <c r="AC361" s="80" t="s">
        <v>58</v>
      </c>
      <c r="AD361" s="80" t="s">
        <v>16</v>
      </c>
      <c r="AE361" s="80" t="s">
        <v>18</v>
      </c>
      <c r="AF361" s="80" t="s">
        <v>145</v>
      </c>
      <c r="AG361" s="80">
        <v>12897.207010578364</v>
      </c>
      <c r="AH361" s="80" t="s">
        <v>33</v>
      </c>
      <c r="AI361">
        <f t="shared" si="64"/>
        <v>2019</v>
      </c>
      <c r="AK361" s="80" t="s">
        <v>163</v>
      </c>
      <c r="AL361" s="80" t="s">
        <v>154</v>
      </c>
      <c r="AM361" s="80" t="s">
        <v>147</v>
      </c>
      <c r="AN361" s="80" t="s">
        <v>56</v>
      </c>
      <c r="AO361" s="80" t="s">
        <v>15</v>
      </c>
      <c r="AP361" s="80" t="s">
        <v>14</v>
      </c>
      <c r="AQ361" s="80">
        <v>8</v>
      </c>
      <c r="AR361">
        <f t="shared" si="65"/>
        <v>2020</v>
      </c>
    </row>
    <row r="362" spans="27:44" x14ac:dyDescent="0.3">
      <c r="AA362" s="80" t="s">
        <v>143</v>
      </c>
      <c r="AB362" s="80" t="s">
        <v>147</v>
      </c>
      <c r="AC362" s="80" t="s">
        <v>58</v>
      </c>
      <c r="AD362" s="80" t="s">
        <v>16</v>
      </c>
      <c r="AE362" s="80" t="s">
        <v>19</v>
      </c>
      <c r="AF362" s="80" t="s">
        <v>149</v>
      </c>
      <c r="AG362" s="80">
        <v>3.7741929888725281</v>
      </c>
      <c r="AH362" s="80" t="s">
        <v>33</v>
      </c>
      <c r="AI362">
        <f t="shared" si="64"/>
        <v>2019</v>
      </c>
      <c r="AK362" s="80" t="s">
        <v>163</v>
      </c>
      <c r="AL362" s="80" t="s">
        <v>154</v>
      </c>
      <c r="AM362" s="80" t="s">
        <v>147</v>
      </c>
      <c r="AN362" s="80" t="s">
        <v>56</v>
      </c>
      <c r="AO362" s="80" t="s">
        <v>4</v>
      </c>
      <c r="AP362" s="80" t="s">
        <v>8</v>
      </c>
      <c r="AQ362" s="80">
        <v>959</v>
      </c>
      <c r="AR362">
        <f t="shared" si="65"/>
        <v>2020</v>
      </c>
    </row>
    <row r="363" spans="27:44" x14ac:dyDescent="0.3">
      <c r="AA363" s="80" t="s">
        <v>143</v>
      </c>
      <c r="AB363" s="80" t="s">
        <v>147</v>
      </c>
      <c r="AC363" s="80" t="s">
        <v>58</v>
      </c>
      <c r="AD363" s="80" t="s">
        <v>16</v>
      </c>
      <c r="AE363" s="80" t="s">
        <v>19</v>
      </c>
      <c r="AF363" s="80" t="s">
        <v>145</v>
      </c>
      <c r="AG363" s="80">
        <v>8549.2234205342829</v>
      </c>
      <c r="AH363" s="80" t="s">
        <v>33</v>
      </c>
      <c r="AI363">
        <f t="shared" si="64"/>
        <v>2019</v>
      </c>
      <c r="AK363" s="80" t="s">
        <v>163</v>
      </c>
      <c r="AL363" s="80" t="s">
        <v>154</v>
      </c>
      <c r="AM363" s="80" t="s">
        <v>147</v>
      </c>
      <c r="AN363" s="80" t="s">
        <v>56</v>
      </c>
      <c r="AO363" s="80" t="s">
        <v>11</v>
      </c>
      <c r="AP363" s="80" t="s">
        <v>8</v>
      </c>
      <c r="AQ363" s="80">
        <v>208</v>
      </c>
      <c r="AR363">
        <f t="shared" si="65"/>
        <v>2020</v>
      </c>
    </row>
    <row r="364" spans="27:44" x14ac:dyDescent="0.3">
      <c r="AA364" s="80" t="s">
        <v>143</v>
      </c>
      <c r="AB364" s="80" t="s">
        <v>147</v>
      </c>
      <c r="AC364" s="80" t="s">
        <v>58</v>
      </c>
      <c r="AD364" s="80" t="s">
        <v>16</v>
      </c>
      <c r="AE364" s="80" t="s">
        <v>17</v>
      </c>
      <c r="AF364" s="80" t="s">
        <v>149</v>
      </c>
      <c r="AG364" s="80">
        <v>0.77419298887252808</v>
      </c>
      <c r="AH364" s="80" t="s">
        <v>33</v>
      </c>
      <c r="AI364">
        <f t="shared" si="64"/>
        <v>2019</v>
      </c>
      <c r="AK364" s="80" t="s">
        <v>163</v>
      </c>
      <c r="AL364" s="80" t="s">
        <v>154</v>
      </c>
      <c r="AM364" s="80" t="s">
        <v>147</v>
      </c>
      <c r="AN364" s="80" t="s">
        <v>57</v>
      </c>
      <c r="AO364" s="80" t="s">
        <v>20</v>
      </c>
      <c r="AP364" s="80" t="s">
        <v>14</v>
      </c>
      <c r="AQ364" s="80">
        <v>5</v>
      </c>
      <c r="AR364">
        <f t="shared" si="65"/>
        <v>2020</v>
      </c>
    </row>
    <row r="365" spans="27:44" x14ac:dyDescent="0.3">
      <c r="AA365" s="80" t="s">
        <v>143</v>
      </c>
      <c r="AB365" s="80" t="s">
        <v>147</v>
      </c>
      <c r="AC365" s="80" t="s">
        <v>58</v>
      </c>
      <c r="AD365" s="80" t="s">
        <v>16</v>
      </c>
      <c r="AE365" s="80" t="s">
        <v>17</v>
      </c>
      <c r="AF365" s="80" t="s">
        <v>145</v>
      </c>
      <c r="AG365" s="80">
        <v>6806.1542641781271</v>
      </c>
      <c r="AH365" s="80" t="s">
        <v>33</v>
      </c>
      <c r="AI365">
        <f t="shared" si="64"/>
        <v>2019</v>
      </c>
      <c r="AK365" s="80" t="s">
        <v>163</v>
      </c>
      <c r="AL365" s="80" t="s">
        <v>154</v>
      </c>
      <c r="AM365" s="80" t="s">
        <v>147</v>
      </c>
      <c r="AN365" s="80" t="s">
        <v>57</v>
      </c>
      <c r="AO365" s="80" t="s">
        <v>116</v>
      </c>
      <c r="AP365" s="80" t="s">
        <v>22</v>
      </c>
      <c r="AQ365" s="80">
        <v>5</v>
      </c>
      <c r="AR365">
        <f t="shared" si="65"/>
        <v>2020</v>
      </c>
    </row>
    <row r="366" spans="27:44" x14ac:dyDescent="0.3">
      <c r="AA366" s="80" t="s">
        <v>143</v>
      </c>
      <c r="AB366" s="80" t="s">
        <v>147</v>
      </c>
      <c r="AC366" s="80" t="s">
        <v>58</v>
      </c>
      <c r="AD366" s="80" t="s">
        <v>13</v>
      </c>
      <c r="AE366" s="80" t="s">
        <v>5</v>
      </c>
      <c r="AF366" s="80" t="s">
        <v>145</v>
      </c>
      <c r="AG366" s="80">
        <v>93.852524995803833</v>
      </c>
      <c r="AH366" s="80" t="s">
        <v>33</v>
      </c>
      <c r="AI366">
        <f t="shared" si="64"/>
        <v>2019</v>
      </c>
      <c r="AK366" s="80" t="s">
        <v>163</v>
      </c>
      <c r="AL366" s="80" t="s">
        <v>154</v>
      </c>
      <c r="AM366" s="80" t="s">
        <v>147</v>
      </c>
      <c r="AN366" s="80" t="s">
        <v>57</v>
      </c>
      <c r="AO366" s="80" t="s">
        <v>116</v>
      </c>
      <c r="AP366" s="80" t="s">
        <v>23</v>
      </c>
      <c r="AQ366" s="80">
        <v>5</v>
      </c>
      <c r="AR366">
        <f t="shared" si="65"/>
        <v>2020</v>
      </c>
    </row>
    <row r="367" spans="27:44" x14ac:dyDescent="0.3">
      <c r="AA367" s="80" t="s">
        <v>143</v>
      </c>
      <c r="AB367" s="80" t="s">
        <v>147</v>
      </c>
      <c r="AC367" s="80" t="s">
        <v>58</v>
      </c>
      <c r="AD367" s="80" t="s">
        <v>13</v>
      </c>
      <c r="AE367" s="80" t="s">
        <v>7</v>
      </c>
      <c r="AF367" s="80" t="s">
        <v>145</v>
      </c>
      <c r="AG367" s="80">
        <v>24785.825987935066</v>
      </c>
      <c r="AH367" s="80">
        <v>0.75219789999999997</v>
      </c>
      <c r="AI367">
        <f t="shared" si="64"/>
        <v>2019</v>
      </c>
      <c r="AK367" s="80" t="s">
        <v>163</v>
      </c>
      <c r="AL367" s="80" t="s">
        <v>154</v>
      </c>
      <c r="AM367" s="80" t="s">
        <v>147</v>
      </c>
      <c r="AN367" s="80" t="s">
        <v>57</v>
      </c>
      <c r="AO367" s="80" t="s">
        <v>25</v>
      </c>
      <c r="AP367" s="80" t="s">
        <v>19</v>
      </c>
      <c r="AQ367" s="80">
        <v>1</v>
      </c>
      <c r="AR367">
        <f t="shared" si="65"/>
        <v>2020</v>
      </c>
    </row>
    <row r="368" spans="27:44" x14ac:dyDescent="0.3">
      <c r="AA368" s="80" t="s">
        <v>143</v>
      </c>
      <c r="AB368" s="80" t="s">
        <v>147</v>
      </c>
      <c r="AC368" s="80" t="s">
        <v>58</v>
      </c>
      <c r="AD368" s="80" t="s">
        <v>13</v>
      </c>
      <c r="AE368" s="80" t="s">
        <v>14</v>
      </c>
      <c r="AF368" s="80" t="s">
        <v>149</v>
      </c>
      <c r="AG368" s="80">
        <v>2.0322580002248287</v>
      </c>
      <c r="AH368" s="80" t="s">
        <v>33</v>
      </c>
      <c r="AI368">
        <f t="shared" si="64"/>
        <v>2019</v>
      </c>
      <c r="AK368" s="80" t="s">
        <v>163</v>
      </c>
      <c r="AL368" s="80" t="s">
        <v>154</v>
      </c>
      <c r="AM368" s="80" t="s">
        <v>147</v>
      </c>
      <c r="AN368" s="80" t="s">
        <v>57</v>
      </c>
      <c r="AO368" s="80" t="s">
        <v>13</v>
      </c>
      <c r="AP368" s="80" t="s">
        <v>14</v>
      </c>
      <c r="AQ368" s="80">
        <v>26</v>
      </c>
      <c r="AR368">
        <f t="shared" si="65"/>
        <v>2020</v>
      </c>
    </row>
    <row r="369" spans="27:44" x14ac:dyDescent="0.3">
      <c r="AA369" s="80" t="s">
        <v>143</v>
      </c>
      <c r="AB369" s="80" t="s">
        <v>147</v>
      </c>
      <c r="AC369" s="80" t="s">
        <v>58</v>
      </c>
      <c r="AD369" s="80" t="s">
        <v>13</v>
      </c>
      <c r="AE369" s="80" t="s">
        <v>14</v>
      </c>
      <c r="AF369" s="80" t="s">
        <v>145</v>
      </c>
      <c r="AG369" s="80">
        <v>53777.657181926072</v>
      </c>
      <c r="AH369" s="80">
        <v>1.1417554400000001</v>
      </c>
      <c r="AI369">
        <f t="shared" si="64"/>
        <v>2019</v>
      </c>
      <c r="AK369" s="80" t="s">
        <v>163</v>
      </c>
      <c r="AL369" s="80" t="s">
        <v>154</v>
      </c>
      <c r="AM369" s="80" t="s">
        <v>147</v>
      </c>
      <c r="AN369" s="80" t="s">
        <v>57</v>
      </c>
      <c r="AO369" s="80" t="s">
        <v>15</v>
      </c>
      <c r="AP369" s="80" t="s">
        <v>14</v>
      </c>
      <c r="AQ369" s="80">
        <v>27</v>
      </c>
      <c r="AR369">
        <f t="shared" si="65"/>
        <v>2020</v>
      </c>
    </row>
    <row r="370" spans="27:44" x14ac:dyDescent="0.3">
      <c r="AA370" s="80" t="s">
        <v>143</v>
      </c>
      <c r="AB370" s="80" t="s">
        <v>147</v>
      </c>
      <c r="AC370" s="80" t="s">
        <v>58</v>
      </c>
      <c r="AD370" s="80" t="s">
        <v>13</v>
      </c>
      <c r="AE370" s="80" t="s">
        <v>6</v>
      </c>
      <c r="AF370" s="80" t="s">
        <v>145</v>
      </c>
      <c r="AG370" s="80">
        <v>493.81796997413039</v>
      </c>
      <c r="AH370" s="80" t="s">
        <v>33</v>
      </c>
      <c r="AI370">
        <f t="shared" si="64"/>
        <v>2019</v>
      </c>
      <c r="AK370" s="80" t="s">
        <v>163</v>
      </c>
      <c r="AL370" s="80" t="s">
        <v>154</v>
      </c>
      <c r="AM370" s="80" t="s">
        <v>147</v>
      </c>
      <c r="AN370" s="80" t="s">
        <v>57</v>
      </c>
      <c r="AO370" s="80" t="s">
        <v>4</v>
      </c>
      <c r="AP370" s="80" t="s">
        <v>7</v>
      </c>
      <c r="AQ370" s="80">
        <v>1</v>
      </c>
      <c r="AR370">
        <f t="shared" si="65"/>
        <v>2020</v>
      </c>
    </row>
    <row r="371" spans="27:44" x14ac:dyDescent="0.3">
      <c r="AA371" s="80" t="s">
        <v>143</v>
      </c>
      <c r="AB371" s="80" t="s">
        <v>147</v>
      </c>
      <c r="AC371" s="80" t="s">
        <v>58</v>
      </c>
      <c r="AD371" s="80" t="s">
        <v>15</v>
      </c>
      <c r="AE371" s="80" t="s">
        <v>14</v>
      </c>
      <c r="AF371" s="80" t="s">
        <v>145</v>
      </c>
      <c r="AG371" s="80">
        <v>38287.529835194349</v>
      </c>
      <c r="AH371" s="80">
        <v>1.03600844</v>
      </c>
      <c r="AI371">
        <f t="shared" si="64"/>
        <v>2019</v>
      </c>
      <c r="AK371" s="80" t="s">
        <v>163</v>
      </c>
      <c r="AL371" s="80" t="s">
        <v>154</v>
      </c>
      <c r="AM371" s="80" t="s">
        <v>147</v>
      </c>
      <c r="AN371" s="80" t="s">
        <v>57</v>
      </c>
      <c r="AO371" s="80" t="s">
        <v>4</v>
      </c>
      <c r="AP371" s="80" t="s">
        <v>8</v>
      </c>
      <c r="AQ371" s="80">
        <v>2524</v>
      </c>
      <c r="AR371">
        <f t="shared" si="65"/>
        <v>2020</v>
      </c>
    </row>
    <row r="372" spans="27:44" x14ac:dyDescent="0.3">
      <c r="AA372" s="80" t="s">
        <v>143</v>
      </c>
      <c r="AB372" s="80" t="s">
        <v>147</v>
      </c>
      <c r="AC372" s="80" t="s">
        <v>58</v>
      </c>
      <c r="AD372" s="80" t="s">
        <v>15</v>
      </c>
      <c r="AE372" s="80" t="s">
        <v>12</v>
      </c>
      <c r="AF372" s="80" t="s">
        <v>145</v>
      </c>
      <c r="AG372" s="80">
        <v>2476.9631330221891</v>
      </c>
      <c r="AH372" s="80">
        <v>0.51696213999999996</v>
      </c>
      <c r="AI372">
        <f t="shared" si="64"/>
        <v>2019</v>
      </c>
      <c r="AK372" s="80" t="s">
        <v>163</v>
      </c>
      <c r="AL372" s="80" t="s">
        <v>154</v>
      </c>
      <c r="AM372" s="80" t="s">
        <v>147</v>
      </c>
      <c r="AN372" s="80" t="s">
        <v>57</v>
      </c>
      <c r="AO372" s="80" t="s">
        <v>11</v>
      </c>
      <c r="AP372" s="80" t="s">
        <v>8</v>
      </c>
      <c r="AQ372" s="80">
        <v>408</v>
      </c>
      <c r="AR372">
        <f t="shared" si="65"/>
        <v>2020</v>
      </c>
    </row>
    <row r="373" spans="27:44" x14ac:dyDescent="0.3">
      <c r="AA373" s="80" t="s">
        <v>143</v>
      </c>
      <c r="AB373" s="80" t="s">
        <v>147</v>
      </c>
      <c r="AC373" s="80" t="s">
        <v>58</v>
      </c>
      <c r="AD373" s="80" t="s">
        <v>4</v>
      </c>
      <c r="AE373" s="80" t="s">
        <v>5</v>
      </c>
      <c r="AF373" s="80" t="s">
        <v>145</v>
      </c>
      <c r="AG373" s="80">
        <v>11465.458923220634</v>
      </c>
      <c r="AH373" s="80" t="s">
        <v>33</v>
      </c>
      <c r="AI373">
        <f t="shared" si="64"/>
        <v>2019</v>
      </c>
      <c r="AK373" s="80" t="s">
        <v>163</v>
      </c>
      <c r="AL373" s="80" t="s">
        <v>154</v>
      </c>
      <c r="AM373" s="80" t="s">
        <v>147</v>
      </c>
      <c r="AN373" s="80" t="s">
        <v>58</v>
      </c>
      <c r="AO373" s="80" t="s">
        <v>20</v>
      </c>
      <c r="AP373" s="80" t="s">
        <v>14</v>
      </c>
      <c r="AQ373" s="80">
        <v>2</v>
      </c>
      <c r="AR373">
        <f t="shared" si="65"/>
        <v>2020</v>
      </c>
    </row>
    <row r="374" spans="27:44" x14ac:dyDescent="0.3">
      <c r="AA374" s="80" t="s">
        <v>143</v>
      </c>
      <c r="AB374" s="80" t="s">
        <v>147</v>
      </c>
      <c r="AC374" s="80" t="s">
        <v>58</v>
      </c>
      <c r="AD374" s="80" t="s">
        <v>4</v>
      </c>
      <c r="AE374" s="80" t="s">
        <v>5</v>
      </c>
      <c r="AF374" s="80" t="s">
        <v>146</v>
      </c>
      <c r="AG374" s="80">
        <v>12</v>
      </c>
      <c r="AH374" s="80" t="s">
        <v>33</v>
      </c>
      <c r="AI374">
        <f t="shared" si="64"/>
        <v>2019</v>
      </c>
      <c r="AK374" s="80" t="s">
        <v>163</v>
      </c>
      <c r="AL374" s="80" t="s">
        <v>154</v>
      </c>
      <c r="AM374" s="80" t="s">
        <v>147</v>
      </c>
      <c r="AN374" s="80" t="s">
        <v>58</v>
      </c>
      <c r="AO374" s="80" t="s">
        <v>116</v>
      </c>
      <c r="AP374" s="80" t="s">
        <v>22</v>
      </c>
      <c r="AQ374" s="80">
        <v>11</v>
      </c>
      <c r="AR374">
        <f t="shared" si="65"/>
        <v>2020</v>
      </c>
    </row>
    <row r="375" spans="27:44" x14ac:dyDescent="0.3">
      <c r="AA375" s="80" t="s">
        <v>143</v>
      </c>
      <c r="AB375" s="80" t="s">
        <v>147</v>
      </c>
      <c r="AC375" s="80" t="s">
        <v>58</v>
      </c>
      <c r="AD375" s="80" t="s">
        <v>4</v>
      </c>
      <c r="AE375" s="80" t="s">
        <v>7</v>
      </c>
      <c r="AF375" s="80" t="s">
        <v>145</v>
      </c>
      <c r="AG375" s="80">
        <v>541738.16579652205</v>
      </c>
      <c r="AH375" s="80">
        <v>0.81377010999999999</v>
      </c>
      <c r="AI375">
        <f t="shared" si="64"/>
        <v>2019</v>
      </c>
      <c r="AK375" s="80" t="s">
        <v>163</v>
      </c>
      <c r="AL375" s="80" t="s">
        <v>154</v>
      </c>
      <c r="AM375" s="80" t="s">
        <v>147</v>
      </c>
      <c r="AN375" s="80" t="s">
        <v>58</v>
      </c>
      <c r="AO375" s="80" t="s">
        <v>116</v>
      </c>
      <c r="AP375" s="80" t="s">
        <v>23</v>
      </c>
      <c r="AQ375" s="80">
        <v>5</v>
      </c>
      <c r="AR375">
        <f t="shared" si="65"/>
        <v>2020</v>
      </c>
    </row>
    <row r="376" spans="27:44" x14ac:dyDescent="0.3">
      <c r="AA376" s="80" t="s">
        <v>143</v>
      </c>
      <c r="AB376" s="80" t="s">
        <v>147</v>
      </c>
      <c r="AC376" s="80" t="s">
        <v>58</v>
      </c>
      <c r="AD376" s="80" t="s">
        <v>4</v>
      </c>
      <c r="AE376" s="80" t="s">
        <v>8</v>
      </c>
      <c r="AF376" s="80" t="s">
        <v>145</v>
      </c>
      <c r="AG376" s="80">
        <v>186393.13102342933</v>
      </c>
      <c r="AH376" s="80">
        <v>1.5393624699999999</v>
      </c>
      <c r="AI376">
        <f t="shared" si="64"/>
        <v>2019</v>
      </c>
      <c r="AK376" s="80" t="s">
        <v>163</v>
      </c>
      <c r="AL376" s="80" t="s">
        <v>154</v>
      </c>
      <c r="AM376" s="80" t="s">
        <v>147</v>
      </c>
      <c r="AN376" s="80" t="s">
        <v>58</v>
      </c>
      <c r="AO376" s="80" t="s">
        <v>13</v>
      </c>
      <c r="AP376" s="80" t="s">
        <v>14</v>
      </c>
      <c r="AQ376" s="80">
        <v>11</v>
      </c>
      <c r="AR376">
        <f t="shared" si="65"/>
        <v>2020</v>
      </c>
    </row>
    <row r="377" spans="27:44" x14ac:dyDescent="0.3">
      <c r="AA377" s="80" t="s">
        <v>143</v>
      </c>
      <c r="AB377" s="80" t="s">
        <v>147</v>
      </c>
      <c r="AC377" s="80" t="s">
        <v>58</v>
      </c>
      <c r="AD377" s="80" t="s">
        <v>4</v>
      </c>
      <c r="AE377" s="80" t="s">
        <v>9</v>
      </c>
      <c r="AF377" s="80" t="s">
        <v>145</v>
      </c>
      <c r="AG377" s="80">
        <v>110821.05261076987</v>
      </c>
      <c r="AH377" s="80">
        <v>0.90231517999999999</v>
      </c>
      <c r="AI377">
        <f t="shared" si="64"/>
        <v>2019</v>
      </c>
      <c r="AK377" s="80" t="s">
        <v>163</v>
      </c>
      <c r="AL377" s="80" t="s">
        <v>154</v>
      </c>
      <c r="AM377" s="80" t="s">
        <v>147</v>
      </c>
      <c r="AN377" s="80" t="s">
        <v>58</v>
      </c>
      <c r="AO377" s="80" t="s">
        <v>15</v>
      </c>
      <c r="AP377" s="80" t="s">
        <v>14</v>
      </c>
      <c r="AQ377" s="80">
        <v>23</v>
      </c>
      <c r="AR377">
        <f t="shared" si="65"/>
        <v>2020</v>
      </c>
    </row>
    <row r="378" spans="27:44" x14ac:dyDescent="0.3">
      <c r="AA378" s="80" t="s">
        <v>143</v>
      </c>
      <c r="AB378" s="80" t="s">
        <v>147</v>
      </c>
      <c r="AC378" s="80" t="s">
        <v>58</v>
      </c>
      <c r="AD378" s="80" t="s">
        <v>4</v>
      </c>
      <c r="AE378" s="80" t="s">
        <v>6</v>
      </c>
      <c r="AF378" s="80" t="s">
        <v>145</v>
      </c>
      <c r="AG378" s="80">
        <v>39762.034130740911</v>
      </c>
      <c r="AH378" s="80" t="s">
        <v>33</v>
      </c>
      <c r="AI378">
        <f t="shared" si="64"/>
        <v>2019</v>
      </c>
      <c r="AK378" s="80" t="s">
        <v>163</v>
      </c>
      <c r="AL378" s="80" t="s">
        <v>154</v>
      </c>
      <c r="AM378" s="80" t="s">
        <v>147</v>
      </c>
      <c r="AN378" s="80" t="s">
        <v>58</v>
      </c>
      <c r="AO378" s="80" t="s">
        <v>4</v>
      </c>
      <c r="AP378" s="80" t="s">
        <v>8</v>
      </c>
      <c r="AQ378" s="80">
        <v>2254</v>
      </c>
      <c r="AR378">
        <f t="shared" si="65"/>
        <v>2020</v>
      </c>
    </row>
    <row r="379" spans="27:44" x14ac:dyDescent="0.3">
      <c r="AA379" s="80" t="s">
        <v>143</v>
      </c>
      <c r="AB379" s="80" t="s">
        <v>147</v>
      </c>
      <c r="AC379" s="80" t="s">
        <v>58</v>
      </c>
      <c r="AD379" s="80" t="s">
        <v>4</v>
      </c>
      <c r="AE379" s="80" t="s">
        <v>10</v>
      </c>
      <c r="AF379" s="80" t="s">
        <v>145</v>
      </c>
      <c r="AG379" s="80">
        <v>2907.6151478588581</v>
      </c>
      <c r="AH379" s="80">
        <v>2.7460269400000001</v>
      </c>
      <c r="AI379">
        <f t="shared" si="64"/>
        <v>2019</v>
      </c>
      <c r="AK379" s="80" t="s">
        <v>163</v>
      </c>
      <c r="AL379" s="80" t="s">
        <v>154</v>
      </c>
      <c r="AM379" s="80" t="s">
        <v>147</v>
      </c>
      <c r="AN379" s="80" t="s">
        <v>58</v>
      </c>
      <c r="AO379" s="80" t="s">
        <v>11</v>
      </c>
      <c r="AP379" s="80" t="s">
        <v>8</v>
      </c>
      <c r="AQ379" s="80">
        <v>331</v>
      </c>
      <c r="AR379">
        <f t="shared" si="65"/>
        <v>2020</v>
      </c>
    </row>
    <row r="380" spans="27:44" x14ac:dyDescent="0.3">
      <c r="AA380" s="80" t="s">
        <v>143</v>
      </c>
      <c r="AB380" s="80" t="s">
        <v>147</v>
      </c>
      <c r="AC380" s="80" t="s">
        <v>58</v>
      </c>
      <c r="AD380" s="80" t="s">
        <v>11</v>
      </c>
      <c r="AE380" s="80" t="s">
        <v>8</v>
      </c>
      <c r="AF380" s="80" t="s">
        <v>145</v>
      </c>
      <c r="AG380" s="80">
        <v>38385.633103422821</v>
      </c>
      <c r="AH380" s="80">
        <v>1.0958333</v>
      </c>
      <c r="AI380">
        <f t="shared" si="64"/>
        <v>2019</v>
      </c>
      <c r="AK380" s="80" t="s">
        <v>163</v>
      </c>
      <c r="AL380" s="80" t="s">
        <v>154</v>
      </c>
      <c r="AM380" s="80" t="s">
        <v>147</v>
      </c>
      <c r="AN380" s="80" t="s">
        <v>59</v>
      </c>
      <c r="AO380" s="80" t="s">
        <v>20</v>
      </c>
      <c r="AP380" s="80" t="s">
        <v>14</v>
      </c>
      <c r="AQ380" s="80">
        <v>2</v>
      </c>
      <c r="AR380">
        <f t="shared" si="65"/>
        <v>2020</v>
      </c>
    </row>
    <row r="381" spans="27:44" x14ac:dyDescent="0.3">
      <c r="AA381" s="80" t="s">
        <v>143</v>
      </c>
      <c r="AB381" s="80" t="s">
        <v>147</v>
      </c>
      <c r="AC381" s="80" t="s">
        <v>58</v>
      </c>
      <c r="AD381" s="80" t="s">
        <v>11</v>
      </c>
      <c r="AE381" s="80" t="s">
        <v>9</v>
      </c>
      <c r="AF381" s="80" t="s">
        <v>145</v>
      </c>
      <c r="AG381" s="80">
        <v>10577.188843257725</v>
      </c>
      <c r="AH381" s="80">
        <v>0.72203360999999999</v>
      </c>
      <c r="AI381">
        <f t="shared" si="64"/>
        <v>2019</v>
      </c>
      <c r="AK381" s="80" t="s">
        <v>163</v>
      </c>
      <c r="AL381" s="80" t="s">
        <v>154</v>
      </c>
      <c r="AM381" s="80" t="s">
        <v>147</v>
      </c>
      <c r="AN381" s="80" t="s">
        <v>59</v>
      </c>
      <c r="AO381" s="80" t="s">
        <v>116</v>
      </c>
      <c r="AP381" s="80" t="s">
        <v>22</v>
      </c>
      <c r="AQ381" s="80">
        <v>3</v>
      </c>
      <c r="AR381">
        <f t="shared" si="65"/>
        <v>2020</v>
      </c>
    </row>
    <row r="382" spans="27:44" x14ac:dyDescent="0.3">
      <c r="AA382" s="80" t="s">
        <v>143</v>
      </c>
      <c r="AB382" s="80" t="s">
        <v>147</v>
      </c>
      <c r="AC382" s="80" t="s">
        <v>58</v>
      </c>
      <c r="AD382" s="80" t="s">
        <v>11</v>
      </c>
      <c r="AE382" s="80" t="s">
        <v>10</v>
      </c>
      <c r="AF382" s="80" t="s">
        <v>145</v>
      </c>
      <c r="AG382" s="80">
        <v>471.76497195661068</v>
      </c>
      <c r="AH382" s="80">
        <v>1.73467627</v>
      </c>
      <c r="AI382">
        <f t="shared" si="64"/>
        <v>2019</v>
      </c>
      <c r="AK382" s="80" t="s">
        <v>163</v>
      </c>
      <c r="AL382" s="80" t="s">
        <v>154</v>
      </c>
      <c r="AM382" s="80" t="s">
        <v>147</v>
      </c>
      <c r="AN382" s="80" t="s">
        <v>59</v>
      </c>
      <c r="AO382" s="80" t="s">
        <v>13</v>
      </c>
      <c r="AP382" s="80" t="s">
        <v>14</v>
      </c>
      <c r="AQ382" s="80">
        <v>10</v>
      </c>
      <c r="AR382">
        <f t="shared" si="65"/>
        <v>2020</v>
      </c>
    </row>
    <row r="383" spans="27:44" x14ac:dyDescent="0.3">
      <c r="AA383" s="80" t="s">
        <v>143</v>
      </c>
      <c r="AB383" s="80" t="s">
        <v>147</v>
      </c>
      <c r="AC383" s="80" t="s">
        <v>58</v>
      </c>
      <c r="AD383" s="80" t="s">
        <v>11</v>
      </c>
      <c r="AE383" s="80" t="s">
        <v>12</v>
      </c>
      <c r="AF383" s="80" t="s">
        <v>145</v>
      </c>
      <c r="AG383" s="80">
        <v>7320.8041009232402</v>
      </c>
      <c r="AH383" s="80">
        <v>0.68836664000000003</v>
      </c>
      <c r="AI383">
        <f t="shared" si="64"/>
        <v>2019</v>
      </c>
      <c r="AK383" s="80" t="s">
        <v>163</v>
      </c>
      <c r="AL383" s="80" t="s">
        <v>154</v>
      </c>
      <c r="AM383" s="80" t="s">
        <v>147</v>
      </c>
      <c r="AN383" s="80" t="s">
        <v>59</v>
      </c>
      <c r="AO383" s="80" t="s">
        <v>15</v>
      </c>
      <c r="AP383" s="80" t="s">
        <v>14</v>
      </c>
      <c r="AQ383" s="80">
        <v>8</v>
      </c>
      <c r="AR383">
        <f t="shared" si="65"/>
        <v>2020</v>
      </c>
    </row>
    <row r="384" spans="27:44" x14ac:dyDescent="0.3">
      <c r="AA384" s="80" t="s">
        <v>143</v>
      </c>
      <c r="AB384" s="80" t="s">
        <v>147</v>
      </c>
      <c r="AC384" s="80" t="s">
        <v>59</v>
      </c>
      <c r="AD384" s="80" t="s">
        <v>27</v>
      </c>
      <c r="AE384" s="80" t="s">
        <v>28</v>
      </c>
      <c r="AF384" s="80" t="s">
        <v>145</v>
      </c>
      <c r="AG384" s="80">
        <v>182</v>
      </c>
      <c r="AH384" s="80" t="s">
        <v>33</v>
      </c>
      <c r="AI384">
        <f t="shared" si="64"/>
        <v>2019</v>
      </c>
      <c r="AK384" s="80" t="s">
        <v>163</v>
      </c>
      <c r="AL384" s="80" t="s">
        <v>154</v>
      </c>
      <c r="AM384" s="80" t="s">
        <v>147</v>
      </c>
      <c r="AN384" s="80" t="s">
        <v>59</v>
      </c>
      <c r="AO384" s="80" t="s">
        <v>4</v>
      </c>
      <c r="AP384" s="80" t="s">
        <v>7</v>
      </c>
      <c r="AQ384" s="80">
        <v>1</v>
      </c>
      <c r="AR384">
        <f t="shared" si="65"/>
        <v>2020</v>
      </c>
    </row>
    <row r="385" spans="27:44" x14ac:dyDescent="0.3">
      <c r="AA385" s="80" t="s">
        <v>143</v>
      </c>
      <c r="AB385" s="80" t="s">
        <v>147</v>
      </c>
      <c r="AC385" s="80" t="s">
        <v>59</v>
      </c>
      <c r="AD385" s="80" t="s">
        <v>20</v>
      </c>
      <c r="AE385" s="80" t="s">
        <v>5</v>
      </c>
      <c r="AF385" s="80" t="s">
        <v>145</v>
      </c>
      <c r="AG385" s="80">
        <v>25</v>
      </c>
      <c r="AH385" s="80" t="s">
        <v>33</v>
      </c>
      <c r="AI385">
        <f t="shared" si="64"/>
        <v>2019</v>
      </c>
      <c r="AK385" s="80" t="s">
        <v>163</v>
      </c>
      <c r="AL385" s="80" t="s">
        <v>154</v>
      </c>
      <c r="AM385" s="80" t="s">
        <v>147</v>
      </c>
      <c r="AN385" s="80" t="s">
        <v>59</v>
      </c>
      <c r="AO385" s="80" t="s">
        <v>4</v>
      </c>
      <c r="AP385" s="80" t="s">
        <v>8</v>
      </c>
      <c r="AQ385" s="80">
        <v>1083</v>
      </c>
      <c r="AR385">
        <f t="shared" si="65"/>
        <v>2020</v>
      </c>
    </row>
    <row r="386" spans="27:44" x14ac:dyDescent="0.3">
      <c r="AA386" s="80" t="s">
        <v>143</v>
      </c>
      <c r="AB386" s="80" t="s">
        <v>147</v>
      </c>
      <c r="AC386" s="80" t="s">
        <v>59</v>
      </c>
      <c r="AD386" s="80" t="s">
        <v>20</v>
      </c>
      <c r="AE386" s="80" t="s">
        <v>7</v>
      </c>
      <c r="AF386" s="80" t="s">
        <v>145</v>
      </c>
      <c r="AG386" s="80">
        <v>10582.128991886973</v>
      </c>
      <c r="AH386" s="80" t="s">
        <v>33</v>
      </c>
      <c r="AI386">
        <f t="shared" si="64"/>
        <v>2019</v>
      </c>
      <c r="AK386" s="80" t="s">
        <v>163</v>
      </c>
      <c r="AL386" s="80" t="s">
        <v>154</v>
      </c>
      <c r="AM386" s="80" t="s">
        <v>147</v>
      </c>
      <c r="AN386" s="80" t="s">
        <v>59</v>
      </c>
      <c r="AO386" s="80" t="s">
        <v>11</v>
      </c>
      <c r="AP386" s="80" t="s">
        <v>8</v>
      </c>
      <c r="AQ386" s="80">
        <v>189</v>
      </c>
      <c r="AR386">
        <f t="shared" si="65"/>
        <v>2020</v>
      </c>
    </row>
    <row r="387" spans="27:44" x14ac:dyDescent="0.3">
      <c r="AA387" s="80" t="s">
        <v>143</v>
      </c>
      <c r="AB387" s="80" t="s">
        <v>147</v>
      </c>
      <c r="AC387" s="80" t="s">
        <v>59</v>
      </c>
      <c r="AD387" s="80" t="s">
        <v>20</v>
      </c>
      <c r="AE387" s="80" t="s">
        <v>14</v>
      </c>
      <c r="AF387" s="80" t="s">
        <v>145</v>
      </c>
      <c r="AG387" s="80">
        <v>2607.2741839438677</v>
      </c>
      <c r="AH387" s="80" t="s">
        <v>33</v>
      </c>
      <c r="AI387">
        <f t="shared" si="64"/>
        <v>2019</v>
      </c>
      <c r="AK387" s="80" t="s">
        <v>163</v>
      </c>
      <c r="AL387" s="80" t="s">
        <v>154</v>
      </c>
      <c r="AM387" s="80" t="s">
        <v>147</v>
      </c>
      <c r="AN387" s="80" t="s">
        <v>60</v>
      </c>
      <c r="AO387" s="80" t="s">
        <v>20</v>
      </c>
      <c r="AP387" s="80" t="s">
        <v>14</v>
      </c>
      <c r="AQ387" s="80">
        <v>3</v>
      </c>
      <c r="AR387">
        <f t="shared" si="65"/>
        <v>2020</v>
      </c>
    </row>
    <row r="388" spans="27:44" x14ac:dyDescent="0.3">
      <c r="AA388" s="80" t="s">
        <v>143</v>
      </c>
      <c r="AB388" s="80" t="s">
        <v>147</v>
      </c>
      <c r="AC388" s="80" t="s">
        <v>59</v>
      </c>
      <c r="AD388" s="80" t="s">
        <v>20</v>
      </c>
      <c r="AE388" s="80" t="s">
        <v>6</v>
      </c>
      <c r="AF388" s="80" t="s">
        <v>145</v>
      </c>
      <c r="AG388" s="80">
        <v>455.25806298851967</v>
      </c>
      <c r="AH388" s="80" t="s">
        <v>33</v>
      </c>
      <c r="AI388">
        <f t="shared" si="64"/>
        <v>2019</v>
      </c>
      <c r="AK388" s="80" t="s">
        <v>163</v>
      </c>
      <c r="AL388" s="80" t="s">
        <v>154</v>
      </c>
      <c r="AM388" s="80" t="s">
        <v>147</v>
      </c>
      <c r="AN388" s="80" t="s">
        <v>60</v>
      </c>
      <c r="AO388" s="80" t="s">
        <v>116</v>
      </c>
      <c r="AP388" s="80" t="s">
        <v>22</v>
      </c>
      <c r="AQ388" s="80">
        <v>7</v>
      </c>
      <c r="AR388">
        <f t="shared" si="65"/>
        <v>2020</v>
      </c>
    </row>
    <row r="389" spans="27:44" x14ac:dyDescent="0.3">
      <c r="AA389" s="80" t="s">
        <v>143</v>
      </c>
      <c r="AB389" s="80" t="s">
        <v>147</v>
      </c>
      <c r="AC389" s="80" t="s">
        <v>59</v>
      </c>
      <c r="AD389" s="80" t="s">
        <v>24</v>
      </c>
      <c r="AE389" s="80" t="s">
        <v>22</v>
      </c>
      <c r="AF389" s="80" t="s">
        <v>145</v>
      </c>
      <c r="AG389" s="80">
        <v>616.63939997181296</v>
      </c>
      <c r="AH389" s="80" t="s">
        <v>33</v>
      </c>
      <c r="AI389">
        <f t="shared" si="64"/>
        <v>2019</v>
      </c>
      <c r="AK389" s="80" t="s">
        <v>163</v>
      </c>
      <c r="AL389" s="80" t="s">
        <v>154</v>
      </c>
      <c r="AM389" s="80" t="s">
        <v>147</v>
      </c>
      <c r="AN389" s="80" t="s">
        <v>60</v>
      </c>
      <c r="AO389" s="80" t="s">
        <v>13</v>
      </c>
      <c r="AP389" s="80" t="s">
        <v>14</v>
      </c>
      <c r="AQ389" s="80">
        <v>11</v>
      </c>
      <c r="AR389">
        <f t="shared" si="65"/>
        <v>2020</v>
      </c>
    </row>
    <row r="390" spans="27:44" x14ac:dyDescent="0.3">
      <c r="AA390" s="80" t="s">
        <v>143</v>
      </c>
      <c r="AB390" s="80" t="s">
        <v>147</v>
      </c>
      <c r="AC390" s="80" t="s">
        <v>59</v>
      </c>
      <c r="AD390" s="80" t="s">
        <v>24</v>
      </c>
      <c r="AE390" s="80" t="s">
        <v>23</v>
      </c>
      <c r="AF390" s="80" t="s">
        <v>145</v>
      </c>
      <c r="AG390" s="80">
        <v>343.16129000484943</v>
      </c>
      <c r="AH390" s="80" t="s">
        <v>33</v>
      </c>
      <c r="AI390">
        <f t="shared" si="64"/>
        <v>2019</v>
      </c>
      <c r="AK390" s="80" t="s">
        <v>163</v>
      </c>
      <c r="AL390" s="80" t="s">
        <v>154</v>
      </c>
      <c r="AM390" s="80" t="s">
        <v>147</v>
      </c>
      <c r="AN390" s="80" t="s">
        <v>60</v>
      </c>
      <c r="AO390" s="80" t="s">
        <v>15</v>
      </c>
      <c r="AP390" s="80" t="s">
        <v>14</v>
      </c>
      <c r="AQ390" s="80">
        <v>9</v>
      </c>
      <c r="AR390">
        <f t="shared" si="65"/>
        <v>2020</v>
      </c>
    </row>
    <row r="391" spans="27:44" x14ac:dyDescent="0.3">
      <c r="AA391" s="80" t="s">
        <v>143</v>
      </c>
      <c r="AB391" s="80" t="s">
        <v>147</v>
      </c>
      <c r="AC391" s="80" t="s">
        <v>59</v>
      </c>
      <c r="AD391" s="80" t="s">
        <v>116</v>
      </c>
      <c r="AE391" s="80" t="s">
        <v>22</v>
      </c>
      <c r="AF391" s="80" t="s">
        <v>145</v>
      </c>
      <c r="AG391" s="80">
        <v>925.11059297248721</v>
      </c>
      <c r="AH391" s="80" t="s">
        <v>33</v>
      </c>
      <c r="AI391">
        <f t="shared" si="64"/>
        <v>2019</v>
      </c>
      <c r="AK391" s="80" t="s">
        <v>163</v>
      </c>
      <c r="AL391" s="80" t="s">
        <v>154</v>
      </c>
      <c r="AM391" s="80" t="s">
        <v>147</v>
      </c>
      <c r="AN391" s="80" t="s">
        <v>60</v>
      </c>
      <c r="AO391" s="80" t="s">
        <v>4</v>
      </c>
      <c r="AP391" s="80" t="s">
        <v>8</v>
      </c>
      <c r="AQ391" s="80">
        <v>1414</v>
      </c>
      <c r="AR391">
        <f t="shared" si="65"/>
        <v>2020</v>
      </c>
    </row>
    <row r="392" spans="27:44" x14ac:dyDescent="0.3">
      <c r="AA392" s="80" t="s">
        <v>143</v>
      </c>
      <c r="AB392" s="80" t="s">
        <v>147</v>
      </c>
      <c r="AC392" s="80" t="s">
        <v>59</v>
      </c>
      <c r="AD392" s="80" t="s">
        <v>116</v>
      </c>
      <c r="AE392" s="80" t="s">
        <v>23</v>
      </c>
      <c r="AF392" s="80" t="s">
        <v>145</v>
      </c>
      <c r="AG392" s="80">
        <v>559.64976501464844</v>
      </c>
      <c r="AH392" s="80" t="s">
        <v>33</v>
      </c>
      <c r="AI392">
        <f t="shared" si="64"/>
        <v>2019</v>
      </c>
      <c r="AK392" s="80" t="s">
        <v>163</v>
      </c>
      <c r="AL392" s="80" t="s">
        <v>154</v>
      </c>
      <c r="AM392" s="80" t="s">
        <v>147</v>
      </c>
      <c r="AN392" s="80" t="s">
        <v>60</v>
      </c>
      <c r="AO392" s="80" t="s">
        <v>11</v>
      </c>
      <c r="AP392" s="80" t="s">
        <v>8</v>
      </c>
      <c r="AQ392" s="80">
        <v>192</v>
      </c>
      <c r="AR392">
        <f t="shared" si="65"/>
        <v>2020</v>
      </c>
    </row>
    <row r="393" spans="27:44" x14ac:dyDescent="0.3">
      <c r="AA393" s="80" t="s">
        <v>143</v>
      </c>
      <c r="AB393" s="80" t="s">
        <v>147</v>
      </c>
      <c r="AC393" s="80" t="s">
        <v>59</v>
      </c>
      <c r="AD393" s="80" t="s">
        <v>26</v>
      </c>
      <c r="AE393" s="80" t="s">
        <v>18</v>
      </c>
      <c r="AF393" s="80" t="s">
        <v>149</v>
      </c>
      <c r="AG393" s="80">
        <v>0.1612900048494339</v>
      </c>
      <c r="AH393" s="80" t="s">
        <v>33</v>
      </c>
      <c r="AI393">
        <f t="shared" si="64"/>
        <v>2019</v>
      </c>
      <c r="AK393" s="80" t="s">
        <v>163</v>
      </c>
      <c r="AL393" s="80" t="s">
        <v>154</v>
      </c>
      <c r="AM393" s="80" t="s">
        <v>147</v>
      </c>
      <c r="AN393" s="80" t="s">
        <v>61</v>
      </c>
      <c r="AO393" s="80" t="s">
        <v>20</v>
      </c>
      <c r="AP393" s="80" t="s">
        <v>14</v>
      </c>
      <c r="AQ393" s="80">
        <v>4</v>
      </c>
      <c r="AR393">
        <f t="shared" si="65"/>
        <v>2020</v>
      </c>
    </row>
    <row r="394" spans="27:44" x14ac:dyDescent="0.3">
      <c r="AA394" s="80" t="s">
        <v>143</v>
      </c>
      <c r="AB394" s="80" t="s">
        <v>147</v>
      </c>
      <c r="AC394" s="80" t="s">
        <v>59</v>
      </c>
      <c r="AD394" s="80" t="s">
        <v>26</v>
      </c>
      <c r="AE394" s="80" t="s">
        <v>18</v>
      </c>
      <c r="AF394" s="80" t="s">
        <v>145</v>
      </c>
      <c r="AG394" s="80">
        <v>7368.6105668246746</v>
      </c>
      <c r="AH394" s="80" t="s">
        <v>33</v>
      </c>
      <c r="AI394">
        <f t="shared" ref="AI394:AI457" si="72">VALUE(LEFT(AA394,4))</f>
        <v>2019</v>
      </c>
      <c r="AK394" s="80" t="s">
        <v>163</v>
      </c>
      <c r="AL394" s="80" t="s">
        <v>154</v>
      </c>
      <c r="AM394" s="80" t="s">
        <v>147</v>
      </c>
      <c r="AN394" s="80" t="s">
        <v>61</v>
      </c>
      <c r="AO394" s="80" t="s">
        <v>116</v>
      </c>
      <c r="AP394" s="80" t="s">
        <v>22</v>
      </c>
      <c r="AQ394" s="80">
        <v>11</v>
      </c>
      <c r="AR394">
        <f t="shared" ref="AR394:AR457" si="73">VALUE(LEFT(AL394,4))</f>
        <v>2020</v>
      </c>
    </row>
    <row r="395" spans="27:44" x14ac:dyDescent="0.3">
      <c r="AA395" s="80" t="s">
        <v>143</v>
      </c>
      <c r="AB395" s="80" t="s">
        <v>147</v>
      </c>
      <c r="AC395" s="80" t="s">
        <v>59</v>
      </c>
      <c r="AD395" s="80" t="s">
        <v>26</v>
      </c>
      <c r="AE395" s="80" t="s">
        <v>19</v>
      </c>
      <c r="AF395" s="80" t="s">
        <v>149</v>
      </c>
      <c r="AG395" s="80">
        <v>0.85714197158813477</v>
      </c>
      <c r="AH395" s="80" t="s">
        <v>33</v>
      </c>
      <c r="AI395">
        <f t="shared" si="72"/>
        <v>2019</v>
      </c>
      <c r="AK395" s="80" t="s">
        <v>163</v>
      </c>
      <c r="AL395" s="80" t="s">
        <v>154</v>
      </c>
      <c r="AM395" s="80" t="s">
        <v>147</v>
      </c>
      <c r="AN395" s="80" t="s">
        <v>61</v>
      </c>
      <c r="AO395" s="80" t="s">
        <v>116</v>
      </c>
      <c r="AP395" s="80" t="s">
        <v>23</v>
      </c>
      <c r="AQ395" s="80">
        <v>3</v>
      </c>
      <c r="AR395">
        <f t="shared" si="73"/>
        <v>2020</v>
      </c>
    </row>
    <row r="396" spans="27:44" x14ac:dyDescent="0.3">
      <c r="AA396" s="80" t="s">
        <v>143</v>
      </c>
      <c r="AB396" s="80" t="s">
        <v>147</v>
      </c>
      <c r="AC396" s="80" t="s">
        <v>59</v>
      </c>
      <c r="AD396" s="80" t="s">
        <v>26</v>
      </c>
      <c r="AE396" s="80" t="s">
        <v>19</v>
      </c>
      <c r="AF396" s="80" t="s">
        <v>145</v>
      </c>
      <c r="AG396" s="80">
        <v>8653.812185626477</v>
      </c>
      <c r="AH396" s="80" t="s">
        <v>33</v>
      </c>
      <c r="AI396">
        <f t="shared" si="72"/>
        <v>2019</v>
      </c>
      <c r="AK396" s="80" t="s">
        <v>163</v>
      </c>
      <c r="AL396" s="80" t="s">
        <v>154</v>
      </c>
      <c r="AM396" s="80" t="s">
        <v>147</v>
      </c>
      <c r="AN396" s="80" t="s">
        <v>61</v>
      </c>
      <c r="AO396" s="80" t="s">
        <v>13</v>
      </c>
      <c r="AP396" s="80" t="s">
        <v>14</v>
      </c>
      <c r="AQ396" s="80">
        <v>9</v>
      </c>
      <c r="AR396">
        <f t="shared" si="73"/>
        <v>2020</v>
      </c>
    </row>
    <row r="397" spans="27:44" x14ac:dyDescent="0.3">
      <c r="AA397" s="80" t="s">
        <v>143</v>
      </c>
      <c r="AB397" s="80" t="s">
        <v>147</v>
      </c>
      <c r="AC397" s="80" t="s">
        <v>59</v>
      </c>
      <c r="AD397" s="80" t="s">
        <v>26</v>
      </c>
      <c r="AE397" s="80" t="s">
        <v>17</v>
      </c>
      <c r="AF397" s="80" t="s">
        <v>145</v>
      </c>
      <c r="AG397" s="80">
        <v>731.53571397066116</v>
      </c>
      <c r="AH397" s="80" t="s">
        <v>33</v>
      </c>
      <c r="AI397">
        <f t="shared" si="72"/>
        <v>2019</v>
      </c>
      <c r="AK397" s="80" t="s">
        <v>163</v>
      </c>
      <c r="AL397" s="80" t="s">
        <v>154</v>
      </c>
      <c r="AM397" s="80" t="s">
        <v>147</v>
      </c>
      <c r="AN397" s="80" t="s">
        <v>61</v>
      </c>
      <c r="AO397" s="80" t="s">
        <v>15</v>
      </c>
      <c r="AP397" s="80" t="s">
        <v>14</v>
      </c>
      <c r="AQ397" s="80">
        <v>10</v>
      </c>
      <c r="AR397">
        <f t="shared" si="73"/>
        <v>2020</v>
      </c>
    </row>
    <row r="398" spans="27:44" x14ac:dyDescent="0.3">
      <c r="AA398" s="80" t="s">
        <v>143</v>
      </c>
      <c r="AB398" s="80" t="s">
        <v>147</v>
      </c>
      <c r="AC398" s="80" t="s">
        <v>59</v>
      </c>
      <c r="AD398" s="80" t="s">
        <v>25</v>
      </c>
      <c r="AE398" s="80" t="s">
        <v>18</v>
      </c>
      <c r="AF398" s="80" t="s">
        <v>145</v>
      </c>
      <c r="AG398" s="80">
        <v>59</v>
      </c>
      <c r="AH398" s="80" t="s">
        <v>33</v>
      </c>
      <c r="AI398">
        <f t="shared" si="72"/>
        <v>2019</v>
      </c>
      <c r="AK398" s="80" t="s">
        <v>163</v>
      </c>
      <c r="AL398" s="80" t="s">
        <v>154</v>
      </c>
      <c r="AM398" s="80" t="s">
        <v>147</v>
      </c>
      <c r="AN398" s="80" t="s">
        <v>61</v>
      </c>
      <c r="AO398" s="80" t="s">
        <v>4</v>
      </c>
      <c r="AP398" s="80" t="s">
        <v>8</v>
      </c>
      <c r="AQ398" s="80">
        <v>1345</v>
      </c>
      <c r="AR398">
        <f t="shared" si="73"/>
        <v>2020</v>
      </c>
    </row>
    <row r="399" spans="27:44" x14ac:dyDescent="0.3">
      <c r="AA399" s="80" t="s">
        <v>143</v>
      </c>
      <c r="AB399" s="80" t="s">
        <v>147</v>
      </c>
      <c r="AC399" s="80" t="s">
        <v>59</v>
      </c>
      <c r="AD399" s="80" t="s">
        <v>25</v>
      </c>
      <c r="AE399" s="80" t="s">
        <v>19</v>
      </c>
      <c r="AF399" s="80" t="s">
        <v>145</v>
      </c>
      <c r="AG399" s="80">
        <v>789.55875402316451</v>
      </c>
      <c r="AH399" s="80" t="s">
        <v>33</v>
      </c>
      <c r="AI399">
        <f t="shared" si="72"/>
        <v>2019</v>
      </c>
      <c r="AK399" s="80" t="s">
        <v>163</v>
      </c>
      <c r="AL399" s="80" t="s">
        <v>154</v>
      </c>
      <c r="AM399" s="80" t="s">
        <v>147</v>
      </c>
      <c r="AN399" s="80" t="s">
        <v>61</v>
      </c>
      <c r="AO399" s="80" t="s">
        <v>11</v>
      </c>
      <c r="AP399" s="80" t="s">
        <v>8</v>
      </c>
      <c r="AQ399" s="80">
        <v>157</v>
      </c>
      <c r="AR399">
        <f t="shared" si="73"/>
        <v>2020</v>
      </c>
    </row>
    <row r="400" spans="27:44" x14ac:dyDescent="0.3">
      <c r="AA400" s="80" t="s">
        <v>143</v>
      </c>
      <c r="AB400" s="80" t="s">
        <v>147</v>
      </c>
      <c r="AC400" s="80" t="s">
        <v>59</v>
      </c>
      <c r="AD400" s="80" t="s">
        <v>25</v>
      </c>
      <c r="AE400" s="80" t="s">
        <v>17</v>
      </c>
      <c r="AF400" s="80" t="s">
        <v>145</v>
      </c>
      <c r="AG400" s="80">
        <v>352.903225004673</v>
      </c>
      <c r="AH400" s="80" t="s">
        <v>33</v>
      </c>
      <c r="AI400">
        <f t="shared" si="72"/>
        <v>2019</v>
      </c>
      <c r="AK400" s="80" t="s">
        <v>163</v>
      </c>
      <c r="AL400" s="80" t="s">
        <v>154</v>
      </c>
      <c r="AM400" s="80" t="s">
        <v>147</v>
      </c>
      <c r="AN400" s="80" t="s">
        <v>62</v>
      </c>
      <c r="AO400" s="80" t="s">
        <v>20</v>
      </c>
      <c r="AP400" s="80" t="s">
        <v>14</v>
      </c>
      <c r="AQ400" s="80">
        <v>3</v>
      </c>
      <c r="AR400">
        <f t="shared" si="73"/>
        <v>2020</v>
      </c>
    </row>
    <row r="401" spans="27:44" x14ac:dyDescent="0.3">
      <c r="AA401" s="80" t="s">
        <v>143</v>
      </c>
      <c r="AB401" s="80" t="s">
        <v>147</v>
      </c>
      <c r="AC401" s="80" t="s">
        <v>59</v>
      </c>
      <c r="AD401" s="80" t="s">
        <v>16</v>
      </c>
      <c r="AE401" s="80" t="s">
        <v>18</v>
      </c>
      <c r="AF401" s="80" t="s">
        <v>149</v>
      </c>
      <c r="AG401" s="80">
        <v>13.420497938990593</v>
      </c>
      <c r="AH401" s="80" t="s">
        <v>33</v>
      </c>
      <c r="AI401">
        <f t="shared" si="72"/>
        <v>2019</v>
      </c>
      <c r="AK401" s="80" t="s">
        <v>163</v>
      </c>
      <c r="AL401" s="80" t="s">
        <v>154</v>
      </c>
      <c r="AM401" s="80" t="s">
        <v>147</v>
      </c>
      <c r="AN401" s="80" t="s">
        <v>62</v>
      </c>
      <c r="AO401" s="80" t="s">
        <v>116</v>
      </c>
      <c r="AP401" s="80" t="s">
        <v>22</v>
      </c>
      <c r="AQ401" s="80">
        <v>8</v>
      </c>
      <c r="AR401">
        <f t="shared" si="73"/>
        <v>2020</v>
      </c>
    </row>
    <row r="402" spans="27:44" x14ac:dyDescent="0.3">
      <c r="AA402" s="80" t="s">
        <v>143</v>
      </c>
      <c r="AB402" s="80" t="s">
        <v>147</v>
      </c>
      <c r="AC402" s="80" t="s">
        <v>59</v>
      </c>
      <c r="AD402" s="80" t="s">
        <v>16</v>
      </c>
      <c r="AE402" s="80" t="s">
        <v>18</v>
      </c>
      <c r="AF402" s="80" t="s">
        <v>145</v>
      </c>
      <c r="AG402" s="80">
        <v>11525.299262188375</v>
      </c>
      <c r="AH402" s="80" t="s">
        <v>33</v>
      </c>
      <c r="AI402">
        <f t="shared" si="72"/>
        <v>2019</v>
      </c>
      <c r="AK402" s="80" t="s">
        <v>163</v>
      </c>
      <c r="AL402" s="80" t="s">
        <v>154</v>
      </c>
      <c r="AM402" s="80" t="s">
        <v>147</v>
      </c>
      <c r="AN402" s="80" t="s">
        <v>62</v>
      </c>
      <c r="AO402" s="80" t="s">
        <v>116</v>
      </c>
      <c r="AP402" s="80" t="s">
        <v>23</v>
      </c>
      <c r="AQ402" s="80">
        <v>13</v>
      </c>
      <c r="AR402">
        <f t="shared" si="73"/>
        <v>2020</v>
      </c>
    </row>
    <row r="403" spans="27:44" x14ac:dyDescent="0.3">
      <c r="AA403" s="80" t="s">
        <v>143</v>
      </c>
      <c r="AB403" s="80" t="s">
        <v>147</v>
      </c>
      <c r="AC403" s="80" t="s">
        <v>59</v>
      </c>
      <c r="AD403" s="80" t="s">
        <v>16</v>
      </c>
      <c r="AE403" s="80" t="s">
        <v>19</v>
      </c>
      <c r="AF403" s="80" t="s">
        <v>149</v>
      </c>
      <c r="AG403" s="80">
        <v>1.0645149946212769</v>
      </c>
      <c r="AH403" s="80" t="s">
        <v>33</v>
      </c>
      <c r="AI403">
        <f t="shared" si="72"/>
        <v>2019</v>
      </c>
      <c r="AK403" s="80" t="s">
        <v>163</v>
      </c>
      <c r="AL403" s="80" t="s">
        <v>154</v>
      </c>
      <c r="AM403" s="80" t="s">
        <v>147</v>
      </c>
      <c r="AN403" s="80" t="s">
        <v>62</v>
      </c>
      <c r="AO403" s="80" t="s">
        <v>13</v>
      </c>
      <c r="AP403" s="80" t="s">
        <v>14</v>
      </c>
      <c r="AQ403" s="80">
        <v>11</v>
      </c>
      <c r="AR403">
        <f t="shared" si="73"/>
        <v>2020</v>
      </c>
    </row>
    <row r="404" spans="27:44" x14ac:dyDescent="0.3">
      <c r="AA404" s="80" t="s">
        <v>143</v>
      </c>
      <c r="AB404" s="80" t="s">
        <v>147</v>
      </c>
      <c r="AC404" s="80" t="s">
        <v>59</v>
      </c>
      <c r="AD404" s="80" t="s">
        <v>16</v>
      </c>
      <c r="AE404" s="80" t="s">
        <v>19</v>
      </c>
      <c r="AF404" s="80" t="s">
        <v>145</v>
      </c>
      <c r="AG404" s="80">
        <v>6335.5080178081989</v>
      </c>
      <c r="AH404" s="80" t="s">
        <v>33</v>
      </c>
      <c r="AI404">
        <f t="shared" si="72"/>
        <v>2019</v>
      </c>
      <c r="AK404" s="80" t="s">
        <v>163</v>
      </c>
      <c r="AL404" s="80" t="s">
        <v>154</v>
      </c>
      <c r="AM404" s="80" t="s">
        <v>147</v>
      </c>
      <c r="AN404" s="80" t="s">
        <v>62</v>
      </c>
      <c r="AO404" s="80" t="s">
        <v>15</v>
      </c>
      <c r="AP404" s="80" t="s">
        <v>14</v>
      </c>
      <c r="AQ404" s="80">
        <v>13</v>
      </c>
      <c r="AR404">
        <f t="shared" si="73"/>
        <v>2020</v>
      </c>
    </row>
    <row r="405" spans="27:44" x14ac:dyDescent="0.3">
      <c r="AA405" s="80" t="s">
        <v>143</v>
      </c>
      <c r="AB405" s="80" t="s">
        <v>147</v>
      </c>
      <c r="AC405" s="80" t="s">
        <v>59</v>
      </c>
      <c r="AD405" s="80" t="s">
        <v>16</v>
      </c>
      <c r="AE405" s="80" t="s">
        <v>17</v>
      </c>
      <c r="AF405" s="80" t="s">
        <v>149</v>
      </c>
      <c r="AG405" s="80">
        <v>4.7741920202970505</v>
      </c>
      <c r="AH405" s="80" t="s">
        <v>33</v>
      </c>
      <c r="AI405">
        <f t="shared" si="72"/>
        <v>2019</v>
      </c>
      <c r="AK405" s="80" t="s">
        <v>163</v>
      </c>
      <c r="AL405" s="80" t="s">
        <v>154</v>
      </c>
      <c r="AM405" s="80" t="s">
        <v>147</v>
      </c>
      <c r="AN405" s="80" t="s">
        <v>62</v>
      </c>
      <c r="AO405" s="80" t="s">
        <v>4</v>
      </c>
      <c r="AP405" s="80" t="s">
        <v>7</v>
      </c>
      <c r="AQ405" s="80">
        <v>1</v>
      </c>
      <c r="AR405">
        <f t="shared" si="73"/>
        <v>2020</v>
      </c>
    </row>
    <row r="406" spans="27:44" x14ac:dyDescent="0.3">
      <c r="AA406" s="80" t="s">
        <v>143</v>
      </c>
      <c r="AB406" s="80" t="s">
        <v>147</v>
      </c>
      <c r="AC406" s="80" t="s">
        <v>59</v>
      </c>
      <c r="AD406" s="80" t="s">
        <v>16</v>
      </c>
      <c r="AE406" s="80" t="s">
        <v>17</v>
      </c>
      <c r="AF406" s="80" t="s">
        <v>145</v>
      </c>
      <c r="AG406" s="80">
        <v>4344.5080036371946</v>
      </c>
      <c r="AH406" s="80" t="s">
        <v>33</v>
      </c>
      <c r="AI406">
        <f t="shared" si="72"/>
        <v>2019</v>
      </c>
      <c r="AK406" s="80" t="s">
        <v>163</v>
      </c>
      <c r="AL406" s="80" t="s">
        <v>154</v>
      </c>
      <c r="AM406" s="80" t="s">
        <v>147</v>
      </c>
      <c r="AN406" s="80" t="s">
        <v>62</v>
      </c>
      <c r="AO406" s="80" t="s">
        <v>4</v>
      </c>
      <c r="AP406" s="80" t="s">
        <v>8</v>
      </c>
      <c r="AQ406" s="80">
        <v>2377</v>
      </c>
      <c r="AR406">
        <f t="shared" si="73"/>
        <v>2020</v>
      </c>
    </row>
    <row r="407" spans="27:44" x14ac:dyDescent="0.3">
      <c r="AA407" s="80" t="s">
        <v>143</v>
      </c>
      <c r="AB407" s="80" t="s">
        <v>147</v>
      </c>
      <c r="AC407" s="80" t="s">
        <v>59</v>
      </c>
      <c r="AD407" s="80" t="s">
        <v>13</v>
      </c>
      <c r="AE407" s="80" t="s">
        <v>5</v>
      </c>
      <c r="AF407" s="80" t="s">
        <v>145</v>
      </c>
      <c r="AG407" s="80">
        <v>49.116354018449783</v>
      </c>
      <c r="AH407" s="80" t="s">
        <v>33</v>
      </c>
      <c r="AI407">
        <f t="shared" si="72"/>
        <v>2019</v>
      </c>
      <c r="AK407" s="80" t="s">
        <v>163</v>
      </c>
      <c r="AL407" s="80" t="s">
        <v>154</v>
      </c>
      <c r="AM407" s="80" t="s">
        <v>147</v>
      </c>
      <c r="AN407" s="80" t="s">
        <v>62</v>
      </c>
      <c r="AO407" s="80" t="s">
        <v>11</v>
      </c>
      <c r="AP407" s="80" t="s">
        <v>8</v>
      </c>
      <c r="AQ407" s="80">
        <v>204</v>
      </c>
      <c r="AR407">
        <f t="shared" si="73"/>
        <v>2020</v>
      </c>
    </row>
    <row r="408" spans="27:44" x14ac:dyDescent="0.3">
      <c r="AA408" s="80" t="s">
        <v>143</v>
      </c>
      <c r="AB408" s="80" t="s">
        <v>147</v>
      </c>
      <c r="AC408" s="80" t="s">
        <v>59</v>
      </c>
      <c r="AD408" s="80" t="s">
        <v>13</v>
      </c>
      <c r="AE408" s="80" t="s">
        <v>7</v>
      </c>
      <c r="AF408" s="80" t="s">
        <v>145</v>
      </c>
      <c r="AG408" s="80">
        <v>7489.8882339410484</v>
      </c>
      <c r="AH408" s="80">
        <v>0.73971452999999998</v>
      </c>
      <c r="AI408">
        <f t="shared" si="72"/>
        <v>2019</v>
      </c>
      <c r="AK408" s="80" t="s">
        <v>163</v>
      </c>
      <c r="AL408" s="80" t="s">
        <v>155</v>
      </c>
      <c r="AM408" s="80" t="s">
        <v>147</v>
      </c>
      <c r="AN408" s="80" t="s">
        <v>46</v>
      </c>
      <c r="AO408" s="80" t="s">
        <v>20</v>
      </c>
      <c r="AP408" s="80" t="s">
        <v>14</v>
      </c>
      <c r="AQ408" s="80">
        <v>4</v>
      </c>
      <c r="AR408">
        <f t="shared" si="73"/>
        <v>2020</v>
      </c>
    </row>
    <row r="409" spans="27:44" x14ac:dyDescent="0.3">
      <c r="AA409" s="80" t="s">
        <v>143</v>
      </c>
      <c r="AB409" s="80" t="s">
        <v>147</v>
      </c>
      <c r="AC409" s="80" t="s">
        <v>59</v>
      </c>
      <c r="AD409" s="80" t="s">
        <v>13</v>
      </c>
      <c r="AE409" s="80" t="s">
        <v>14</v>
      </c>
      <c r="AF409" s="80" t="s">
        <v>149</v>
      </c>
      <c r="AG409" s="80">
        <v>1.8214280009269714</v>
      </c>
      <c r="AH409" s="80" t="s">
        <v>33</v>
      </c>
      <c r="AI409">
        <f t="shared" si="72"/>
        <v>2019</v>
      </c>
      <c r="AK409" s="80" t="s">
        <v>163</v>
      </c>
      <c r="AL409" s="80" t="s">
        <v>155</v>
      </c>
      <c r="AM409" s="80" t="s">
        <v>147</v>
      </c>
      <c r="AN409" s="80" t="s">
        <v>46</v>
      </c>
      <c r="AO409" s="80" t="s">
        <v>116</v>
      </c>
      <c r="AP409" s="80" t="s">
        <v>22</v>
      </c>
      <c r="AQ409" s="80">
        <v>8</v>
      </c>
      <c r="AR409">
        <f t="shared" si="73"/>
        <v>2020</v>
      </c>
    </row>
    <row r="410" spans="27:44" x14ac:dyDescent="0.3">
      <c r="AA410" s="80" t="s">
        <v>143</v>
      </c>
      <c r="AB410" s="80" t="s">
        <v>147</v>
      </c>
      <c r="AC410" s="80" t="s">
        <v>59</v>
      </c>
      <c r="AD410" s="80" t="s">
        <v>13</v>
      </c>
      <c r="AE410" s="80" t="s">
        <v>14</v>
      </c>
      <c r="AF410" s="80" t="s">
        <v>145</v>
      </c>
      <c r="AG410" s="80">
        <v>23670.120633173734</v>
      </c>
      <c r="AH410" s="80">
        <v>1.18741907</v>
      </c>
      <c r="AI410">
        <f t="shared" si="72"/>
        <v>2019</v>
      </c>
      <c r="AK410" s="80" t="s">
        <v>163</v>
      </c>
      <c r="AL410" s="80" t="s">
        <v>155</v>
      </c>
      <c r="AM410" s="80" t="s">
        <v>147</v>
      </c>
      <c r="AN410" s="80" t="s">
        <v>46</v>
      </c>
      <c r="AO410" s="80" t="s">
        <v>116</v>
      </c>
      <c r="AP410" s="80" t="s">
        <v>23</v>
      </c>
      <c r="AQ410" s="80">
        <v>3</v>
      </c>
      <c r="AR410">
        <f t="shared" si="73"/>
        <v>2020</v>
      </c>
    </row>
    <row r="411" spans="27:44" x14ac:dyDescent="0.3">
      <c r="AA411" s="80" t="s">
        <v>143</v>
      </c>
      <c r="AB411" s="80" t="s">
        <v>147</v>
      </c>
      <c r="AC411" s="80" t="s">
        <v>59</v>
      </c>
      <c r="AD411" s="80" t="s">
        <v>13</v>
      </c>
      <c r="AE411" s="80" t="s">
        <v>6</v>
      </c>
      <c r="AF411" s="80" t="s">
        <v>145</v>
      </c>
      <c r="AG411" s="80">
        <v>226.33179497718811</v>
      </c>
      <c r="AH411" s="80" t="s">
        <v>33</v>
      </c>
      <c r="AI411">
        <f t="shared" si="72"/>
        <v>2019</v>
      </c>
      <c r="AK411" s="80" t="s">
        <v>163</v>
      </c>
      <c r="AL411" s="80" t="s">
        <v>155</v>
      </c>
      <c r="AM411" s="80" t="s">
        <v>147</v>
      </c>
      <c r="AN411" s="80" t="s">
        <v>46</v>
      </c>
      <c r="AO411" s="80" t="s">
        <v>13</v>
      </c>
      <c r="AP411" s="80" t="s">
        <v>14</v>
      </c>
      <c r="AQ411" s="80">
        <v>15</v>
      </c>
      <c r="AR411">
        <f t="shared" si="73"/>
        <v>2020</v>
      </c>
    </row>
    <row r="412" spans="27:44" x14ac:dyDescent="0.3">
      <c r="AA412" s="80" t="s">
        <v>143</v>
      </c>
      <c r="AB412" s="80" t="s">
        <v>147</v>
      </c>
      <c r="AC412" s="80" t="s">
        <v>59</v>
      </c>
      <c r="AD412" s="80" t="s">
        <v>15</v>
      </c>
      <c r="AE412" s="80" t="s">
        <v>14</v>
      </c>
      <c r="AF412" s="80" t="s">
        <v>145</v>
      </c>
      <c r="AG412" s="80">
        <v>14482.170456718653</v>
      </c>
      <c r="AH412" s="80">
        <v>1.05213131</v>
      </c>
      <c r="AI412">
        <f t="shared" si="72"/>
        <v>2019</v>
      </c>
      <c r="AK412" s="80" t="s">
        <v>163</v>
      </c>
      <c r="AL412" s="80" t="s">
        <v>155</v>
      </c>
      <c r="AM412" s="80" t="s">
        <v>147</v>
      </c>
      <c r="AN412" s="80" t="s">
        <v>46</v>
      </c>
      <c r="AO412" s="80" t="s">
        <v>15</v>
      </c>
      <c r="AP412" s="80" t="s">
        <v>14</v>
      </c>
      <c r="AQ412" s="80">
        <v>12</v>
      </c>
      <c r="AR412">
        <f t="shared" si="73"/>
        <v>2020</v>
      </c>
    </row>
    <row r="413" spans="27:44" x14ac:dyDescent="0.3">
      <c r="AA413" s="80" t="s">
        <v>143</v>
      </c>
      <c r="AB413" s="80" t="s">
        <v>147</v>
      </c>
      <c r="AC413" s="80" t="s">
        <v>59</v>
      </c>
      <c r="AD413" s="80" t="s">
        <v>15</v>
      </c>
      <c r="AE413" s="80" t="s">
        <v>12</v>
      </c>
      <c r="AF413" s="80" t="s">
        <v>145</v>
      </c>
      <c r="AG413" s="80">
        <v>845.67741900682449</v>
      </c>
      <c r="AH413" s="80">
        <v>0.49842048</v>
      </c>
      <c r="AI413">
        <f t="shared" si="72"/>
        <v>2019</v>
      </c>
      <c r="AK413" s="80" t="s">
        <v>163</v>
      </c>
      <c r="AL413" s="80" t="s">
        <v>155</v>
      </c>
      <c r="AM413" s="80" t="s">
        <v>147</v>
      </c>
      <c r="AN413" s="80" t="s">
        <v>46</v>
      </c>
      <c r="AO413" s="80" t="s">
        <v>4</v>
      </c>
      <c r="AP413" s="80" t="s">
        <v>8</v>
      </c>
      <c r="AQ413" s="80">
        <v>1401</v>
      </c>
      <c r="AR413">
        <f t="shared" si="73"/>
        <v>2020</v>
      </c>
    </row>
    <row r="414" spans="27:44" x14ac:dyDescent="0.3">
      <c r="AA414" s="80" t="s">
        <v>143</v>
      </c>
      <c r="AB414" s="80" t="s">
        <v>147</v>
      </c>
      <c r="AC414" s="80" t="s">
        <v>59</v>
      </c>
      <c r="AD414" s="80" t="s">
        <v>4</v>
      </c>
      <c r="AE414" s="80" t="s">
        <v>5</v>
      </c>
      <c r="AF414" s="80" t="s">
        <v>145</v>
      </c>
      <c r="AG414" s="80">
        <v>6254.8785305656493</v>
      </c>
      <c r="AH414" s="80" t="s">
        <v>33</v>
      </c>
      <c r="AI414">
        <f t="shared" si="72"/>
        <v>2019</v>
      </c>
      <c r="AK414" s="80" t="s">
        <v>163</v>
      </c>
      <c r="AL414" s="80" t="s">
        <v>155</v>
      </c>
      <c r="AM414" s="80" t="s">
        <v>147</v>
      </c>
      <c r="AN414" s="80" t="s">
        <v>46</v>
      </c>
      <c r="AO414" s="80" t="s">
        <v>11</v>
      </c>
      <c r="AP414" s="80" t="s">
        <v>8</v>
      </c>
      <c r="AQ414" s="80">
        <v>249</v>
      </c>
      <c r="AR414">
        <f t="shared" si="73"/>
        <v>2020</v>
      </c>
    </row>
    <row r="415" spans="27:44" x14ac:dyDescent="0.3">
      <c r="AA415" s="80" t="s">
        <v>143</v>
      </c>
      <c r="AB415" s="80" t="s">
        <v>147</v>
      </c>
      <c r="AC415" s="80" t="s">
        <v>59</v>
      </c>
      <c r="AD415" s="80" t="s">
        <v>4</v>
      </c>
      <c r="AE415" s="80" t="s">
        <v>5</v>
      </c>
      <c r="AF415" s="80" t="s">
        <v>146</v>
      </c>
      <c r="AG415" s="80">
        <v>4</v>
      </c>
      <c r="AH415" s="80" t="s">
        <v>33</v>
      </c>
      <c r="AI415">
        <f t="shared" si="72"/>
        <v>2019</v>
      </c>
      <c r="AK415" s="80" t="s">
        <v>163</v>
      </c>
      <c r="AL415" s="80" t="s">
        <v>155</v>
      </c>
      <c r="AM415" s="80" t="s">
        <v>147</v>
      </c>
      <c r="AN415" s="80" t="s">
        <v>55</v>
      </c>
      <c r="AO415" s="80" t="s">
        <v>20</v>
      </c>
      <c r="AP415" s="80" t="s">
        <v>14</v>
      </c>
      <c r="AQ415" s="80">
        <v>11</v>
      </c>
      <c r="AR415">
        <f t="shared" si="73"/>
        <v>2020</v>
      </c>
    </row>
    <row r="416" spans="27:44" x14ac:dyDescent="0.3">
      <c r="AA416" s="80" t="s">
        <v>143</v>
      </c>
      <c r="AB416" s="80" t="s">
        <v>147</v>
      </c>
      <c r="AC416" s="80" t="s">
        <v>59</v>
      </c>
      <c r="AD416" s="80" t="s">
        <v>4</v>
      </c>
      <c r="AE416" s="80" t="s">
        <v>7</v>
      </c>
      <c r="AF416" s="80" t="s">
        <v>145</v>
      </c>
      <c r="AG416" s="80">
        <v>283062.52648752183</v>
      </c>
      <c r="AH416" s="80">
        <v>0.81676053999999998</v>
      </c>
      <c r="AI416">
        <f t="shared" si="72"/>
        <v>2019</v>
      </c>
      <c r="AK416" s="80" t="s">
        <v>163</v>
      </c>
      <c r="AL416" s="80" t="s">
        <v>155</v>
      </c>
      <c r="AM416" s="80" t="s">
        <v>147</v>
      </c>
      <c r="AN416" s="80" t="s">
        <v>55</v>
      </c>
      <c r="AO416" s="80" t="s">
        <v>116</v>
      </c>
      <c r="AP416" s="80" t="s">
        <v>22</v>
      </c>
      <c r="AQ416" s="80">
        <v>21</v>
      </c>
      <c r="AR416">
        <f t="shared" si="73"/>
        <v>2020</v>
      </c>
    </row>
    <row r="417" spans="27:44" x14ac:dyDescent="0.3">
      <c r="AA417" s="80" t="s">
        <v>143</v>
      </c>
      <c r="AB417" s="80" t="s">
        <v>147</v>
      </c>
      <c r="AC417" s="80" t="s">
        <v>59</v>
      </c>
      <c r="AD417" s="80" t="s">
        <v>4</v>
      </c>
      <c r="AE417" s="80" t="s">
        <v>8</v>
      </c>
      <c r="AF417" s="80" t="s">
        <v>145</v>
      </c>
      <c r="AG417" s="80">
        <v>89042.509829111397</v>
      </c>
      <c r="AH417" s="80">
        <v>1.5442077000000001</v>
      </c>
      <c r="AI417">
        <f t="shared" si="72"/>
        <v>2019</v>
      </c>
      <c r="AK417" s="80" t="s">
        <v>163</v>
      </c>
      <c r="AL417" s="80" t="s">
        <v>155</v>
      </c>
      <c r="AM417" s="80" t="s">
        <v>147</v>
      </c>
      <c r="AN417" s="80" t="s">
        <v>55</v>
      </c>
      <c r="AO417" s="80" t="s">
        <v>116</v>
      </c>
      <c r="AP417" s="80" t="s">
        <v>23</v>
      </c>
      <c r="AQ417" s="80">
        <v>10</v>
      </c>
      <c r="AR417">
        <f t="shared" si="73"/>
        <v>2020</v>
      </c>
    </row>
    <row r="418" spans="27:44" x14ac:dyDescent="0.3">
      <c r="AA418" s="80" t="s">
        <v>143</v>
      </c>
      <c r="AB418" s="80" t="s">
        <v>147</v>
      </c>
      <c r="AC418" s="80" t="s">
        <v>59</v>
      </c>
      <c r="AD418" s="80" t="s">
        <v>4</v>
      </c>
      <c r="AE418" s="80" t="s">
        <v>9</v>
      </c>
      <c r="AF418" s="80" t="s">
        <v>145</v>
      </c>
      <c r="AG418" s="80">
        <v>54405.001601450145</v>
      </c>
      <c r="AH418" s="80">
        <v>0.88667014</v>
      </c>
      <c r="AI418">
        <f t="shared" si="72"/>
        <v>2019</v>
      </c>
      <c r="AK418" s="80" t="s">
        <v>163</v>
      </c>
      <c r="AL418" s="80" t="s">
        <v>155</v>
      </c>
      <c r="AM418" s="80" t="s">
        <v>147</v>
      </c>
      <c r="AN418" s="80" t="s">
        <v>55</v>
      </c>
      <c r="AO418" s="80" t="s">
        <v>13</v>
      </c>
      <c r="AP418" s="80" t="s">
        <v>14</v>
      </c>
      <c r="AQ418" s="80">
        <v>26</v>
      </c>
      <c r="AR418">
        <f t="shared" si="73"/>
        <v>2020</v>
      </c>
    </row>
    <row r="419" spans="27:44" x14ac:dyDescent="0.3">
      <c r="AA419" s="80" t="s">
        <v>143</v>
      </c>
      <c r="AB419" s="80" t="s">
        <v>147</v>
      </c>
      <c r="AC419" s="80" t="s">
        <v>59</v>
      </c>
      <c r="AD419" s="80" t="s">
        <v>4</v>
      </c>
      <c r="AE419" s="80" t="s">
        <v>6</v>
      </c>
      <c r="AF419" s="80" t="s">
        <v>145</v>
      </c>
      <c r="AG419" s="80">
        <v>21729.494108129293</v>
      </c>
      <c r="AH419" s="80" t="s">
        <v>33</v>
      </c>
      <c r="AI419">
        <f t="shared" si="72"/>
        <v>2019</v>
      </c>
      <c r="AK419" s="80" t="s">
        <v>163</v>
      </c>
      <c r="AL419" s="80" t="s">
        <v>155</v>
      </c>
      <c r="AM419" s="80" t="s">
        <v>147</v>
      </c>
      <c r="AN419" s="80" t="s">
        <v>55</v>
      </c>
      <c r="AO419" s="80" t="s">
        <v>15</v>
      </c>
      <c r="AP419" s="80" t="s">
        <v>14</v>
      </c>
      <c r="AQ419" s="80">
        <v>41</v>
      </c>
      <c r="AR419">
        <f t="shared" si="73"/>
        <v>2020</v>
      </c>
    </row>
    <row r="420" spans="27:44" x14ac:dyDescent="0.3">
      <c r="AA420" s="80" t="s">
        <v>143</v>
      </c>
      <c r="AB420" s="80" t="s">
        <v>147</v>
      </c>
      <c r="AC420" s="80" t="s">
        <v>59</v>
      </c>
      <c r="AD420" s="80" t="s">
        <v>4</v>
      </c>
      <c r="AE420" s="80" t="s">
        <v>10</v>
      </c>
      <c r="AF420" s="80" t="s">
        <v>145</v>
      </c>
      <c r="AG420" s="80">
        <v>1796.7764659039676</v>
      </c>
      <c r="AH420" s="80">
        <v>2.70107783</v>
      </c>
      <c r="AI420">
        <f t="shared" si="72"/>
        <v>2019</v>
      </c>
      <c r="AK420" s="80" t="s">
        <v>163</v>
      </c>
      <c r="AL420" s="80" t="s">
        <v>155</v>
      </c>
      <c r="AM420" s="80" t="s">
        <v>147</v>
      </c>
      <c r="AN420" s="80" t="s">
        <v>55</v>
      </c>
      <c r="AO420" s="80" t="s">
        <v>4</v>
      </c>
      <c r="AP420" s="80" t="s">
        <v>8</v>
      </c>
      <c r="AQ420" s="80">
        <v>3686</v>
      </c>
      <c r="AR420">
        <f t="shared" si="73"/>
        <v>2020</v>
      </c>
    </row>
    <row r="421" spans="27:44" x14ac:dyDescent="0.3">
      <c r="AA421" s="80" t="s">
        <v>143</v>
      </c>
      <c r="AB421" s="80" t="s">
        <v>147</v>
      </c>
      <c r="AC421" s="80" t="s">
        <v>59</v>
      </c>
      <c r="AD421" s="80" t="s">
        <v>11</v>
      </c>
      <c r="AE421" s="80" t="s">
        <v>8</v>
      </c>
      <c r="AF421" s="80" t="s">
        <v>145</v>
      </c>
      <c r="AG421" s="80">
        <v>16675.740568004549</v>
      </c>
      <c r="AH421" s="80">
        <v>1.1101215200000001</v>
      </c>
      <c r="AI421">
        <f t="shared" si="72"/>
        <v>2019</v>
      </c>
      <c r="AK421" s="80" t="s">
        <v>163</v>
      </c>
      <c r="AL421" s="80" t="s">
        <v>155</v>
      </c>
      <c r="AM421" s="80" t="s">
        <v>147</v>
      </c>
      <c r="AN421" s="80" t="s">
        <v>55</v>
      </c>
      <c r="AO421" s="80" t="s">
        <v>11</v>
      </c>
      <c r="AP421" s="80" t="s">
        <v>8</v>
      </c>
      <c r="AQ421" s="80">
        <v>732</v>
      </c>
      <c r="AR421">
        <f t="shared" si="73"/>
        <v>2020</v>
      </c>
    </row>
    <row r="422" spans="27:44" x14ac:dyDescent="0.3">
      <c r="AA422" s="80" t="s">
        <v>143</v>
      </c>
      <c r="AB422" s="80" t="s">
        <v>147</v>
      </c>
      <c r="AC422" s="80" t="s">
        <v>59</v>
      </c>
      <c r="AD422" s="80" t="s">
        <v>11</v>
      </c>
      <c r="AE422" s="80" t="s">
        <v>9</v>
      </c>
      <c r="AF422" s="80" t="s">
        <v>145</v>
      </c>
      <c r="AG422" s="80">
        <v>4928.0990269333124</v>
      </c>
      <c r="AH422" s="80">
        <v>0.72650135999999998</v>
      </c>
      <c r="AI422">
        <f t="shared" si="72"/>
        <v>2019</v>
      </c>
      <c r="AK422" s="80" t="s">
        <v>163</v>
      </c>
      <c r="AL422" s="80" t="s">
        <v>155</v>
      </c>
      <c r="AM422" s="80" t="s">
        <v>147</v>
      </c>
      <c r="AN422" s="80" t="s">
        <v>55</v>
      </c>
      <c r="AO422" s="80" t="s">
        <v>11</v>
      </c>
      <c r="AP422" s="80" t="s">
        <v>12</v>
      </c>
      <c r="AQ422" s="80">
        <v>1</v>
      </c>
      <c r="AR422">
        <f t="shared" si="73"/>
        <v>2020</v>
      </c>
    </row>
    <row r="423" spans="27:44" x14ac:dyDescent="0.3">
      <c r="AA423" s="80" t="s">
        <v>143</v>
      </c>
      <c r="AB423" s="80" t="s">
        <v>147</v>
      </c>
      <c r="AC423" s="80" t="s">
        <v>59</v>
      </c>
      <c r="AD423" s="80" t="s">
        <v>11</v>
      </c>
      <c r="AE423" s="80" t="s">
        <v>10</v>
      </c>
      <c r="AF423" s="80" t="s">
        <v>145</v>
      </c>
      <c r="AG423" s="80">
        <v>188.75345398485661</v>
      </c>
      <c r="AH423" s="80">
        <v>1.6717977500000001</v>
      </c>
      <c r="AI423">
        <f t="shared" si="72"/>
        <v>2019</v>
      </c>
      <c r="AK423" s="80" t="s">
        <v>163</v>
      </c>
      <c r="AL423" s="80" t="s">
        <v>155</v>
      </c>
      <c r="AM423" s="80" t="s">
        <v>147</v>
      </c>
      <c r="AN423" s="80" t="s">
        <v>56</v>
      </c>
      <c r="AO423" s="80" t="s">
        <v>20</v>
      </c>
      <c r="AP423" s="80" t="s">
        <v>14</v>
      </c>
      <c r="AQ423" s="80">
        <v>4</v>
      </c>
      <c r="AR423">
        <f t="shared" si="73"/>
        <v>2020</v>
      </c>
    </row>
    <row r="424" spans="27:44" x14ac:dyDescent="0.3">
      <c r="AA424" s="80" t="s">
        <v>143</v>
      </c>
      <c r="AB424" s="80" t="s">
        <v>147</v>
      </c>
      <c r="AC424" s="80" t="s">
        <v>59</v>
      </c>
      <c r="AD424" s="80" t="s">
        <v>11</v>
      </c>
      <c r="AE424" s="80" t="s">
        <v>12</v>
      </c>
      <c r="AF424" s="80" t="s">
        <v>145</v>
      </c>
      <c r="AG424" s="80">
        <v>3570.1716359257698</v>
      </c>
      <c r="AH424" s="80">
        <v>0.70027596999999997</v>
      </c>
      <c r="AI424">
        <f t="shared" si="72"/>
        <v>2019</v>
      </c>
      <c r="AK424" s="80" t="s">
        <v>163</v>
      </c>
      <c r="AL424" s="80" t="s">
        <v>155</v>
      </c>
      <c r="AM424" s="80" t="s">
        <v>147</v>
      </c>
      <c r="AN424" s="80" t="s">
        <v>56</v>
      </c>
      <c r="AO424" s="80" t="s">
        <v>116</v>
      </c>
      <c r="AP424" s="80" t="s">
        <v>22</v>
      </c>
      <c r="AQ424" s="80">
        <v>2</v>
      </c>
      <c r="AR424">
        <f t="shared" si="73"/>
        <v>2020</v>
      </c>
    </row>
    <row r="425" spans="27:44" x14ac:dyDescent="0.3">
      <c r="AA425" s="80" t="s">
        <v>143</v>
      </c>
      <c r="AB425" s="80" t="s">
        <v>147</v>
      </c>
      <c r="AC425" s="80" t="s">
        <v>60</v>
      </c>
      <c r="AD425" s="80" t="s">
        <v>27</v>
      </c>
      <c r="AE425" s="80" t="s">
        <v>28</v>
      </c>
      <c r="AF425" s="80" t="s">
        <v>145</v>
      </c>
      <c r="AG425" s="80">
        <v>301.61290201172233</v>
      </c>
      <c r="AH425" s="80" t="s">
        <v>33</v>
      </c>
      <c r="AI425">
        <f t="shared" si="72"/>
        <v>2019</v>
      </c>
      <c r="AK425" s="80" t="s">
        <v>163</v>
      </c>
      <c r="AL425" s="80" t="s">
        <v>155</v>
      </c>
      <c r="AM425" s="80" t="s">
        <v>147</v>
      </c>
      <c r="AN425" s="80" t="s">
        <v>56</v>
      </c>
      <c r="AO425" s="80" t="s">
        <v>116</v>
      </c>
      <c r="AP425" s="80" t="s">
        <v>23</v>
      </c>
      <c r="AQ425" s="80">
        <v>3</v>
      </c>
      <c r="AR425">
        <f t="shared" si="73"/>
        <v>2020</v>
      </c>
    </row>
    <row r="426" spans="27:44" x14ac:dyDescent="0.3">
      <c r="AA426" s="80" t="s">
        <v>143</v>
      </c>
      <c r="AB426" s="80" t="s">
        <v>147</v>
      </c>
      <c r="AC426" s="80" t="s">
        <v>60</v>
      </c>
      <c r="AD426" s="80" t="s">
        <v>20</v>
      </c>
      <c r="AE426" s="80" t="s">
        <v>5</v>
      </c>
      <c r="AF426" s="80" t="s">
        <v>145</v>
      </c>
      <c r="AG426" s="80">
        <v>16</v>
      </c>
      <c r="AH426" s="80" t="s">
        <v>33</v>
      </c>
      <c r="AI426">
        <f t="shared" si="72"/>
        <v>2019</v>
      </c>
      <c r="AK426" s="80" t="s">
        <v>163</v>
      </c>
      <c r="AL426" s="80" t="s">
        <v>155</v>
      </c>
      <c r="AM426" s="80" t="s">
        <v>147</v>
      </c>
      <c r="AN426" s="80" t="s">
        <v>56</v>
      </c>
      <c r="AO426" s="80" t="s">
        <v>13</v>
      </c>
      <c r="AP426" s="80" t="s">
        <v>14</v>
      </c>
      <c r="AQ426" s="80">
        <v>11</v>
      </c>
      <c r="AR426">
        <f t="shared" si="73"/>
        <v>2020</v>
      </c>
    </row>
    <row r="427" spans="27:44" x14ac:dyDescent="0.3">
      <c r="AA427" s="80" t="s">
        <v>143</v>
      </c>
      <c r="AB427" s="80" t="s">
        <v>147</v>
      </c>
      <c r="AC427" s="80" t="s">
        <v>60</v>
      </c>
      <c r="AD427" s="80" t="s">
        <v>20</v>
      </c>
      <c r="AE427" s="80" t="s">
        <v>7</v>
      </c>
      <c r="AF427" s="80" t="s">
        <v>145</v>
      </c>
      <c r="AG427" s="80">
        <v>11626.574858766049</v>
      </c>
      <c r="AH427" s="80" t="s">
        <v>33</v>
      </c>
      <c r="AI427">
        <f t="shared" si="72"/>
        <v>2019</v>
      </c>
      <c r="AK427" s="80" t="s">
        <v>163</v>
      </c>
      <c r="AL427" s="80" t="s">
        <v>155</v>
      </c>
      <c r="AM427" s="80" t="s">
        <v>147</v>
      </c>
      <c r="AN427" s="80" t="s">
        <v>56</v>
      </c>
      <c r="AO427" s="80" t="s">
        <v>15</v>
      </c>
      <c r="AP427" s="80" t="s">
        <v>14</v>
      </c>
      <c r="AQ427" s="80">
        <v>9</v>
      </c>
      <c r="AR427">
        <f t="shared" si="73"/>
        <v>2020</v>
      </c>
    </row>
    <row r="428" spans="27:44" x14ac:dyDescent="0.3">
      <c r="AA428" s="80" t="s">
        <v>143</v>
      </c>
      <c r="AB428" s="80" t="s">
        <v>147</v>
      </c>
      <c r="AC428" s="80" t="s">
        <v>60</v>
      </c>
      <c r="AD428" s="80" t="s">
        <v>20</v>
      </c>
      <c r="AE428" s="80" t="s">
        <v>14</v>
      </c>
      <c r="AF428" s="80" t="s">
        <v>145</v>
      </c>
      <c r="AG428" s="80">
        <v>3585.8456129655242</v>
      </c>
      <c r="AH428" s="80" t="s">
        <v>33</v>
      </c>
      <c r="AI428">
        <f t="shared" si="72"/>
        <v>2019</v>
      </c>
      <c r="AK428" s="80" t="s">
        <v>163</v>
      </c>
      <c r="AL428" s="80" t="s">
        <v>155</v>
      </c>
      <c r="AM428" s="80" t="s">
        <v>147</v>
      </c>
      <c r="AN428" s="80" t="s">
        <v>56</v>
      </c>
      <c r="AO428" s="80" t="s">
        <v>4</v>
      </c>
      <c r="AP428" s="80" t="s">
        <v>8</v>
      </c>
      <c r="AQ428" s="80">
        <v>1043</v>
      </c>
      <c r="AR428">
        <f t="shared" si="73"/>
        <v>2020</v>
      </c>
    </row>
    <row r="429" spans="27:44" x14ac:dyDescent="0.3">
      <c r="AA429" s="80" t="s">
        <v>143</v>
      </c>
      <c r="AB429" s="80" t="s">
        <v>147</v>
      </c>
      <c r="AC429" s="80" t="s">
        <v>60</v>
      </c>
      <c r="AD429" s="80" t="s">
        <v>20</v>
      </c>
      <c r="AE429" s="80" t="s">
        <v>6</v>
      </c>
      <c r="AF429" s="80" t="s">
        <v>145</v>
      </c>
      <c r="AG429" s="80">
        <v>454.0253439694643</v>
      </c>
      <c r="AH429" s="80" t="s">
        <v>33</v>
      </c>
      <c r="AI429">
        <f t="shared" si="72"/>
        <v>2019</v>
      </c>
      <c r="AK429" s="80" t="s">
        <v>163</v>
      </c>
      <c r="AL429" s="80" t="s">
        <v>155</v>
      </c>
      <c r="AM429" s="80" t="s">
        <v>147</v>
      </c>
      <c r="AN429" s="80" t="s">
        <v>56</v>
      </c>
      <c r="AO429" s="80" t="s">
        <v>11</v>
      </c>
      <c r="AP429" s="80" t="s">
        <v>8</v>
      </c>
      <c r="AQ429" s="80">
        <v>225</v>
      </c>
      <c r="AR429">
        <f t="shared" si="73"/>
        <v>2020</v>
      </c>
    </row>
    <row r="430" spans="27:44" x14ac:dyDescent="0.3">
      <c r="AA430" s="80" t="s">
        <v>143</v>
      </c>
      <c r="AB430" s="80" t="s">
        <v>147</v>
      </c>
      <c r="AC430" s="80" t="s">
        <v>60</v>
      </c>
      <c r="AD430" s="80" t="s">
        <v>24</v>
      </c>
      <c r="AE430" s="80" t="s">
        <v>22</v>
      </c>
      <c r="AF430" s="80" t="s">
        <v>149</v>
      </c>
      <c r="AG430" s="80">
        <v>0.67741900682449341</v>
      </c>
      <c r="AH430" s="80" t="s">
        <v>33</v>
      </c>
      <c r="AI430">
        <f t="shared" si="72"/>
        <v>2019</v>
      </c>
      <c r="AK430" s="80" t="s">
        <v>163</v>
      </c>
      <c r="AL430" s="80" t="s">
        <v>155</v>
      </c>
      <c r="AM430" s="80" t="s">
        <v>147</v>
      </c>
      <c r="AN430" s="80" t="s">
        <v>57</v>
      </c>
      <c r="AO430" s="80" t="s">
        <v>20</v>
      </c>
      <c r="AP430" s="80" t="s">
        <v>14</v>
      </c>
      <c r="AQ430" s="80">
        <v>8</v>
      </c>
      <c r="AR430">
        <f t="shared" si="73"/>
        <v>2020</v>
      </c>
    </row>
    <row r="431" spans="27:44" x14ac:dyDescent="0.3">
      <c r="AA431" s="80" t="s">
        <v>143</v>
      </c>
      <c r="AB431" s="80" t="s">
        <v>147</v>
      </c>
      <c r="AC431" s="80" t="s">
        <v>60</v>
      </c>
      <c r="AD431" s="80" t="s">
        <v>24</v>
      </c>
      <c r="AE431" s="80" t="s">
        <v>22</v>
      </c>
      <c r="AF431" s="80" t="s">
        <v>145</v>
      </c>
      <c r="AG431" s="80">
        <v>926.79723396524787</v>
      </c>
      <c r="AH431" s="80" t="s">
        <v>33</v>
      </c>
      <c r="AI431">
        <f t="shared" si="72"/>
        <v>2019</v>
      </c>
      <c r="AK431" s="80" t="s">
        <v>163</v>
      </c>
      <c r="AL431" s="80" t="s">
        <v>155</v>
      </c>
      <c r="AM431" s="80" t="s">
        <v>147</v>
      </c>
      <c r="AN431" s="80" t="s">
        <v>57</v>
      </c>
      <c r="AO431" s="80" t="s">
        <v>116</v>
      </c>
      <c r="AP431" s="80" t="s">
        <v>22</v>
      </c>
      <c r="AQ431" s="80">
        <v>11</v>
      </c>
      <c r="AR431">
        <f t="shared" si="73"/>
        <v>2020</v>
      </c>
    </row>
    <row r="432" spans="27:44" x14ac:dyDescent="0.3">
      <c r="AA432" s="80" t="s">
        <v>143</v>
      </c>
      <c r="AB432" s="80" t="s">
        <v>147</v>
      </c>
      <c r="AC432" s="80" t="s">
        <v>60</v>
      </c>
      <c r="AD432" s="80" t="s">
        <v>24</v>
      </c>
      <c r="AE432" s="80" t="s">
        <v>23</v>
      </c>
      <c r="AF432" s="80" t="s">
        <v>145</v>
      </c>
      <c r="AG432" s="80">
        <v>467.45161199569702</v>
      </c>
      <c r="AH432" s="80" t="s">
        <v>33</v>
      </c>
      <c r="AI432">
        <f t="shared" si="72"/>
        <v>2019</v>
      </c>
      <c r="AK432" s="80" t="s">
        <v>163</v>
      </c>
      <c r="AL432" s="80" t="s">
        <v>155</v>
      </c>
      <c r="AM432" s="80" t="s">
        <v>147</v>
      </c>
      <c r="AN432" s="80" t="s">
        <v>57</v>
      </c>
      <c r="AO432" s="80" t="s">
        <v>116</v>
      </c>
      <c r="AP432" s="80" t="s">
        <v>23</v>
      </c>
      <c r="AQ432" s="80">
        <v>4</v>
      </c>
      <c r="AR432">
        <f t="shared" si="73"/>
        <v>2020</v>
      </c>
    </row>
    <row r="433" spans="27:44" x14ac:dyDescent="0.3">
      <c r="AA433" s="80" t="s">
        <v>143</v>
      </c>
      <c r="AB433" s="80" t="s">
        <v>147</v>
      </c>
      <c r="AC433" s="80" t="s">
        <v>60</v>
      </c>
      <c r="AD433" s="80" t="s">
        <v>116</v>
      </c>
      <c r="AE433" s="80" t="s">
        <v>22</v>
      </c>
      <c r="AF433" s="80" t="s">
        <v>145</v>
      </c>
      <c r="AG433" s="80">
        <v>2284.4423789195716</v>
      </c>
      <c r="AH433" s="80" t="s">
        <v>33</v>
      </c>
      <c r="AI433">
        <f t="shared" si="72"/>
        <v>2019</v>
      </c>
      <c r="AK433" s="80" t="s">
        <v>163</v>
      </c>
      <c r="AL433" s="80" t="s">
        <v>155</v>
      </c>
      <c r="AM433" s="80" t="s">
        <v>147</v>
      </c>
      <c r="AN433" s="80" t="s">
        <v>57</v>
      </c>
      <c r="AO433" s="80" t="s">
        <v>13</v>
      </c>
      <c r="AP433" s="80" t="s">
        <v>14</v>
      </c>
      <c r="AQ433" s="80">
        <v>32</v>
      </c>
      <c r="AR433">
        <f t="shared" si="73"/>
        <v>2020</v>
      </c>
    </row>
    <row r="434" spans="27:44" x14ac:dyDescent="0.3">
      <c r="AA434" s="80" t="s">
        <v>143</v>
      </c>
      <c r="AB434" s="80" t="s">
        <v>147</v>
      </c>
      <c r="AC434" s="80" t="s">
        <v>60</v>
      </c>
      <c r="AD434" s="80" t="s">
        <v>116</v>
      </c>
      <c r="AE434" s="80" t="s">
        <v>23</v>
      </c>
      <c r="AF434" s="80" t="s">
        <v>145</v>
      </c>
      <c r="AG434" s="80">
        <v>1532.0944579541683</v>
      </c>
      <c r="AH434" s="80" t="s">
        <v>33</v>
      </c>
      <c r="AI434">
        <f t="shared" si="72"/>
        <v>2019</v>
      </c>
      <c r="AK434" s="80" t="s">
        <v>163</v>
      </c>
      <c r="AL434" s="80" t="s">
        <v>155</v>
      </c>
      <c r="AM434" s="80" t="s">
        <v>147</v>
      </c>
      <c r="AN434" s="80" t="s">
        <v>57</v>
      </c>
      <c r="AO434" s="80" t="s">
        <v>15</v>
      </c>
      <c r="AP434" s="80" t="s">
        <v>14</v>
      </c>
      <c r="AQ434" s="80">
        <v>32</v>
      </c>
      <c r="AR434">
        <f t="shared" si="73"/>
        <v>2020</v>
      </c>
    </row>
    <row r="435" spans="27:44" x14ac:dyDescent="0.3">
      <c r="AA435" s="80" t="s">
        <v>143</v>
      </c>
      <c r="AB435" s="80" t="s">
        <v>147</v>
      </c>
      <c r="AC435" s="80" t="s">
        <v>60</v>
      </c>
      <c r="AD435" s="80" t="s">
        <v>26</v>
      </c>
      <c r="AE435" s="80" t="s">
        <v>18</v>
      </c>
      <c r="AF435" s="80" t="s">
        <v>149</v>
      </c>
      <c r="AG435" s="80">
        <v>1</v>
      </c>
      <c r="AH435" s="80" t="s">
        <v>33</v>
      </c>
      <c r="AI435">
        <f t="shared" si="72"/>
        <v>2019</v>
      </c>
      <c r="AK435" s="80" t="s">
        <v>163</v>
      </c>
      <c r="AL435" s="80" t="s">
        <v>155</v>
      </c>
      <c r="AM435" s="80" t="s">
        <v>147</v>
      </c>
      <c r="AN435" s="80" t="s">
        <v>57</v>
      </c>
      <c r="AO435" s="80" t="s">
        <v>4</v>
      </c>
      <c r="AP435" s="80" t="s">
        <v>7</v>
      </c>
      <c r="AQ435" s="80">
        <v>1</v>
      </c>
      <c r="AR435">
        <f t="shared" si="73"/>
        <v>2020</v>
      </c>
    </row>
    <row r="436" spans="27:44" x14ac:dyDescent="0.3">
      <c r="AA436" s="80" t="s">
        <v>143</v>
      </c>
      <c r="AB436" s="80" t="s">
        <v>147</v>
      </c>
      <c r="AC436" s="80" t="s">
        <v>60</v>
      </c>
      <c r="AD436" s="80" t="s">
        <v>26</v>
      </c>
      <c r="AE436" s="80" t="s">
        <v>18</v>
      </c>
      <c r="AF436" s="80" t="s">
        <v>145</v>
      </c>
      <c r="AG436" s="80">
        <v>10601.051798537374</v>
      </c>
      <c r="AH436" s="80" t="s">
        <v>33</v>
      </c>
      <c r="AI436">
        <f t="shared" si="72"/>
        <v>2019</v>
      </c>
      <c r="AK436" s="80" t="s">
        <v>163</v>
      </c>
      <c r="AL436" s="80" t="s">
        <v>155</v>
      </c>
      <c r="AM436" s="80" t="s">
        <v>147</v>
      </c>
      <c r="AN436" s="80" t="s">
        <v>57</v>
      </c>
      <c r="AO436" s="80" t="s">
        <v>4</v>
      </c>
      <c r="AP436" s="80" t="s">
        <v>8</v>
      </c>
      <c r="AQ436" s="80">
        <v>2729</v>
      </c>
      <c r="AR436">
        <f t="shared" si="73"/>
        <v>2020</v>
      </c>
    </row>
    <row r="437" spans="27:44" x14ac:dyDescent="0.3">
      <c r="AA437" s="80" t="s">
        <v>143</v>
      </c>
      <c r="AB437" s="80" t="s">
        <v>147</v>
      </c>
      <c r="AC437" s="80" t="s">
        <v>60</v>
      </c>
      <c r="AD437" s="80" t="s">
        <v>26</v>
      </c>
      <c r="AE437" s="80" t="s">
        <v>19</v>
      </c>
      <c r="AF437" s="80" t="s">
        <v>149</v>
      </c>
      <c r="AG437" s="80">
        <v>3.9539149552583694</v>
      </c>
      <c r="AH437" s="80" t="s">
        <v>33</v>
      </c>
      <c r="AI437">
        <f t="shared" si="72"/>
        <v>2019</v>
      </c>
      <c r="AK437" s="80" t="s">
        <v>163</v>
      </c>
      <c r="AL437" s="80" t="s">
        <v>155</v>
      </c>
      <c r="AM437" s="80" t="s">
        <v>147</v>
      </c>
      <c r="AN437" s="80" t="s">
        <v>57</v>
      </c>
      <c r="AO437" s="80" t="s">
        <v>11</v>
      </c>
      <c r="AP437" s="80" t="s">
        <v>8</v>
      </c>
      <c r="AQ437" s="80">
        <v>399</v>
      </c>
      <c r="AR437">
        <f t="shared" si="73"/>
        <v>2020</v>
      </c>
    </row>
    <row r="438" spans="27:44" x14ac:dyDescent="0.3">
      <c r="AA438" s="80" t="s">
        <v>143</v>
      </c>
      <c r="AB438" s="80" t="s">
        <v>147</v>
      </c>
      <c r="AC438" s="80" t="s">
        <v>60</v>
      </c>
      <c r="AD438" s="80" t="s">
        <v>26</v>
      </c>
      <c r="AE438" s="80" t="s">
        <v>19</v>
      </c>
      <c r="AF438" s="80" t="s">
        <v>145</v>
      </c>
      <c r="AG438" s="80">
        <v>11926.017234660685</v>
      </c>
      <c r="AH438" s="80" t="s">
        <v>33</v>
      </c>
      <c r="AI438">
        <f t="shared" si="72"/>
        <v>2019</v>
      </c>
      <c r="AK438" s="80" t="s">
        <v>163</v>
      </c>
      <c r="AL438" s="80" t="s">
        <v>155</v>
      </c>
      <c r="AM438" s="80" t="s">
        <v>147</v>
      </c>
      <c r="AN438" s="80" t="s">
        <v>58</v>
      </c>
      <c r="AO438" s="80" t="s">
        <v>20</v>
      </c>
      <c r="AP438" s="80" t="s">
        <v>14</v>
      </c>
      <c r="AQ438" s="80">
        <v>6</v>
      </c>
      <c r="AR438">
        <f t="shared" si="73"/>
        <v>2020</v>
      </c>
    </row>
    <row r="439" spans="27:44" x14ac:dyDescent="0.3">
      <c r="AA439" s="80" t="s">
        <v>143</v>
      </c>
      <c r="AB439" s="80" t="s">
        <v>147</v>
      </c>
      <c r="AC439" s="80" t="s">
        <v>60</v>
      </c>
      <c r="AD439" s="80" t="s">
        <v>26</v>
      </c>
      <c r="AE439" s="80" t="s">
        <v>17</v>
      </c>
      <c r="AF439" s="80" t="s">
        <v>145</v>
      </c>
      <c r="AG439" s="80">
        <v>1027.5345599651337</v>
      </c>
      <c r="AH439" s="80" t="s">
        <v>33</v>
      </c>
      <c r="AI439">
        <f t="shared" si="72"/>
        <v>2019</v>
      </c>
      <c r="AK439" s="80" t="s">
        <v>163</v>
      </c>
      <c r="AL439" s="80" t="s">
        <v>155</v>
      </c>
      <c r="AM439" s="80" t="s">
        <v>147</v>
      </c>
      <c r="AN439" s="80" t="s">
        <v>58</v>
      </c>
      <c r="AO439" s="80" t="s">
        <v>116</v>
      </c>
      <c r="AP439" s="80" t="s">
        <v>22</v>
      </c>
      <c r="AQ439" s="80">
        <v>7</v>
      </c>
      <c r="AR439">
        <f t="shared" si="73"/>
        <v>2020</v>
      </c>
    </row>
    <row r="440" spans="27:44" x14ac:dyDescent="0.3">
      <c r="AA440" s="80" t="s">
        <v>143</v>
      </c>
      <c r="AB440" s="80" t="s">
        <v>147</v>
      </c>
      <c r="AC440" s="80" t="s">
        <v>60</v>
      </c>
      <c r="AD440" s="80" t="s">
        <v>25</v>
      </c>
      <c r="AE440" s="80" t="s">
        <v>18</v>
      </c>
      <c r="AF440" s="80" t="s">
        <v>145</v>
      </c>
      <c r="AG440" s="80">
        <v>228</v>
      </c>
      <c r="AH440" s="80" t="s">
        <v>33</v>
      </c>
      <c r="AI440">
        <f t="shared" si="72"/>
        <v>2019</v>
      </c>
      <c r="AK440" s="80" t="s">
        <v>163</v>
      </c>
      <c r="AL440" s="80" t="s">
        <v>155</v>
      </c>
      <c r="AM440" s="80" t="s">
        <v>147</v>
      </c>
      <c r="AN440" s="80" t="s">
        <v>58</v>
      </c>
      <c r="AO440" s="80" t="s">
        <v>116</v>
      </c>
      <c r="AP440" s="80" t="s">
        <v>23</v>
      </c>
      <c r="AQ440" s="80">
        <v>4</v>
      </c>
      <c r="AR440">
        <f t="shared" si="73"/>
        <v>2020</v>
      </c>
    </row>
    <row r="441" spans="27:44" x14ac:dyDescent="0.3">
      <c r="AA441" s="80" t="s">
        <v>143</v>
      </c>
      <c r="AB441" s="80" t="s">
        <v>147</v>
      </c>
      <c r="AC441" s="80" t="s">
        <v>60</v>
      </c>
      <c r="AD441" s="80" t="s">
        <v>25</v>
      </c>
      <c r="AE441" s="80" t="s">
        <v>19</v>
      </c>
      <c r="AF441" s="80" t="s">
        <v>145</v>
      </c>
      <c r="AG441" s="80">
        <v>1277.7741920053959</v>
      </c>
      <c r="AH441" s="80" t="s">
        <v>33</v>
      </c>
      <c r="AI441">
        <f t="shared" si="72"/>
        <v>2019</v>
      </c>
      <c r="AK441" s="80" t="s">
        <v>163</v>
      </c>
      <c r="AL441" s="80" t="s">
        <v>155</v>
      </c>
      <c r="AM441" s="80" t="s">
        <v>147</v>
      </c>
      <c r="AN441" s="80" t="s">
        <v>58</v>
      </c>
      <c r="AO441" s="80" t="s">
        <v>13</v>
      </c>
      <c r="AP441" s="80" t="s">
        <v>14</v>
      </c>
      <c r="AQ441" s="80">
        <v>20</v>
      </c>
      <c r="AR441">
        <f t="shared" si="73"/>
        <v>2020</v>
      </c>
    </row>
    <row r="442" spans="27:44" x14ac:dyDescent="0.3">
      <c r="AA442" s="80" t="s">
        <v>143</v>
      </c>
      <c r="AB442" s="80" t="s">
        <v>147</v>
      </c>
      <c r="AC442" s="80" t="s">
        <v>60</v>
      </c>
      <c r="AD442" s="80" t="s">
        <v>25</v>
      </c>
      <c r="AE442" s="80" t="s">
        <v>17</v>
      </c>
      <c r="AF442" s="80" t="s">
        <v>145</v>
      </c>
      <c r="AG442" s="80">
        <v>642.9999990016222</v>
      </c>
      <c r="AH442" s="80" t="s">
        <v>33</v>
      </c>
      <c r="AI442">
        <f t="shared" si="72"/>
        <v>2019</v>
      </c>
      <c r="AK442" s="80" t="s">
        <v>163</v>
      </c>
      <c r="AL442" s="80" t="s">
        <v>155</v>
      </c>
      <c r="AM442" s="80" t="s">
        <v>147</v>
      </c>
      <c r="AN442" s="80" t="s">
        <v>58</v>
      </c>
      <c r="AO442" s="80" t="s">
        <v>15</v>
      </c>
      <c r="AP442" s="80" t="s">
        <v>14</v>
      </c>
      <c r="AQ442" s="80">
        <v>31</v>
      </c>
      <c r="AR442">
        <f t="shared" si="73"/>
        <v>2020</v>
      </c>
    </row>
    <row r="443" spans="27:44" x14ac:dyDescent="0.3">
      <c r="AA443" s="80" t="s">
        <v>143</v>
      </c>
      <c r="AB443" s="80" t="s">
        <v>147</v>
      </c>
      <c r="AC443" s="80" t="s">
        <v>60</v>
      </c>
      <c r="AD443" s="80" t="s">
        <v>16</v>
      </c>
      <c r="AE443" s="80" t="s">
        <v>18</v>
      </c>
      <c r="AF443" s="80" t="s">
        <v>149</v>
      </c>
      <c r="AG443" s="80">
        <v>46.49651687964797</v>
      </c>
      <c r="AH443" s="80" t="s">
        <v>33</v>
      </c>
      <c r="AI443">
        <f t="shared" si="72"/>
        <v>2019</v>
      </c>
      <c r="AK443" s="80" t="s">
        <v>163</v>
      </c>
      <c r="AL443" s="80" t="s">
        <v>155</v>
      </c>
      <c r="AM443" s="80" t="s">
        <v>147</v>
      </c>
      <c r="AN443" s="80" t="s">
        <v>58</v>
      </c>
      <c r="AO443" s="80" t="s">
        <v>4</v>
      </c>
      <c r="AP443" s="80" t="s">
        <v>7</v>
      </c>
      <c r="AQ443" s="80">
        <v>2</v>
      </c>
      <c r="AR443">
        <f t="shared" si="73"/>
        <v>2020</v>
      </c>
    </row>
    <row r="444" spans="27:44" x14ac:dyDescent="0.3">
      <c r="AA444" s="80" t="s">
        <v>143</v>
      </c>
      <c r="AB444" s="80" t="s">
        <v>147</v>
      </c>
      <c r="AC444" s="80" t="s">
        <v>60</v>
      </c>
      <c r="AD444" s="80" t="s">
        <v>16</v>
      </c>
      <c r="AE444" s="80" t="s">
        <v>18</v>
      </c>
      <c r="AF444" s="80" t="s">
        <v>145</v>
      </c>
      <c r="AG444" s="80">
        <v>11628.793420512229</v>
      </c>
      <c r="AH444" s="80" t="s">
        <v>33</v>
      </c>
      <c r="AI444">
        <f t="shared" si="72"/>
        <v>2019</v>
      </c>
      <c r="AK444" s="80" t="s">
        <v>163</v>
      </c>
      <c r="AL444" s="80" t="s">
        <v>155</v>
      </c>
      <c r="AM444" s="80" t="s">
        <v>147</v>
      </c>
      <c r="AN444" s="80" t="s">
        <v>58</v>
      </c>
      <c r="AO444" s="80" t="s">
        <v>4</v>
      </c>
      <c r="AP444" s="80" t="s">
        <v>8</v>
      </c>
      <c r="AQ444" s="80">
        <v>2353</v>
      </c>
      <c r="AR444">
        <f t="shared" si="73"/>
        <v>2020</v>
      </c>
    </row>
    <row r="445" spans="27:44" x14ac:dyDescent="0.3">
      <c r="AA445" s="80" t="s">
        <v>143</v>
      </c>
      <c r="AB445" s="80" t="s">
        <v>147</v>
      </c>
      <c r="AC445" s="80" t="s">
        <v>60</v>
      </c>
      <c r="AD445" s="80" t="s">
        <v>16</v>
      </c>
      <c r="AE445" s="80" t="s">
        <v>19</v>
      </c>
      <c r="AF445" s="80" t="s">
        <v>149</v>
      </c>
      <c r="AG445" s="80">
        <v>9.2062179446220398</v>
      </c>
      <c r="AH445" s="80" t="s">
        <v>33</v>
      </c>
      <c r="AI445">
        <f t="shared" si="72"/>
        <v>2019</v>
      </c>
      <c r="AK445" s="80" t="s">
        <v>163</v>
      </c>
      <c r="AL445" s="80" t="s">
        <v>155</v>
      </c>
      <c r="AM445" s="80" t="s">
        <v>147</v>
      </c>
      <c r="AN445" s="80" t="s">
        <v>58</v>
      </c>
      <c r="AO445" s="80" t="s">
        <v>11</v>
      </c>
      <c r="AP445" s="80" t="s">
        <v>8</v>
      </c>
      <c r="AQ445" s="80">
        <v>372</v>
      </c>
      <c r="AR445">
        <f t="shared" si="73"/>
        <v>2020</v>
      </c>
    </row>
    <row r="446" spans="27:44" x14ac:dyDescent="0.3">
      <c r="AA446" s="80" t="s">
        <v>143</v>
      </c>
      <c r="AB446" s="80" t="s">
        <v>147</v>
      </c>
      <c r="AC446" s="80" t="s">
        <v>60</v>
      </c>
      <c r="AD446" s="80" t="s">
        <v>16</v>
      </c>
      <c r="AE446" s="80" t="s">
        <v>19</v>
      </c>
      <c r="AF446" s="80" t="s">
        <v>145</v>
      </c>
      <c r="AG446" s="80">
        <v>6312.0241275317967</v>
      </c>
      <c r="AH446" s="80" t="s">
        <v>33</v>
      </c>
      <c r="AI446">
        <f t="shared" si="72"/>
        <v>2019</v>
      </c>
      <c r="AK446" s="80" t="s">
        <v>163</v>
      </c>
      <c r="AL446" s="80" t="s">
        <v>155</v>
      </c>
      <c r="AM446" s="80" t="s">
        <v>147</v>
      </c>
      <c r="AN446" s="80" t="s">
        <v>59</v>
      </c>
      <c r="AO446" s="80" t="s">
        <v>20</v>
      </c>
      <c r="AP446" s="80" t="s">
        <v>14</v>
      </c>
      <c r="AQ446" s="80">
        <v>3</v>
      </c>
      <c r="AR446">
        <f t="shared" si="73"/>
        <v>2020</v>
      </c>
    </row>
    <row r="447" spans="27:44" x14ac:dyDescent="0.3">
      <c r="AA447" s="80" t="s">
        <v>143</v>
      </c>
      <c r="AB447" s="80" t="s">
        <v>147</v>
      </c>
      <c r="AC447" s="80" t="s">
        <v>60</v>
      </c>
      <c r="AD447" s="80" t="s">
        <v>16</v>
      </c>
      <c r="AE447" s="80" t="s">
        <v>17</v>
      </c>
      <c r="AF447" s="80" t="s">
        <v>149</v>
      </c>
      <c r="AG447" s="80">
        <v>5.4930849671363831</v>
      </c>
      <c r="AH447" s="80" t="s">
        <v>33</v>
      </c>
      <c r="AI447">
        <f t="shared" si="72"/>
        <v>2019</v>
      </c>
      <c r="AK447" s="80" t="s">
        <v>163</v>
      </c>
      <c r="AL447" s="80" t="s">
        <v>155</v>
      </c>
      <c r="AM447" s="80" t="s">
        <v>147</v>
      </c>
      <c r="AN447" s="80" t="s">
        <v>59</v>
      </c>
      <c r="AO447" s="80" t="s">
        <v>116</v>
      </c>
      <c r="AP447" s="80" t="s">
        <v>22</v>
      </c>
      <c r="AQ447" s="80">
        <v>1</v>
      </c>
      <c r="AR447">
        <f t="shared" si="73"/>
        <v>2020</v>
      </c>
    </row>
    <row r="448" spans="27:44" x14ac:dyDescent="0.3">
      <c r="AA448" s="80" t="s">
        <v>143</v>
      </c>
      <c r="AB448" s="80" t="s">
        <v>147</v>
      </c>
      <c r="AC448" s="80" t="s">
        <v>60</v>
      </c>
      <c r="AD448" s="80" t="s">
        <v>16</v>
      </c>
      <c r="AE448" s="80" t="s">
        <v>17</v>
      </c>
      <c r="AF448" s="80" t="s">
        <v>145</v>
      </c>
      <c r="AG448" s="80">
        <v>4111.2487887889147</v>
      </c>
      <c r="AH448" s="80" t="s">
        <v>33</v>
      </c>
      <c r="AI448">
        <f t="shared" si="72"/>
        <v>2019</v>
      </c>
      <c r="AK448" s="80" t="s">
        <v>163</v>
      </c>
      <c r="AL448" s="80" t="s">
        <v>155</v>
      </c>
      <c r="AM448" s="80" t="s">
        <v>147</v>
      </c>
      <c r="AN448" s="80" t="s">
        <v>59</v>
      </c>
      <c r="AO448" s="80" t="s">
        <v>116</v>
      </c>
      <c r="AP448" s="80" t="s">
        <v>23</v>
      </c>
      <c r="AQ448" s="80">
        <v>1</v>
      </c>
      <c r="AR448">
        <f t="shared" si="73"/>
        <v>2020</v>
      </c>
    </row>
    <row r="449" spans="27:44" x14ac:dyDescent="0.3">
      <c r="AA449" s="80" t="s">
        <v>143</v>
      </c>
      <c r="AB449" s="80" t="s">
        <v>147</v>
      </c>
      <c r="AC449" s="80" t="s">
        <v>60</v>
      </c>
      <c r="AD449" s="80" t="s">
        <v>13</v>
      </c>
      <c r="AE449" s="80" t="s">
        <v>5</v>
      </c>
      <c r="AF449" s="80" t="s">
        <v>145</v>
      </c>
      <c r="AG449" s="80">
        <v>19.935482978820801</v>
      </c>
      <c r="AH449" s="80" t="s">
        <v>33</v>
      </c>
      <c r="AI449">
        <f t="shared" si="72"/>
        <v>2019</v>
      </c>
      <c r="AK449" s="80" t="s">
        <v>163</v>
      </c>
      <c r="AL449" s="80" t="s">
        <v>155</v>
      </c>
      <c r="AM449" s="80" t="s">
        <v>147</v>
      </c>
      <c r="AN449" s="80" t="s">
        <v>59</v>
      </c>
      <c r="AO449" s="80" t="s">
        <v>13</v>
      </c>
      <c r="AP449" s="80" t="s">
        <v>14</v>
      </c>
      <c r="AQ449" s="80">
        <v>5</v>
      </c>
      <c r="AR449">
        <f t="shared" si="73"/>
        <v>2020</v>
      </c>
    </row>
    <row r="450" spans="27:44" x14ac:dyDescent="0.3">
      <c r="AA450" s="80" t="s">
        <v>143</v>
      </c>
      <c r="AB450" s="80" t="s">
        <v>147</v>
      </c>
      <c r="AC450" s="80" t="s">
        <v>60</v>
      </c>
      <c r="AD450" s="80" t="s">
        <v>13</v>
      </c>
      <c r="AE450" s="80" t="s">
        <v>7</v>
      </c>
      <c r="AF450" s="80" t="s">
        <v>145</v>
      </c>
      <c r="AG450" s="80">
        <v>11539.797207888216</v>
      </c>
      <c r="AH450" s="80">
        <v>0.64428498999999995</v>
      </c>
      <c r="AI450">
        <f t="shared" si="72"/>
        <v>2019</v>
      </c>
      <c r="AK450" s="80" t="s">
        <v>163</v>
      </c>
      <c r="AL450" s="80" t="s">
        <v>155</v>
      </c>
      <c r="AM450" s="80" t="s">
        <v>147</v>
      </c>
      <c r="AN450" s="80" t="s">
        <v>59</v>
      </c>
      <c r="AO450" s="80" t="s">
        <v>15</v>
      </c>
      <c r="AP450" s="80" t="s">
        <v>14</v>
      </c>
      <c r="AQ450" s="80">
        <v>3</v>
      </c>
      <c r="AR450">
        <f t="shared" si="73"/>
        <v>2020</v>
      </c>
    </row>
    <row r="451" spans="27:44" x14ac:dyDescent="0.3">
      <c r="AA451" s="80" t="s">
        <v>143</v>
      </c>
      <c r="AB451" s="80" t="s">
        <v>147</v>
      </c>
      <c r="AC451" s="80" t="s">
        <v>60</v>
      </c>
      <c r="AD451" s="80" t="s">
        <v>13</v>
      </c>
      <c r="AE451" s="80" t="s">
        <v>14</v>
      </c>
      <c r="AF451" s="80" t="s">
        <v>149</v>
      </c>
      <c r="AG451" s="80">
        <v>0.96774101257324219</v>
      </c>
      <c r="AH451" s="80">
        <v>1.11761738</v>
      </c>
      <c r="AI451">
        <f t="shared" si="72"/>
        <v>2019</v>
      </c>
      <c r="AK451" s="80" t="s">
        <v>163</v>
      </c>
      <c r="AL451" s="80" t="s">
        <v>155</v>
      </c>
      <c r="AM451" s="80" t="s">
        <v>147</v>
      </c>
      <c r="AN451" s="80" t="s">
        <v>59</v>
      </c>
      <c r="AO451" s="80" t="s">
        <v>4</v>
      </c>
      <c r="AP451" s="80" t="s">
        <v>8</v>
      </c>
      <c r="AQ451" s="80">
        <v>1223</v>
      </c>
      <c r="AR451">
        <f t="shared" si="73"/>
        <v>2020</v>
      </c>
    </row>
    <row r="452" spans="27:44" x14ac:dyDescent="0.3">
      <c r="AA452" s="80" t="s">
        <v>143</v>
      </c>
      <c r="AB452" s="80" t="s">
        <v>147</v>
      </c>
      <c r="AC452" s="80" t="s">
        <v>60</v>
      </c>
      <c r="AD452" s="80" t="s">
        <v>13</v>
      </c>
      <c r="AE452" s="80" t="s">
        <v>14</v>
      </c>
      <c r="AF452" s="80" t="s">
        <v>145</v>
      </c>
      <c r="AG452" s="80">
        <v>29854.509947326034</v>
      </c>
      <c r="AH452" s="80">
        <v>1.1302457100000001</v>
      </c>
      <c r="AI452">
        <f t="shared" si="72"/>
        <v>2019</v>
      </c>
      <c r="AK452" s="80" t="s">
        <v>163</v>
      </c>
      <c r="AL452" s="80" t="s">
        <v>155</v>
      </c>
      <c r="AM452" s="80" t="s">
        <v>147</v>
      </c>
      <c r="AN452" s="80" t="s">
        <v>59</v>
      </c>
      <c r="AO452" s="80" t="s">
        <v>11</v>
      </c>
      <c r="AP452" s="80" t="s">
        <v>8</v>
      </c>
      <c r="AQ452" s="80">
        <v>184</v>
      </c>
      <c r="AR452">
        <f t="shared" si="73"/>
        <v>2020</v>
      </c>
    </row>
    <row r="453" spans="27:44" x14ac:dyDescent="0.3">
      <c r="AA453" s="80" t="s">
        <v>143</v>
      </c>
      <c r="AB453" s="80" t="s">
        <v>147</v>
      </c>
      <c r="AC453" s="80" t="s">
        <v>60</v>
      </c>
      <c r="AD453" s="80" t="s">
        <v>13</v>
      </c>
      <c r="AE453" s="80" t="s">
        <v>6</v>
      </c>
      <c r="AF453" s="80" t="s">
        <v>145</v>
      </c>
      <c r="AG453" s="80">
        <v>181.19354698061943</v>
      </c>
      <c r="AH453" s="80" t="s">
        <v>33</v>
      </c>
      <c r="AI453">
        <f t="shared" si="72"/>
        <v>2019</v>
      </c>
      <c r="AK453" s="80" t="s">
        <v>163</v>
      </c>
      <c r="AL453" s="80" t="s">
        <v>155</v>
      </c>
      <c r="AM453" s="80" t="s">
        <v>147</v>
      </c>
      <c r="AN453" s="80" t="s">
        <v>60</v>
      </c>
      <c r="AO453" s="80" t="s">
        <v>20</v>
      </c>
      <c r="AP453" s="80" t="s">
        <v>14</v>
      </c>
      <c r="AQ453" s="80">
        <v>3</v>
      </c>
      <c r="AR453">
        <f t="shared" si="73"/>
        <v>2020</v>
      </c>
    </row>
    <row r="454" spans="27:44" x14ac:dyDescent="0.3">
      <c r="AA454" s="80" t="s">
        <v>143</v>
      </c>
      <c r="AB454" s="80" t="s">
        <v>147</v>
      </c>
      <c r="AC454" s="80" t="s">
        <v>60</v>
      </c>
      <c r="AD454" s="80" t="s">
        <v>15</v>
      </c>
      <c r="AE454" s="80" t="s">
        <v>14</v>
      </c>
      <c r="AF454" s="80" t="s">
        <v>145</v>
      </c>
      <c r="AG454" s="80">
        <v>18589.865140531212</v>
      </c>
      <c r="AH454" s="80">
        <v>1.0309824999999999</v>
      </c>
      <c r="AI454">
        <f t="shared" si="72"/>
        <v>2019</v>
      </c>
      <c r="AK454" s="80" t="s">
        <v>163</v>
      </c>
      <c r="AL454" s="80" t="s">
        <v>155</v>
      </c>
      <c r="AM454" s="80" t="s">
        <v>147</v>
      </c>
      <c r="AN454" s="80" t="s">
        <v>60</v>
      </c>
      <c r="AO454" s="80" t="s">
        <v>116</v>
      </c>
      <c r="AP454" s="80" t="s">
        <v>22</v>
      </c>
      <c r="AQ454" s="80">
        <v>6</v>
      </c>
      <c r="AR454">
        <f t="shared" si="73"/>
        <v>2020</v>
      </c>
    </row>
    <row r="455" spans="27:44" x14ac:dyDescent="0.3">
      <c r="AA455" s="80" t="s">
        <v>143</v>
      </c>
      <c r="AB455" s="80" t="s">
        <v>147</v>
      </c>
      <c r="AC455" s="80" t="s">
        <v>60</v>
      </c>
      <c r="AD455" s="80" t="s">
        <v>15</v>
      </c>
      <c r="AE455" s="80" t="s">
        <v>12</v>
      </c>
      <c r="AF455" s="80" t="s">
        <v>145</v>
      </c>
      <c r="AG455" s="80">
        <v>1123</v>
      </c>
      <c r="AH455" s="80">
        <v>0.4448394</v>
      </c>
      <c r="AI455">
        <f t="shared" si="72"/>
        <v>2019</v>
      </c>
      <c r="AK455" s="80" t="s">
        <v>163</v>
      </c>
      <c r="AL455" s="80" t="s">
        <v>155</v>
      </c>
      <c r="AM455" s="80" t="s">
        <v>147</v>
      </c>
      <c r="AN455" s="80" t="s">
        <v>60</v>
      </c>
      <c r="AO455" s="80" t="s">
        <v>116</v>
      </c>
      <c r="AP455" s="80" t="s">
        <v>23</v>
      </c>
      <c r="AQ455" s="80">
        <v>5</v>
      </c>
      <c r="AR455">
        <f t="shared" si="73"/>
        <v>2020</v>
      </c>
    </row>
    <row r="456" spans="27:44" x14ac:dyDescent="0.3">
      <c r="AA456" s="80" t="s">
        <v>143</v>
      </c>
      <c r="AB456" s="80" t="s">
        <v>147</v>
      </c>
      <c r="AC456" s="80" t="s">
        <v>60</v>
      </c>
      <c r="AD456" s="80" t="s">
        <v>4</v>
      </c>
      <c r="AE456" s="80" t="s">
        <v>5</v>
      </c>
      <c r="AF456" s="80" t="s">
        <v>145</v>
      </c>
      <c r="AG456" s="80">
        <v>7910.0685303471982</v>
      </c>
      <c r="AH456" s="80" t="s">
        <v>33</v>
      </c>
      <c r="AI456">
        <f t="shared" si="72"/>
        <v>2019</v>
      </c>
      <c r="AK456" s="80" t="s">
        <v>163</v>
      </c>
      <c r="AL456" s="80" t="s">
        <v>155</v>
      </c>
      <c r="AM456" s="80" t="s">
        <v>147</v>
      </c>
      <c r="AN456" s="80" t="s">
        <v>60</v>
      </c>
      <c r="AO456" s="80" t="s">
        <v>13</v>
      </c>
      <c r="AP456" s="80" t="s">
        <v>14</v>
      </c>
      <c r="AQ456" s="80">
        <v>3</v>
      </c>
      <c r="AR456">
        <f t="shared" si="73"/>
        <v>2020</v>
      </c>
    </row>
    <row r="457" spans="27:44" x14ac:dyDescent="0.3">
      <c r="AA457" s="80" t="s">
        <v>143</v>
      </c>
      <c r="AB457" s="80" t="s">
        <v>147</v>
      </c>
      <c r="AC457" s="80" t="s">
        <v>60</v>
      </c>
      <c r="AD457" s="80" t="s">
        <v>4</v>
      </c>
      <c r="AE457" s="80" t="s">
        <v>5</v>
      </c>
      <c r="AF457" s="80" t="s">
        <v>146</v>
      </c>
      <c r="AG457" s="80">
        <v>2</v>
      </c>
      <c r="AH457" s="80" t="s">
        <v>33</v>
      </c>
      <c r="AI457">
        <f t="shared" si="72"/>
        <v>2019</v>
      </c>
      <c r="AK457" s="80" t="s">
        <v>163</v>
      </c>
      <c r="AL457" s="80" t="s">
        <v>155</v>
      </c>
      <c r="AM457" s="80" t="s">
        <v>147</v>
      </c>
      <c r="AN457" s="80" t="s">
        <v>60</v>
      </c>
      <c r="AO457" s="80" t="s">
        <v>15</v>
      </c>
      <c r="AP457" s="80" t="s">
        <v>14</v>
      </c>
      <c r="AQ457" s="80">
        <v>10</v>
      </c>
      <c r="AR457">
        <f t="shared" si="73"/>
        <v>2020</v>
      </c>
    </row>
    <row r="458" spans="27:44" x14ac:dyDescent="0.3">
      <c r="AA458" s="80" t="s">
        <v>143</v>
      </c>
      <c r="AB458" s="80" t="s">
        <v>147</v>
      </c>
      <c r="AC458" s="80" t="s">
        <v>60</v>
      </c>
      <c r="AD458" s="80" t="s">
        <v>4</v>
      </c>
      <c r="AE458" s="80" t="s">
        <v>7</v>
      </c>
      <c r="AF458" s="80" t="s">
        <v>145</v>
      </c>
      <c r="AG458" s="80">
        <v>375399.37200277299</v>
      </c>
      <c r="AH458" s="80">
        <v>0.80011122999999995</v>
      </c>
      <c r="AI458">
        <f t="shared" ref="AI458:AI521" si="74">VALUE(LEFT(AA458,4))</f>
        <v>2019</v>
      </c>
      <c r="AK458" s="80" t="s">
        <v>163</v>
      </c>
      <c r="AL458" s="80" t="s">
        <v>155</v>
      </c>
      <c r="AM458" s="80" t="s">
        <v>147</v>
      </c>
      <c r="AN458" s="80" t="s">
        <v>60</v>
      </c>
      <c r="AO458" s="80" t="s">
        <v>4</v>
      </c>
      <c r="AP458" s="80" t="s">
        <v>8</v>
      </c>
      <c r="AQ458" s="80">
        <v>1587</v>
      </c>
      <c r="AR458">
        <f t="shared" ref="AR458:AR521" si="75">VALUE(LEFT(AL458,4))</f>
        <v>2020</v>
      </c>
    </row>
    <row r="459" spans="27:44" x14ac:dyDescent="0.3">
      <c r="AA459" s="80" t="s">
        <v>143</v>
      </c>
      <c r="AB459" s="80" t="s">
        <v>147</v>
      </c>
      <c r="AC459" s="80" t="s">
        <v>60</v>
      </c>
      <c r="AD459" s="80" t="s">
        <v>4</v>
      </c>
      <c r="AE459" s="80" t="s">
        <v>8</v>
      </c>
      <c r="AF459" s="80" t="s">
        <v>145</v>
      </c>
      <c r="AG459" s="80">
        <v>114798.80182823911</v>
      </c>
      <c r="AH459" s="80">
        <v>1.5083538400000001</v>
      </c>
      <c r="AI459">
        <f t="shared" si="74"/>
        <v>2019</v>
      </c>
      <c r="AK459" s="80" t="s">
        <v>163</v>
      </c>
      <c r="AL459" s="80" t="s">
        <v>155</v>
      </c>
      <c r="AM459" s="80" t="s">
        <v>147</v>
      </c>
      <c r="AN459" s="80" t="s">
        <v>60</v>
      </c>
      <c r="AO459" s="80" t="s">
        <v>11</v>
      </c>
      <c r="AP459" s="80" t="s">
        <v>8</v>
      </c>
      <c r="AQ459" s="80">
        <v>217</v>
      </c>
      <c r="AR459">
        <f t="shared" si="75"/>
        <v>2020</v>
      </c>
    </row>
    <row r="460" spans="27:44" x14ac:dyDescent="0.3">
      <c r="AA460" s="80" t="s">
        <v>143</v>
      </c>
      <c r="AB460" s="80" t="s">
        <v>147</v>
      </c>
      <c r="AC460" s="80" t="s">
        <v>60</v>
      </c>
      <c r="AD460" s="80" t="s">
        <v>4</v>
      </c>
      <c r="AE460" s="80" t="s">
        <v>9</v>
      </c>
      <c r="AF460" s="80" t="s">
        <v>145</v>
      </c>
      <c r="AG460" s="80">
        <v>70332.981713622808</v>
      </c>
      <c r="AH460" s="80">
        <v>0.85764415000000005</v>
      </c>
      <c r="AI460">
        <f t="shared" si="74"/>
        <v>2019</v>
      </c>
      <c r="AK460" s="80" t="s">
        <v>163</v>
      </c>
      <c r="AL460" s="80" t="s">
        <v>155</v>
      </c>
      <c r="AM460" s="80" t="s">
        <v>147</v>
      </c>
      <c r="AN460" s="80" t="s">
        <v>61</v>
      </c>
      <c r="AO460" s="80" t="s">
        <v>20</v>
      </c>
      <c r="AP460" s="80" t="s">
        <v>14</v>
      </c>
      <c r="AQ460" s="80">
        <v>6</v>
      </c>
      <c r="AR460">
        <f t="shared" si="75"/>
        <v>2020</v>
      </c>
    </row>
    <row r="461" spans="27:44" x14ac:dyDescent="0.3">
      <c r="AA461" s="80" t="s">
        <v>143</v>
      </c>
      <c r="AB461" s="80" t="s">
        <v>147</v>
      </c>
      <c r="AC461" s="80" t="s">
        <v>60</v>
      </c>
      <c r="AD461" s="80" t="s">
        <v>4</v>
      </c>
      <c r="AE461" s="80" t="s">
        <v>6</v>
      </c>
      <c r="AF461" s="80" t="s">
        <v>145</v>
      </c>
      <c r="AG461" s="80">
        <v>29334.777401611209</v>
      </c>
      <c r="AH461" s="80" t="s">
        <v>33</v>
      </c>
      <c r="AI461">
        <f t="shared" si="74"/>
        <v>2019</v>
      </c>
      <c r="AK461" s="80" t="s">
        <v>163</v>
      </c>
      <c r="AL461" s="80" t="s">
        <v>155</v>
      </c>
      <c r="AM461" s="80" t="s">
        <v>147</v>
      </c>
      <c r="AN461" s="80" t="s">
        <v>61</v>
      </c>
      <c r="AO461" s="80" t="s">
        <v>116</v>
      </c>
      <c r="AP461" s="80" t="s">
        <v>22</v>
      </c>
      <c r="AQ461" s="80">
        <v>9</v>
      </c>
      <c r="AR461">
        <f t="shared" si="75"/>
        <v>2020</v>
      </c>
    </row>
    <row r="462" spans="27:44" x14ac:dyDescent="0.3">
      <c r="AA462" s="80" t="s">
        <v>143</v>
      </c>
      <c r="AB462" s="80" t="s">
        <v>147</v>
      </c>
      <c r="AC462" s="80" t="s">
        <v>60</v>
      </c>
      <c r="AD462" s="80" t="s">
        <v>4</v>
      </c>
      <c r="AE462" s="80" t="s">
        <v>10</v>
      </c>
      <c r="AF462" s="80" t="s">
        <v>145</v>
      </c>
      <c r="AG462" s="80">
        <v>2342.0794551335275</v>
      </c>
      <c r="AH462" s="80">
        <v>2.7526192100000002</v>
      </c>
      <c r="AI462">
        <f t="shared" si="74"/>
        <v>2019</v>
      </c>
      <c r="AK462" s="80" t="s">
        <v>163</v>
      </c>
      <c r="AL462" s="80" t="s">
        <v>155</v>
      </c>
      <c r="AM462" s="80" t="s">
        <v>147</v>
      </c>
      <c r="AN462" s="80" t="s">
        <v>61</v>
      </c>
      <c r="AO462" s="80" t="s">
        <v>116</v>
      </c>
      <c r="AP462" s="80" t="s">
        <v>23</v>
      </c>
      <c r="AQ462" s="80">
        <v>4</v>
      </c>
      <c r="AR462">
        <f t="shared" si="75"/>
        <v>2020</v>
      </c>
    </row>
    <row r="463" spans="27:44" x14ac:dyDescent="0.3">
      <c r="AA463" s="80" t="s">
        <v>143</v>
      </c>
      <c r="AB463" s="80" t="s">
        <v>147</v>
      </c>
      <c r="AC463" s="80" t="s">
        <v>60</v>
      </c>
      <c r="AD463" s="80" t="s">
        <v>11</v>
      </c>
      <c r="AE463" s="80" t="s">
        <v>8</v>
      </c>
      <c r="AF463" s="80" t="s">
        <v>145</v>
      </c>
      <c r="AG463" s="80">
        <v>20073.054984800518</v>
      </c>
      <c r="AH463" s="80">
        <v>1.0718908700000001</v>
      </c>
      <c r="AI463">
        <f t="shared" si="74"/>
        <v>2019</v>
      </c>
      <c r="AK463" s="80" t="s">
        <v>163</v>
      </c>
      <c r="AL463" s="80" t="s">
        <v>155</v>
      </c>
      <c r="AM463" s="80" t="s">
        <v>147</v>
      </c>
      <c r="AN463" s="80" t="s">
        <v>61</v>
      </c>
      <c r="AO463" s="80" t="s">
        <v>13</v>
      </c>
      <c r="AP463" s="80" t="s">
        <v>14</v>
      </c>
      <c r="AQ463" s="80">
        <v>9</v>
      </c>
      <c r="AR463">
        <f t="shared" si="75"/>
        <v>2020</v>
      </c>
    </row>
    <row r="464" spans="27:44" x14ac:dyDescent="0.3">
      <c r="AA464" s="80" t="s">
        <v>143</v>
      </c>
      <c r="AB464" s="80" t="s">
        <v>147</v>
      </c>
      <c r="AC464" s="80" t="s">
        <v>60</v>
      </c>
      <c r="AD464" s="80" t="s">
        <v>11</v>
      </c>
      <c r="AE464" s="80" t="s">
        <v>9</v>
      </c>
      <c r="AF464" s="80" t="s">
        <v>145</v>
      </c>
      <c r="AG464" s="80">
        <v>5522.2338087782264</v>
      </c>
      <c r="AH464" s="80">
        <v>0.71221509000000005</v>
      </c>
      <c r="AI464">
        <f t="shared" si="74"/>
        <v>2019</v>
      </c>
      <c r="AK464" s="80" t="s">
        <v>163</v>
      </c>
      <c r="AL464" s="80" t="s">
        <v>155</v>
      </c>
      <c r="AM464" s="80" t="s">
        <v>147</v>
      </c>
      <c r="AN464" s="80" t="s">
        <v>61</v>
      </c>
      <c r="AO464" s="80" t="s">
        <v>15</v>
      </c>
      <c r="AP464" s="80" t="s">
        <v>14</v>
      </c>
      <c r="AQ464" s="80">
        <v>10</v>
      </c>
      <c r="AR464">
        <f t="shared" si="75"/>
        <v>2020</v>
      </c>
    </row>
    <row r="465" spans="27:44" x14ac:dyDescent="0.3">
      <c r="AA465" s="80" t="s">
        <v>143</v>
      </c>
      <c r="AB465" s="80" t="s">
        <v>147</v>
      </c>
      <c r="AC465" s="80" t="s">
        <v>60</v>
      </c>
      <c r="AD465" s="80" t="s">
        <v>11</v>
      </c>
      <c r="AE465" s="80" t="s">
        <v>10</v>
      </c>
      <c r="AF465" s="80" t="s">
        <v>145</v>
      </c>
      <c r="AG465" s="80">
        <v>318.93087103962898</v>
      </c>
      <c r="AH465" s="80">
        <v>1.72097733</v>
      </c>
      <c r="AI465">
        <f t="shared" si="74"/>
        <v>2019</v>
      </c>
      <c r="AK465" s="80" t="s">
        <v>163</v>
      </c>
      <c r="AL465" s="80" t="s">
        <v>155</v>
      </c>
      <c r="AM465" s="80" t="s">
        <v>147</v>
      </c>
      <c r="AN465" s="80" t="s">
        <v>61</v>
      </c>
      <c r="AO465" s="80" t="s">
        <v>4</v>
      </c>
      <c r="AP465" s="80" t="s">
        <v>8</v>
      </c>
      <c r="AQ465" s="80">
        <v>1469</v>
      </c>
      <c r="AR465">
        <f t="shared" si="75"/>
        <v>2020</v>
      </c>
    </row>
    <row r="466" spans="27:44" x14ac:dyDescent="0.3">
      <c r="AA466" s="80" t="s">
        <v>143</v>
      </c>
      <c r="AB466" s="80" t="s">
        <v>147</v>
      </c>
      <c r="AC466" s="80" t="s">
        <v>60</v>
      </c>
      <c r="AD466" s="80" t="s">
        <v>11</v>
      </c>
      <c r="AE466" s="80" t="s">
        <v>12</v>
      </c>
      <c r="AF466" s="80" t="s">
        <v>145</v>
      </c>
      <c r="AG466" s="80">
        <v>3930.6635659635067</v>
      </c>
      <c r="AH466" s="80">
        <v>0.68356660999999996</v>
      </c>
      <c r="AI466">
        <f t="shared" si="74"/>
        <v>2019</v>
      </c>
      <c r="AK466" s="80" t="s">
        <v>163</v>
      </c>
      <c r="AL466" s="80" t="s">
        <v>155</v>
      </c>
      <c r="AM466" s="80" t="s">
        <v>147</v>
      </c>
      <c r="AN466" s="80" t="s">
        <v>61</v>
      </c>
      <c r="AO466" s="80" t="s">
        <v>11</v>
      </c>
      <c r="AP466" s="80" t="s">
        <v>8</v>
      </c>
      <c r="AQ466" s="80">
        <v>149</v>
      </c>
      <c r="AR466">
        <f t="shared" si="75"/>
        <v>2020</v>
      </c>
    </row>
    <row r="467" spans="27:44" x14ac:dyDescent="0.3">
      <c r="AA467" s="80" t="s">
        <v>143</v>
      </c>
      <c r="AB467" s="80" t="s">
        <v>147</v>
      </c>
      <c r="AC467" s="80" t="s">
        <v>61</v>
      </c>
      <c r="AD467" s="80" t="s">
        <v>27</v>
      </c>
      <c r="AE467" s="80" t="s">
        <v>28</v>
      </c>
      <c r="AF467" s="80" t="s">
        <v>145</v>
      </c>
      <c r="AG467" s="80">
        <v>301.63133496046066</v>
      </c>
      <c r="AH467" s="80" t="s">
        <v>33</v>
      </c>
      <c r="AI467">
        <f t="shared" si="74"/>
        <v>2019</v>
      </c>
      <c r="AK467" s="80" t="s">
        <v>163</v>
      </c>
      <c r="AL467" s="80" t="s">
        <v>155</v>
      </c>
      <c r="AM467" s="80" t="s">
        <v>147</v>
      </c>
      <c r="AN467" s="80" t="s">
        <v>62</v>
      </c>
      <c r="AO467" s="80" t="s">
        <v>20</v>
      </c>
      <c r="AP467" s="80" t="s">
        <v>14</v>
      </c>
      <c r="AQ467" s="80">
        <v>6</v>
      </c>
      <c r="AR467">
        <f t="shared" si="75"/>
        <v>2020</v>
      </c>
    </row>
    <row r="468" spans="27:44" x14ac:dyDescent="0.3">
      <c r="AA468" s="80" t="s">
        <v>143</v>
      </c>
      <c r="AB468" s="80" t="s">
        <v>147</v>
      </c>
      <c r="AC468" s="80" t="s">
        <v>61</v>
      </c>
      <c r="AD468" s="80" t="s">
        <v>20</v>
      </c>
      <c r="AE468" s="80" t="s">
        <v>5</v>
      </c>
      <c r="AF468" s="80" t="s">
        <v>145</v>
      </c>
      <c r="AG468" s="80">
        <v>24</v>
      </c>
      <c r="AH468" s="80" t="s">
        <v>33</v>
      </c>
      <c r="AI468">
        <f t="shared" si="74"/>
        <v>2019</v>
      </c>
      <c r="AK468" s="80" t="s">
        <v>163</v>
      </c>
      <c r="AL468" s="80" t="s">
        <v>155</v>
      </c>
      <c r="AM468" s="80" t="s">
        <v>147</v>
      </c>
      <c r="AN468" s="80" t="s">
        <v>62</v>
      </c>
      <c r="AO468" s="80" t="s">
        <v>116</v>
      </c>
      <c r="AP468" s="80" t="s">
        <v>22</v>
      </c>
      <c r="AQ468" s="80">
        <v>13</v>
      </c>
      <c r="AR468">
        <f t="shared" si="75"/>
        <v>2020</v>
      </c>
    </row>
    <row r="469" spans="27:44" x14ac:dyDescent="0.3">
      <c r="AA469" s="80" t="s">
        <v>143</v>
      </c>
      <c r="AB469" s="80" t="s">
        <v>147</v>
      </c>
      <c r="AC469" s="80" t="s">
        <v>61</v>
      </c>
      <c r="AD469" s="80" t="s">
        <v>20</v>
      </c>
      <c r="AE469" s="80" t="s">
        <v>7</v>
      </c>
      <c r="AF469" s="80" t="s">
        <v>145</v>
      </c>
      <c r="AG469" s="80">
        <v>9474.491914704442</v>
      </c>
      <c r="AH469" s="80" t="s">
        <v>33</v>
      </c>
      <c r="AI469">
        <f t="shared" si="74"/>
        <v>2019</v>
      </c>
      <c r="AK469" s="80" t="s">
        <v>163</v>
      </c>
      <c r="AL469" s="80" t="s">
        <v>155</v>
      </c>
      <c r="AM469" s="80" t="s">
        <v>147</v>
      </c>
      <c r="AN469" s="80" t="s">
        <v>62</v>
      </c>
      <c r="AO469" s="80" t="s">
        <v>116</v>
      </c>
      <c r="AP469" s="80" t="s">
        <v>23</v>
      </c>
      <c r="AQ469" s="80">
        <v>5</v>
      </c>
      <c r="AR469">
        <f t="shared" si="75"/>
        <v>2020</v>
      </c>
    </row>
    <row r="470" spans="27:44" x14ac:dyDescent="0.3">
      <c r="AA470" s="80" t="s">
        <v>143</v>
      </c>
      <c r="AB470" s="80" t="s">
        <v>147</v>
      </c>
      <c r="AC470" s="80" t="s">
        <v>61</v>
      </c>
      <c r="AD470" s="80" t="s">
        <v>20</v>
      </c>
      <c r="AE470" s="80" t="s">
        <v>14</v>
      </c>
      <c r="AF470" s="80" t="s">
        <v>145</v>
      </c>
      <c r="AG470" s="80">
        <v>2660.6244209557772</v>
      </c>
      <c r="AH470" s="80" t="s">
        <v>33</v>
      </c>
      <c r="AI470">
        <f t="shared" si="74"/>
        <v>2019</v>
      </c>
      <c r="AK470" s="80" t="s">
        <v>163</v>
      </c>
      <c r="AL470" s="80" t="s">
        <v>155</v>
      </c>
      <c r="AM470" s="80" t="s">
        <v>147</v>
      </c>
      <c r="AN470" s="80" t="s">
        <v>62</v>
      </c>
      <c r="AO470" s="80" t="s">
        <v>13</v>
      </c>
      <c r="AP470" s="80" t="s">
        <v>14</v>
      </c>
      <c r="AQ470" s="80">
        <v>10</v>
      </c>
      <c r="AR470">
        <f t="shared" si="75"/>
        <v>2020</v>
      </c>
    </row>
    <row r="471" spans="27:44" x14ac:dyDescent="0.3">
      <c r="AA471" s="80" t="s">
        <v>143</v>
      </c>
      <c r="AB471" s="80" t="s">
        <v>147</v>
      </c>
      <c r="AC471" s="80" t="s">
        <v>61</v>
      </c>
      <c r="AD471" s="80" t="s">
        <v>20</v>
      </c>
      <c r="AE471" s="80" t="s">
        <v>6</v>
      </c>
      <c r="AF471" s="80" t="s">
        <v>145</v>
      </c>
      <c r="AG471" s="80">
        <v>401.51612901687622</v>
      </c>
      <c r="AH471" s="80" t="s">
        <v>33</v>
      </c>
      <c r="AI471">
        <f t="shared" si="74"/>
        <v>2019</v>
      </c>
      <c r="AK471" s="80" t="s">
        <v>163</v>
      </c>
      <c r="AL471" s="80" t="s">
        <v>155</v>
      </c>
      <c r="AM471" s="80" t="s">
        <v>147</v>
      </c>
      <c r="AN471" s="80" t="s">
        <v>62</v>
      </c>
      <c r="AO471" s="80" t="s">
        <v>15</v>
      </c>
      <c r="AP471" s="80" t="s">
        <v>14</v>
      </c>
      <c r="AQ471" s="80">
        <v>14</v>
      </c>
      <c r="AR471">
        <f t="shared" si="75"/>
        <v>2020</v>
      </c>
    </row>
    <row r="472" spans="27:44" x14ac:dyDescent="0.3">
      <c r="AA472" s="80" t="s">
        <v>143</v>
      </c>
      <c r="AB472" s="80" t="s">
        <v>147</v>
      </c>
      <c r="AC472" s="80" t="s">
        <v>61</v>
      </c>
      <c r="AD472" s="80" t="s">
        <v>24</v>
      </c>
      <c r="AE472" s="80" t="s">
        <v>22</v>
      </c>
      <c r="AF472" s="80" t="s">
        <v>145</v>
      </c>
      <c r="AG472" s="80">
        <v>844.9101350158453</v>
      </c>
      <c r="AH472" s="80" t="s">
        <v>33</v>
      </c>
      <c r="AI472">
        <f t="shared" si="74"/>
        <v>2019</v>
      </c>
      <c r="AK472" s="80" t="s">
        <v>163</v>
      </c>
      <c r="AL472" s="80" t="s">
        <v>155</v>
      </c>
      <c r="AM472" s="80" t="s">
        <v>147</v>
      </c>
      <c r="AN472" s="80" t="s">
        <v>62</v>
      </c>
      <c r="AO472" s="80" t="s">
        <v>4</v>
      </c>
      <c r="AP472" s="80" t="s">
        <v>8</v>
      </c>
      <c r="AQ472" s="80">
        <v>2509</v>
      </c>
      <c r="AR472">
        <f t="shared" si="75"/>
        <v>2020</v>
      </c>
    </row>
    <row r="473" spans="27:44" x14ac:dyDescent="0.3">
      <c r="AA473" s="80" t="s">
        <v>143</v>
      </c>
      <c r="AB473" s="80" t="s">
        <v>147</v>
      </c>
      <c r="AC473" s="80" t="s">
        <v>61</v>
      </c>
      <c r="AD473" s="80" t="s">
        <v>24</v>
      </c>
      <c r="AE473" s="80" t="s">
        <v>22</v>
      </c>
      <c r="AF473" s="80" t="s">
        <v>146</v>
      </c>
      <c r="AG473" s="80">
        <v>295</v>
      </c>
      <c r="AH473" s="80" t="s">
        <v>33</v>
      </c>
      <c r="AI473">
        <f t="shared" si="74"/>
        <v>2019</v>
      </c>
      <c r="AK473" s="80" t="s">
        <v>163</v>
      </c>
      <c r="AL473" s="80" t="s">
        <v>155</v>
      </c>
      <c r="AM473" s="80" t="s">
        <v>147</v>
      </c>
      <c r="AN473" s="80" t="s">
        <v>62</v>
      </c>
      <c r="AO473" s="80" t="s">
        <v>11</v>
      </c>
      <c r="AP473" s="80" t="s">
        <v>8</v>
      </c>
      <c r="AQ473" s="80">
        <v>255</v>
      </c>
      <c r="AR473">
        <f t="shared" si="75"/>
        <v>2020</v>
      </c>
    </row>
    <row r="474" spans="27:44" x14ac:dyDescent="0.3">
      <c r="AA474" s="80" t="s">
        <v>143</v>
      </c>
      <c r="AB474" s="80" t="s">
        <v>147</v>
      </c>
      <c r="AC474" s="80" t="s">
        <v>61</v>
      </c>
      <c r="AD474" s="80" t="s">
        <v>24</v>
      </c>
      <c r="AE474" s="80" t="s">
        <v>23</v>
      </c>
      <c r="AF474" s="80" t="s">
        <v>149</v>
      </c>
      <c r="AG474" s="80">
        <v>0.96774101257324219</v>
      </c>
      <c r="AH474" s="80" t="s">
        <v>33</v>
      </c>
      <c r="AI474">
        <f t="shared" si="74"/>
        <v>2019</v>
      </c>
      <c r="AK474" s="80" t="s">
        <v>163</v>
      </c>
      <c r="AL474" s="80" t="s">
        <v>156</v>
      </c>
      <c r="AM474" s="80" t="s">
        <v>147</v>
      </c>
      <c r="AN474" s="80" t="s">
        <v>46</v>
      </c>
      <c r="AO474" s="80" t="s">
        <v>20</v>
      </c>
      <c r="AP474" s="80" t="s">
        <v>14</v>
      </c>
      <c r="AQ474" s="80">
        <v>4</v>
      </c>
      <c r="AR474">
        <f t="shared" si="75"/>
        <v>2020</v>
      </c>
    </row>
    <row r="475" spans="27:44" x14ac:dyDescent="0.3">
      <c r="AA475" s="80" t="s">
        <v>143</v>
      </c>
      <c r="AB475" s="80" t="s">
        <v>147</v>
      </c>
      <c r="AC475" s="80" t="s">
        <v>61</v>
      </c>
      <c r="AD475" s="80" t="s">
        <v>24</v>
      </c>
      <c r="AE475" s="80" t="s">
        <v>23</v>
      </c>
      <c r="AF475" s="80" t="s">
        <v>145</v>
      </c>
      <c r="AG475" s="80">
        <v>590.7649739831686</v>
      </c>
      <c r="AH475" s="80" t="s">
        <v>33</v>
      </c>
      <c r="AI475">
        <f t="shared" si="74"/>
        <v>2019</v>
      </c>
      <c r="AK475" s="80" t="s">
        <v>163</v>
      </c>
      <c r="AL475" s="80" t="s">
        <v>156</v>
      </c>
      <c r="AM475" s="80" t="s">
        <v>147</v>
      </c>
      <c r="AN475" s="80" t="s">
        <v>46</v>
      </c>
      <c r="AO475" s="80" t="s">
        <v>116</v>
      </c>
      <c r="AP475" s="80" t="s">
        <v>22</v>
      </c>
      <c r="AQ475" s="80">
        <v>3</v>
      </c>
      <c r="AR475">
        <f t="shared" si="75"/>
        <v>2020</v>
      </c>
    </row>
    <row r="476" spans="27:44" x14ac:dyDescent="0.3">
      <c r="AA476" s="80" t="s">
        <v>143</v>
      </c>
      <c r="AB476" s="80" t="s">
        <v>147</v>
      </c>
      <c r="AC476" s="80" t="s">
        <v>61</v>
      </c>
      <c r="AD476" s="80" t="s">
        <v>24</v>
      </c>
      <c r="AE476" s="80" t="s">
        <v>23</v>
      </c>
      <c r="AF476" s="80" t="s">
        <v>146</v>
      </c>
      <c r="AG476" s="80">
        <v>211.45161199569702</v>
      </c>
      <c r="AH476" s="80" t="s">
        <v>33</v>
      </c>
      <c r="AI476">
        <f t="shared" si="74"/>
        <v>2019</v>
      </c>
      <c r="AK476" s="80" t="s">
        <v>163</v>
      </c>
      <c r="AL476" s="80" t="s">
        <v>156</v>
      </c>
      <c r="AM476" s="80" t="s">
        <v>147</v>
      </c>
      <c r="AN476" s="80" t="s">
        <v>46</v>
      </c>
      <c r="AO476" s="80" t="s">
        <v>116</v>
      </c>
      <c r="AP476" s="80" t="s">
        <v>23</v>
      </c>
      <c r="AQ476" s="80">
        <v>7</v>
      </c>
      <c r="AR476">
        <f t="shared" si="75"/>
        <v>2020</v>
      </c>
    </row>
    <row r="477" spans="27:44" x14ac:dyDescent="0.3">
      <c r="AA477" s="80" t="s">
        <v>143</v>
      </c>
      <c r="AB477" s="80" t="s">
        <v>147</v>
      </c>
      <c r="AC477" s="80" t="s">
        <v>61</v>
      </c>
      <c r="AD477" s="80" t="s">
        <v>116</v>
      </c>
      <c r="AE477" s="80" t="s">
        <v>22</v>
      </c>
      <c r="AF477" s="80" t="s">
        <v>145</v>
      </c>
      <c r="AG477" s="80">
        <v>2620.5921398103237</v>
      </c>
      <c r="AH477" s="80" t="s">
        <v>33</v>
      </c>
      <c r="AI477">
        <f t="shared" si="74"/>
        <v>2019</v>
      </c>
      <c r="AK477" s="80" t="s">
        <v>163</v>
      </c>
      <c r="AL477" s="80" t="s">
        <v>156</v>
      </c>
      <c r="AM477" s="80" t="s">
        <v>147</v>
      </c>
      <c r="AN477" s="80" t="s">
        <v>46</v>
      </c>
      <c r="AO477" s="80" t="s">
        <v>13</v>
      </c>
      <c r="AP477" s="80" t="s">
        <v>14</v>
      </c>
      <c r="AQ477" s="80">
        <v>21</v>
      </c>
      <c r="AR477">
        <f t="shared" si="75"/>
        <v>2020</v>
      </c>
    </row>
    <row r="478" spans="27:44" x14ac:dyDescent="0.3">
      <c r="AA478" s="80" t="s">
        <v>143</v>
      </c>
      <c r="AB478" s="80" t="s">
        <v>147</v>
      </c>
      <c r="AC478" s="80" t="s">
        <v>61</v>
      </c>
      <c r="AD478" s="80" t="s">
        <v>116</v>
      </c>
      <c r="AE478" s="80" t="s">
        <v>22</v>
      </c>
      <c r="AF478" s="80" t="s">
        <v>146</v>
      </c>
      <c r="AG478" s="80">
        <v>394.61290301382542</v>
      </c>
      <c r="AH478" s="80" t="s">
        <v>33</v>
      </c>
      <c r="AI478">
        <f t="shared" si="74"/>
        <v>2019</v>
      </c>
      <c r="AK478" s="80" t="s">
        <v>163</v>
      </c>
      <c r="AL478" s="80" t="s">
        <v>156</v>
      </c>
      <c r="AM478" s="80" t="s">
        <v>147</v>
      </c>
      <c r="AN478" s="80" t="s">
        <v>46</v>
      </c>
      <c r="AO478" s="80" t="s">
        <v>15</v>
      </c>
      <c r="AP478" s="80" t="s">
        <v>14</v>
      </c>
      <c r="AQ478" s="80">
        <v>16</v>
      </c>
      <c r="AR478">
        <f t="shared" si="75"/>
        <v>2020</v>
      </c>
    </row>
    <row r="479" spans="27:44" x14ac:dyDescent="0.3">
      <c r="AA479" s="80" t="s">
        <v>143</v>
      </c>
      <c r="AB479" s="80" t="s">
        <v>147</v>
      </c>
      <c r="AC479" s="80" t="s">
        <v>61</v>
      </c>
      <c r="AD479" s="80" t="s">
        <v>116</v>
      </c>
      <c r="AE479" s="80" t="s">
        <v>23</v>
      </c>
      <c r="AF479" s="80" t="s">
        <v>145</v>
      </c>
      <c r="AG479" s="80">
        <v>1934.5414628945291</v>
      </c>
      <c r="AH479" s="80" t="s">
        <v>33</v>
      </c>
      <c r="AI479">
        <f t="shared" si="74"/>
        <v>2019</v>
      </c>
      <c r="AK479" s="80" t="s">
        <v>163</v>
      </c>
      <c r="AL479" s="80" t="s">
        <v>156</v>
      </c>
      <c r="AM479" s="80" t="s">
        <v>147</v>
      </c>
      <c r="AN479" s="80" t="s">
        <v>46</v>
      </c>
      <c r="AO479" s="80" t="s">
        <v>4</v>
      </c>
      <c r="AP479" s="80" t="s">
        <v>8</v>
      </c>
      <c r="AQ479" s="80">
        <v>1372</v>
      </c>
      <c r="AR479">
        <f t="shared" si="75"/>
        <v>2020</v>
      </c>
    </row>
    <row r="480" spans="27:44" x14ac:dyDescent="0.3">
      <c r="AA480" s="80" t="s">
        <v>143</v>
      </c>
      <c r="AB480" s="80" t="s">
        <v>147</v>
      </c>
      <c r="AC480" s="80" t="s">
        <v>61</v>
      </c>
      <c r="AD480" s="80" t="s">
        <v>116</v>
      </c>
      <c r="AE480" s="80" t="s">
        <v>23</v>
      </c>
      <c r="AF480" s="80" t="s">
        <v>146</v>
      </c>
      <c r="AG480" s="80">
        <v>349.61290200054646</v>
      </c>
      <c r="AH480" s="80" t="s">
        <v>33</v>
      </c>
      <c r="AI480">
        <f t="shared" si="74"/>
        <v>2019</v>
      </c>
      <c r="AK480" s="80" t="s">
        <v>163</v>
      </c>
      <c r="AL480" s="80" t="s">
        <v>156</v>
      </c>
      <c r="AM480" s="80" t="s">
        <v>147</v>
      </c>
      <c r="AN480" s="80" t="s">
        <v>46</v>
      </c>
      <c r="AO480" s="80" t="s">
        <v>11</v>
      </c>
      <c r="AP480" s="80" t="s">
        <v>8</v>
      </c>
      <c r="AQ480" s="80">
        <v>262</v>
      </c>
      <c r="AR480">
        <f t="shared" si="75"/>
        <v>2020</v>
      </c>
    </row>
    <row r="481" spans="27:44" x14ac:dyDescent="0.3">
      <c r="AA481" s="80" t="s">
        <v>143</v>
      </c>
      <c r="AB481" s="80" t="s">
        <v>147</v>
      </c>
      <c r="AC481" s="80" t="s">
        <v>61</v>
      </c>
      <c r="AD481" s="80" t="s">
        <v>26</v>
      </c>
      <c r="AE481" s="80" t="s">
        <v>18</v>
      </c>
      <c r="AF481" s="80" t="s">
        <v>145</v>
      </c>
      <c r="AG481" s="80">
        <v>8366.3121898733079</v>
      </c>
      <c r="AH481" s="80" t="s">
        <v>33</v>
      </c>
      <c r="AI481">
        <f t="shared" si="74"/>
        <v>2019</v>
      </c>
      <c r="AK481" s="80" t="s">
        <v>163</v>
      </c>
      <c r="AL481" s="80" t="s">
        <v>156</v>
      </c>
      <c r="AM481" s="80" t="s">
        <v>147</v>
      </c>
      <c r="AN481" s="80" t="s">
        <v>46</v>
      </c>
      <c r="AO481" s="80" t="s">
        <v>11</v>
      </c>
      <c r="AP481" s="80" t="s">
        <v>12</v>
      </c>
      <c r="AQ481" s="80">
        <v>1</v>
      </c>
      <c r="AR481">
        <f t="shared" si="75"/>
        <v>2020</v>
      </c>
    </row>
    <row r="482" spans="27:44" x14ac:dyDescent="0.3">
      <c r="AA482" s="80" t="s">
        <v>143</v>
      </c>
      <c r="AB482" s="80" t="s">
        <v>147</v>
      </c>
      <c r="AC482" s="80" t="s">
        <v>61</v>
      </c>
      <c r="AD482" s="80" t="s">
        <v>26</v>
      </c>
      <c r="AE482" s="80" t="s">
        <v>19</v>
      </c>
      <c r="AF482" s="80" t="s">
        <v>149</v>
      </c>
      <c r="AG482" s="80">
        <v>0.10714200139045715</v>
      </c>
      <c r="AH482" s="80" t="s">
        <v>33</v>
      </c>
      <c r="AI482">
        <f t="shared" si="74"/>
        <v>2019</v>
      </c>
      <c r="AK482" s="80" t="s">
        <v>163</v>
      </c>
      <c r="AL482" s="80" t="s">
        <v>156</v>
      </c>
      <c r="AM482" s="80" t="s">
        <v>147</v>
      </c>
      <c r="AN482" s="80" t="s">
        <v>55</v>
      </c>
      <c r="AO482" s="80" t="s">
        <v>20</v>
      </c>
      <c r="AP482" s="80" t="s">
        <v>14</v>
      </c>
      <c r="AQ482" s="80">
        <v>11</v>
      </c>
      <c r="AR482">
        <f t="shared" si="75"/>
        <v>2020</v>
      </c>
    </row>
    <row r="483" spans="27:44" x14ac:dyDescent="0.3">
      <c r="AA483" s="80" t="s">
        <v>143</v>
      </c>
      <c r="AB483" s="80" t="s">
        <v>147</v>
      </c>
      <c r="AC483" s="80" t="s">
        <v>61</v>
      </c>
      <c r="AD483" s="80" t="s">
        <v>26</v>
      </c>
      <c r="AE483" s="80" t="s">
        <v>19</v>
      </c>
      <c r="AF483" s="80" t="s">
        <v>145</v>
      </c>
      <c r="AG483" s="80">
        <v>9560.2430647462606</v>
      </c>
      <c r="AH483" s="80" t="s">
        <v>33</v>
      </c>
      <c r="AI483">
        <f t="shared" si="74"/>
        <v>2019</v>
      </c>
      <c r="AK483" s="80" t="s">
        <v>163</v>
      </c>
      <c r="AL483" s="80" t="s">
        <v>156</v>
      </c>
      <c r="AM483" s="80" t="s">
        <v>147</v>
      </c>
      <c r="AN483" s="80" t="s">
        <v>55</v>
      </c>
      <c r="AO483" s="80" t="s">
        <v>116</v>
      </c>
      <c r="AP483" s="80" t="s">
        <v>22</v>
      </c>
      <c r="AQ483" s="80">
        <v>21</v>
      </c>
      <c r="AR483">
        <f t="shared" si="75"/>
        <v>2020</v>
      </c>
    </row>
    <row r="484" spans="27:44" x14ac:dyDescent="0.3">
      <c r="AA484" s="80" t="s">
        <v>143</v>
      </c>
      <c r="AB484" s="80" t="s">
        <v>147</v>
      </c>
      <c r="AC484" s="80" t="s">
        <v>61</v>
      </c>
      <c r="AD484" s="80" t="s">
        <v>26</v>
      </c>
      <c r="AE484" s="80" t="s">
        <v>17</v>
      </c>
      <c r="AF484" s="80" t="s">
        <v>145</v>
      </c>
      <c r="AG484" s="80">
        <v>899.64515894651413</v>
      </c>
      <c r="AH484" s="80" t="s">
        <v>33</v>
      </c>
      <c r="AI484">
        <f t="shared" si="74"/>
        <v>2019</v>
      </c>
      <c r="AK484" s="80" t="s">
        <v>163</v>
      </c>
      <c r="AL484" s="80" t="s">
        <v>156</v>
      </c>
      <c r="AM484" s="80" t="s">
        <v>147</v>
      </c>
      <c r="AN484" s="80" t="s">
        <v>55</v>
      </c>
      <c r="AO484" s="80" t="s">
        <v>116</v>
      </c>
      <c r="AP484" s="80" t="s">
        <v>23</v>
      </c>
      <c r="AQ484" s="80">
        <v>9</v>
      </c>
      <c r="AR484">
        <f t="shared" si="75"/>
        <v>2020</v>
      </c>
    </row>
    <row r="485" spans="27:44" x14ac:dyDescent="0.3">
      <c r="AA485" s="80" t="s">
        <v>143</v>
      </c>
      <c r="AB485" s="80" t="s">
        <v>147</v>
      </c>
      <c r="AC485" s="80" t="s">
        <v>61</v>
      </c>
      <c r="AD485" s="80" t="s">
        <v>25</v>
      </c>
      <c r="AE485" s="80" t="s">
        <v>18</v>
      </c>
      <c r="AF485" s="80" t="s">
        <v>145</v>
      </c>
      <c r="AG485" s="80">
        <v>106</v>
      </c>
      <c r="AH485" s="80" t="s">
        <v>33</v>
      </c>
      <c r="AI485">
        <f t="shared" si="74"/>
        <v>2019</v>
      </c>
      <c r="AK485" s="80" t="s">
        <v>163</v>
      </c>
      <c r="AL485" s="80" t="s">
        <v>156</v>
      </c>
      <c r="AM485" s="80" t="s">
        <v>147</v>
      </c>
      <c r="AN485" s="80" t="s">
        <v>55</v>
      </c>
      <c r="AO485" s="80" t="s">
        <v>13</v>
      </c>
      <c r="AP485" s="80" t="s">
        <v>14</v>
      </c>
      <c r="AQ485" s="80">
        <v>35</v>
      </c>
      <c r="AR485">
        <f t="shared" si="75"/>
        <v>2020</v>
      </c>
    </row>
    <row r="486" spans="27:44" x14ac:dyDescent="0.3">
      <c r="AA486" s="80" t="s">
        <v>143</v>
      </c>
      <c r="AB486" s="80" t="s">
        <v>147</v>
      </c>
      <c r="AC486" s="80" t="s">
        <v>61</v>
      </c>
      <c r="AD486" s="80" t="s">
        <v>25</v>
      </c>
      <c r="AE486" s="80" t="s">
        <v>19</v>
      </c>
      <c r="AF486" s="80" t="s">
        <v>149</v>
      </c>
      <c r="AG486" s="80">
        <v>0.60714197158813477</v>
      </c>
      <c r="AH486" s="80" t="s">
        <v>33</v>
      </c>
      <c r="AI486">
        <f t="shared" si="74"/>
        <v>2019</v>
      </c>
      <c r="AK486" s="80" t="s">
        <v>163</v>
      </c>
      <c r="AL486" s="80" t="s">
        <v>156</v>
      </c>
      <c r="AM486" s="80" t="s">
        <v>147</v>
      </c>
      <c r="AN486" s="80" t="s">
        <v>55</v>
      </c>
      <c r="AO486" s="80" t="s">
        <v>15</v>
      </c>
      <c r="AP486" s="80" t="s">
        <v>14</v>
      </c>
      <c r="AQ486" s="80">
        <v>37</v>
      </c>
      <c r="AR486">
        <f t="shared" si="75"/>
        <v>2020</v>
      </c>
    </row>
    <row r="487" spans="27:44" x14ac:dyDescent="0.3">
      <c r="AA487" s="80" t="s">
        <v>143</v>
      </c>
      <c r="AB487" s="80" t="s">
        <v>147</v>
      </c>
      <c r="AC487" s="80" t="s">
        <v>61</v>
      </c>
      <c r="AD487" s="80" t="s">
        <v>25</v>
      </c>
      <c r="AE487" s="80" t="s">
        <v>19</v>
      </c>
      <c r="AF487" s="80" t="s">
        <v>145</v>
      </c>
      <c r="AG487" s="80">
        <v>1348.5103649199009</v>
      </c>
      <c r="AH487" s="80" t="s">
        <v>33</v>
      </c>
      <c r="AI487">
        <f t="shared" si="74"/>
        <v>2019</v>
      </c>
      <c r="AK487" s="80" t="s">
        <v>163</v>
      </c>
      <c r="AL487" s="80" t="s">
        <v>156</v>
      </c>
      <c r="AM487" s="80" t="s">
        <v>147</v>
      </c>
      <c r="AN487" s="80" t="s">
        <v>55</v>
      </c>
      <c r="AO487" s="80" t="s">
        <v>4</v>
      </c>
      <c r="AP487" s="80" t="s">
        <v>8</v>
      </c>
      <c r="AQ487" s="80">
        <v>3667</v>
      </c>
      <c r="AR487">
        <f t="shared" si="75"/>
        <v>2020</v>
      </c>
    </row>
    <row r="488" spans="27:44" x14ac:dyDescent="0.3">
      <c r="AA488" s="80" t="s">
        <v>143</v>
      </c>
      <c r="AB488" s="80" t="s">
        <v>147</v>
      </c>
      <c r="AC488" s="80" t="s">
        <v>61</v>
      </c>
      <c r="AD488" s="80" t="s">
        <v>25</v>
      </c>
      <c r="AE488" s="80" t="s">
        <v>17</v>
      </c>
      <c r="AF488" s="80" t="s">
        <v>145</v>
      </c>
      <c r="AG488" s="80">
        <v>594.89746397733688</v>
      </c>
      <c r="AH488" s="80" t="s">
        <v>33</v>
      </c>
      <c r="AI488">
        <f t="shared" si="74"/>
        <v>2019</v>
      </c>
      <c r="AK488" s="80" t="s">
        <v>163</v>
      </c>
      <c r="AL488" s="80" t="s">
        <v>156</v>
      </c>
      <c r="AM488" s="80" t="s">
        <v>147</v>
      </c>
      <c r="AN488" s="80" t="s">
        <v>55</v>
      </c>
      <c r="AO488" s="80" t="s">
        <v>11</v>
      </c>
      <c r="AP488" s="80" t="s">
        <v>8</v>
      </c>
      <c r="AQ488" s="80">
        <v>726</v>
      </c>
      <c r="AR488">
        <f t="shared" si="75"/>
        <v>2020</v>
      </c>
    </row>
    <row r="489" spans="27:44" x14ac:dyDescent="0.3">
      <c r="AA489" s="80" t="s">
        <v>143</v>
      </c>
      <c r="AB489" s="80" t="s">
        <v>147</v>
      </c>
      <c r="AC489" s="80" t="s">
        <v>61</v>
      </c>
      <c r="AD489" s="80" t="s">
        <v>16</v>
      </c>
      <c r="AE489" s="80" t="s">
        <v>18</v>
      </c>
      <c r="AF489" s="80" t="s">
        <v>149</v>
      </c>
      <c r="AG489" s="80">
        <v>18.259204939007759</v>
      </c>
      <c r="AH489" s="80" t="s">
        <v>33</v>
      </c>
      <c r="AI489">
        <f t="shared" si="74"/>
        <v>2019</v>
      </c>
      <c r="AK489" s="80" t="s">
        <v>163</v>
      </c>
      <c r="AL489" s="80" t="s">
        <v>156</v>
      </c>
      <c r="AM489" s="80" t="s">
        <v>147</v>
      </c>
      <c r="AN489" s="80" t="s">
        <v>55</v>
      </c>
      <c r="AO489" s="80" t="s">
        <v>11</v>
      </c>
      <c r="AP489" s="80" t="s">
        <v>10</v>
      </c>
      <c r="AQ489" s="80">
        <v>1</v>
      </c>
      <c r="AR489">
        <f t="shared" si="75"/>
        <v>2020</v>
      </c>
    </row>
    <row r="490" spans="27:44" x14ac:dyDescent="0.3">
      <c r="AA490" s="80" t="s">
        <v>143</v>
      </c>
      <c r="AB490" s="80" t="s">
        <v>147</v>
      </c>
      <c r="AC490" s="80" t="s">
        <v>61</v>
      </c>
      <c r="AD490" s="80" t="s">
        <v>16</v>
      </c>
      <c r="AE490" s="80" t="s">
        <v>18</v>
      </c>
      <c r="AF490" s="80" t="s">
        <v>145</v>
      </c>
      <c r="AG490" s="80">
        <v>15770.514695223421</v>
      </c>
      <c r="AH490" s="80" t="s">
        <v>33</v>
      </c>
      <c r="AI490">
        <f t="shared" si="74"/>
        <v>2019</v>
      </c>
      <c r="AK490" s="80" t="s">
        <v>163</v>
      </c>
      <c r="AL490" s="80" t="s">
        <v>156</v>
      </c>
      <c r="AM490" s="80" t="s">
        <v>147</v>
      </c>
      <c r="AN490" s="80" t="s">
        <v>56</v>
      </c>
      <c r="AO490" s="80" t="s">
        <v>20</v>
      </c>
      <c r="AP490" s="80" t="s">
        <v>14</v>
      </c>
      <c r="AQ490" s="80">
        <v>1</v>
      </c>
      <c r="AR490">
        <f t="shared" si="75"/>
        <v>2020</v>
      </c>
    </row>
    <row r="491" spans="27:44" x14ac:dyDescent="0.3">
      <c r="AA491" s="80" t="s">
        <v>143</v>
      </c>
      <c r="AB491" s="80" t="s">
        <v>147</v>
      </c>
      <c r="AC491" s="80" t="s">
        <v>61</v>
      </c>
      <c r="AD491" s="80" t="s">
        <v>16</v>
      </c>
      <c r="AE491" s="80" t="s">
        <v>18</v>
      </c>
      <c r="AF491" s="80" t="s">
        <v>146</v>
      </c>
      <c r="AG491" s="80">
        <v>2</v>
      </c>
      <c r="AH491" s="80" t="s">
        <v>33</v>
      </c>
      <c r="AI491">
        <f t="shared" si="74"/>
        <v>2019</v>
      </c>
      <c r="AK491" s="80" t="s">
        <v>163</v>
      </c>
      <c r="AL491" s="80" t="s">
        <v>156</v>
      </c>
      <c r="AM491" s="80" t="s">
        <v>147</v>
      </c>
      <c r="AN491" s="80" t="s">
        <v>56</v>
      </c>
      <c r="AO491" s="80" t="s">
        <v>116</v>
      </c>
      <c r="AP491" s="80" t="s">
        <v>22</v>
      </c>
      <c r="AQ491" s="80">
        <v>6</v>
      </c>
      <c r="AR491">
        <f t="shared" si="75"/>
        <v>2020</v>
      </c>
    </row>
    <row r="492" spans="27:44" x14ac:dyDescent="0.3">
      <c r="AA492" s="80" t="s">
        <v>143</v>
      </c>
      <c r="AB492" s="80" t="s">
        <v>147</v>
      </c>
      <c r="AC492" s="80" t="s">
        <v>61</v>
      </c>
      <c r="AD492" s="80" t="s">
        <v>16</v>
      </c>
      <c r="AE492" s="80" t="s">
        <v>19</v>
      </c>
      <c r="AF492" s="80" t="s">
        <v>149</v>
      </c>
      <c r="AG492" s="80">
        <v>2.620965987443924</v>
      </c>
      <c r="AH492" s="80" t="s">
        <v>33</v>
      </c>
      <c r="AI492">
        <f t="shared" si="74"/>
        <v>2019</v>
      </c>
      <c r="AK492" s="80" t="s">
        <v>163</v>
      </c>
      <c r="AL492" s="80" t="s">
        <v>156</v>
      </c>
      <c r="AM492" s="80" t="s">
        <v>147</v>
      </c>
      <c r="AN492" s="80" t="s">
        <v>56</v>
      </c>
      <c r="AO492" s="80" t="s">
        <v>116</v>
      </c>
      <c r="AP492" s="80" t="s">
        <v>23</v>
      </c>
      <c r="AQ492" s="80">
        <v>3</v>
      </c>
      <c r="AR492">
        <f t="shared" si="75"/>
        <v>2020</v>
      </c>
    </row>
    <row r="493" spans="27:44" x14ac:dyDescent="0.3">
      <c r="AA493" s="80" t="s">
        <v>143</v>
      </c>
      <c r="AB493" s="80" t="s">
        <v>147</v>
      </c>
      <c r="AC493" s="80" t="s">
        <v>61</v>
      </c>
      <c r="AD493" s="80" t="s">
        <v>16</v>
      </c>
      <c r="AE493" s="80" t="s">
        <v>19</v>
      </c>
      <c r="AF493" s="80" t="s">
        <v>145</v>
      </c>
      <c r="AG493" s="80">
        <v>6508.2050128690898</v>
      </c>
      <c r="AH493" s="80" t="s">
        <v>33</v>
      </c>
      <c r="AI493">
        <f t="shared" si="74"/>
        <v>2019</v>
      </c>
      <c r="AK493" s="80" t="s">
        <v>163</v>
      </c>
      <c r="AL493" s="80" t="s">
        <v>156</v>
      </c>
      <c r="AM493" s="80" t="s">
        <v>147</v>
      </c>
      <c r="AN493" s="80" t="s">
        <v>56</v>
      </c>
      <c r="AO493" s="80" t="s">
        <v>25</v>
      </c>
      <c r="AP493" s="80" t="s">
        <v>17</v>
      </c>
      <c r="AQ493" s="80">
        <v>1</v>
      </c>
      <c r="AR493">
        <f t="shared" si="75"/>
        <v>2020</v>
      </c>
    </row>
    <row r="494" spans="27:44" x14ac:dyDescent="0.3">
      <c r="AA494" s="80" t="s">
        <v>143</v>
      </c>
      <c r="AB494" s="80" t="s">
        <v>147</v>
      </c>
      <c r="AC494" s="80" t="s">
        <v>61</v>
      </c>
      <c r="AD494" s="80" t="s">
        <v>16</v>
      </c>
      <c r="AE494" s="80" t="s">
        <v>17</v>
      </c>
      <c r="AF494" s="80" t="s">
        <v>149</v>
      </c>
      <c r="AG494" s="80">
        <v>1.0714280009269714</v>
      </c>
      <c r="AH494" s="80" t="s">
        <v>33</v>
      </c>
      <c r="AI494">
        <f t="shared" si="74"/>
        <v>2019</v>
      </c>
      <c r="AK494" s="80" t="s">
        <v>163</v>
      </c>
      <c r="AL494" s="80" t="s">
        <v>156</v>
      </c>
      <c r="AM494" s="80" t="s">
        <v>147</v>
      </c>
      <c r="AN494" s="80" t="s">
        <v>56</v>
      </c>
      <c r="AO494" s="80" t="s">
        <v>13</v>
      </c>
      <c r="AP494" s="80" t="s">
        <v>14</v>
      </c>
      <c r="AQ494" s="80">
        <v>8</v>
      </c>
      <c r="AR494">
        <f t="shared" si="75"/>
        <v>2020</v>
      </c>
    </row>
    <row r="495" spans="27:44" x14ac:dyDescent="0.3">
      <c r="AA495" s="80" t="s">
        <v>143</v>
      </c>
      <c r="AB495" s="80" t="s">
        <v>147</v>
      </c>
      <c r="AC495" s="80" t="s">
        <v>61</v>
      </c>
      <c r="AD495" s="80" t="s">
        <v>16</v>
      </c>
      <c r="AE495" s="80" t="s">
        <v>17</v>
      </c>
      <c r="AF495" s="80" t="s">
        <v>145</v>
      </c>
      <c r="AG495" s="80">
        <v>3633.8824519142509</v>
      </c>
      <c r="AH495" s="80" t="s">
        <v>33</v>
      </c>
      <c r="AI495">
        <f t="shared" si="74"/>
        <v>2019</v>
      </c>
      <c r="AK495" s="80" t="s">
        <v>163</v>
      </c>
      <c r="AL495" s="80" t="s">
        <v>156</v>
      </c>
      <c r="AM495" s="80" t="s">
        <v>147</v>
      </c>
      <c r="AN495" s="80" t="s">
        <v>56</v>
      </c>
      <c r="AO495" s="80" t="s">
        <v>15</v>
      </c>
      <c r="AP495" s="80" t="s">
        <v>14</v>
      </c>
      <c r="AQ495" s="80">
        <v>11</v>
      </c>
      <c r="AR495">
        <f t="shared" si="75"/>
        <v>2020</v>
      </c>
    </row>
    <row r="496" spans="27:44" x14ac:dyDescent="0.3">
      <c r="AA496" s="80" t="s">
        <v>143</v>
      </c>
      <c r="AB496" s="80" t="s">
        <v>147</v>
      </c>
      <c r="AC496" s="80" t="s">
        <v>61</v>
      </c>
      <c r="AD496" s="80" t="s">
        <v>13</v>
      </c>
      <c r="AE496" s="80" t="s">
        <v>5</v>
      </c>
      <c r="AF496" s="80" t="s">
        <v>145</v>
      </c>
      <c r="AG496" s="80">
        <v>71.481558006256819</v>
      </c>
      <c r="AH496" s="80" t="s">
        <v>33</v>
      </c>
      <c r="AI496">
        <f t="shared" si="74"/>
        <v>2019</v>
      </c>
      <c r="AK496" s="80" t="s">
        <v>163</v>
      </c>
      <c r="AL496" s="80" t="s">
        <v>156</v>
      </c>
      <c r="AM496" s="80" t="s">
        <v>147</v>
      </c>
      <c r="AN496" s="80" t="s">
        <v>56</v>
      </c>
      <c r="AO496" s="80" t="s">
        <v>4</v>
      </c>
      <c r="AP496" s="80" t="s">
        <v>8</v>
      </c>
      <c r="AQ496" s="80">
        <v>1034</v>
      </c>
      <c r="AR496">
        <f t="shared" si="75"/>
        <v>2020</v>
      </c>
    </row>
    <row r="497" spans="27:44" x14ac:dyDescent="0.3">
      <c r="AA497" s="80" t="s">
        <v>143</v>
      </c>
      <c r="AB497" s="80" t="s">
        <v>147</v>
      </c>
      <c r="AC497" s="80" t="s">
        <v>61</v>
      </c>
      <c r="AD497" s="80" t="s">
        <v>13</v>
      </c>
      <c r="AE497" s="80" t="s">
        <v>7</v>
      </c>
      <c r="AF497" s="80" t="s">
        <v>145</v>
      </c>
      <c r="AG497" s="80">
        <v>12355.421638872474</v>
      </c>
      <c r="AH497" s="80">
        <v>0.63778875000000002</v>
      </c>
      <c r="AI497">
        <f t="shared" si="74"/>
        <v>2019</v>
      </c>
      <c r="AK497" s="80" t="s">
        <v>163</v>
      </c>
      <c r="AL497" s="80" t="s">
        <v>156</v>
      </c>
      <c r="AM497" s="80" t="s">
        <v>147</v>
      </c>
      <c r="AN497" s="80" t="s">
        <v>56</v>
      </c>
      <c r="AO497" s="80" t="s">
        <v>11</v>
      </c>
      <c r="AP497" s="80" t="s">
        <v>8</v>
      </c>
      <c r="AQ497" s="80">
        <v>216</v>
      </c>
      <c r="AR497">
        <f t="shared" si="75"/>
        <v>2020</v>
      </c>
    </row>
    <row r="498" spans="27:44" x14ac:dyDescent="0.3">
      <c r="AA498" s="80" t="s">
        <v>143</v>
      </c>
      <c r="AB498" s="80" t="s">
        <v>147</v>
      </c>
      <c r="AC498" s="80" t="s">
        <v>61</v>
      </c>
      <c r="AD498" s="80" t="s">
        <v>13</v>
      </c>
      <c r="AE498" s="80" t="s">
        <v>14</v>
      </c>
      <c r="AF498" s="80" t="s">
        <v>149</v>
      </c>
      <c r="AG498" s="80">
        <v>2.6428559720516205</v>
      </c>
      <c r="AH498" s="80" t="s">
        <v>33</v>
      </c>
      <c r="AI498">
        <f t="shared" si="74"/>
        <v>2019</v>
      </c>
      <c r="AK498" s="80" t="s">
        <v>163</v>
      </c>
      <c r="AL498" s="80" t="s">
        <v>156</v>
      </c>
      <c r="AM498" s="80" t="s">
        <v>147</v>
      </c>
      <c r="AN498" s="80" t="s">
        <v>57</v>
      </c>
      <c r="AO498" s="80" t="s">
        <v>20</v>
      </c>
      <c r="AP498" s="80" t="s">
        <v>14</v>
      </c>
      <c r="AQ498" s="80">
        <v>8</v>
      </c>
      <c r="AR498">
        <f t="shared" si="75"/>
        <v>2020</v>
      </c>
    </row>
    <row r="499" spans="27:44" x14ac:dyDescent="0.3">
      <c r="AA499" s="80" t="s">
        <v>143</v>
      </c>
      <c r="AB499" s="80" t="s">
        <v>147</v>
      </c>
      <c r="AC499" s="80" t="s">
        <v>61</v>
      </c>
      <c r="AD499" s="80" t="s">
        <v>13</v>
      </c>
      <c r="AE499" s="80" t="s">
        <v>14</v>
      </c>
      <c r="AF499" s="80" t="s">
        <v>145</v>
      </c>
      <c r="AG499" s="80">
        <v>31383.17119159922</v>
      </c>
      <c r="AH499" s="80">
        <v>1.16529375</v>
      </c>
      <c r="AI499">
        <f t="shared" si="74"/>
        <v>2019</v>
      </c>
      <c r="AK499" s="80" t="s">
        <v>163</v>
      </c>
      <c r="AL499" s="80" t="s">
        <v>156</v>
      </c>
      <c r="AM499" s="80" t="s">
        <v>147</v>
      </c>
      <c r="AN499" s="80" t="s">
        <v>57</v>
      </c>
      <c r="AO499" s="80" t="s">
        <v>116</v>
      </c>
      <c r="AP499" s="80" t="s">
        <v>22</v>
      </c>
      <c r="AQ499" s="80">
        <v>8</v>
      </c>
      <c r="AR499">
        <f t="shared" si="75"/>
        <v>2020</v>
      </c>
    </row>
    <row r="500" spans="27:44" x14ac:dyDescent="0.3">
      <c r="AA500" s="80" t="s">
        <v>143</v>
      </c>
      <c r="AB500" s="80" t="s">
        <v>147</v>
      </c>
      <c r="AC500" s="80" t="s">
        <v>61</v>
      </c>
      <c r="AD500" s="80" t="s">
        <v>13</v>
      </c>
      <c r="AE500" s="80" t="s">
        <v>14</v>
      </c>
      <c r="AF500" s="80" t="s">
        <v>146</v>
      </c>
      <c r="AG500" s="80">
        <v>2</v>
      </c>
      <c r="AH500" s="80">
        <v>1.93930318</v>
      </c>
      <c r="AI500">
        <f t="shared" si="74"/>
        <v>2019</v>
      </c>
      <c r="AK500" s="80" t="s">
        <v>163</v>
      </c>
      <c r="AL500" s="80" t="s">
        <v>156</v>
      </c>
      <c r="AM500" s="80" t="s">
        <v>147</v>
      </c>
      <c r="AN500" s="80" t="s">
        <v>57</v>
      </c>
      <c r="AO500" s="80" t="s">
        <v>116</v>
      </c>
      <c r="AP500" s="80" t="s">
        <v>23</v>
      </c>
      <c r="AQ500" s="80">
        <v>7</v>
      </c>
      <c r="AR500">
        <f t="shared" si="75"/>
        <v>2020</v>
      </c>
    </row>
    <row r="501" spans="27:44" x14ac:dyDescent="0.3">
      <c r="AA501" s="80" t="s">
        <v>143</v>
      </c>
      <c r="AB501" s="80" t="s">
        <v>147</v>
      </c>
      <c r="AC501" s="80" t="s">
        <v>61</v>
      </c>
      <c r="AD501" s="80" t="s">
        <v>13</v>
      </c>
      <c r="AE501" s="80" t="s">
        <v>6</v>
      </c>
      <c r="AF501" s="80" t="s">
        <v>145</v>
      </c>
      <c r="AG501" s="80">
        <v>420.50691002607346</v>
      </c>
      <c r="AH501" s="80" t="s">
        <v>33</v>
      </c>
      <c r="AI501">
        <f t="shared" si="74"/>
        <v>2019</v>
      </c>
      <c r="AK501" s="80" t="s">
        <v>163</v>
      </c>
      <c r="AL501" s="80" t="s">
        <v>156</v>
      </c>
      <c r="AM501" s="80" t="s">
        <v>147</v>
      </c>
      <c r="AN501" s="80" t="s">
        <v>57</v>
      </c>
      <c r="AO501" s="80" t="s">
        <v>13</v>
      </c>
      <c r="AP501" s="80" t="s">
        <v>14</v>
      </c>
      <c r="AQ501" s="80">
        <v>21</v>
      </c>
      <c r="AR501">
        <f t="shared" si="75"/>
        <v>2020</v>
      </c>
    </row>
    <row r="502" spans="27:44" x14ac:dyDescent="0.3">
      <c r="AA502" s="80" t="s">
        <v>143</v>
      </c>
      <c r="AB502" s="80" t="s">
        <v>147</v>
      </c>
      <c r="AC502" s="80" t="s">
        <v>61</v>
      </c>
      <c r="AD502" s="80" t="s">
        <v>15</v>
      </c>
      <c r="AE502" s="80" t="s">
        <v>14</v>
      </c>
      <c r="AF502" s="80" t="s">
        <v>145</v>
      </c>
      <c r="AG502" s="80">
        <v>20071.373183581978</v>
      </c>
      <c r="AH502" s="80">
        <v>1.0442970899999999</v>
      </c>
      <c r="AI502">
        <f t="shared" si="74"/>
        <v>2019</v>
      </c>
      <c r="AK502" s="80" t="s">
        <v>163</v>
      </c>
      <c r="AL502" s="80" t="s">
        <v>156</v>
      </c>
      <c r="AM502" s="80" t="s">
        <v>147</v>
      </c>
      <c r="AN502" s="80" t="s">
        <v>57</v>
      </c>
      <c r="AO502" s="80" t="s">
        <v>15</v>
      </c>
      <c r="AP502" s="80" t="s">
        <v>14</v>
      </c>
      <c r="AQ502" s="80">
        <v>28</v>
      </c>
      <c r="AR502">
        <f t="shared" si="75"/>
        <v>2020</v>
      </c>
    </row>
    <row r="503" spans="27:44" x14ac:dyDescent="0.3">
      <c r="AA503" s="80" t="s">
        <v>143</v>
      </c>
      <c r="AB503" s="80" t="s">
        <v>147</v>
      </c>
      <c r="AC503" s="80" t="s">
        <v>61</v>
      </c>
      <c r="AD503" s="80" t="s">
        <v>15</v>
      </c>
      <c r="AE503" s="80" t="s">
        <v>14</v>
      </c>
      <c r="AF503" s="80" t="s">
        <v>146</v>
      </c>
      <c r="AG503" s="80">
        <v>1</v>
      </c>
      <c r="AH503" s="80">
        <v>0.66674730000000004</v>
      </c>
      <c r="AI503">
        <f t="shared" si="74"/>
        <v>2019</v>
      </c>
      <c r="AK503" s="80" t="s">
        <v>163</v>
      </c>
      <c r="AL503" s="80" t="s">
        <v>156</v>
      </c>
      <c r="AM503" s="80" t="s">
        <v>147</v>
      </c>
      <c r="AN503" s="80" t="s">
        <v>57</v>
      </c>
      <c r="AO503" s="80" t="s">
        <v>4</v>
      </c>
      <c r="AP503" s="80" t="s">
        <v>8</v>
      </c>
      <c r="AQ503" s="80">
        <v>2701</v>
      </c>
      <c r="AR503">
        <f t="shared" si="75"/>
        <v>2020</v>
      </c>
    </row>
    <row r="504" spans="27:44" x14ac:dyDescent="0.3">
      <c r="AA504" s="80" t="s">
        <v>143</v>
      </c>
      <c r="AB504" s="80" t="s">
        <v>147</v>
      </c>
      <c r="AC504" s="80" t="s">
        <v>61</v>
      </c>
      <c r="AD504" s="80" t="s">
        <v>15</v>
      </c>
      <c r="AE504" s="80" t="s">
        <v>12</v>
      </c>
      <c r="AF504" s="80" t="s">
        <v>145</v>
      </c>
      <c r="AG504" s="80">
        <v>858.32257899641991</v>
      </c>
      <c r="AH504" s="80">
        <v>0.45433234</v>
      </c>
      <c r="AI504">
        <f t="shared" si="74"/>
        <v>2019</v>
      </c>
      <c r="AK504" s="80" t="s">
        <v>163</v>
      </c>
      <c r="AL504" s="80" t="s">
        <v>156</v>
      </c>
      <c r="AM504" s="80" t="s">
        <v>147</v>
      </c>
      <c r="AN504" s="80" t="s">
        <v>57</v>
      </c>
      <c r="AO504" s="80" t="s">
        <v>11</v>
      </c>
      <c r="AP504" s="80" t="s">
        <v>8</v>
      </c>
      <c r="AQ504" s="80">
        <v>444</v>
      </c>
      <c r="AR504">
        <f t="shared" si="75"/>
        <v>2020</v>
      </c>
    </row>
    <row r="505" spans="27:44" x14ac:dyDescent="0.3">
      <c r="AA505" s="80" t="s">
        <v>143</v>
      </c>
      <c r="AB505" s="80" t="s">
        <v>147</v>
      </c>
      <c r="AC505" s="80" t="s">
        <v>61</v>
      </c>
      <c r="AD505" s="80" t="s">
        <v>4</v>
      </c>
      <c r="AE505" s="80" t="s">
        <v>5</v>
      </c>
      <c r="AF505" s="80" t="s">
        <v>145</v>
      </c>
      <c r="AG505" s="80">
        <v>7461.664178006351</v>
      </c>
      <c r="AH505" s="80" t="s">
        <v>33</v>
      </c>
      <c r="AI505">
        <f t="shared" si="74"/>
        <v>2019</v>
      </c>
      <c r="AK505" s="80" t="s">
        <v>163</v>
      </c>
      <c r="AL505" s="80" t="s">
        <v>156</v>
      </c>
      <c r="AM505" s="80" t="s">
        <v>147</v>
      </c>
      <c r="AN505" s="80" t="s">
        <v>58</v>
      </c>
      <c r="AO505" s="80" t="s">
        <v>20</v>
      </c>
      <c r="AP505" s="80" t="s">
        <v>14</v>
      </c>
      <c r="AQ505" s="80">
        <v>3</v>
      </c>
      <c r="AR505">
        <f t="shared" si="75"/>
        <v>2020</v>
      </c>
    </row>
    <row r="506" spans="27:44" x14ac:dyDescent="0.3">
      <c r="AA506" s="80" t="s">
        <v>143</v>
      </c>
      <c r="AB506" s="80" t="s">
        <v>147</v>
      </c>
      <c r="AC506" s="80" t="s">
        <v>61</v>
      </c>
      <c r="AD506" s="80" t="s">
        <v>4</v>
      </c>
      <c r="AE506" s="80" t="s">
        <v>7</v>
      </c>
      <c r="AF506" s="80" t="s">
        <v>145</v>
      </c>
      <c r="AG506" s="80">
        <v>356455.79748531803</v>
      </c>
      <c r="AH506" s="80">
        <v>0.77447916000000006</v>
      </c>
      <c r="AI506">
        <f t="shared" si="74"/>
        <v>2019</v>
      </c>
      <c r="AK506" s="80" t="s">
        <v>163</v>
      </c>
      <c r="AL506" s="80" t="s">
        <v>156</v>
      </c>
      <c r="AM506" s="80" t="s">
        <v>147</v>
      </c>
      <c r="AN506" s="80" t="s">
        <v>58</v>
      </c>
      <c r="AO506" s="80" t="s">
        <v>116</v>
      </c>
      <c r="AP506" s="80" t="s">
        <v>22</v>
      </c>
      <c r="AQ506" s="80">
        <v>9</v>
      </c>
      <c r="AR506">
        <f t="shared" si="75"/>
        <v>2020</v>
      </c>
    </row>
    <row r="507" spans="27:44" x14ac:dyDescent="0.3">
      <c r="AA507" s="80" t="s">
        <v>143</v>
      </c>
      <c r="AB507" s="80" t="s">
        <v>147</v>
      </c>
      <c r="AC507" s="80" t="s">
        <v>61</v>
      </c>
      <c r="AD507" s="80" t="s">
        <v>4</v>
      </c>
      <c r="AE507" s="80" t="s">
        <v>8</v>
      </c>
      <c r="AF507" s="80" t="s">
        <v>145</v>
      </c>
      <c r="AG507" s="80">
        <v>113977.36993712932</v>
      </c>
      <c r="AH507" s="80">
        <v>1.45617686</v>
      </c>
      <c r="AI507">
        <f t="shared" si="74"/>
        <v>2019</v>
      </c>
      <c r="AK507" s="80" t="s">
        <v>163</v>
      </c>
      <c r="AL507" s="80" t="s">
        <v>156</v>
      </c>
      <c r="AM507" s="80" t="s">
        <v>147</v>
      </c>
      <c r="AN507" s="80" t="s">
        <v>58</v>
      </c>
      <c r="AO507" s="80" t="s">
        <v>116</v>
      </c>
      <c r="AP507" s="80" t="s">
        <v>23</v>
      </c>
      <c r="AQ507" s="80">
        <v>3</v>
      </c>
      <c r="AR507">
        <f t="shared" si="75"/>
        <v>2020</v>
      </c>
    </row>
    <row r="508" spans="27:44" x14ac:dyDescent="0.3">
      <c r="AA508" s="80" t="s">
        <v>143</v>
      </c>
      <c r="AB508" s="80" t="s">
        <v>147</v>
      </c>
      <c r="AC508" s="80" t="s">
        <v>61</v>
      </c>
      <c r="AD508" s="80" t="s">
        <v>4</v>
      </c>
      <c r="AE508" s="80" t="s">
        <v>8</v>
      </c>
      <c r="AF508" s="80" t="s">
        <v>146</v>
      </c>
      <c r="AG508" s="80">
        <v>6</v>
      </c>
      <c r="AH508" s="80">
        <v>1.1142958199999999</v>
      </c>
      <c r="AI508">
        <f t="shared" si="74"/>
        <v>2019</v>
      </c>
      <c r="AK508" s="80" t="s">
        <v>163</v>
      </c>
      <c r="AL508" s="80" t="s">
        <v>156</v>
      </c>
      <c r="AM508" s="80" t="s">
        <v>147</v>
      </c>
      <c r="AN508" s="80" t="s">
        <v>58</v>
      </c>
      <c r="AO508" s="80" t="s">
        <v>13</v>
      </c>
      <c r="AP508" s="80" t="s">
        <v>14</v>
      </c>
      <c r="AQ508" s="80">
        <v>17</v>
      </c>
      <c r="AR508">
        <f t="shared" si="75"/>
        <v>2020</v>
      </c>
    </row>
    <row r="509" spans="27:44" x14ac:dyDescent="0.3">
      <c r="AA509" s="80" t="s">
        <v>143</v>
      </c>
      <c r="AB509" s="80" t="s">
        <v>147</v>
      </c>
      <c r="AC509" s="80" t="s">
        <v>61</v>
      </c>
      <c r="AD509" s="80" t="s">
        <v>4</v>
      </c>
      <c r="AE509" s="80" t="s">
        <v>9</v>
      </c>
      <c r="AF509" s="80" t="s">
        <v>145</v>
      </c>
      <c r="AG509" s="80">
        <v>66020.477242257446</v>
      </c>
      <c r="AH509" s="80">
        <v>0.81413168000000002</v>
      </c>
      <c r="AI509">
        <f t="shared" si="74"/>
        <v>2019</v>
      </c>
      <c r="AK509" s="80" t="s">
        <v>163</v>
      </c>
      <c r="AL509" s="80" t="s">
        <v>156</v>
      </c>
      <c r="AM509" s="80" t="s">
        <v>147</v>
      </c>
      <c r="AN509" s="80" t="s">
        <v>58</v>
      </c>
      <c r="AO509" s="80" t="s">
        <v>15</v>
      </c>
      <c r="AP509" s="80" t="s">
        <v>14</v>
      </c>
      <c r="AQ509" s="80">
        <v>19</v>
      </c>
      <c r="AR509">
        <f t="shared" si="75"/>
        <v>2020</v>
      </c>
    </row>
    <row r="510" spans="27:44" x14ac:dyDescent="0.3">
      <c r="AA510" s="80" t="s">
        <v>143</v>
      </c>
      <c r="AB510" s="80" t="s">
        <v>147</v>
      </c>
      <c r="AC510" s="80" t="s">
        <v>61</v>
      </c>
      <c r="AD510" s="80" t="s">
        <v>4</v>
      </c>
      <c r="AE510" s="80" t="s">
        <v>9</v>
      </c>
      <c r="AF510" s="80" t="s">
        <v>146</v>
      </c>
      <c r="AG510" s="80">
        <v>4</v>
      </c>
      <c r="AH510" s="80">
        <v>0.50514661999999999</v>
      </c>
      <c r="AI510">
        <f t="shared" si="74"/>
        <v>2019</v>
      </c>
      <c r="AK510" s="80" t="s">
        <v>163</v>
      </c>
      <c r="AL510" s="80" t="s">
        <v>156</v>
      </c>
      <c r="AM510" s="80" t="s">
        <v>147</v>
      </c>
      <c r="AN510" s="80" t="s">
        <v>58</v>
      </c>
      <c r="AO510" s="80" t="s">
        <v>4</v>
      </c>
      <c r="AP510" s="80" t="s">
        <v>8</v>
      </c>
      <c r="AQ510" s="80">
        <v>2353</v>
      </c>
      <c r="AR510">
        <f t="shared" si="75"/>
        <v>2020</v>
      </c>
    </row>
    <row r="511" spans="27:44" x14ac:dyDescent="0.3">
      <c r="AA511" s="80" t="s">
        <v>143</v>
      </c>
      <c r="AB511" s="80" t="s">
        <v>147</v>
      </c>
      <c r="AC511" s="80" t="s">
        <v>61</v>
      </c>
      <c r="AD511" s="80" t="s">
        <v>4</v>
      </c>
      <c r="AE511" s="80" t="s">
        <v>6</v>
      </c>
      <c r="AF511" s="80" t="s">
        <v>145</v>
      </c>
      <c r="AG511" s="80">
        <v>26981.938667587936</v>
      </c>
      <c r="AH511" s="80" t="s">
        <v>33</v>
      </c>
      <c r="AI511">
        <f t="shared" si="74"/>
        <v>2019</v>
      </c>
      <c r="AK511" s="80" t="s">
        <v>163</v>
      </c>
      <c r="AL511" s="80" t="s">
        <v>156</v>
      </c>
      <c r="AM511" s="80" t="s">
        <v>147</v>
      </c>
      <c r="AN511" s="80" t="s">
        <v>58</v>
      </c>
      <c r="AO511" s="80" t="s">
        <v>11</v>
      </c>
      <c r="AP511" s="80" t="s">
        <v>8</v>
      </c>
      <c r="AQ511" s="80">
        <v>357</v>
      </c>
      <c r="AR511">
        <f t="shared" si="75"/>
        <v>2020</v>
      </c>
    </row>
    <row r="512" spans="27:44" x14ac:dyDescent="0.3">
      <c r="AA512" s="80" t="s">
        <v>143</v>
      </c>
      <c r="AB512" s="80" t="s">
        <v>147</v>
      </c>
      <c r="AC512" s="80" t="s">
        <v>61</v>
      </c>
      <c r="AD512" s="80" t="s">
        <v>4</v>
      </c>
      <c r="AE512" s="80" t="s">
        <v>10</v>
      </c>
      <c r="AF512" s="80" t="s">
        <v>145</v>
      </c>
      <c r="AG512" s="80">
        <v>2332.6693079657853</v>
      </c>
      <c r="AH512" s="80">
        <v>2.8989578900000001</v>
      </c>
      <c r="AI512">
        <f t="shared" si="74"/>
        <v>2019</v>
      </c>
      <c r="AK512" s="80" t="s">
        <v>163</v>
      </c>
      <c r="AL512" s="80" t="s">
        <v>156</v>
      </c>
      <c r="AM512" s="80" t="s">
        <v>147</v>
      </c>
      <c r="AN512" s="80" t="s">
        <v>59</v>
      </c>
      <c r="AO512" s="80" t="s">
        <v>20</v>
      </c>
      <c r="AP512" s="80" t="s">
        <v>14</v>
      </c>
      <c r="AQ512" s="80">
        <v>1</v>
      </c>
      <c r="AR512">
        <f t="shared" si="75"/>
        <v>2020</v>
      </c>
    </row>
    <row r="513" spans="27:44" x14ac:dyDescent="0.3">
      <c r="AA513" s="80" t="s">
        <v>143</v>
      </c>
      <c r="AB513" s="80" t="s">
        <v>147</v>
      </c>
      <c r="AC513" s="80" t="s">
        <v>61</v>
      </c>
      <c r="AD513" s="80" t="s">
        <v>11</v>
      </c>
      <c r="AE513" s="80" t="s">
        <v>8</v>
      </c>
      <c r="AF513" s="80" t="s">
        <v>145</v>
      </c>
      <c r="AG513" s="80">
        <v>17035.39146200195</v>
      </c>
      <c r="AH513" s="80">
        <v>1.0346337400000001</v>
      </c>
      <c r="AI513">
        <f t="shared" si="74"/>
        <v>2019</v>
      </c>
      <c r="AK513" s="80" t="s">
        <v>163</v>
      </c>
      <c r="AL513" s="80" t="s">
        <v>156</v>
      </c>
      <c r="AM513" s="80" t="s">
        <v>147</v>
      </c>
      <c r="AN513" s="80" t="s">
        <v>59</v>
      </c>
      <c r="AO513" s="80" t="s">
        <v>116</v>
      </c>
      <c r="AP513" s="80" t="s">
        <v>22</v>
      </c>
      <c r="AQ513" s="80">
        <v>5</v>
      </c>
      <c r="AR513">
        <f t="shared" si="75"/>
        <v>2020</v>
      </c>
    </row>
    <row r="514" spans="27:44" x14ac:dyDescent="0.3">
      <c r="AA514" s="80" t="s">
        <v>143</v>
      </c>
      <c r="AB514" s="80" t="s">
        <v>147</v>
      </c>
      <c r="AC514" s="80" t="s">
        <v>61</v>
      </c>
      <c r="AD514" s="80" t="s">
        <v>11</v>
      </c>
      <c r="AE514" s="80" t="s">
        <v>9</v>
      </c>
      <c r="AF514" s="80" t="s">
        <v>145</v>
      </c>
      <c r="AG514" s="80">
        <v>5055.6589348204434</v>
      </c>
      <c r="AH514" s="80">
        <v>0.70970529000000004</v>
      </c>
      <c r="AI514">
        <f t="shared" si="74"/>
        <v>2019</v>
      </c>
      <c r="AK514" s="80" t="s">
        <v>163</v>
      </c>
      <c r="AL514" s="80" t="s">
        <v>156</v>
      </c>
      <c r="AM514" s="80" t="s">
        <v>147</v>
      </c>
      <c r="AN514" s="80" t="s">
        <v>59</v>
      </c>
      <c r="AO514" s="80" t="s">
        <v>116</v>
      </c>
      <c r="AP514" s="80" t="s">
        <v>23</v>
      </c>
      <c r="AQ514" s="80">
        <v>1</v>
      </c>
      <c r="AR514">
        <f t="shared" si="75"/>
        <v>2020</v>
      </c>
    </row>
    <row r="515" spans="27:44" x14ac:dyDescent="0.3">
      <c r="AA515" s="80" t="s">
        <v>143</v>
      </c>
      <c r="AB515" s="80" t="s">
        <v>147</v>
      </c>
      <c r="AC515" s="80" t="s">
        <v>61</v>
      </c>
      <c r="AD515" s="80" t="s">
        <v>11</v>
      </c>
      <c r="AE515" s="80" t="s">
        <v>10</v>
      </c>
      <c r="AF515" s="80" t="s">
        <v>145</v>
      </c>
      <c r="AG515" s="80">
        <v>289.62787500023842</v>
      </c>
      <c r="AH515" s="80">
        <v>1.5442763399999999</v>
      </c>
      <c r="AI515">
        <f t="shared" si="74"/>
        <v>2019</v>
      </c>
      <c r="AK515" s="80" t="s">
        <v>163</v>
      </c>
      <c r="AL515" s="80" t="s">
        <v>156</v>
      </c>
      <c r="AM515" s="80" t="s">
        <v>147</v>
      </c>
      <c r="AN515" s="80" t="s">
        <v>59</v>
      </c>
      <c r="AO515" s="80" t="s">
        <v>13</v>
      </c>
      <c r="AP515" s="80" t="s">
        <v>14</v>
      </c>
      <c r="AQ515" s="80">
        <v>5</v>
      </c>
      <c r="AR515">
        <f t="shared" si="75"/>
        <v>2020</v>
      </c>
    </row>
    <row r="516" spans="27:44" x14ac:dyDescent="0.3">
      <c r="AA516" s="80" t="s">
        <v>143</v>
      </c>
      <c r="AB516" s="80" t="s">
        <v>147</v>
      </c>
      <c r="AC516" s="80" t="s">
        <v>61</v>
      </c>
      <c r="AD516" s="80" t="s">
        <v>11</v>
      </c>
      <c r="AE516" s="80" t="s">
        <v>12</v>
      </c>
      <c r="AF516" s="80" t="s">
        <v>145</v>
      </c>
      <c r="AG516" s="80">
        <v>3428.4988206736743</v>
      </c>
      <c r="AH516" s="80">
        <v>0.66693031999999997</v>
      </c>
      <c r="AI516">
        <f t="shared" si="74"/>
        <v>2019</v>
      </c>
      <c r="AK516" s="80" t="s">
        <v>163</v>
      </c>
      <c r="AL516" s="80" t="s">
        <v>156</v>
      </c>
      <c r="AM516" s="80" t="s">
        <v>147</v>
      </c>
      <c r="AN516" s="80" t="s">
        <v>59</v>
      </c>
      <c r="AO516" s="80" t="s">
        <v>15</v>
      </c>
      <c r="AP516" s="80" t="s">
        <v>14</v>
      </c>
      <c r="AQ516" s="80">
        <v>10</v>
      </c>
      <c r="AR516">
        <f t="shared" si="75"/>
        <v>2020</v>
      </c>
    </row>
    <row r="517" spans="27:44" x14ac:dyDescent="0.3">
      <c r="AA517" s="80" t="s">
        <v>143</v>
      </c>
      <c r="AB517" s="80" t="s">
        <v>147</v>
      </c>
      <c r="AC517" s="80" t="s">
        <v>62</v>
      </c>
      <c r="AD517" s="80" t="s">
        <v>27</v>
      </c>
      <c r="AE517" s="80" t="s">
        <v>28</v>
      </c>
      <c r="AF517" s="80" t="s">
        <v>145</v>
      </c>
      <c r="AG517" s="80">
        <v>296.06451600044966</v>
      </c>
      <c r="AH517" s="80" t="s">
        <v>33</v>
      </c>
      <c r="AI517">
        <f t="shared" si="74"/>
        <v>2019</v>
      </c>
      <c r="AK517" s="80" t="s">
        <v>163</v>
      </c>
      <c r="AL517" s="80" t="s">
        <v>156</v>
      </c>
      <c r="AM517" s="80" t="s">
        <v>147</v>
      </c>
      <c r="AN517" s="80" t="s">
        <v>59</v>
      </c>
      <c r="AO517" s="80" t="s">
        <v>4</v>
      </c>
      <c r="AP517" s="80" t="s">
        <v>8</v>
      </c>
      <c r="AQ517" s="80">
        <v>1234</v>
      </c>
      <c r="AR517">
        <f t="shared" si="75"/>
        <v>2020</v>
      </c>
    </row>
    <row r="518" spans="27:44" x14ac:dyDescent="0.3">
      <c r="AA518" s="80" t="s">
        <v>143</v>
      </c>
      <c r="AB518" s="80" t="s">
        <v>147</v>
      </c>
      <c r="AC518" s="80" t="s">
        <v>62</v>
      </c>
      <c r="AD518" s="80" t="s">
        <v>20</v>
      </c>
      <c r="AE518" s="80" t="s">
        <v>5</v>
      </c>
      <c r="AF518" s="80" t="s">
        <v>145</v>
      </c>
      <c r="AG518" s="80">
        <v>28.774192988872528</v>
      </c>
      <c r="AH518" s="80" t="s">
        <v>33</v>
      </c>
      <c r="AI518">
        <f t="shared" si="74"/>
        <v>2019</v>
      </c>
      <c r="AK518" s="80" t="s">
        <v>163</v>
      </c>
      <c r="AL518" s="80" t="s">
        <v>156</v>
      </c>
      <c r="AM518" s="80" t="s">
        <v>147</v>
      </c>
      <c r="AN518" s="80" t="s">
        <v>59</v>
      </c>
      <c r="AO518" s="80" t="s">
        <v>11</v>
      </c>
      <c r="AP518" s="80" t="s">
        <v>8</v>
      </c>
      <c r="AQ518" s="80">
        <v>174</v>
      </c>
      <c r="AR518">
        <f t="shared" si="75"/>
        <v>2020</v>
      </c>
    </row>
    <row r="519" spans="27:44" x14ac:dyDescent="0.3">
      <c r="AA519" s="80" t="s">
        <v>143</v>
      </c>
      <c r="AB519" s="80" t="s">
        <v>147</v>
      </c>
      <c r="AC519" s="80" t="s">
        <v>62</v>
      </c>
      <c r="AD519" s="80" t="s">
        <v>20</v>
      </c>
      <c r="AE519" s="80" t="s">
        <v>7</v>
      </c>
      <c r="AF519" s="80" t="s">
        <v>145</v>
      </c>
      <c r="AG519" s="80">
        <v>10960.153205927461</v>
      </c>
      <c r="AH519" s="80" t="s">
        <v>33</v>
      </c>
      <c r="AI519">
        <f t="shared" si="74"/>
        <v>2019</v>
      </c>
      <c r="AK519" s="80" t="s">
        <v>163</v>
      </c>
      <c r="AL519" s="80" t="s">
        <v>156</v>
      </c>
      <c r="AM519" s="80" t="s">
        <v>147</v>
      </c>
      <c r="AN519" s="80" t="s">
        <v>60</v>
      </c>
      <c r="AO519" s="80" t="s">
        <v>20</v>
      </c>
      <c r="AP519" s="80" t="s">
        <v>14</v>
      </c>
      <c r="AQ519" s="80">
        <v>1</v>
      </c>
      <c r="AR519">
        <f t="shared" si="75"/>
        <v>2020</v>
      </c>
    </row>
    <row r="520" spans="27:44" x14ac:dyDescent="0.3">
      <c r="AA520" s="80" t="s">
        <v>143</v>
      </c>
      <c r="AB520" s="80" t="s">
        <v>147</v>
      </c>
      <c r="AC520" s="80" t="s">
        <v>62</v>
      </c>
      <c r="AD520" s="80" t="s">
        <v>20</v>
      </c>
      <c r="AE520" s="80" t="s">
        <v>14</v>
      </c>
      <c r="AF520" s="80" t="s">
        <v>145</v>
      </c>
      <c r="AG520" s="80">
        <v>3970.603676956147</v>
      </c>
      <c r="AH520" s="80" t="s">
        <v>33</v>
      </c>
      <c r="AI520">
        <f t="shared" si="74"/>
        <v>2019</v>
      </c>
      <c r="AK520" s="80" t="s">
        <v>163</v>
      </c>
      <c r="AL520" s="80" t="s">
        <v>156</v>
      </c>
      <c r="AM520" s="80" t="s">
        <v>147</v>
      </c>
      <c r="AN520" s="80" t="s">
        <v>60</v>
      </c>
      <c r="AO520" s="80" t="s">
        <v>116</v>
      </c>
      <c r="AP520" s="80" t="s">
        <v>22</v>
      </c>
      <c r="AQ520" s="80">
        <v>10</v>
      </c>
      <c r="AR520">
        <f t="shared" si="75"/>
        <v>2020</v>
      </c>
    </row>
    <row r="521" spans="27:44" x14ac:dyDescent="0.3">
      <c r="AA521" s="80" t="s">
        <v>143</v>
      </c>
      <c r="AB521" s="80" t="s">
        <v>147</v>
      </c>
      <c r="AC521" s="80" t="s">
        <v>62</v>
      </c>
      <c r="AD521" s="80" t="s">
        <v>20</v>
      </c>
      <c r="AE521" s="80" t="s">
        <v>6</v>
      </c>
      <c r="AF521" s="80" t="s">
        <v>145</v>
      </c>
      <c r="AG521" s="80">
        <v>322.903225004673</v>
      </c>
      <c r="AH521" s="80" t="s">
        <v>33</v>
      </c>
      <c r="AI521">
        <f t="shared" si="74"/>
        <v>2019</v>
      </c>
      <c r="AK521" s="80" t="s">
        <v>163</v>
      </c>
      <c r="AL521" s="80" t="s">
        <v>156</v>
      </c>
      <c r="AM521" s="80" t="s">
        <v>147</v>
      </c>
      <c r="AN521" s="80" t="s">
        <v>60</v>
      </c>
      <c r="AO521" s="80" t="s">
        <v>116</v>
      </c>
      <c r="AP521" s="80" t="s">
        <v>23</v>
      </c>
      <c r="AQ521" s="80">
        <v>6</v>
      </c>
      <c r="AR521">
        <f t="shared" si="75"/>
        <v>2020</v>
      </c>
    </row>
    <row r="522" spans="27:44" x14ac:dyDescent="0.3">
      <c r="AA522" s="80" t="s">
        <v>143</v>
      </c>
      <c r="AB522" s="80" t="s">
        <v>147</v>
      </c>
      <c r="AC522" s="80" t="s">
        <v>62</v>
      </c>
      <c r="AD522" s="80" t="s">
        <v>24</v>
      </c>
      <c r="AE522" s="80" t="s">
        <v>22</v>
      </c>
      <c r="AF522" s="80" t="s">
        <v>145</v>
      </c>
      <c r="AG522" s="80">
        <v>1369.8721149563789</v>
      </c>
      <c r="AH522" s="80" t="s">
        <v>33</v>
      </c>
      <c r="AI522">
        <f t="shared" ref="AI522:AI585" si="76">VALUE(LEFT(AA522,4))</f>
        <v>2019</v>
      </c>
      <c r="AK522" s="80" t="s">
        <v>163</v>
      </c>
      <c r="AL522" s="80" t="s">
        <v>156</v>
      </c>
      <c r="AM522" s="80" t="s">
        <v>147</v>
      </c>
      <c r="AN522" s="80" t="s">
        <v>60</v>
      </c>
      <c r="AO522" s="80" t="s">
        <v>13</v>
      </c>
      <c r="AP522" s="80" t="s">
        <v>14</v>
      </c>
      <c r="AQ522" s="80">
        <v>5</v>
      </c>
      <c r="AR522">
        <f t="shared" ref="AR522:AR585" si="77">VALUE(LEFT(AL522,4))</f>
        <v>2020</v>
      </c>
    </row>
    <row r="523" spans="27:44" x14ac:dyDescent="0.3">
      <c r="AA523" s="80" t="s">
        <v>143</v>
      </c>
      <c r="AB523" s="80" t="s">
        <v>147</v>
      </c>
      <c r="AC523" s="80" t="s">
        <v>62</v>
      </c>
      <c r="AD523" s="80" t="s">
        <v>24</v>
      </c>
      <c r="AE523" s="80" t="s">
        <v>22</v>
      </c>
      <c r="AF523" s="80" t="s">
        <v>146</v>
      </c>
      <c r="AG523" s="80">
        <v>455.48386999964714</v>
      </c>
      <c r="AH523" s="80" t="s">
        <v>33</v>
      </c>
      <c r="AI523">
        <f t="shared" si="76"/>
        <v>2019</v>
      </c>
      <c r="AK523" s="80" t="s">
        <v>163</v>
      </c>
      <c r="AL523" s="80" t="s">
        <v>156</v>
      </c>
      <c r="AM523" s="80" t="s">
        <v>147</v>
      </c>
      <c r="AN523" s="80" t="s">
        <v>60</v>
      </c>
      <c r="AO523" s="80" t="s">
        <v>15</v>
      </c>
      <c r="AP523" s="80" t="s">
        <v>14</v>
      </c>
      <c r="AQ523" s="80">
        <v>14</v>
      </c>
      <c r="AR523">
        <f t="shared" si="77"/>
        <v>2020</v>
      </c>
    </row>
    <row r="524" spans="27:44" x14ac:dyDescent="0.3">
      <c r="AA524" s="80" t="s">
        <v>143</v>
      </c>
      <c r="AB524" s="80" t="s">
        <v>147</v>
      </c>
      <c r="AC524" s="80" t="s">
        <v>62</v>
      </c>
      <c r="AD524" s="80" t="s">
        <v>24</v>
      </c>
      <c r="AE524" s="80" t="s">
        <v>23</v>
      </c>
      <c r="AF524" s="80" t="s">
        <v>145</v>
      </c>
      <c r="AG524" s="80">
        <v>1481.7603639066219</v>
      </c>
      <c r="AH524" s="80" t="s">
        <v>33</v>
      </c>
      <c r="AI524">
        <f t="shared" si="76"/>
        <v>2019</v>
      </c>
      <c r="AK524" s="80" t="s">
        <v>163</v>
      </c>
      <c r="AL524" s="80" t="s">
        <v>156</v>
      </c>
      <c r="AM524" s="80" t="s">
        <v>147</v>
      </c>
      <c r="AN524" s="80" t="s">
        <v>60</v>
      </c>
      <c r="AO524" s="80" t="s">
        <v>4</v>
      </c>
      <c r="AP524" s="80" t="s">
        <v>7</v>
      </c>
      <c r="AQ524" s="80">
        <v>1</v>
      </c>
      <c r="AR524">
        <f t="shared" si="77"/>
        <v>2020</v>
      </c>
    </row>
    <row r="525" spans="27:44" x14ac:dyDescent="0.3">
      <c r="AA525" s="80" t="s">
        <v>143</v>
      </c>
      <c r="AB525" s="80" t="s">
        <v>147</v>
      </c>
      <c r="AC525" s="80" t="s">
        <v>62</v>
      </c>
      <c r="AD525" s="80" t="s">
        <v>24</v>
      </c>
      <c r="AE525" s="80" t="s">
        <v>23</v>
      </c>
      <c r="AF525" s="80" t="s">
        <v>146</v>
      </c>
      <c r="AG525" s="80">
        <v>304</v>
      </c>
      <c r="AH525" s="80" t="s">
        <v>33</v>
      </c>
      <c r="AI525">
        <f t="shared" si="76"/>
        <v>2019</v>
      </c>
      <c r="AK525" s="80" t="s">
        <v>163</v>
      </c>
      <c r="AL525" s="80" t="s">
        <v>156</v>
      </c>
      <c r="AM525" s="80" t="s">
        <v>147</v>
      </c>
      <c r="AN525" s="80" t="s">
        <v>60</v>
      </c>
      <c r="AO525" s="80" t="s">
        <v>4</v>
      </c>
      <c r="AP525" s="80" t="s">
        <v>8</v>
      </c>
      <c r="AQ525" s="80">
        <v>1577</v>
      </c>
      <c r="AR525">
        <f t="shared" si="77"/>
        <v>2020</v>
      </c>
    </row>
    <row r="526" spans="27:44" x14ac:dyDescent="0.3">
      <c r="AA526" s="80" t="s">
        <v>143</v>
      </c>
      <c r="AB526" s="80" t="s">
        <v>147</v>
      </c>
      <c r="AC526" s="80" t="s">
        <v>62</v>
      </c>
      <c r="AD526" s="80" t="s">
        <v>116</v>
      </c>
      <c r="AE526" s="80" t="s">
        <v>22</v>
      </c>
      <c r="AF526" s="80" t="s">
        <v>149</v>
      </c>
      <c r="AG526" s="80">
        <v>0.57142800092697144</v>
      </c>
      <c r="AH526" s="80" t="s">
        <v>33</v>
      </c>
      <c r="AI526">
        <f t="shared" si="76"/>
        <v>2019</v>
      </c>
      <c r="AK526" s="80" t="s">
        <v>163</v>
      </c>
      <c r="AL526" s="80" t="s">
        <v>156</v>
      </c>
      <c r="AM526" s="80" t="s">
        <v>147</v>
      </c>
      <c r="AN526" s="80" t="s">
        <v>60</v>
      </c>
      <c r="AO526" s="80" t="s">
        <v>11</v>
      </c>
      <c r="AP526" s="80" t="s">
        <v>8</v>
      </c>
      <c r="AQ526" s="80">
        <v>215</v>
      </c>
      <c r="AR526">
        <f t="shared" si="77"/>
        <v>2020</v>
      </c>
    </row>
    <row r="527" spans="27:44" x14ac:dyDescent="0.3">
      <c r="AA527" s="80" t="s">
        <v>143</v>
      </c>
      <c r="AB527" s="80" t="s">
        <v>147</v>
      </c>
      <c r="AC527" s="80" t="s">
        <v>62</v>
      </c>
      <c r="AD527" s="80" t="s">
        <v>116</v>
      </c>
      <c r="AE527" s="80" t="s">
        <v>22</v>
      </c>
      <c r="AF527" s="80" t="s">
        <v>145</v>
      </c>
      <c r="AG527" s="80">
        <v>4091.2476738356054</v>
      </c>
      <c r="AH527" s="80" t="s">
        <v>33</v>
      </c>
      <c r="AI527">
        <f t="shared" si="76"/>
        <v>2019</v>
      </c>
      <c r="AK527" s="80" t="s">
        <v>163</v>
      </c>
      <c r="AL527" s="80" t="s">
        <v>156</v>
      </c>
      <c r="AM527" s="80" t="s">
        <v>147</v>
      </c>
      <c r="AN527" s="80" t="s">
        <v>61</v>
      </c>
      <c r="AO527" s="80" t="s">
        <v>20</v>
      </c>
      <c r="AP527" s="80" t="s">
        <v>14</v>
      </c>
      <c r="AQ527" s="80">
        <v>4</v>
      </c>
      <c r="AR527">
        <f t="shared" si="77"/>
        <v>2020</v>
      </c>
    </row>
    <row r="528" spans="27:44" x14ac:dyDescent="0.3">
      <c r="AA528" s="80" t="s">
        <v>143</v>
      </c>
      <c r="AB528" s="80" t="s">
        <v>147</v>
      </c>
      <c r="AC528" s="80" t="s">
        <v>62</v>
      </c>
      <c r="AD528" s="80" t="s">
        <v>116</v>
      </c>
      <c r="AE528" s="80" t="s">
        <v>22</v>
      </c>
      <c r="AF528" s="80" t="s">
        <v>146</v>
      </c>
      <c r="AG528" s="80">
        <v>520.45161199569702</v>
      </c>
      <c r="AH528" s="80" t="s">
        <v>33</v>
      </c>
      <c r="AI528">
        <f t="shared" si="76"/>
        <v>2019</v>
      </c>
      <c r="AK528" s="80" t="s">
        <v>163</v>
      </c>
      <c r="AL528" s="80" t="s">
        <v>156</v>
      </c>
      <c r="AM528" s="80" t="s">
        <v>147</v>
      </c>
      <c r="AN528" s="80" t="s">
        <v>61</v>
      </c>
      <c r="AO528" s="80" t="s">
        <v>116</v>
      </c>
      <c r="AP528" s="80" t="s">
        <v>22</v>
      </c>
      <c r="AQ528" s="80">
        <v>7</v>
      </c>
      <c r="AR528">
        <f t="shared" si="77"/>
        <v>2020</v>
      </c>
    </row>
    <row r="529" spans="27:44" x14ac:dyDescent="0.3">
      <c r="AA529" s="80" t="s">
        <v>143</v>
      </c>
      <c r="AB529" s="80" t="s">
        <v>147</v>
      </c>
      <c r="AC529" s="80" t="s">
        <v>62</v>
      </c>
      <c r="AD529" s="80" t="s">
        <v>116</v>
      </c>
      <c r="AE529" s="80" t="s">
        <v>23</v>
      </c>
      <c r="AF529" s="80" t="s">
        <v>145</v>
      </c>
      <c r="AG529" s="80">
        <v>4423.7545859664679</v>
      </c>
      <c r="AH529" s="80" t="s">
        <v>33</v>
      </c>
      <c r="AI529">
        <f t="shared" si="76"/>
        <v>2019</v>
      </c>
      <c r="AK529" s="80" t="s">
        <v>163</v>
      </c>
      <c r="AL529" s="80" t="s">
        <v>156</v>
      </c>
      <c r="AM529" s="80" t="s">
        <v>147</v>
      </c>
      <c r="AN529" s="80" t="s">
        <v>61</v>
      </c>
      <c r="AO529" s="80" t="s">
        <v>116</v>
      </c>
      <c r="AP529" s="80" t="s">
        <v>23</v>
      </c>
      <c r="AQ529" s="80">
        <v>3</v>
      </c>
      <c r="AR529">
        <f t="shared" si="77"/>
        <v>2020</v>
      </c>
    </row>
    <row r="530" spans="27:44" x14ac:dyDescent="0.3">
      <c r="AA530" s="80" t="s">
        <v>143</v>
      </c>
      <c r="AB530" s="80" t="s">
        <v>147</v>
      </c>
      <c r="AC530" s="80" t="s">
        <v>62</v>
      </c>
      <c r="AD530" s="80" t="s">
        <v>116</v>
      </c>
      <c r="AE530" s="80" t="s">
        <v>23</v>
      </c>
      <c r="AF530" s="80" t="s">
        <v>146</v>
      </c>
      <c r="AG530" s="80">
        <v>565.29032202064991</v>
      </c>
      <c r="AH530" s="80" t="s">
        <v>33</v>
      </c>
      <c r="AI530">
        <f t="shared" si="76"/>
        <v>2019</v>
      </c>
      <c r="AK530" s="80" t="s">
        <v>163</v>
      </c>
      <c r="AL530" s="80" t="s">
        <v>156</v>
      </c>
      <c r="AM530" s="80" t="s">
        <v>147</v>
      </c>
      <c r="AN530" s="80" t="s">
        <v>61</v>
      </c>
      <c r="AO530" s="80" t="s">
        <v>15</v>
      </c>
      <c r="AP530" s="80" t="s">
        <v>14</v>
      </c>
      <c r="AQ530" s="80">
        <v>9</v>
      </c>
      <c r="AR530">
        <f t="shared" si="77"/>
        <v>2020</v>
      </c>
    </row>
    <row r="531" spans="27:44" x14ac:dyDescent="0.3">
      <c r="AA531" s="80" t="s">
        <v>143</v>
      </c>
      <c r="AB531" s="80" t="s">
        <v>147</v>
      </c>
      <c r="AC531" s="80" t="s">
        <v>62</v>
      </c>
      <c r="AD531" s="80" t="s">
        <v>26</v>
      </c>
      <c r="AE531" s="80" t="s">
        <v>18</v>
      </c>
      <c r="AF531" s="80" t="s">
        <v>145</v>
      </c>
      <c r="AG531" s="80">
        <v>17845.199291884899</v>
      </c>
      <c r="AH531" s="80" t="s">
        <v>33</v>
      </c>
      <c r="AI531">
        <f t="shared" si="76"/>
        <v>2019</v>
      </c>
      <c r="AK531" s="80" t="s">
        <v>163</v>
      </c>
      <c r="AL531" s="80" t="s">
        <v>156</v>
      </c>
      <c r="AM531" s="80" t="s">
        <v>147</v>
      </c>
      <c r="AN531" s="80" t="s">
        <v>61</v>
      </c>
      <c r="AO531" s="80" t="s">
        <v>4</v>
      </c>
      <c r="AP531" s="80" t="s">
        <v>8</v>
      </c>
      <c r="AQ531" s="80">
        <v>1440</v>
      </c>
      <c r="AR531">
        <f t="shared" si="77"/>
        <v>2020</v>
      </c>
    </row>
    <row r="532" spans="27:44" x14ac:dyDescent="0.3">
      <c r="AA532" s="80" t="s">
        <v>143</v>
      </c>
      <c r="AB532" s="80" t="s">
        <v>147</v>
      </c>
      <c r="AC532" s="80" t="s">
        <v>62</v>
      </c>
      <c r="AD532" s="80" t="s">
        <v>26</v>
      </c>
      <c r="AE532" s="80" t="s">
        <v>19</v>
      </c>
      <c r="AF532" s="80" t="s">
        <v>149</v>
      </c>
      <c r="AG532" s="80">
        <v>1.4735009968280792</v>
      </c>
      <c r="AH532" s="80" t="s">
        <v>33</v>
      </c>
      <c r="AI532">
        <f t="shared" si="76"/>
        <v>2019</v>
      </c>
      <c r="AK532" s="80" t="s">
        <v>163</v>
      </c>
      <c r="AL532" s="80" t="s">
        <v>156</v>
      </c>
      <c r="AM532" s="80" t="s">
        <v>147</v>
      </c>
      <c r="AN532" s="80" t="s">
        <v>61</v>
      </c>
      <c r="AO532" s="80" t="s">
        <v>11</v>
      </c>
      <c r="AP532" s="80" t="s">
        <v>8</v>
      </c>
      <c r="AQ532" s="80">
        <v>152</v>
      </c>
      <c r="AR532">
        <f t="shared" si="77"/>
        <v>2020</v>
      </c>
    </row>
    <row r="533" spans="27:44" x14ac:dyDescent="0.3">
      <c r="AA533" s="80" t="s">
        <v>143</v>
      </c>
      <c r="AB533" s="80" t="s">
        <v>147</v>
      </c>
      <c r="AC533" s="80" t="s">
        <v>62</v>
      </c>
      <c r="AD533" s="80" t="s">
        <v>26</v>
      </c>
      <c r="AE533" s="80" t="s">
        <v>19</v>
      </c>
      <c r="AF533" s="80" t="s">
        <v>145</v>
      </c>
      <c r="AG533" s="80">
        <v>25230.070238705724</v>
      </c>
      <c r="AH533" s="80" t="s">
        <v>33</v>
      </c>
      <c r="AI533">
        <f t="shared" si="76"/>
        <v>2019</v>
      </c>
      <c r="AK533" s="80" t="s">
        <v>163</v>
      </c>
      <c r="AL533" s="80" t="s">
        <v>156</v>
      </c>
      <c r="AM533" s="80" t="s">
        <v>147</v>
      </c>
      <c r="AN533" s="80" t="s">
        <v>62</v>
      </c>
      <c r="AO533" s="80" t="s">
        <v>20</v>
      </c>
      <c r="AP533" s="80" t="s">
        <v>14</v>
      </c>
      <c r="AQ533" s="80">
        <v>2</v>
      </c>
      <c r="AR533">
        <f t="shared" si="77"/>
        <v>2020</v>
      </c>
    </row>
    <row r="534" spans="27:44" x14ac:dyDescent="0.3">
      <c r="AA534" s="80" t="s">
        <v>143</v>
      </c>
      <c r="AB534" s="80" t="s">
        <v>147</v>
      </c>
      <c r="AC534" s="80" t="s">
        <v>62</v>
      </c>
      <c r="AD534" s="80" t="s">
        <v>26</v>
      </c>
      <c r="AE534" s="80" t="s">
        <v>17</v>
      </c>
      <c r="AF534" s="80" t="s">
        <v>145</v>
      </c>
      <c r="AG534" s="80">
        <v>1233.9343290030956</v>
      </c>
      <c r="AH534" s="80" t="s">
        <v>33</v>
      </c>
      <c r="AI534">
        <f t="shared" si="76"/>
        <v>2019</v>
      </c>
      <c r="AK534" s="80" t="s">
        <v>163</v>
      </c>
      <c r="AL534" s="80" t="s">
        <v>156</v>
      </c>
      <c r="AM534" s="80" t="s">
        <v>147</v>
      </c>
      <c r="AN534" s="80" t="s">
        <v>62</v>
      </c>
      <c r="AO534" s="80" t="s">
        <v>116</v>
      </c>
      <c r="AP534" s="80" t="s">
        <v>22</v>
      </c>
      <c r="AQ534" s="80">
        <v>14</v>
      </c>
      <c r="AR534">
        <f t="shared" si="77"/>
        <v>2020</v>
      </c>
    </row>
    <row r="535" spans="27:44" x14ac:dyDescent="0.3">
      <c r="AA535" s="80" t="s">
        <v>143</v>
      </c>
      <c r="AB535" s="80" t="s">
        <v>147</v>
      </c>
      <c r="AC535" s="80" t="s">
        <v>62</v>
      </c>
      <c r="AD535" s="80" t="s">
        <v>25</v>
      </c>
      <c r="AE535" s="80" t="s">
        <v>18</v>
      </c>
      <c r="AF535" s="80" t="s">
        <v>145</v>
      </c>
      <c r="AG535" s="80">
        <v>476.51036697626114</v>
      </c>
      <c r="AH535" s="80" t="s">
        <v>33</v>
      </c>
      <c r="AI535">
        <f t="shared" si="76"/>
        <v>2019</v>
      </c>
      <c r="AK535" s="80" t="s">
        <v>163</v>
      </c>
      <c r="AL535" s="80" t="s">
        <v>156</v>
      </c>
      <c r="AM535" s="80" t="s">
        <v>147</v>
      </c>
      <c r="AN535" s="80" t="s">
        <v>62</v>
      </c>
      <c r="AO535" s="80" t="s">
        <v>116</v>
      </c>
      <c r="AP535" s="80" t="s">
        <v>23</v>
      </c>
      <c r="AQ535" s="80">
        <v>10</v>
      </c>
      <c r="AR535">
        <f t="shared" si="77"/>
        <v>2020</v>
      </c>
    </row>
    <row r="536" spans="27:44" x14ac:dyDescent="0.3">
      <c r="AA536" s="80" t="s">
        <v>143</v>
      </c>
      <c r="AB536" s="80" t="s">
        <v>147</v>
      </c>
      <c r="AC536" s="80" t="s">
        <v>62</v>
      </c>
      <c r="AD536" s="80" t="s">
        <v>25</v>
      </c>
      <c r="AE536" s="80" t="s">
        <v>19</v>
      </c>
      <c r="AF536" s="80" t="s">
        <v>145</v>
      </c>
      <c r="AG536" s="80">
        <v>3699.0737289786339</v>
      </c>
      <c r="AH536" s="80" t="s">
        <v>33</v>
      </c>
      <c r="AI536">
        <f t="shared" si="76"/>
        <v>2019</v>
      </c>
      <c r="AK536" s="80" t="s">
        <v>163</v>
      </c>
      <c r="AL536" s="80" t="s">
        <v>156</v>
      </c>
      <c r="AM536" s="80" t="s">
        <v>147</v>
      </c>
      <c r="AN536" s="80" t="s">
        <v>62</v>
      </c>
      <c r="AO536" s="80" t="s">
        <v>13</v>
      </c>
      <c r="AP536" s="80" t="s">
        <v>14</v>
      </c>
      <c r="AQ536" s="80">
        <v>14</v>
      </c>
      <c r="AR536">
        <f t="shared" si="77"/>
        <v>2020</v>
      </c>
    </row>
    <row r="537" spans="27:44" x14ac:dyDescent="0.3">
      <c r="AA537" s="80" t="s">
        <v>143</v>
      </c>
      <c r="AB537" s="80" t="s">
        <v>147</v>
      </c>
      <c r="AC537" s="80" t="s">
        <v>62</v>
      </c>
      <c r="AD537" s="80" t="s">
        <v>25</v>
      </c>
      <c r="AE537" s="80" t="s">
        <v>17</v>
      </c>
      <c r="AF537" s="80" t="s">
        <v>145</v>
      </c>
      <c r="AG537" s="80">
        <v>1149.5080629587173</v>
      </c>
      <c r="AH537" s="80" t="s">
        <v>33</v>
      </c>
      <c r="AI537">
        <f t="shared" si="76"/>
        <v>2019</v>
      </c>
      <c r="AK537" s="80" t="s">
        <v>163</v>
      </c>
      <c r="AL537" s="80" t="s">
        <v>156</v>
      </c>
      <c r="AM537" s="80" t="s">
        <v>147</v>
      </c>
      <c r="AN537" s="80" t="s">
        <v>62</v>
      </c>
      <c r="AO537" s="80" t="s">
        <v>15</v>
      </c>
      <c r="AP537" s="80" t="s">
        <v>14</v>
      </c>
      <c r="AQ537" s="80">
        <v>14</v>
      </c>
      <c r="AR537">
        <f t="shared" si="77"/>
        <v>2020</v>
      </c>
    </row>
    <row r="538" spans="27:44" x14ac:dyDescent="0.3">
      <c r="AA538" s="80" t="s">
        <v>143</v>
      </c>
      <c r="AB538" s="80" t="s">
        <v>147</v>
      </c>
      <c r="AC538" s="80" t="s">
        <v>62</v>
      </c>
      <c r="AD538" s="80" t="s">
        <v>16</v>
      </c>
      <c r="AE538" s="80" t="s">
        <v>18</v>
      </c>
      <c r="AF538" s="80" t="s">
        <v>149</v>
      </c>
      <c r="AG538" s="80">
        <v>21.445838939398527</v>
      </c>
      <c r="AH538" s="80" t="s">
        <v>33</v>
      </c>
      <c r="AI538">
        <f t="shared" si="76"/>
        <v>2019</v>
      </c>
      <c r="AK538" s="80" t="s">
        <v>163</v>
      </c>
      <c r="AL538" s="80" t="s">
        <v>156</v>
      </c>
      <c r="AM538" s="80" t="s">
        <v>147</v>
      </c>
      <c r="AN538" s="80" t="s">
        <v>62</v>
      </c>
      <c r="AO538" s="80" t="s">
        <v>4</v>
      </c>
      <c r="AP538" s="80" t="s">
        <v>8</v>
      </c>
      <c r="AQ538" s="80">
        <v>2564</v>
      </c>
      <c r="AR538">
        <f t="shared" si="77"/>
        <v>2020</v>
      </c>
    </row>
    <row r="539" spans="27:44" x14ac:dyDescent="0.3">
      <c r="AA539" s="80" t="s">
        <v>143</v>
      </c>
      <c r="AB539" s="80" t="s">
        <v>147</v>
      </c>
      <c r="AC539" s="80" t="s">
        <v>62</v>
      </c>
      <c r="AD539" s="80" t="s">
        <v>16</v>
      </c>
      <c r="AE539" s="80" t="s">
        <v>18</v>
      </c>
      <c r="AF539" s="80" t="s">
        <v>145</v>
      </c>
      <c r="AG539" s="80">
        <v>45082.78389518708</v>
      </c>
      <c r="AH539" s="80" t="s">
        <v>33</v>
      </c>
      <c r="AI539">
        <f t="shared" si="76"/>
        <v>2019</v>
      </c>
      <c r="AK539" s="80" t="s">
        <v>163</v>
      </c>
      <c r="AL539" s="80" t="s">
        <v>156</v>
      </c>
      <c r="AM539" s="80" t="s">
        <v>147</v>
      </c>
      <c r="AN539" s="80" t="s">
        <v>62</v>
      </c>
      <c r="AO539" s="80" t="s">
        <v>11</v>
      </c>
      <c r="AP539" s="80" t="s">
        <v>8</v>
      </c>
      <c r="AQ539" s="80">
        <v>263</v>
      </c>
      <c r="AR539">
        <f t="shared" si="77"/>
        <v>2020</v>
      </c>
    </row>
    <row r="540" spans="27:44" x14ac:dyDescent="0.3">
      <c r="AA540" s="80" t="s">
        <v>143</v>
      </c>
      <c r="AB540" s="80" t="s">
        <v>147</v>
      </c>
      <c r="AC540" s="80" t="s">
        <v>62</v>
      </c>
      <c r="AD540" s="80" t="s">
        <v>16</v>
      </c>
      <c r="AE540" s="80" t="s">
        <v>19</v>
      </c>
      <c r="AF540" s="80" t="s">
        <v>149</v>
      </c>
      <c r="AG540" s="80">
        <v>8.6969989240169525</v>
      </c>
      <c r="AH540" s="80" t="s">
        <v>33</v>
      </c>
      <c r="AI540">
        <f t="shared" si="76"/>
        <v>2019</v>
      </c>
      <c r="AK540" s="80" t="s">
        <v>163</v>
      </c>
      <c r="AL540" s="80" t="s">
        <v>157</v>
      </c>
      <c r="AM540" s="80" t="s">
        <v>147</v>
      </c>
      <c r="AN540" s="80" t="s">
        <v>46</v>
      </c>
      <c r="AO540" s="80" t="s">
        <v>20</v>
      </c>
      <c r="AP540" s="80" t="s">
        <v>14</v>
      </c>
      <c r="AQ540" s="80">
        <v>5</v>
      </c>
      <c r="AR540">
        <f t="shared" si="77"/>
        <v>2021</v>
      </c>
    </row>
    <row r="541" spans="27:44" x14ac:dyDescent="0.3">
      <c r="AA541" s="80" t="s">
        <v>143</v>
      </c>
      <c r="AB541" s="80" t="s">
        <v>147</v>
      </c>
      <c r="AC541" s="80" t="s">
        <v>62</v>
      </c>
      <c r="AD541" s="80" t="s">
        <v>16</v>
      </c>
      <c r="AE541" s="80" t="s">
        <v>19</v>
      </c>
      <c r="AF541" s="80" t="s">
        <v>145</v>
      </c>
      <c r="AG541" s="80">
        <v>35617.922685600817</v>
      </c>
      <c r="AH541" s="80" t="s">
        <v>33</v>
      </c>
      <c r="AI541">
        <f t="shared" si="76"/>
        <v>2019</v>
      </c>
      <c r="AK541" s="80" t="s">
        <v>163</v>
      </c>
      <c r="AL541" s="80" t="s">
        <v>157</v>
      </c>
      <c r="AM541" s="80" t="s">
        <v>147</v>
      </c>
      <c r="AN541" s="80" t="s">
        <v>46</v>
      </c>
      <c r="AO541" s="80" t="s">
        <v>116</v>
      </c>
      <c r="AP541" s="80" t="s">
        <v>22</v>
      </c>
      <c r="AQ541" s="80">
        <v>2</v>
      </c>
      <c r="AR541">
        <f t="shared" si="77"/>
        <v>2021</v>
      </c>
    </row>
    <row r="542" spans="27:44" x14ac:dyDescent="0.3">
      <c r="AA542" s="80" t="s">
        <v>143</v>
      </c>
      <c r="AB542" s="80" t="s">
        <v>147</v>
      </c>
      <c r="AC542" s="80" t="s">
        <v>62</v>
      </c>
      <c r="AD542" s="80" t="s">
        <v>16</v>
      </c>
      <c r="AE542" s="80" t="s">
        <v>17</v>
      </c>
      <c r="AF542" s="80" t="s">
        <v>149</v>
      </c>
      <c r="AG542" s="80">
        <v>1.9999990165233612</v>
      </c>
      <c r="AH542" s="80" t="s">
        <v>33</v>
      </c>
      <c r="AI542">
        <f t="shared" si="76"/>
        <v>2019</v>
      </c>
      <c r="AK542" s="80" t="s">
        <v>163</v>
      </c>
      <c r="AL542" s="80" t="s">
        <v>157</v>
      </c>
      <c r="AM542" s="80" t="s">
        <v>147</v>
      </c>
      <c r="AN542" s="80" t="s">
        <v>46</v>
      </c>
      <c r="AO542" s="80" t="s">
        <v>116</v>
      </c>
      <c r="AP542" s="80" t="s">
        <v>23</v>
      </c>
      <c r="AQ542" s="80">
        <v>4</v>
      </c>
      <c r="AR542">
        <f t="shared" si="77"/>
        <v>2021</v>
      </c>
    </row>
    <row r="543" spans="27:44" x14ac:dyDescent="0.3">
      <c r="AA543" s="80" t="s">
        <v>143</v>
      </c>
      <c r="AB543" s="80" t="s">
        <v>147</v>
      </c>
      <c r="AC543" s="80" t="s">
        <v>62</v>
      </c>
      <c r="AD543" s="80" t="s">
        <v>16</v>
      </c>
      <c r="AE543" s="80" t="s">
        <v>17</v>
      </c>
      <c r="AF543" s="80" t="s">
        <v>145</v>
      </c>
      <c r="AG543" s="80">
        <v>5889.4239036552608</v>
      </c>
      <c r="AH543" s="80" t="s">
        <v>33</v>
      </c>
      <c r="AI543">
        <f t="shared" si="76"/>
        <v>2019</v>
      </c>
      <c r="AK543" s="80" t="s">
        <v>163</v>
      </c>
      <c r="AL543" s="80" t="s">
        <v>157</v>
      </c>
      <c r="AM543" s="80" t="s">
        <v>147</v>
      </c>
      <c r="AN543" s="80" t="s">
        <v>46</v>
      </c>
      <c r="AO543" s="80" t="s">
        <v>13</v>
      </c>
      <c r="AP543" s="80" t="s">
        <v>14</v>
      </c>
      <c r="AQ543" s="80">
        <v>22</v>
      </c>
      <c r="AR543">
        <f t="shared" si="77"/>
        <v>2021</v>
      </c>
    </row>
    <row r="544" spans="27:44" x14ac:dyDescent="0.3">
      <c r="AA544" s="80" t="s">
        <v>143</v>
      </c>
      <c r="AB544" s="80" t="s">
        <v>147</v>
      </c>
      <c r="AC544" s="80" t="s">
        <v>62</v>
      </c>
      <c r="AD544" s="80" t="s">
        <v>16</v>
      </c>
      <c r="AE544" s="80" t="s">
        <v>17</v>
      </c>
      <c r="AF544" s="80" t="s">
        <v>146</v>
      </c>
      <c r="AG544" s="80">
        <v>1</v>
      </c>
      <c r="AH544" s="80" t="s">
        <v>33</v>
      </c>
      <c r="AI544">
        <f t="shared" si="76"/>
        <v>2019</v>
      </c>
      <c r="AK544" s="80" t="s">
        <v>163</v>
      </c>
      <c r="AL544" s="80" t="s">
        <v>157</v>
      </c>
      <c r="AM544" s="80" t="s">
        <v>147</v>
      </c>
      <c r="AN544" s="80" t="s">
        <v>46</v>
      </c>
      <c r="AO544" s="80" t="s">
        <v>15</v>
      </c>
      <c r="AP544" s="80" t="s">
        <v>14</v>
      </c>
      <c r="AQ544" s="80">
        <v>19</v>
      </c>
      <c r="AR544">
        <f t="shared" si="77"/>
        <v>2021</v>
      </c>
    </row>
    <row r="545" spans="27:44" x14ac:dyDescent="0.3">
      <c r="AA545" s="80" t="s">
        <v>143</v>
      </c>
      <c r="AB545" s="80" t="s">
        <v>147</v>
      </c>
      <c r="AC545" s="80" t="s">
        <v>62</v>
      </c>
      <c r="AD545" s="80" t="s">
        <v>13</v>
      </c>
      <c r="AE545" s="80" t="s">
        <v>5</v>
      </c>
      <c r="AF545" s="80" t="s">
        <v>145</v>
      </c>
      <c r="AG545" s="80">
        <v>70.405521988868713</v>
      </c>
      <c r="AH545" s="80" t="s">
        <v>33</v>
      </c>
      <c r="AI545">
        <f t="shared" si="76"/>
        <v>2019</v>
      </c>
      <c r="AK545" s="80" t="s">
        <v>163</v>
      </c>
      <c r="AL545" s="80" t="s">
        <v>157</v>
      </c>
      <c r="AM545" s="80" t="s">
        <v>147</v>
      </c>
      <c r="AN545" s="80" t="s">
        <v>46</v>
      </c>
      <c r="AO545" s="80" t="s">
        <v>4</v>
      </c>
      <c r="AP545" s="80" t="s">
        <v>8</v>
      </c>
      <c r="AQ545" s="80">
        <v>1325</v>
      </c>
      <c r="AR545">
        <f t="shared" si="77"/>
        <v>2021</v>
      </c>
    </row>
    <row r="546" spans="27:44" x14ac:dyDescent="0.3">
      <c r="AA546" s="80" t="s">
        <v>143</v>
      </c>
      <c r="AB546" s="80" t="s">
        <v>147</v>
      </c>
      <c r="AC546" s="80" t="s">
        <v>62</v>
      </c>
      <c r="AD546" s="80" t="s">
        <v>13</v>
      </c>
      <c r="AE546" s="80" t="s">
        <v>7</v>
      </c>
      <c r="AF546" s="80" t="s">
        <v>145</v>
      </c>
      <c r="AG546" s="80">
        <v>19606.876704007387</v>
      </c>
      <c r="AH546" s="80">
        <v>0.65177708000000001</v>
      </c>
      <c r="AI546">
        <f t="shared" si="76"/>
        <v>2019</v>
      </c>
      <c r="AK546" s="80" t="s">
        <v>163</v>
      </c>
      <c r="AL546" s="80" t="s">
        <v>157</v>
      </c>
      <c r="AM546" s="80" t="s">
        <v>147</v>
      </c>
      <c r="AN546" s="80" t="s">
        <v>46</v>
      </c>
      <c r="AO546" s="80" t="s">
        <v>11</v>
      </c>
      <c r="AP546" s="80" t="s">
        <v>8</v>
      </c>
      <c r="AQ546" s="80">
        <v>276</v>
      </c>
      <c r="AR546">
        <f t="shared" si="77"/>
        <v>2021</v>
      </c>
    </row>
    <row r="547" spans="27:44" x14ac:dyDescent="0.3">
      <c r="AA547" s="80" t="s">
        <v>143</v>
      </c>
      <c r="AB547" s="80" t="s">
        <v>147</v>
      </c>
      <c r="AC547" s="80" t="s">
        <v>62</v>
      </c>
      <c r="AD547" s="80" t="s">
        <v>13</v>
      </c>
      <c r="AE547" s="80" t="s">
        <v>7</v>
      </c>
      <c r="AF547" s="80" t="s">
        <v>146</v>
      </c>
      <c r="AG547" s="80">
        <v>1</v>
      </c>
      <c r="AH547" s="80">
        <v>0.79912773000000004</v>
      </c>
      <c r="AI547">
        <f t="shared" si="76"/>
        <v>2019</v>
      </c>
      <c r="AK547" s="80" t="s">
        <v>163</v>
      </c>
      <c r="AL547" s="80" t="s">
        <v>157</v>
      </c>
      <c r="AM547" s="80" t="s">
        <v>147</v>
      </c>
      <c r="AN547" s="80" t="s">
        <v>46</v>
      </c>
      <c r="AO547" s="80" t="s">
        <v>11</v>
      </c>
      <c r="AP547" s="80" t="s">
        <v>12</v>
      </c>
      <c r="AQ547" s="80">
        <v>1</v>
      </c>
      <c r="AR547">
        <f t="shared" si="77"/>
        <v>2021</v>
      </c>
    </row>
    <row r="548" spans="27:44" x14ac:dyDescent="0.3">
      <c r="AA548" s="80" t="s">
        <v>143</v>
      </c>
      <c r="AB548" s="80" t="s">
        <v>147</v>
      </c>
      <c r="AC548" s="80" t="s">
        <v>62</v>
      </c>
      <c r="AD548" s="80" t="s">
        <v>13</v>
      </c>
      <c r="AE548" s="80" t="s">
        <v>14</v>
      </c>
      <c r="AF548" s="80" t="s">
        <v>145</v>
      </c>
      <c r="AG548" s="80">
        <v>69712.512844398618</v>
      </c>
      <c r="AH548" s="80">
        <v>1.15722904</v>
      </c>
      <c r="AI548">
        <f t="shared" si="76"/>
        <v>2019</v>
      </c>
      <c r="AK548" s="80" t="s">
        <v>163</v>
      </c>
      <c r="AL548" s="80" t="s">
        <v>157</v>
      </c>
      <c r="AM548" s="80" t="s">
        <v>147</v>
      </c>
      <c r="AN548" s="80" t="s">
        <v>55</v>
      </c>
      <c r="AO548" s="80" t="s">
        <v>20</v>
      </c>
      <c r="AP548" s="80" t="s">
        <v>14</v>
      </c>
      <c r="AQ548" s="80">
        <v>8</v>
      </c>
      <c r="AR548">
        <f t="shared" si="77"/>
        <v>2021</v>
      </c>
    </row>
    <row r="549" spans="27:44" x14ac:dyDescent="0.3">
      <c r="AA549" s="80" t="s">
        <v>143</v>
      </c>
      <c r="AB549" s="80" t="s">
        <v>147</v>
      </c>
      <c r="AC549" s="80" t="s">
        <v>62</v>
      </c>
      <c r="AD549" s="80" t="s">
        <v>13</v>
      </c>
      <c r="AE549" s="80" t="s">
        <v>14</v>
      </c>
      <c r="AF549" s="80" t="s">
        <v>146</v>
      </c>
      <c r="AG549" s="80">
        <v>2</v>
      </c>
      <c r="AH549" s="80">
        <v>0.39486785000000002</v>
      </c>
      <c r="AI549">
        <f t="shared" si="76"/>
        <v>2019</v>
      </c>
      <c r="AK549" s="80" t="s">
        <v>163</v>
      </c>
      <c r="AL549" s="80" t="s">
        <v>157</v>
      </c>
      <c r="AM549" s="80" t="s">
        <v>147</v>
      </c>
      <c r="AN549" s="80" t="s">
        <v>55</v>
      </c>
      <c r="AO549" s="80" t="s">
        <v>116</v>
      </c>
      <c r="AP549" s="80" t="s">
        <v>22</v>
      </c>
      <c r="AQ549" s="80">
        <v>14</v>
      </c>
      <c r="AR549">
        <f t="shared" si="77"/>
        <v>2021</v>
      </c>
    </row>
    <row r="550" spans="27:44" x14ac:dyDescent="0.3">
      <c r="AA550" s="80" t="s">
        <v>143</v>
      </c>
      <c r="AB550" s="80" t="s">
        <v>147</v>
      </c>
      <c r="AC550" s="80" t="s">
        <v>62</v>
      </c>
      <c r="AD550" s="80" t="s">
        <v>13</v>
      </c>
      <c r="AE550" s="80" t="s">
        <v>6</v>
      </c>
      <c r="AF550" s="80" t="s">
        <v>145</v>
      </c>
      <c r="AG550" s="80">
        <v>406.21313098073006</v>
      </c>
      <c r="AH550" s="80" t="s">
        <v>33</v>
      </c>
      <c r="AI550">
        <f t="shared" si="76"/>
        <v>2019</v>
      </c>
      <c r="AK550" s="80" t="s">
        <v>163</v>
      </c>
      <c r="AL550" s="80" t="s">
        <v>157</v>
      </c>
      <c r="AM550" s="80" t="s">
        <v>147</v>
      </c>
      <c r="AN550" s="80" t="s">
        <v>55</v>
      </c>
      <c r="AO550" s="80" t="s">
        <v>116</v>
      </c>
      <c r="AP550" s="80" t="s">
        <v>23</v>
      </c>
      <c r="AQ550" s="80">
        <v>11</v>
      </c>
      <c r="AR550">
        <f t="shared" si="77"/>
        <v>2021</v>
      </c>
    </row>
    <row r="551" spans="27:44" x14ac:dyDescent="0.3">
      <c r="AA551" s="80" t="s">
        <v>143</v>
      </c>
      <c r="AB551" s="80" t="s">
        <v>147</v>
      </c>
      <c r="AC551" s="80" t="s">
        <v>62</v>
      </c>
      <c r="AD551" s="80" t="s">
        <v>15</v>
      </c>
      <c r="AE551" s="80" t="s">
        <v>14</v>
      </c>
      <c r="AF551" s="80" t="s">
        <v>149</v>
      </c>
      <c r="AG551" s="80">
        <v>1.6129019856452942</v>
      </c>
      <c r="AH551" s="80">
        <v>1.1803595</v>
      </c>
      <c r="AI551">
        <f t="shared" si="76"/>
        <v>2019</v>
      </c>
      <c r="AK551" s="80" t="s">
        <v>163</v>
      </c>
      <c r="AL551" s="80" t="s">
        <v>157</v>
      </c>
      <c r="AM551" s="80" t="s">
        <v>147</v>
      </c>
      <c r="AN551" s="80" t="s">
        <v>55</v>
      </c>
      <c r="AO551" s="80" t="s">
        <v>25</v>
      </c>
      <c r="AP551" s="80" t="s">
        <v>17</v>
      </c>
      <c r="AQ551" s="80">
        <v>1</v>
      </c>
      <c r="AR551">
        <f t="shared" si="77"/>
        <v>2021</v>
      </c>
    </row>
    <row r="552" spans="27:44" x14ac:dyDescent="0.3">
      <c r="AA552" s="80" t="s">
        <v>143</v>
      </c>
      <c r="AB552" s="80" t="s">
        <v>147</v>
      </c>
      <c r="AC552" s="80" t="s">
        <v>62</v>
      </c>
      <c r="AD552" s="80" t="s">
        <v>15</v>
      </c>
      <c r="AE552" s="80" t="s">
        <v>14</v>
      </c>
      <c r="AF552" s="80" t="s">
        <v>145</v>
      </c>
      <c r="AG552" s="80">
        <v>67635.840822026134</v>
      </c>
      <c r="AH552" s="80">
        <v>1.03181484</v>
      </c>
      <c r="AI552">
        <f t="shared" si="76"/>
        <v>2019</v>
      </c>
      <c r="AK552" s="80" t="s">
        <v>163</v>
      </c>
      <c r="AL552" s="80" t="s">
        <v>157</v>
      </c>
      <c r="AM552" s="80" t="s">
        <v>147</v>
      </c>
      <c r="AN552" s="80" t="s">
        <v>55</v>
      </c>
      <c r="AO552" s="80" t="s">
        <v>13</v>
      </c>
      <c r="AP552" s="80" t="s">
        <v>14</v>
      </c>
      <c r="AQ552" s="80">
        <v>26</v>
      </c>
      <c r="AR552">
        <f t="shared" si="77"/>
        <v>2021</v>
      </c>
    </row>
    <row r="553" spans="27:44" x14ac:dyDescent="0.3">
      <c r="AA553" s="80" t="s">
        <v>143</v>
      </c>
      <c r="AB553" s="80" t="s">
        <v>147</v>
      </c>
      <c r="AC553" s="80" t="s">
        <v>62</v>
      </c>
      <c r="AD553" s="80" t="s">
        <v>15</v>
      </c>
      <c r="AE553" s="80" t="s">
        <v>14</v>
      </c>
      <c r="AF553" s="80" t="s">
        <v>146</v>
      </c>
      <c r="AG553" s="80">
        <v>3</v>
      </c>
      <c r="AH553" s="80">
        <v>3.6727466</v>
      </c>
      <c r="AI553">
        <f t="shared" si="76"/>
        <v>2019</v>
      </c>
      <c r="AK553" s="80" t="s">
        <v>163</v>
      </c>
      <c r="AL553" s="80" t="s">
        <v>157</v>
      </c>
      <c r="AM553" s="80" t="s">
        <v>147</v>
      </c>
      <c r="AN553" s="80" t="s">
        <v>55</v>
      </c>
      <c r="AO553" s="80" t="s">
        <v>15</v>
      </c>
      <c r="AP553" s="80" t="s">
        <v>14</v>
      </c>
      <c r="AQ553" s="80">
        <v>31</v>
      </c>
      <c r="AR553">
        <f t="shared" si="77"/>
        <v>2021</v>
      </c>
    </row>
    <row r="554" spans="27:44" x14ac:dyDescent="0.3">
      <c r="AA554" s="80" t="s">
        <v>143</v>
      </c>
      <c r="AB554" s="80" t="s">
        <v>147</v>
      </c>
      <c r="AC554" s="80" t="s">
        <v>62</v>
      </c>
      <c r="AD554" s="80" t="s">
        <v>15</v>
      </c>
      <c r="AE554" s="80" t="s">
        <v>12</v>
      </c>
      <c r="AF554" s="80" t="s">
        <v>145</v>
      </c>
      <c r="AG554" s="80">
        <v>1839.5161269903183</v>
      </c>
      <c r="AH554" s="80">
        <v>0.45586875999999998</v>
      </c>
      <c r="AI554">
        <f t="shared" si="76"/>
        <v>2019</v>
      </c>
      <c r="AK554" s="80" t="s">
        <v>163</v>
      </c>
      <c r="AL554" s="80" t="s">
        <v>157</v>
      </c>
      <c r="AM554" s="80" t="s">
        <v>147</v>
      </c>
      <c r="AN554" s="80" t="s">
        <v>55</v>
      </c>
      <c r="AO554" s="80" t="s">
        <v>4</v>
      </c>
      <c r="AP554" s="80" t="s">
        <v>8</v>
      </c>
      <c r="AQ554" s="80">
        <v>3481</v>
      </c>
      <c r="AR554">
        <f t="shared" si="77"/>
        <v>2021</v>
      </c>
    </row>
    <row r="555" spans="27:44" x14ac:dyDescent="0.3">
      <c r="AA555" s="80" t="s">
        <v>143</v>
      </c>
      <c r="AB555" s="80" t="s">
        <v>147</v>
      </c>
      <c r="AC555" s="80" t="s">
        <v>62</v>
      </c>
      <c r="AD555" s="80" t="s">
        <v>4</v>
      </c>
      <c r="AE555" s="80" t="s">
        <v>5</v>
      </c>
      <c r="AF555" s="80" t="s">
        <v>145</v>
      </c>
      <c r="AG555" s="80">
        <v>12541.299829766154</v>
      </c>
      <c r="AH555" s="80" t="s">
        <v>33</v>
      </c>
      <c r="AI555">
        <f t="shared" si="76"/>
        <v>2019</v>
      </c>
      <c r="AK555" s="80" t="s">
        <v>163</v>
      </c>
      <c r="AL555" s="80" t="s">
        <v>157</v>
      </c>
      <c r="AM555" s="80" t="s">
        <v>147</v>
      </c>
      <c r="AN555" s="80" t="s">
        <v>55</v>
      </c>
      <c r="AO555" s="80" t="s">
        <v>11</v>
      </c>
      <c r="AP555" s="80" t="s">
        <v>8</v>
      </c>
      <c r="AQ555" s="80">
        <v>613</v>
      </c>
      <c r="AR555">
        <f t="shared" si="77"/>
        <v>2021</v>
      </c>
    </row>
    <row r="556" spans="27:44" x14ac:dyDescent="0.3">
      <c r="AA556" s="80" t="s">
        <v>143</v>
      </c>
      <c r="AB556" s="80" t="s">
        <v>147</v>
      </c>
      <c r="AC556" s="80" t="s">
        <v>62</v>
      </c>
      <c r="AD556" s="80" t="s">
        <v>4</v>
      </c>
      <c r="AE556" s="80" t="s">
        <v>7</v>
      </c>
      <c r="AF556" s="80" t="s">
        <v>145</v>
      </c>
      <c r="AG556" s="80">
        <v>614415.51413387433</v>
      </c>
      <c r="AH556" s="80">
        <v>0.86858900000000006</v>
      </c>
      <c r="AI556">
        <f t="shared" si="76"/>
        <v>2019</v>
      </c>
      <c r="AK556" s="80" t="s">
        <v>163</v>
      </c>
      <c r="AL556" s="80" t="s">
        <v>157</v>
      </c>
      <c r="AM556" s="80" t="s">
        <v>147</v>
      </c>
      <c r="AN556" s="80" t="s">
        <v>55</v>
      </c>
      <c r="AO556" s="80" t="s">
        <v>11</v>
      </c>
      <c r="AP556" s="80" t="s">
        <v>12</v>
      </c>
      <c r="AQ556" s="80">
        <v>2</v>
      </c>
      <c r="AR556">
        <f t="shared" si="77"/>
        <v>2021</v>
      </c>
    </row>
    <row r="557" spans="27:44" x14ac:dyDescent="0.3">
      <c r="AA557" s="80" t="s">
        <v>143</v>
      </c>
      <c r="AB557" s="80" t="s">
        <v>147</v>
      </c>
      <c r="AC557" s="80" t="s">
        <v>62</v>
      </c>
      <c r="AD557" s="80" t="s">
        <v>4</v>
      </c>
      <c r="AE557" s="80" t="s">
        <v>7</v>
      </c>
      <c r="AF557" s="80" t="s">
        <v>146</v>
      </c>
      <c r="AG557" s="80">
        <v>5.2903220057487488</v>
      </c>
      <c r="AH557" s="80">
        <v>0.50314709000000002</v>
      </c>
      <c r="AI557">
        <f t="shared" si="76"/>
        <v>2019</v>
      </c>
      <c r="AK557" s="80" t="s">
        <v>163</v>
      </c>
      <c r="AL557" s="80" t="s">
        <v>157</v>
      </c>
      <c r="AM557" s="80" t="s">
        <v>147</v>
      </c>
      <c r="AN557" s="80" t="s">
        <v>56</v>
      </c>
      <c r="AO557" s="80" t="s">
        <v>20</v>
      </c>
      <c r="AP557" s="80" t="s">
        <v>14</v>
      </c>
      <c r="AQ557" s="80">
        <v>3</v>
      </c>
      <c r="AR557">
        <f t="shared" si="77"/>
        <v>2021</v>
      </c>
    </row>
    <row r="558" spans="27:44" x14ac:dyDescent="0.3">
      <c r="AA558" s="80" t="s">
        <v>143</v>
      </c>
      <c r="AB558" s="80" t="s">
        <v>147</v>
      </c>
      <c r="AC558" s="80" t="s">
        <v>62</v>
      </c>
      <c r="AD558" s="80" t="s">
        <v>4</v>
      </c>
      <c r="AE558" s="80" t="s">
        <v>8</v>
      </c>
      <c r="AF558" s="80" t="s">
        <v>145</v>
      </c>
      <c r="AG558" s="80">
        <v>220567.96869186312</v>
      </c>
      <c r="AH558" s="80">
        <v>1.4350689700000001</v>
      </c>
      <c r="AI558">
        <f t="shared" si="76"/>
        <v>2019</v>
      </c>
      <c r="AK558" s="80" t="s">
        <v>163</v>
      </c>
      <c r="AL558" s="80" t="s">
        <v>157</v>
      </c>
      <c r="AM558" s="80" t="s">
        <v>147</v>
      </c>
      <c r="AN558" s="80" t="s">
        <v>56</v>
      </c>
      <c r="AO558" s="80" t="s">
        <v>116</v>
      </c>
      <c r="AP558" s="80" t="s">
        <v>22</v>
      </c>
      <c r="AQ558" s="80">
        <v>3</v>
      </c>
      <c r="AR558">
        <f t="shared" si="77"/>
        <v>2021</v>
      </c>
    </row>
    <row r="559" spans="27:44" x14ac:dyDescent="0.3">
      <c r="AA559" s="80" t="s">
        <v>143</v>
      </c>
      <c r="AB559" s="80" t="s">
        <v>147</v>
      </c>
      <c r="AC559" s="80" t="s">
        <v>62</v>
      </c>
      <c r="AD559" s="80" t="s">
        <v>4</v>
      </c>
      <c r="AE559" s="80" t="s">
        <v>8</v>
      </c>
      <c r="AF559" s="80" t="s">
        <v>146</v>
      </c>
      <c r="AG559" s="80">
        <v>2.2903220057487488</v>
      </c>
      <c r="AH559" s="80">
        <v>2.8525763400000002</v>
      </c>
      <c r="AI559">
        <f t="shared" si="76"/>
        <v>2019</v>
      </c>
      <c r="AK559" s="80" t="s">
        <v>163</v>
      </c>
      <c r="AL559" s="80" t="s">
        <v>157</v>
      </c>
      <c r="AM559" s="80" t="s">
        <v>147</v>
      </c>
      <c r="AN559" s="80" t="s">
        <v>56</v>
      </c>
      <c r="AO559" s="80" t="s">
        <v>116</v>
      </c>
      <c r="AP559" s="80" t="s">
        <v>23</v>
      </c>
      <c r="AQ559" s="80">
        <v>1</v>
      </c>
      <c r="AR559">
        <f t="shared" si="77"/>
        <v>2021</v>
      </c>
    </row>
    <row r="560" spans="27:44" x14ac:dyDescent="0.3">
      <c r="AA560" s="80" t="s">
        <v>143</v>
      </c>
      <c r="AB560" s="80" t="s">
        <v>147</v>
      </c>
      <c r="AC560" s="80" t="s">
        <v>62</v>
      </c>
      <c r="AD560" s="80" t="s">
        <v>4</v>
      </c>
      <c r="AE560" s="80" t="s">
        <v>9</v>
      </c>
      <c r="AF560" s="80" t="s">
        <v>145</v>
      </c>
      <c r="AG560" s="80">
        <v>129059.42831766233</v>
      </c>
      <c r="AH560" s="80">
        <v>0.85568288999999997</v>
      </c>
      <c r="AI560">
        <f t="shared" si="76"/>
        <v>2019</v>
      </c>
      <c r="AK560" s="80" t="s">
        <v>163</v>
      </c>
      <c r="AL560" s="80" t="s">
        <v>157</v>
      </c>
      <c r="AM560" s="80" t="s">
        <v>147</v>
      </c>
      <c r="AN560" s="80" t="s">
        <v>56</v>
      </c>
      <c r="AO560" s="80" t="s">
        <v>13</v>
      </c>
      <c r="AP560" s="80" t="s">
        <v>14</v>
      </c>
      <c r="AQ560" s="80">
        <v>6</v>
      </c>
      <c r="AR560">
        <f t="shared" si="77"/>
        <v>2021</v>
      </c>
    </row>
    <row r="561" spans="27:44" x14ac:dyDescent="0.3">
      <c r="AA561" s="80" t="s">
        <v>143</v>
      </c>
      <c r="AB561" s="80" t="s">
        <v>147</v>
      </c>
      <c r="AC561" s="80" t="s">
        <v>62</v>
      </c>
      <c r="AD561" s="80" t="s">
        <v>4</v>
      </c>
      <c r="AE561" s="80" t="s">
        <v>6</v>
      </c>
      <c r="AF561" s="80" t="s">
        <v>145</v>
      </c>
      <c r="AG561" s="80">
        <v>44726.199017010629</v>
      </c>
      <c r="AH561" s="80" t="s">
        <v>33</v>
      </c>
      <c r="AI561">
        <f t="shared" si="76"/>
        <v>2019</v>
      </c>
      <c r="AK561" s="80" t="s">
        <v>163</v>
      </c>
      <c r="AL561" s="80" t="s">
        <v>157</v>
      </c>
      <c r="AM561" s="80" t="s">
        <v>147</v>
      </c>
      <c r="AN561" s="80" t="s">
        <v>56</v>
      </c>
      <c r="AO561" s="80" t="s">
        <v>15</v>
      </c>
      <c r="AP561" s="80" t="s">
        <v>14</v>
      </c>
      <c r="AQ561" s="80">
        <v>16</v>
      </c>
      <c r="AR561">
        <f t="shared" si="77"/>
        <v>2021</v>
      </c>
    </row>
    <row r="562" spans="27:44" x14ac:dyDescent="0.3">
      <c r="AA562" s="80" t="s">
        <v>143</v>
      </c>
      <c r="AB562" s="80" t="s">
        <v>147</v>
      </c>
      <c r="AC562" s="80" t="s">
        <v>62</v>
      </c>
      <c r="AD562" s="80" t="s">
        <v>4</v>
      </c>
      <c r="AE562" s="80" t="s">
        <v>10</v>
      </c>
      <c r="AF562" s="80" t="s">
        <v>145</v>
      </c>
      <c r="AG562" s="80">
        <v>4187.4457797370851</v>
      </c>
      <c r="AH562" s="80">
        <v>2.6660613299999998</v>
      </c>
      <c r="AI562">
        <f t="shared" si="76"/>
        <v>2019</v>
      </c>
      <c r="AK562" s="80" t="s">
        <v>163</v>
      </c>
      <c r="AL562" s="80" t="s">
        <v>157</v>
      </c>
      <c r="AM562" s="80" t="s">
        <v>147</v>
      </c>
      <c r="AN562" s="80" t="s">
        <v>56</v>
      </c>
      <c r="AO562" s="80" t="s">
        <v>4</v>
      </c>
      <c r="AP562" s="80" t="s">
        <v>8</v>
      </c>
      <c r="AQ562" s="80">
        <v>949</v>
      </c>
      <c r="AR562">
        <f t="shared" si="77"/>
        <v>2021</v>
      </c>
    </row>
    <row r="563" spans="27:44" x14ac:dyDescent="0.3">
      <c r="AA563" s="80" t="s">
        <v>143</v>
      </c>
      <c r="AB563" s="80" t="s">
        <v>147</v>
      </c>
      <c r="AC563" s="80" t="s">
        <v>62</v>
      </c>
      <c r="AD563" s="80" t="s">
        <v>11</v>
      </c>
      <c r="AE563" s="80" t="s">
        <v>8</v>
      </c>
      <c r="AF563" s="80" t="s">
        <v>145</v>
      </c>
      <c r="AG563" s="80">
        <v>31434.174742810428</v>
      </c>
      <c r="AH563" s="80">
        <v>1.01488698</v>
      </c>
      <c r="AI563">
        <f t="shared" si="76"/>
        <v>2019</v>
      </c>
      <c r="AK563" s="80" t="s">
        <v>163</v>
      </c>
      <c r="AL563" s="80" t="s">
        <v>157</v>
      </c>
      <c r="AM563" s="80" t="s">
        <v>147</v>
      </c>
      <c r="AN563" s="80" t="s">
        <v>56</v>
      </c>
      <c r="AO563" s="80" t="s">
        <v>11</v>
      </c>
      <c r="AP563" s="80" t="s">
        <v>8</v>
      </c>
      <c r="AQ563" s="80">
        <v>215</v>
      </c>
      <c r="AR563">
        <f t="shared" si="77"/>
        <v>2021</v>
      </c>
    </row>
    <row r="564" spans="27:44" x14ac:dyDescent="0.3">
      <c r="AA564" s="80" t="s">
        <v>143</v>
      </c>
      <c r="AB564" s="80" t="s">
        <v>147</v>
      </c>
      <c r="AC564" s="80" t="s">
        <v>62</v>
      </c>
      <c r="AD564" s="80" t="s">
        <v>11</v>
      </c>
      <c r="AE564" s="80" t="s">
        <v>8</v>
      </c>
      <c r="AF564" s="80" t="s">
        <v>146</v>
      </c>
      <c r="AG564" s="80">
        <v>1</v>
      </c>
      <c r="AH564" s="80">
        <v>0.46308621999999999</v>
      </c>
      <c r="AI564">
        <f t="shared" si="76"/>
        <v>2019</v>
      </c>
      <c r="AK564" s="80" t="s">
        <v>163</v>
      </c>
      <c r="AL564" s="80" t="s">
        <v>157</v>
      </c>
      <c r="AM564" s="80" t="s">
        <v>147</v>
      </c>
      <c r="AN564" s="80" t="s">
        <v>57</v>
      </c>
      <c r="AO564" s="80" t="s">
        <v>20</v>
      </c>
      <c r="AP564" s="80" t="s">
        <v>14</v>
      </c>
      <c r="AQ564" s="80">
        <v>6</v>
      </c>
      <c r="AR564">
        <f t="shared" si="77"/>
        <v>2021</v>
      </c>
    </row>
    <row r="565" spans="27:44" x14ac:dyDescent="0.3">
      <c r="AA565" s="80" t="s">
        <v>143</v>
      </c>
      <c r="AB565" s="80" t="s">
        <v>147</v>
      </c>
      <c r="AC565" s="80" t="s">
        <v>62</v>
      </c>
      <c r="AD565" s="80" t="s">
        <v>11</v>
      </c>
      <c r="AE565" s="80" t="s">
        <v>9</v>
      </c>
      <c r="AF565" s="80" t="s">
        <v>145</v>
      </c>
      <c r="AG565" s="80">
        <v>9395.3939375765622</v>
      </c>
      <c r="AH565" s="80">
        <v>0.69554720999999997</v>
      </c>
      <c r="AI565">
        <f t="shared" si="76"/>
        <v>2019</v>
      </c>
      <c r="AK565" s="80" t="s">
        <v>163</v>
      </c>
      <c r="AL565" s="80" t="s">
        <v>157</v>
      </c>
      <c r="AM565" s="80" t="s">
        <v>147</v>
      </c>
      <c r="AN565" s="80" t="s">
        <v>57</v>
      </c>
      <c r="AO565" s="80" t="s">
        <v>116</v>
      </c>
      <c r="AP565" s="80" t="s">
        <v>22</v>
      </c>
      <c r="AQ565" s="80">
        <v>6</v>
      </c>
      <c r="AR565">
        <f t="shared" si="77"/>
        <v>2021</v>
      </c>
    </row>
    <row r="566" spans="27:44" x14ac:dyDescent="0.3">
      <c r="AA566" s="80" t="s">
        <v>143</v>
      </c>
      <c r="AB566" s="80" t="s">
        <v>147</v>
      </c>
      <c r="AC566" s="80" t="s">
        <v>62</v>
      </c>
      <c r="AD566" s="80" t="s">
        <v>11</v>
      </c>
      <c r="AE566" s="80" t="s">
        <v>9</v>
      </c>
      <c r="AF566" s="80" t="s">
        <v>146</v>
      </c>
      <c r="AG566" s="80">
        <v>2</v>
      </c>
      <c r="AH566" s="80">
        <v>0.53698469999999998</v>
      </c>
      <c r="AI566">
        <f t="shared" si="76"/>
        <v>2019</v>
      </c>
      <c r="AK566" s="80" t="s">
        <v>163</v>
      </c>
      <c r="AL566" s="80" t="s">
        <v>157</v>
      </c>
      <c r="AM566" s="80" t="s">
        <v>147</v>
      </c>
      <c r="AN566" s="80" t="s">
        <v>57</v>
      </c>
      <c r="AO566" s="80" t="s">
        <v>116</v>
      </c>
      <c r="AP566" s="80" t="s">
        <v>23</v>
      </c>
      <c r="AQ566" s="80">
        <v>5</v>
      </c>
      <c r="AR566">
        <f t="shared" si="77"/>
        <v>2021</v>
      </c>
    </row>
    <row r="567" spans="27:44" x14ac:dyDescent="0.3">
      <c r="AA567" s="80" t="s">
        <v>143</v>
      </c>
      <c r="AB567" s="80" t="s">
        <v>147</v>
      </c>
      <c r="AC567" s="80" t="s">
        <v>62</v>
      </c>
      <c r="AD567" s="80" t="s">
        <v>11</v>
      </c>
      <c r="AE567" s="80" t="s">
        <v>10</v>
      </c>
      <c r="AF567" s="80" t="s">
        <v>145</v>
      </c>
      <c r="AG567" s="80">
        <v>757.56105010211468</v>
      </c>
      <c r="AH567" s="80">
        <v>1.63188402</v>
      </c>
      <c r="AI567">
        <f t="shared" si="76"/>
        <v>2019</v>
      </c>
      <c r="AK567" s="80" t="s">
        <v>163</v>
      </c>
      <c r="AL567" s="80" t="s">
        <v>157</v>
      </c>
      <c r="AM567" s="80" t="s">
        <v>147</v>
      </c>
      <c r="AN567" s="80" t="s">
        <v>57</v>
      </c>
      <c r="AO567" s="80" t="s">
        <v>13</v>
      </c>
      <c r="AP567" s="80" t="s">
        <v>14</v>
      </c>
      <c r="AQ567" s="80">
        <v>20</v>
      </c>
      <c r="AR567">
        <f t="shared" si="77"/>
        <v>2021</v>
      </c>
    </row>
    <row r="568" spans="27:44" x14ac:dyDescent="0.3">
      <c r="AA568" s="80" t="s">
        <v>143</v>
      </c>
      <c r="AB568" s="80" t="s">
        <v>147</v>
      </c>
      <c r="AC568" s="80" t="s">
        <v>62</v>
      </c>
      <c r="AD568" s="80" t="s">
        <v>11</v>
      </c>
      <c r="AE568" s="80" t="s">
        <v>12</v>
      </c>
      <c r="AF568" s="80" t="s">
        <v>145</v>
      </c>
      <c r="AG568" s="80">
        <v>6840.4054989479482</v>
      </c>
      <c r="AH568" s="80">
        <v>0.69217508999999999</v>
      </c>
      <c r="AI568">
        <f t="shared" si="76"/>
        <v>2019</v>
      </c>
      <c r="AK568" s="80" t="s">
        <v>163</v>
      </c>
      <c r="AL568" s="80" t="s">
        <v>157</v>
      </c>
      <c r="AM568" s="80" t="s">
        <v>147</v>
      </c>
      <c r="AN568" s="80" t="s">
        <v>57</v>
      </c>
      <c r="AO568" s="80" t="s">
        <v>15</v>
      </c>
      <c r="AP568" s="80" t="s">
        <v>14</v>
      </c>
      <c r="AQ568" s="80">
        <v>20</v>
      </c>
      <c r="AR568">
        <f t="shared" si="77"/>
        <v>2021</v>
      </c>
    </row>
    <row r="569" spans="27:44" x14ac:dyDescent="0.3">
      <c r="AA569" s="80" t="s">
        <v>150</v>
      </c>
      <c r="AB569" s="80" t="s">
        <v>144</v>
      </c>
      <c r="AC569" s="80" t="s">
        <v>46</v>
      </c>
      <c r="AD569" s="80" t="s">
        <v>30</v>
      </c>
      <c r="AE569" s="80" t="s">
        <v>31</v>
      </c>
      <c r="AF569" s="80" t="s">
        <v>145</v>
      </c>
      <c r="AG569" s="80">
        <v>13941.622580645164</v>
      </c>
      <c r="AH569" s="80" t="s">
        <v>33</v>
      </c>
      <c r="AI569">
        <f t="shared" si="76"/>
        <v>2019</v>
      </c>
      <c r="AK569" s="80" t="s">
        <v>163</v>
      </c>
      <c r="AL569" s="80" t="s">
        <v>157</v>
      </c>
      <c r="AM569" s="80" t="s">
        <v>147</v>
      </c>
      <c r="AN569" s="80" t="s">
        <v>57</v>
      </c>
      <c r="AO569" s="80" t="s">
        <v>4</v>
      </c>
      <c r="AP569" s="80" t="s">
        <v>7</v>
      </c>
      <c r="AQ569" s="80">
        <v>1</v>
      </c>
      <c r="AR569">
        <f t="shared" si="77"/>
        <v>2021</v>
      </c>
    </row>
    <row r="570" spans="27:44" x14ac:dyDescent="0.3">
      <c r="AA570" s="80" t="s">
        <v>150</v>
      </c>
      <c r="AB570" s="80" t="s">
        <v>144</v>
      </c>
      <c r="AC570" s="80" t="s">
        <v>46</v>
      </c>
      <c r="AD570" s="80" t="s">
        <v>29</v>
      </c>
      <c r="AE570" s="80" t="s">
        <v>28</v>
      </c>
      <c r="AF570" s="80" t="s">
        <v>145</v>
      </c>
      <c r="AG570" s="80">
        <v>134</v>
      </c>
      <c r="AH570" s="80" t="s">
        <v>33</v>
      </c>
      <c r="AI570">
        <f t="shared" si="76"/>
        <v>2019</v>
      </c>
      <c r="AK570" s="80" t="s">
        <v>163</v>
      </c>
      <c r="AL570" s="80" t="s">
        <v>157</v>
      </c>
      <c r="AM570" s="80" t="s">
        <v>147</v>
      </c>
      <c r="AN570" s="80" t="s">
        <v>57</v>
      </c>
      <c r="AO570" s="80" t="s">
        <v>4</v>
      </c>
      <c r="AP570" s="80" t="s">
        <v>8</v>
      </c>
      <c r="AQ570" s="80">
        <v>2614</v>
      </c>
      <c r="AR570">
        <f t="shared" si="77"/>
        <v>2021</v>
      </c>
    </row>
    <row r="571" spans="27:44" x14ac:dyDescent="0.3">
      <c r="AA571" s="80" t="s">
        <v>150</v>
      </c>
      <c r="AB571" s="80" t="s">
        <v>144</v>
      </c>
      <c r="AC571" s="80" t="s">
        <v>55</v>
      </c>
      <c r="AD571" s="80" t="s">
        <v>30</v>
      </c>
      <c r="AE571" s="80" t="s">
        <v>31</v>
      </c>
      <c r="AF571" s="80" t="s">
        <v>145</v>
      </c>
      <c r="AG571" s="80">
        <v>26382.770967741944</v>
      </c>
      <c r="AH571" s="80" t="s">
        <v>33</v>
      </c>
      <c r="AI571">
        <f t="shared" si="76"/>
        <v>2019</v>
      </c>
      <c r="AK571" s="80" t="s">
        <v>163</v>
      </c>
      <c r="AL571" s="80" t="s">
        <v>157</v>
      </c>
      <c r="AM571" s="80" t="s">
        <v>147</v>
      </c>
      <c r="AN571" s="80" t="s">
        <v>57</v>
      </c>
      <c r="AO571" s="80" t="s">
        <v>11</v>
      </c>
      <c r="AP571" s="80" t="s">
        <v>8</v>
      </c>
      <c r="AQ571" s="80">
        <v>408</v>
      </c>
      <c r="AR571">
        <f t="shared" si="77"/>
        <v>2021</v>
      </c>
    </row>
    <row r="572" spans="27:44" x14ac:dyDescent="0.3">
      <c r="AA572" s="80" t="s">
        <v>150</v>
      </c>
      <c r="AB572" s="80" t="s">
        <v>144</v>
      </c>
      <c r="AC572" s="80" t="s">
        <v>55</v>
      </c>
      <c r="AD572" s="80" t="s">
        <v>29</v>
      </c>
      <c r="AE572" s="80" t="s">
        <v>28</v>
      </c>
      <c r="AF572" s="80" t="s">
        <v>145</v>
      </c>
      <c r="AG572" s="80">
        <v>346</v>
      </c>
      <c r="AH572" s="80" t="s">
        <v>33</v>
      </c>
      <c r="AI572">
        <f t="shared" si="76"/>
        <v>2019</v>
      </c>
      <c r="AK572" s="80" t="s">
        <v>163</v>
      </c>
      <c r="AL572" s="80" t="s">
        <v>157</v>
      </c>
      <c r="AM572" s="80" t="s">
        <v>147</v>
      </c>
      <c r="AN572" s="80" t="s">
        <v>58</v>
      </c>
      <c r="AO572" s="80" t="s">
        <v>20</v>
      </c>
      <c r="AP572" s="80" t="s">
        <v>14</v>
      </c>
      <c r="AQ572" s="80">
        <v>4</v>
      </c>
      <c r="AR572">
        <f t="shared" si="77"/>
        <v>2021</v>
      </c>
    </row>
    <row r="573" spans="27:44" x14ac:dyDescent="0.3">
      <c r="AA573" s="80" t="s">
        <v>150</v>
      </c>
      <c r="AB573" s="80" t="s">
        <v>144</v>
      </c>
      <c r="AC573" s="80" t="s">
        <v>56</v>
      </c>
      <c r="AD573" s="80" t="s">
        <v>30</v>
      </c>
      <c r="AE573" s="80" t="s">
        <v>31</v>
      </c>
      <c r="AF573" s="80" t="s">
        <v>145</v>
      </c>
      <c r="AG573" s="80">
        <v>11245.870967741937</v>
      </c>
      <c r="AH573" s="80" t="s">
        <v>33</v>
      </c>
      <c r="AI573">
        <f t="shared" si="76"/>
        <v>2019</v>
      </c>
      <c r="AK573" s="80" t="s">
        <v>163</v>
      </c>
      <c r="AL573" s="80" t="s">
        <v>157</v>
      </c>
      <c r="AM573" s="80" t="s">
        <v>147</v>
      </c>
      <c r="AN573" s="80" t="s">
        <v>58</v>
      </c>
      <c r="AO573" s="80" t="s">
        <v>116</v>
      </c>
      <c r="AP573" s="80" t="s">
        <v>22</v>
      </c>
      <c r="AQ573" s="80">
        <v>6</v>
      </c>
      <c r="AR573">
        <f t="shared" si="77"/>
        <v>2021</v>
      </c>
    </row>
    <row r="574" spans="27:44" x14ac:dyDescent="0.3">
      <c r="AA574" s="80" t="s">
        <v>150</v>
      </c>
      <c r="AB574" s="80" t="s">
        <v>144</v>
      </c>
      <c r="AC574" s="80" t="s">
        <v>56</v>
      </c>
      <c r="AD574" s="80" t="s">
        <v>29</v>
      </c>
      <c r="AE574" s="80" t="s">
        <v>28</v>
      </c>
      <c r="AF574" s="80" t="s">
        <v>145</v>
      </c>
      <c r="AG574" s="80">
        <v>76</v>
      </c>
      <c r="AH574" s="80" t="s">
        <v>33</v>
      </c>
      <c r="AI574">
        <f t="shared" si="76"/>
        <v>2019</v>
      </c>
      <c r="AK574" s="80" t="s">
        <v>163</v>
      </c>
      <c r="AL574" s="80" t="s">
        <v>157</v>
      </c>
      <c r="AM574" s="80" t="s">
        <v>147</v>
      </c>
      <c r="AN574" s="80" t="s">
        <v>58</v>
      </c>
      <c r="AO574" s="80" t="s">
        <v>116</v>
      </c>
      <c r="AP574" s="80" t="s">
        <v>23</v>
      </c>
      <c r="AQ574" s="80">
        <v>4</v>
      </c>
      <c r="AR574">
        <f t="shared" si="77"/>
        <v>2021</v>
      </c>
    </row>
    <row r="575" spans="27:44" x14ac:dyDescent="0.3">
      <c r="AA575" s="80" t="s">
        <v>150</v>
      </c>
      <c r="AB575" s="80" t="s">
        <v>144</v>
      </c>
      <c r="AC575" s="80" t="s">
        <v>57</v>
      </c>
      <c r="AD575" s="80" t="s">
        <v>30</v>
      </c>
      <c r="AE575" s="80" t="s">
        <v>31</v>
      </c>
      <c r="AF575" s="80" t="s">
        <v>145</v>
      </c>
      <c r="AG575" s="80">
        <v>21614.013978494619</v>
      </c>
      <c r="AH575" s="80" t="s">
        <v>33</v>
      </c>
      <c r="AI575">
        <f t="shared" si="76"/>
        <v>2019</v>
      </c>
      <c r="AK575" s="80" t="s">
        <v>163</v>
      </c>
      <c r="AL575" s="80" t="s">
        <v>157</v>
      </c>
      <c r="AM575" s="80" t="s">
        <v>147</v>
      </c>
      <c r="AN575" s="80" t="s">
        <v>58</v>
      </c>
      <c r="AO575" s="80" t="s">
        <v>13</v>
      </c>
      <c r="AP575" s="80" t="s">
        <v>14</v>
      </c>
      <c r="AQ575" s="80">
        <v>14</v>
      </c>
      <c r="AR575">
        <f t="shared" si="77"/>
        <v>2021</v>
      </c>
    </row>
    <row r="576" spans="27:44" x14ac:dyDescent="0.3">
      <c r="AA576" s="80" t="s">
        <v>150</v>
      </c>
      <c r="AB576" s="80" t="s">
        <v>144</v>
      </c>
      <c r="AC576" s="80" t="s">
        <v>57</v>
      </c>
      <c r="AD576" s="80" t="s">
        <v>29</v>
      </c>
      <c r="AE576" s="80" t="s">
        <v>28</v>
      </c>
      <c r="AF576" s="80" t="s">
        <v>145</v>
      </c>
      <c r="AG576" s="80">
        <v>335.16129032258067</v>
      </c>
      <c r="AH576" s="80" t="s">
        <v>33</v>
      </c>
      <c r="AI576">
        <f t="shared" si="76"/>
        <v>2019</v>
      </c>
      <c r="AK576" s="80" t="s">
        <v>163</v>
      </c>
      <c r="AL576" s="80" t="s">
        <v>157</v>
      </c>
      <c r="AM576" s="80" t="s">
        <v>147</v>
      </c>
      <c r="AN576" s="80" t="s">
        <v>58</v>
      </c>
      <c r="AO576" s="80" t="s">
        <v>15</v>
      </c>
      <c r="AP576" s="80" t="s">
        <v>14</v>
      </c>
      <c r="AQ576" s="80">
        <v>24</v>
      </c>
      <c r="AR576">
        <f t="shared" si="77"/>
        <v>2021</v>
      </c>
    </row>
    <row r="577" spans="27:44" x14ac:dyDescent="0.3">
      <c r="AA577" s="80" t="s">
        <v>150</v>
      </c>
      <c r="AB577" s="80" t="s">
        <v>144</v>
      </c>
      <c r="AC577" s="80" t="s">
        <v>58</v>
      </c>
      <c r="AD577" s="80" t="s">
        <v>30</v>
      </c>
      <c r="AE577" s="80" t="s">
        <v>31</v>
      </c>
      <c r="AF577" s="80" t="s">
        <v>145</v>
      </c>
      <c r="AG577" s="80">
        <v>22086.740860215057</v>
      </c>
      <c r="AH577" s="80" t="s">
        <v>33</v>
      </c>
      <c r="AI577">
        <f t="shared" si="76"/>
        <v>2019</v>
      </c>
      <c r="AK577" s="80" t="s">
        <v>163</v>
      </c>
      <c r="AL577" s="80" t="s">
        <v>157</v>
      </c>
      <c r="AM577" s="80" t="s">
        <v>147</v>
      </c>
      <c r="AN577" s="80" t="s">
        <v>58</v>
      </c>
      <c r="AO577" s="80" t="s">
        <v>4</v>
      </c>
      <c r="AP577" s="80" t="s">
        <v>7</v>
      </c>
      <c r="AQ577" s="80">
        <v>1</v>
      </c>
      <c r="AR577">
        <f t="shared" si="77"/>
        <v>2021</v>
      </c>
    </row>
    <row r="578" spans="27:44" x14ac:dyDescent="0.3">
      <c r="AA578" s="80" t="s">
        <v>150</v>
      </c>
      <c r="AB578" s="80" t="s">
        <v>144</v>
      </c>
      <c r="AC578" s="80" t="s">
        <v>58</v>
      </c>
      <c r="AD578" s="80" t="s">
        <v>29</v>
      </c>
      <c r="AE578" s="80" t="s">
        <v>28</v>
      </c>
      <c r="AF578" s="80" t="s">
        <v>145</v>
      </c>
      <c r="AG578" s="80">
        <v>248.40215053763441</v>
      </c>
      <c r="AH578" s="80" t="s">
        <v>33</v>
      </c>
      <c r="AI578">
        <f t="shared" si="76"/>
        <v>2019</v>
      </c>
      <c r="AK578" s="80" t="s">
        <v>163</v>
      </c>
      <c r="AL578" s="80" t="s">
        <v>157</v>
      </c>
      <c r="AM578" s="80" t="s">
        <v>147</v>
      </c>
      <c r="AN578" s="80" t="s">
        <v>58</v>
      </c>
      <c r="AO578" s="80" t="s">
        <v>4</v>
      </c>
      <c r="AP578" s="80" t="s">
        <v>8</v>
      </c>
      <c r="AQ578" s="80">
        <v>2277</v>
      </c>
      <c r="AR578">
        <f t="shared" si="77"/>
        <v>2021</v>
      </c>
    </row>
    <row r="579" spans="27:44" x14ac:dyDescent="0.3">
      <c r="AA579" s="80" t="s">
        <v>150</v>
      </c>
      <c r="AB579" s="80" t="s">
        <v>144</v>
      </c>
      <c r="AC579" s="80" t="s">
        <v>59</v>
      </c>
      <c r="AD579" s="80" t="s">
        <v>30</v>
      </c>
      <c r="AE579" s="80" t="s">
        <v>31</v>
      </c>
      <c r="AF579" s="80" t="s">
        <v>145</v>
      </c>
      <c r="AG579" s="80">
        <v>9560.5623655913987</v>
      </c>
      <c r="AH579" s="80" t="s">
        <v>33</v>
      </c>
      <c r="AI579">
        <f t="shared" si="76"/>
        <v>2019</v>
      </c>
      <c r="AK579" s="80" t="s">
        <v>163</v>
      </c>
      <c r="AL579" s="80" t="s">
        <v>157</v>
      </c>
      <c r="AM579" s="80" t="s">
        <v>147</v>
      </c>
      <c r="AN579" s="80" t="s">
        <v>58</v>
      </c>
      <c r="AO579" s="80" t="s">
        <v>11</v>
      </c>
      <c r="AP579" s="80" t="s">
        <v>8</v>
      </c>
      <c r="AQ579" s="80">
        <v>373</v>
      </c>
      <c r="AR579">
        <f t="shared" si="77"/>
        <v>2021</v>
      </c>
    </row>
    <row r="580" spans="27:44" x14ac:dyDescent="0.3">
      <c r="AA580" s="80" t="s">
        <v>150</v>
      </c>
      <c r="AB580" s="80" t="s">
        <v>144</v>
      </c>
      <c r="AC580" s="80" t="s">
        <v>59</v>
      </c>
      <c r="AD580" s="80" t="s">
        <v>29</v>
      </c>
      <c r="AE580" s="80" t="s">
        <v>28</v>
      </c>
      <c r="AF580" s="80" t="s">
        <v>145</v>
      </c>
      <c r="AG580" s="80">
        <v>81</v>
      </c>
      <c r="AH580" s="80" t="s">
        <v>33</v>
      </c>
      <c r="AI580">
        <f t="shared" si="76"/>
        <v>2019</v>
      </c>
      <c r="AK580" s="80" t="s">
        <v>163</v>
      </c>
      <c r="AL580" s="80" t="s">
        <v>157</v>
      </c>
      <c r="AM580" s="80" t="s">
        <v>147</v>
      </c>
      <c r="AN580" s="80" t="s">
        <v>59</v>
      </c>
      <c r="AO580" s="80" t="s">
        <v>20</v>
      </c>
      <c r="AP580" s="80" t="s">
        <v>14</v>
      </c>
      <c r="AQ580" s="80">
        <v>3</v>
      </c>
      <c r="AR580">
        <f t="shared" si="77"/>
        <v>2021</v>
      </c>
    </row>
    <row r="581" spans="27:44" x14ac:dyDescent="0.3">
      <c r="AA581" s="80" t="s">
        <v>150</v>
      </c>
      <c r="AB581" s="80" t="s">
        <v>144</v>
      </c>
      <c r="AC581" s="80" t="s">
        <v>60</v>
      </c>
      <c r="AD581" s="80" t="s">
        <v>30</v>
      </c>
      <c r="AE581" s="80" t="s">
        <v>31</v>
      </c>
      <c r="AF581" s="80" t="s">
        <v>145</v>
      </c>
      <c r="AG581" s="80">
        <v>13055.615053763442</v>
      </c>
      <c r="AH581" s="80" t="s">
        <v>33</v>
      </c>
      <c r="AI581">
        <f t="shared" si="76"/>
        <v>2019</v>
      </c>
      <c r="AK581" s="80" t="s">
        <v>163</v>
      </c>
      <c r="AL581" s="80" t="s">
        <v>157</v>
      </c>
      <c r="AM581" s="80" t="s">
        <v>147</v>
      </c>
      <c r="AN581" s="80" t="s">
        <v>59</v>
      </c>
      <c r="AO581" s="80" t="s">
        <v>116</v>
      </c>
      <c r="AP581" s="80" t="s">
        <v>22</v>
      </c>
      <c r="AQ581" s="80">
        <v>4</v>
      </c>
      <c r="AR581">
        <f t="shared" si="77"/>
        <v>2021</v>
      </c>
    </row>
    <row r="582" spans="27:44" x14ac:dyDescent="0.3">
      <c r="AA582" s="80" t="s">
        <v>150</v>
      </c>
      <c r="AB582" s="80" t="s">
        <v>144</v>
      </c>
      <c r="AC582" s="80" t="s">
        <v>60</v>
      </c>
      <c r="AD582" s="80" t="s">
        <v>29</v>
      </c>
      <c r="AE582" s="80" t="s">
        <v>28</v>
      </c>
      <c r="AF582" s="80" t="s">
        <v>145</v>
      </c>
      <c r="AG582" s="80">
        <v>273.93333333333334</v>
      </c>
      <c r="AH582" s="80" t="s">
        <v>33</v>
      </c>
      <c r="AI582">
        <f t="shared" si="76"/>
        <v>2019</v>
      </c>
      <c r="AK582" s="80" t="s">
        <v>163</v>
      </c>
      <c r="AL582" s="80" t="s">
        <v>157</v>
      </c>
      <c r="AM582" s="80" t="s">
        <v>147</v>
      </c>
      <c r="AN582" s="80" t="s">
        <v>59</v>
      </c>
      <c r="AO582" s="80" t="s">
        <v>116</v>
      </c>
      <c r="AP582" s="80" t="s">
        <v>23</v>
      </c>
      <c r="AQ582" s="80">
        <v>1</v>
      </c>
      <c r="AR582">
        <f t="shared" si="77"/>
        <v>2021</v>
      </c>
    </row>
    <row r="583" spans="27:44" x14ac:dyDescent="0.3">
      <c r="AA583" s="80" t="s">
        <v>150</v>
      </c>
      <c r="AB583" s="80" t="s">
        <v>144</v>
      </c>
      <c r="AC583" s="80" t="s">
        <v>61</v>
      </c>
      <c r="AD583" s="80" t="s">
        <v>30</v>
      </c>
      <c r="AE583" s="80" t="s">
        <v>31</v>
      </c>
      <c r="AF583" s="80" t="s">
        <v>145</v>
      </c>
      <c r="AG583" s="80">
        <v>16782.478494623658</v>
      </c>
      <c r="AH583" s="80" t="s">
        <v>33</v>
      </c>
      <c r="AI583">
        <f t="shared" si="76"/>
        <v>2019</v>
      </c>
      <c r="AK583" s="80" t="s">
        <v>163</v>
      </c>
      <c r="AL583" s="80" t="s">
        <v>157</v>
      </c>
      <c r="AM583" s="80" t="s">
        <v>147</v>
      </c>
      <c r="AN583" s="80" t="s">
        <v>59</v>
      </c>
      <c r="AO583" s="80" t="s">
        <v>13</v>
      </c>
      <c r="AP583" s="80" t="s">
        <v>14</v>
      </c>
      <c r="AQ583" s="80">
        <v>8</v>
      </c>
      <c r="AR583">
        <f t="shared" si="77"/>
        <v>2021</v>
      </c>
    </row>
    <row r="584" spans="27:44" x14ac:dyDescent="0.3">
      <c r="AA584" s="80" t="s">
        <v>150</v>
      </c>
      <c r="AB584" s="80" t="s">
        <v>144</v>
      </c>
      <c r="AC584" s="80" t="s">
        <v>61</v>
      </c>
      <c r="AD584" s="80" t="s">
        <v>29</v>
      </c>
      <c r="AE584" s="80" t="s">
        <v>28</v>
      </c>
      <c r="AF584" s="80" t="s">
        <v>145</v>
      </c>
      <c r="AG584" s="80">
        <v>469.4666666666667</v>
      </c>
      <c r="AH584" s="80" t="s">
        <v>33</v>
      </c>
      <c r="AI584">
        <f t="shared" si="76"/>
        <v>2019</v>
      </c>
      <c r="AK584" s="80" t="s">
        <v>163</v>
      </c>
      <c r="AL584" s="80" t="s">
        <v>157</v>
      </c>
      <c r="AM584" s="80" t="s">
        <v>147</v>
      </c>
      <c r="AN584" s="80" t="s">
        <v>59</v>
      </c>
      <c r="AO584" s="80" t="s">
        <v>15</v>
      </c>
      <c r="AP584" s="80" t="s">
        <v>14</v>
      </c>
      <c r="AQ584" s="80">
        <v>3</v>
      </c>
      <c r="AR584">
        <f t="shared" si="77"/>
        <v>2021</v>
      </c>
    </row>
    <row r="585" spans="27:44" x14ac:dyDescent="0.3">
      <c r="AA585" s="80" t="s">
        <v>150</v>
      </c>
      <c r="AB585" s="80" t="s">
        <v>144</v>
      </c>
      <c r="AC585" s="80" t="s">
        <v>62</v>
      </c>
      <c r="AD585" s="80" t="s">
        <v>30</v>
      </c>
      <c r="AE585" s="80" t="s">
        <v>31</v>
      </c>
      <c r="AF585" s="80" t="s">
        <v>145</v>
      </c>
      <c r="AG585" s="80">
        <v>29828.105376344083</v>
      </c>
      <c r="AH585" s="80" t="s">
        <v>33</v>
      </c>
      <c r="AI585">
        <f t="shared" si="76"/>
        <v>2019</v>
      </c>
      <c r="AK585" s="80" t="s">
        <v>163</v>
      </c>
      <c r="AL585" s="80" t="s">
        <v>157</v>
      </c>
      <c r="AM585" s="80" t="s">
        <v>147</v>
      </c>
      <c r="AN585" s="80" t="s">
        <v>59</v>
      </c>
      <c r="AO585" s="80" t="s">
        <v>4</v>
      </c>
      <c r="AP585" s="80" t="s">
        <v>8</v>
      </c>
      <c r="AQ585" s="80">
        <v>1203</v>
      </c>
      <c r="AR585">
        <f t="shared" si="77"/>
        <v>2021</v>
      </c>
    </row>
    <row r="586" spans="27:44" x14ac:dyDescent="0.3">
      <c r="AA586" s="80" t="s">
        <v>150</v>
      </c>
      <c r="AB586" s="80" t="s">
        <v>144</v>
      </c>
      <c r="AC586" s="80" t="s">
        <v>62</v>
      </c>
      <c r="AD586" s="80" t="s">
        <v>29</v>
      </c>
      <c r="AE586" s="80" t="s">
        <v>28</v>
      </c>
      <c r="AF586" s="80" t="s">
        <v>145</v>
      </c>
      <c r="AG586" s="80">
        <v>357.77311827956987</v>
      </c>
      <c r="AH586" s="80" t="s">
        <v>33</v>
      </c>
      <c r="AI586">
        <f t="shared" ref="AI586:AI649" si="78">VALUE(LEFT(AA586,4))</f>
        <v>2019</v>
      </c>
      <c r="AK586" s="80" t="s">
        <v>163</v>
      </c>
      <c r="AL586" s="80" t="s">
        <v>157</v>
      </c>
      <c r="AM586" s="80" t="s">
        <v>147</v>
      </c>
      <c r="AN586" s="80" t="s">
        <v>59</v>
      </c>
      <c r="AO586" s="80" t="s">
        <v>11</v>
      </c>
      <c r="AP586" s="80" t="s">
        <v>8</v>
      </c>
      <c r="AQ586" s="80">
        <v>197</v>
      </c>
      <c r="AR586">
        <f t="shared" ref="AR586:AR649" si="79">VALUE(LEFT(AL586,4))</f>
        <v>2021</v>
      </c>
    </row>
    <row r="587" spans="27:44" x14ac:dyDescent="0.3">
      <c r="AA587" s="80" t="s">
        <v>150</v>
      </c>
      <c r="AB587" s="80" t="s">
        <v>147</v>
      </c>
      <c r="AC587" s="80" t="s">
        <v>46</v>
      </c>
      <c r="AD587" s="80" t="s">
        <v>27</v>
      </c>
      <c r="AE587" s="80" t="s">
        <v>28</v>
      </c>
      <c r="AF587" s="80" t="s">
        <v>145</v>
      </c>
      <c r="AG587" s="80">
        <v>101</v>
      </c>
      <c r="AH587" s="80" t="s">
        <v>33</v>
      </c>
      <c r="AI587">
        <f t="shared" si="78"/>
        <v>2019</v>
      </c>
      <c r="AK587" s="80" t="s">
        <v>163</v>
      </c>
      <c r="AL587" s="80" t="s">
        <v>157</v>
      </c>
      <c r="AM587" s="80" t="s">
        <v>147</v>
      </c>
      <c r="AN587" s="80" t="s">
        <v>60</v>
      </c>
      <c r="AO587" s="80" t="s">
        <v>20</v>
      </c>
      <c r="AP587" s="80" t="s">
        <v>7</v>
      </c>
      <c r="AQ587" s="80">
        <v>1</v>
      </c>
      <c r="AR587">
        <f t="shared" si="79"/>
        <v>2021</v>
      </c>
    </row>
    <row r="588" spans="27:44" x14ac:dyDescent="0.3">
      <c r="AA588" s="80" t="s">
        <v>150</v>
      </c>
      <c r="AB588" s="80" t="s">
        <v>147</v>
      </c>
      <c r="AC588" s="80" t="s">
        <v>46</v>
      </c>
      <c r="AD588" s="80" t="s">
        <v>20</v>
      </c>
      <c r="AE588" s="80" t="s">
        <v>5</v>
      </c>
      <c r="AF588" s="80" t="s">
        <v>145</v>
      </c>
      <c r="AG588" s="80">
        <v>33</v>
      </c>
      <c r="AH588" s="80" t="s">
        <v>33</v>
      </c>
      <c r="AI588">
        <f t="shared" si="78"/>
        <v>2019</v>
      </c>
      <c r="AK588" s="80" t="s">
        <v>163</v>
      </c>
      <c r="AL588" s="80" t="s">
        <v>157</v>
      </c>
      <c r="AM588" s="80" t="s">
        <v>147</v>
      </c>
      <c r="AN588" s="80" t="s">
        <v>60</v>
      </c>
      <c r="AO588" s="80" t="s">
        <v>20</v>
      </c>
      <c r="AP588" s="80" t="s">
        <v>14</v>
      </c>
      <c r="AQ588" s="80">
        <v>2</v>
      </c>
      <c r="AR588">
        <f t="shared" si="79"/>
        <v>2021</v>
      </c>
    </row>
    <row r="589" spans="27:44" x14ac:dyDescent="0.3">
      <c r="AA589" s="80" t="s">
        <v>150</v>
      </c>
      <c r="AB589" s="80" t="s">
        <v>147</v>
      </c>
      <c r="AC589" s="80" t="s">
        <v>46</v>
      </c>
      <c r="AD589" s="80" t="s">
        <v>20</v>
      </c>
      <c r="AE589" s="80" t="s">
        <v>7</v>
      </c>
      <c r="AF589" s="80" t="s">
        <v>145</v>
      </c>
      <c r="AG589" s="80">
        <v>14708.964485093951</v>
      </c>
      <c r="AH589" s="80" t="s">
        <v>33</v>
      </c>
      <c r="AI589">
        <f t="shared" si="78"/>
        <v>2019</v>
      </c>
      <c r="AK589" s="80" t="s">
        <v>163</v>
      </c>
      <c r="AL589" s="80" t="s">
        <v>157</v>
      </c>
      <c r="AM589" s="80" t="s">
        <v>147</v>
      </c>
      <c r="AN589" s="80" t="s">
        <v>60</v>
      </c>
      <c r="AO589" s="80" t="s">
        <v>116</v>
      </c>
      <c r="AP589" s="80" t="s">
        <v>22</v>
      </c>
      <c r="AQ589" s="80">
        <v>5</v>
      </c>
      <c r="AR589">
        <f t="shared" si="79"/>
        <v>2021</v>
      </c>
    </row>
    <row r="590" spans="27:44" x14ac:dyDescent="0.3">
      <c r="AA590" s="80" t="s">
        <v>150</v>
      </c>
      <c r="AB590" s="80" t="s">
        <v>147</v>
      </c>
      <c r="AC590" s="80" t="s">
        <v>46</v>
      </c>
      <c r="AD590" s="80" t="s">
        <v>20</v>
      </c>
      <c r="AE590" s="80" t="s">
        <v>14</v>
      </c>
      <c r="AF590" s="80" t="s">
        <v>145</v>
      </c>
      <c r="AG590" s="80">
        <v>3846.7709552422166</v>
      </c>
      <c r="AH590" s="80" t="s">
        <v>33</v>
      </c>
      <c r="AI590">
        <f t="shared" si="78"/>
        <v>2019</v>
      </c>
      <c r="AK590" s="80" t="s">
        <v>163</v>
      </c>
      <c r="AL590" s="80" t="s">
        <v>157</v>
      </c>
      <c r="AM590" s="80" t="s">
        <v>147</v>
      </c>
      <c r="AN590" s="80" t="s">
        <v>60</v>
      </c>
      <c r="AO590" s="80" t="s">
        <v>116</v>
      </c>
      <c r="AP590" s="80" t="s">
        <v>23</v>
      </c>
      <c r="AQ590" s="80">
        <v>4</v>
      </c>
      <c r="AR590">
        <f t="shared" si="79"/>
        <v>2021</v>
      </c>
    </row>
    <row r="591" spans="27:44" x14ac:dyDescent="0.3">
      <c r="AA591" s="80" t="s">
        <v>150</v>
      </c>
      <c r="AB591" s="80" t="s">
        <v>147</v>
      </c>
      <c r="AC591" s="80" t="s">
        <v>46</v>
      </c>
      <c r="AD591" s="80" t="s">
        <v>20</v>
      </c>
      <c r="AE591" s="80" t="s">
        <v>6</v>
      </c>
      <c r="AF591" s="80" t="s">
        <v>145</v>
      </c>
      <c r="AG591" s="80">
        <v>650.40752500295639</v>
      </c>
      <c r="AH591" s="80" t="s">
        <v>33</v>
      </c>
      <c r="AI591">
        <f t="shared" si="78"/>
        <v>2019</v>
      </c>
      <c r="AK591" s="80" t="s">
        <v>163</v>
      </c>
      <c r="AL591" s="80" t="s">
        <v>157</v>
      </c>
      <c r="AM591" s="80" t="s">
        <v>147</v>
      </c>
      <c r="AN591" s="80" t="s">
        <v>60</v>
      </c>
      <c r="AO591" s="80" t="s">
        <v>13</v>
      </c>
      <c r="AP591" s="80" t="s">
        <v>14</v>
      </c>
      <c r="AQ591" s="80">
        <v>8</v>
      </c>
      <c r="AR591">
        <f t="shared" si="79"/>
        <v>2021</v>
      </c>
    </row>
    <row r="592" spans="27:44" x14ac:dyDescent="0.3">
      <c r="AA592" s="80" t="s">
        <v>150</v>
      </c>
      <c r="AB592" s="80" t="s">
        <v>147</v>
      </c>
      <c r="AC592" s="80" t="s">
        <v>46</v>
      </c>
      <c r="AD592" s="80" t="s">
        <v>24</v>
      </c>
      <c r="AE592" s="80" t="s">
        <v>22</v>
      </c>
      <c r="AF592" s="80" t="s">
        <v>145</v>
      </c>
      <c r="AG592" s="80">
        <v>286.0344070494175</v>
      </c>
      <c r="AH592" s="80" t="s">
        <v>33</v>
      </c>
      <c r="AI592">
        <f t="shared" si="78"/>
        <v>2019</v>
      </c>
      <c r="AK592" s="80" t="s">
        <v>163</v>
      </c>
      <c r="AL592" s="80" t="s">
        <v>157</v>
      </c>
      <c r="AM592" s="80" t="s">
        <v>147</v>
      </c>
      <c r="AN592" s="80" t="s">
        <v>60</v>
      </c>
      <c r="AO592" s="80" t="s">
        <v>15</v>
      </c>
      <c r="AP592" s="80" t="s">
        <v>14</v>
      </c>
      <c r="AQ592" s="80">
        <v>10</v>
      </c>
      <c r="AR592">
        <f t="shared" si="79"/>
        <v>2021</v>
      </c>
    </row>
    <row r="593" spans="27:44" x14ac:dyDescent="0.3">
      <c r="AA593" s="80" t="s">
        <v>150</v>
      </c>
      <c r="AB593" s="80" t="s">
        <v>147</v>
      </c>
      <c r="AC593" s="80" t="s">
        <v>46</v>
      </c>
      <c r="AD593" s="80" t="s">
        <v>24</v>
      </c>
      <c r="AE593" s="80" t="s">
        <v>23</v>
      </c>
      <c r="AF593" s="80" t="s">
        <v>149</v>
      </c>
      <c r="AG593" s="80">
        <v>0.56666600704193115</v>
      </c>
      <c r="AH593" s="80" t="s">
        <v>33</v>
      </c>
      <c r="AI593">
        <f t="shared" si="78"/>
        <v>2019</v>
      </c>
      <c r="AK593" s="80" t="s">
        <v>163</v>
      </c>
      <c r="AL593" s="80" t="s">
        <v>157</v>
      </c>
      <c r="AM593" s="80" t="s">
        <v>147</v>
      </c>
      <c r="AN593" s="80" t="s">
        <v>60</v>
      </c>
      <c r="AO593" s="80" t="s">
        <v>4</v>
      </c>
      <c r="AP593" s="80" t="s">
        <v>8</v>
      </c>
      <c r="AQ593" s="80">
        <v>1441</v>
      </c>
      <c r="AR593">
        <f t="shared" si="79"/>
        <v>2021</v>
      </c>
    </row>
    <row r="594" spans="27:44" x14ac:dyDescent="0.3">
      <c r="AA594" s="80" t="s">
        <v>150</v>
      </c>
      <c r="AB594" s="80" t="s">
        <v>147</v>
      </c>
      <c r="AC594" s="80" t="s">
        <v>46</v>
      </c>
      <c r="AD594" s="80" t="s">
        <v>24</v>
      </c>
      <c r="AE594" s="80" t="s">
        <v>23</v>
      </c>
      <c r="AF594" s="80" t="s">
        <v>145</v>
      </c>
      <c r="AG594" s="80">
        <v>166.83333301544189</v>
      </c>
      <c r="AH594" s="80" t="s">
        <v>33</v>
      </c>
      <c r="AI594">
        <f t="shared" si="78"/>
        <v>2019</v>
      </c>
      <c r="AK594" s="80" t="s">
        <v>163</v>
      </c>
      <c r="AL594" s="80" t="s">
        <v>157</v>
      </c>
      <c r="AM594" s="80" t="s">
        <v>147</v>
      </c>
      <c r="AN594" s="80" t="s">
        <v>60</v>
      </c>
      <c r="AO594" s="80" t="s">
        <v>11</v>
      </c>
      <c r="AP594" s="80" t="s">
        <v>8</v>
      </c>
      <c r="AQ594" s="80">
        <v>178</v>
      </c>
      <c r="AR594">
        <f t="shared" si="79"/>
        <v>2021</v>
      </c>
    </row>
    <row r="595" spans="27:44" x14ac:dyDescent="0.3">
      <c r="AA595" s="80" t="s">
        <v>150</v>
      </c>
      <c r="AB595" s="80" t="s">
        <v>147</v>
      </c>
      <c r="AC595" s="80" t="s">
        <v>46</v>
      </c>
      <c r="AD595" s="80" t="s">
        <v>116</v>
      </c>
      <c r="AE595" s="80" t="s">
        <v>22</v>
      </c>
      <c r="AF595" s="80" t="s">
        <v>145</v>
      </c>
      <c r="AG595" s="80">
        <v>1152.9838670492172</v>
      </c>
      <c r="AH595" s="80" t="s">
        <v>33</v>
      </c>
      <c r="AI595">
        <f t="shared" si="78"/>
        <v>2019</v>
      </c>
      <c r="AK595" s="80" t="s">
        <v>163</v>
      </c>
      <c r="AL595" s="80" t="s">
        <v>157</v>
      </c>
      <c r="AM595" s="80" t="s">
        <v>147</v>
      </c>
      <c r="AN595" s="80" t="s">
        <v>61</v>
      </c>
      <c r="AO595" s="80" t="s">
        <v>20</v>
      </c>
      <c r="AP595" s="80" t="s">
        <v>14</v>
      </c>
      <c r="AQ595" s="80">
        <v>3</v>
      </c>
      <c r="AR595">
        <f t="shared" si="79"/>
        <v>2021</v>
      </c>
    </row>
    <row r="596" spans="27:44" x14ac:dyDescent="0.3">
      <c r="AA596" s="80" t="s">
        <v>150</v>
      </c>
      <c r="AB596" s="80" t="s">
        <v>147</v>
      </c>
      <c r="AC596" s="80" t="s">
        <v>46</v>
      </c>
      <c r="AD596" s="80" t="s">
        <v>116</v>
      </c>
      <c r="AE596" s="80" t="s">
        <v>23</v>
      </c>
      <c r="AF596" s="80" t="s">
        <v>145</v>
      </c>
      <c r="AG596" s="80">
        <v>762.55160813033581</v>
      </c>
      <c r="AH596" s="80" t="s">
        <v>33</v>
      </c>
      <c r="AI596">
        <f t="shared" si="78"/>
        <v>2019</v>
      </c>
      <c r="AK596" s="80" t="s">
        <v>163</v>
      </c>
      <c r="AL596" s="80" t="s">
        <v>157</v>
      </c>
      <c r="AM596" s="80" t="s">
        <v>147</v>
      </c>
      <c r="AN596" s="80" t="s">
        <v>61</v>
      </c>
      <c r="AO596" s="80" t="s">
        <v>116</v>
      </c>
      <c r="AP596" s="80" t="s">
        <v>22</v>
      </c>
      <c r="AQ596" s="80">
        <v>6</v>
      </c>
      <c r="AR596">
        <f t="shared" si="79"/>
        <v>2021</v>
      </c>
    </row>
    <row r="597" spans="27:44" x14ac:dyDescent="0.3">
      <c r="AA597" s="80" t="s">
        <v>150</v>
      </c>
      <c r="AB597" s="80" t="s">
        <v>147</v>
      </c>
      <c r="AC597" s="80" t="s">
        <v>46</v>
      </c>
      <c r="AD597" s="80" t="s">
        <v>26</v>
      </c>
      <c r="AE597" s="80" t="s">
        <v>18</v>
      </c>
      <c r="AF597" s="80" t="s">
        <v>145</v>
      </c>
      <c r="AG597" s="80">
        <v>7240.020412735641</v>
      </c>
      <c r="AH597" s="80" t="s">
        <v>33</v>
      </c>
      <c r="AI597">
        <f t="shared" si="78"/>
        <v>2019</v>
      </c>
      <c r="AK597" s="80" t="s">
        <v>163</v>
      </c>
      <c r="AL597" s="80" t="s">
        <v>157</v>
      </c>
      <c r="AM597" s="80" t="s">
        <v>147</v>
      </c>
      <c r="AN597" s="80" t="s">
        <v>61</v>
      </c>
      <c r="AO597" s="80" t="s">
        <v>116</v>
      </c>
      <c r="AP597" s="80" t="s">
        <v>23</v>
      </c>
      <c r="AQ597" s="80">
        <v>6</v>
      </c>
      <c r="AR597">
        <f t="shared" si="79"/>
        <v>2021</v>
      </c>
    </row>
    <row r="598" spans="27:44" x14ac:dyDescent="0.3">
      <c r="AA598" s="80" t="s">
        <v>150</v>
      </c>
      <c r="AB598" s="80" t="s">
        <v>147</v>
      </c>
      <c r="AC598" s="80" t="s">
        <v>46</v>
      </c>
      <c r="AD598" s="80" t="s">
        <v>26</v>
      </c>
      <c r="AE598" s="80" t="s">
        <v>19</v>
      </c>
      <c r="AF598" s="80" t="s">
        <v>149</v>
      </c>
      <c r="AG598" s="80">
        <v>0.89999997615814209</v>
      </c>
      <c r="AH598" s="80" t="s">
        <v>33</v>
      </c>
      <c r="AI598">
        <f t="shared" si="78"/>
        <v>2019</v>
      </c>
      <c r="AK598" s="80" t="s">
        <v>163</v>
      </c>
      <c r="AL598" s="80" t="s">
        <v>157</v>
      </c>
      <c r="AM598" s="80" t="s">
        <v>147</v>
      </c>
      <c r="AN598" s="80" t="s">
        <v>61</v>
      </c>
      <c r="AO598" s="80" t="s">
        <v>13</v>
      </c>
      <c r="AP598" s="80" t="s">
        <v>14</v>
      </c>
      <c r="AQ598" s="80">
        <v>6</v>
      </c>
      <c r="AR598">
        <f t="shared" si="79"/>
        <v>2021</v>
      </c>
    </row>
    <row r="599" spans="27:44" x14ac:dyDescent="0.3">
      <c r="AA599" s="80" t="s">
        <v>150</v>
      </c>
      <c r="AB599" s="80" t="s">
        <v>147</v>
      </c>
      <c r="AC599" s="80" t="s">
        <v>46</v>
      </c>
      <c r="AD599" s="80" t="s">
        <v>26</v>
      </c>
      <c r="AE599" s="80" t="s">
        <v>19</v>
      </c>
      <c r="AF599" s="80" t="s">
        <v>145</v>
      </c>
      <c r="AG599" s="80">
        <v>8779.5300764590502</v>
      </c>
      <c r="AH599" s="80" t="s">
        <v>33</v>
      </c>
      <c r="AI599">
        <f t="shared" si="78"/>
        <v>2019</v>
      </c>
      <c r="AK599" s="80" t="s">
        <v>163</v>
      </c>
      <c r="AL599" s="80" t="s">
        <v>157</v>
      </c>
      <c r="AM599" s="80" t="s">
        <v>147</v>
      </c>
      <c r="AN599" s="80" t="s">
        <v>61</v>
      </c>
      <c r="AO599" s="80" t="s">
        <v>15</v>
      </c>
      <c r="AP599" s="80" t="s">
        <v>14</v>
      </c>
      <c r="AQ599" s="80">
        <v>7</v>
      </c>
      <c r="AR599">
        <f t="shared" si="79"/>
        <v>2021</v>
      </c>
    </row>
    <row r="600" spans="27:44" x14ac:dyDescent="0.3">
      <c r="AA600" s="80" t="s">
        <v>150</v>
      </c>
      <c r="AB600" s="80" t="s">
        <v>147</v>
      </c>
      <c r="AC600" s="80" t="s">
        <v>46</v>
      </c>
      <c r="AD600" s="80" t="s">
        <v>26</v>
      </c>
      <c r="AE600" s="80" t="s">
        <v>17</v>
      </c>
      <c r="AF600" s="80" t="s">
        <v>145</v>
      </c>
      <c r="AG600" s="80">
        <v>1023.6999989300966</v>
      </c>
      <c r="AH600" s="80" t="s">
        <v>33</v>
      </c>
      <c r="AI600">
        <f t="shared" si="78"/>
        <v>2019</v>
      </c>
      <c r="AK600" s="80" t="s">
        <v>163</v>
      </c>
      <c r="AL600" s="80" t="s">
        <v>157</v>
      </c>
      <c r="AM600" s="80" t="s">
        <v>147</v>
      </c>
      <c r="AN600" s="80" t="s">
        <v>61</v>
      </c>
      <c r="AO600" s="80" t="s">
        <v>4</v>
      </c>
      <c r="AP600" s="80" t="s">
        <v>8</v>
      </c>
      <c r="AQ600" s="80">
        <v>1336</v>
      </c>
      <c r="AR600">
        <f t="shared" si="79"/>
        <v>2021</v>
      </c>
    </row>
    <row r="601" spans="27:44" x14ac:dyDescent="0.3">
      <c r="AA601" s="80" t="s">
        <v>150</v>
      </c>
      <c r="AB601" s="80" t="s">
        <v>147</v>
      </c>
      <c r="AC601" s="80" t="s">
        <v>46</v>
      </c>
      <c r="AD601" s="80" t="s">
        <v>25</v>
      </c>
      <c r="AE601" s="80" t="s">
        <v>18</v>
      </c>
      <c r="AF601" s="80" t="s">
        <v>145</v>
      </c>
      <c r="AG601" s="80">
        <v>63</v>
      </c>
      <c r="AH601" s="80" t="s">
        <v>33</v>
      </c>
      <c r="AI601">
        <f t="shared" si="78"/>
        <v>2019</v>
      </c>
      <c r="AK601" s="80" t="s">
        <v>163</v>
      </c>
      <c r="AL601" s="80" t="s">
        <v>157</v>
      </c>
      <c r="AM601" s="80" t="s">
        <v>147</v>
      </c>
      <c r="AN601" s="80" t="s">
        <v>61</v>
      </c>
      <c r="AO601" s="80" t="s">
        <v>11</v>
      </c>
      <c r="AP601" s="80" t="s">
        <v>8</v>
      </c>
      <c r="AQ601" s="80">
        <v>163</v>
      </c>
      <c r="AR601">
        <f t="shared" si="79"/>
        <v>2021</v>
      </c>
    </row>
    <row r="602" spans="27:44" x14ac:dyDescent="0.3">
      <c r="AA602" s="80" t="s">
        <v>150</v>
      </c>
      <c r="AB602" s="80" t="s">
        <v>147</v>
      </c>
      <c r="AC602" s="80" t="s">
        <v>46</v>
      </c>
      <c r="AD602" s="80" t="s">
        <v>25</v>
      </c>
      <c r="AE602" s="80" t="s">
        <v>19</v>
      </c>
      <c r="AF602" s="80" t="s">
        <v>145</v>
      </c>
      <c r="AG602" s="80">
        <v>1123.7666639834642</v>
      </c>
      <c r="AH602" s="80" t="s">
        <v>33</v>
      </c>
      <c r="AI602">
        <f t="shared" si="78"/>
        <v>2019</v>
      </c>
      <c r="AK602" s="80" t="s">
        <v>163</v>
      </c>
      <c r="AL602" s="80" t="s">
        <v>157</v>
      </c>
      <c r="AM602" s="80" t="s">
        <v>147</v>
      </c>
      <c r="AN602" s="80" t="s">
        <v>62</v>
      </c>
      <c r="AO602" s="80" t="s">
        <v>20</v>
      </c>
      <c r="AP602" s="80" t="s">
        <v>14</v>
      </c>
      <c r="AQ602" s="80">
        <v>6</v>
      </c>
      <c r="AR602">
        <f t="shared" si="79"/>
        <v>2021</v>
      </c>
    </row>
    <row r="603" spans="27:44" x14ac:dyDescent="0.3">
      <c r="AA603" s="80" t="s">
        <v>150</v>
      </c>
      <c r="AB603" s="80" t="s">
        <v>147</v>
      </c>
      <c r="AC603" s="80" t="s">
        <v>46</v>
      </c>
      <c r="AD603" s="80" t="s">
        <v>25</v>
      </c>
      <c r="AE603" s="80" t="s">
        <v>17</v>
      </c>
      <c r="AF603" s="80" t="s">
        <v>145</v>
      </c>
      <c r="AG603" s="80">
        <v>709.73333299160004</v>
      </c>
      <c r="AH603" s="80" t="s">
        <v>33</v>
      </c>
      <c r="AI603">
        <f t="shared" si="78"/>
        <v>2019</v>
      </c>
      <c r="AK603" s="80" t="s">
        <v>163</v>
      </c>
      <c r="AL603" s="80" t="s">
        <v>157</v>
      </c>
      <c r="AM603" s="80" t="s">
        <v>147</v>
      </c>
      <c r="AN603" s="80" t="s">
        <v>62</v>
      </c>
      <c r="AO603" s="80" t="s">
        <v>116</v>
      </c>
      <c r="AP603" s="80" t="s">
        <v>22</v>
      </c>
      <c r="AQ603" s="80">
        <v>8</v>
      </c>
      <c r="AR603">
        <f t="shared" si="79"/>
        <v>2021</v>
      </c>
    </row>
    <row r="604" spans="27:44" x14ac:dyDescent="0.3">
      <c r="AA604" s="80" t="s">
        <v>150</v>
      </c>
      <c r="AB604" s="80" t="s">
        <v>147</v>
      </c>
      <c r="AC604" s="80" t="s">
        <v>46</v>
      </c>
      <c r="AD604" s="80" t="s">
        <v>16</v>
      </c>
      <c r="AE604" s="80" t="s">
        <v>18</v>
      </c>
      <c r="AF604" s="80" t="s">
        <v>149</v>
      </c>
      <c r="AG604" s="80">
        <v>29.115031961351633</v>
      </c>
      <c r="AH604" s="80" t="s">
        <v>33</v>
      </c>
      <c r="AI604">
        <f t="shared" si="78"/>
        <v>2019</v>
      </c>
      <c r="AK604" s="80" t="s">
        <v>163</v>
      </c>
      <c r="AL604" s="80" t="s">
        <v>157</v>
      </c>
      <c r="AM604" s="80" t="s">
        <v>147</v>
      </c>
      <c r="AN604" s="80" t="s">
        <v>62</v>
      </c>
      <c r="AO604" s="80" t="s">
        <v>116</v>
      </c>
      <c r="AP604" s="80" t="s">
        <v>23</v>
      </c>
      <c r="AQ604" s="80">
        <v>9</v>
      </c>
      <c r="AR604">
        <f t="shared" si="79"/>
        <v>2021</v>
      </c>
    </row>
    <row r="605" spans="27:44" x14ac:dyDescent="0.3">
      <c r="AA605" s="80" t="s">
        <v>150</v>
      </c>
      <c r="AB605" s="80" t="s">
        <v>147</v>
      </c>
      <c r="AC605" s="80" t="s">
        <v>46</v>
      </c>
      <c r="AD605" s="80" t="s">
        <v>16</v>
      </c>
      <c r="AE605" s="80" t="s">
        <v>18</v>
      </c>
      <c r="AF605" s="80" t="s">
        <v>145</v>
      </c>
      <c r="AG605" s="80">
        <v>8444.2030720561743</v>
      </c>
      <c r="AH605" s="80" t="s">
        <v>33</v>
      </c>
      <c r="AI605">
        <f t="shared" si="78"/>
        <v>2019</v>
      </c>
      <c r="AK605" s="80" t="s">
        <v>163</v>
      </c>
      <c r="AL605" s="80" t="s">
        <v>157</v>
      </c>
      <c r="AM605" s="80" t="s">
        <v>147</v>
      </c>
      <c r="AN605" s="80" t="s">
        <v>62</v>
      </c>
      <c r="AO605" s="80" t="s">
        <v>13</v>
      </c>
      <c r="AP605" s="80" t="s">
        <v>14</v>
      </c>
      <c r="AQ605" s="80">
        <v>5</v>
      </c>
      <c r="AR605">
        <f t="shared" si="79"/>
        <v>2021</v>
      </c>
    </row>
    <row r="606" spans="27:44" x14ac:dyDescent="0.3">
      <c r="AA606" s="80" t="s">
        <v>150</v>
      </c>
      <c r="AB606" s="80" t="s">
        <v>147</v>
      </c>
      <c r="AC606" s="80" t="s">
        <v>46</v>
      </c>
      <c r="AD606" s="80" t="s">
        <v>16</v>
      </c>
      <c r="AE606" s="80" t="s">
        <v>19</v>
      </c>
      <c r="AF606" s="80" t="s">
        <v>149</v>
      </c>
      <c r="AG606" s="80">
        <v>1.8666660189628601</v>
      </c>
      <c r="AH606" s="80" t="s">
        <v>33</v>
      </c>
      <c r="AI606">
        <f t="shared" si="78"/>
        <v>2019</v>
      </c>
      <c r="AK606" s="80" t="s">
        <v>163</v>
      </c>
      <c r="AL606" s="80" t="s">
        <v>157</v>
      </c>
      <c r="AM606" s="80" t="s">
        <v>147</v>
      </c>
      <c r="AN606" s="80" t="s">
        <v>62</v>
      </c>
      <c r="AO606" s="80" t="s">
        <v>15</v>
      </c>
      <c r="AP606" s="80" t="s">
        <v>14</v>
      </c>
      <c r="AQ606" s="80">
        <v>16</v>
      </c>
      <c r="AR606">
        <f t="shared" si="79"/>
        <v>2021</v>
      </c>
    </row>
    <row r="607" spans="27:44" x14ac:dyDescent="0.3">
      <c r="AA607" s="80" t="s">
        <v>150</v>
      </c>
      <c r="AB607" s="80" t="s">
        <v>147</v>
      </c>
      <c r="AC607" s="80" t="s">
        <v>46</v>
      </c>
      <c r="AD607" s="80" t="s">
        <v>16</v>
      </c>
      <c r="AE607" s="80" t="s">
        <v>19</v>
      </c>
      <c r="AF607" s="80" t="s">
        <v>145</v>
      </c>
      <c r="AG607" s="80">
        <v>7234.0354499667883</v>
      </c>
      <c r="AH607" s="80" t="s">
        <v>33</v>
      </c>
      <c r="AI607">
        <f t="shared" si="78"/>
        <v>2019</v>
      </c>
      <c r="AK607" s="80" t="s">
        <v>163</v>
      </c>
      <c r="AL607" s="80" t="s">
        <v>157</v>
      </c>
      <c r="AM607" s="80" t="s">
        <v>147</v>
      </c>
      <c r="AN607" s="80" t="s">
        <v>62</v>
      </c>
      <c r="AO607" s="80" t="s">
        <v>4</v>
      </c>
      <c r="AP607" s="80" t="s">
        <v>8</v>
      </c>
      <c r="AQ607" s="80">
        <v>2317</v>
      </c>
      <c r="AR607">
        <f t="shared" si="79"/>
        <v>2021</v>
      </c>
    </row>
    <row r="608" spans="27:44" x14ac:dyDescent="0.3">
      <c r="AA608" s="80" t="s">
        <v>150</v>
      </c>
      <c r="AB608" s="80" t="s">
        <v>147</v>
      </c>
      <c r="AC608" s="80" t="s">
        <v>46</v>
      </c>
      <c r="AD608" s="80" t="s">
        <v>16</v>
      </c>
      <c r="AE608" s="80" t="s">
        <v>17</v>
      </c>
      <c r="AF608" s="80" t="s">
        <v>149</v>
      </c>
      <c r="AG608" s="80">
        <v>1.8333330154418945</v>
      </c>
      <c r="AH608" s="80" t="s">
        <v>33</v>
      </c>
      <c r="AI608">
        <f t="shared" si="78"/>
        <v>2019</v>
      </c>
      <c r="AK608" s="80" t="s">
        <v>163</v>
      </c>
      <c r="AL608" s="80" t="s">
        <v>157</v>
      </c>
      <c r="AM608" s="80" t="s">
        <v>147</v>
      </c>
      <c r="AN608" s="80" t="s">
        <v>62</v>
      </c>
      <c r="AO608" s="80" t="s">
        <v>11</v>
      </c>
      <c r="AP608" s="80" t="s">
        <v>8</v>
      </c>
      <c r="AQ608" s="80">
        <v>222</v>
      </c>
      <c r="AR608">
        <f t="shared" si="79"/>
        <v>2021</v>
      </c>
    </row>
    <row r="609" spans="27:44" x14ac:dyDescent="0.3">
      <c r="AA609" s="80" t="s">
        <v>150</v>
      </c>
      <c r="AB609" s="80" t="s">
        <v>147</v>
      </c>
      <c r="AC609" s="80" t="s">
        <v>46</v>
      </c>
      <c r="AD609" s="80" t="s">
        <v>16</v>
      </c>
      <c r="AE609" s="80" t="s">
        <v>17</v>
      </c>
      <c r="AF609" s="80" t="s">
        <v>145</v>
      </c>
      <c r="AG609" s="80">
        <v>7334.8020942546427</v>
      </c>
      <c r="AH609" s="80" t="s">
        <v>33</v>
      </c>
      <c r="AI609">
        <f t="shared" si="78"/>
        <v>2019</v>
      </c>
      <c r="AK609" s="80" t="s">
        <v>163</v>
      </c>
      <c r="AL609" s="80" t="s">
        <v>159</v>
      </c>
      <c r="AM609" s="80" t="s">
        <v>147</v>
      </c>
      <c r="AN609" s="80" t="s">
        <v>46</v>
      </c>
      <c r="AO609" s="80" t="s">
        <v>20</v>
      </c>
      <c r="AP609" s="80" t="s">
        <v>14</v>
      </c>
      <c r="AQ609" s="80">
        <v>3</v>
      </c>
      <c r="AR609">
        <f t="shared" si="79"/>
        <v>2021</v>
      </c>
    </row>
    <row r="610" spans="27:44" x14ac:dyDescent="0.3">
      <c r="AA610" s="80" t="s">
        <v>150</v>
      </c>
      <c r="AB610" s="80" t="s">
        <v>147</v>
      </c>
      <c r="AC610" s="80" t="s">
        <v>46</v>
      </c>
      <c r="AD610" s="80" t="s">
        <v>13</v>
      </c>
      <c r="AE610" s="80" t="s">
        <v>5</v>
      </c>
      <c r="AF610" s="80" t="s">
        <v>145</v>
      </c>
      <c r="AG610" s="80">
        <v>52.258063018321991</v>
      </c>
      <c r="AH610" s="80" t="s">
        <v>33</v>
      </c>
      <c r="AI610">
        <f t="shared" si="78"/>
        <v>2019</v>
      </c>
      <c r="AK610" s="80" t="s">
        <v>163</v>
      </c>
      <c r="AL610" s="80" t="s">
        <v>159</v>
      </c>
      <c r="AM610" s="80" t="s">
        <v>147</v>
      </c>
      <c r="AN610" s="80" t="s">
        <v>46</v>
      </c>
      <c r="AO610" s="80" t="s">
        <v>116</v>
      </c>
      <c r="AP610" s="80" t="s">
        <v>22</v>
      </c>
      <c r="AQ610" s="80">
        <v>7</v>
      </c>
      <c r="AR610">
        <f t="shared" si="79"/>
        <v>2021</v>
      </c>
    </row>
    <row r="611" spans="27:44" x14ac:dyDescent="0.3">
      <c r="AA611" s="80" t="s">
        <v>150</v>
      </c>
      <c r="AB611" s="80" t="s">
        <v>147</v>
      </c>
      <c r="AC611" s="80" t="s">
        <v>46</v>
      </c>
      <c r="AD611" s="80" t="s">
        <v>13</v>
      </c>
      <c r="AE611" s="80" t="s">
        <v>7</v>
      </c>
      <c r="AF611" s="80" t="s">
        <v>145</v>
      </c>
      <c r="AG611" s="80">
        <v>11367.819331046194</v>
      </c>
      <c r="AH611" s="80">
        <v>0.57494811999999995</v>
      </c>
      <c r="AI611">
        <f t="shared" si="78"/>
        <v>2019</v>
      </c>
      <c r="AK611" s="80" t="s">
        <v>163</v>
      </c>
      <c r="AL611" s="80" t="s">
        <v>159</v>
      </c>
      <c r="AM611" s="80" t="s">
        <v>147</v>
      </c>
      <c r="AN611" s="80" t="s">
        <v>46</v>
      </c>
      <c r="AO611" s="80" t="s">
        <v>116</v>
      </c>
      <c r="AP611" s="80" t="s">
        <v>23</v>
      </c>
      <c r="AQ611" s="80">
        <v>3</v>
      </c>
      <c r="AR611">
        <f t="shared" si="79"/>
        <v>2021</v>
      </c>
    </row>
    <row r="612" spans="27:44" x14ac:dyDescent="0.3">
      <c r="AA612" s="80" t="s">
        <v>150</v>
      </c>
      <c r="AB612" s="80" t="s">
        <v>147</v>
      </c>
      <c r="AC612" s="80" t="s">
        <v>46</v>
      </c>
      <c r="AD612" s="80" t="s">
        <v>13</v>
      </c>
      <c r="AE612" s="80" t="s">
        <v>14</v>
      </c>
      <c r="AF612" s="80" t="s">
        <v>149</v>
      </c>
      <c r="AG612" s="80">
        <v>0.3225800096988678</v>
      </c>
      <c r="AH612" s="80" t="s">
        <v>33</v>
      </c>
      <c r="AI612">
        <f t="shared" si="78"/>
        <v>2019</v>
      </c>
      <c r="AK612" s="80" t="s">
        <v>163</v>
      </c>
      <c r="AL612" s="80" t="s">
        <v>159</v>
      </c>
      <c r="AM612" s="80" t="s">
        <v>147</v>
      </c>
      <c r="AN612" s="80" t="s">
        <v>46</v>
      </c>
      <c r="AO612" s="80" t="s">
        <v>13</v>
      </c>
      <c r="AP612" s="80" t="s">
        <v>14</v>
      </c>
      <c r="AQ612" s="80">
        <v>11</v>
      </c>
      <c r="AR612">
        <f t="shared" si="79"/>
        <v>2021</v>
      </c>
    </row>
    <row r="613" spans="27:44" x14ac:dyDescent="0.3">
      <c r="AA613" s="80" t="s">
        <v>150</v>
      </c>
      <c r="AB613" s="80" t="s">
        <v>147</v>
      </c>
      <c r="AC613" s="80" t="s">
        <v>46</v>
      </c>
      <c r="AD613" s="80" t="s">
        <v>13</v>
      </c>
      <c r="AE613" s="80" t="s">
        <v>14</v>
      </c>
      <c r="AF613" s="80" t="s">
        <v>145</v>
      </c>
      <c r="AG613" s="80">
        <v>33939.611526396126</v>
      </c>
      <c r="AH613" s="80">
        <v>1.15301834</v>
      </c>
      <c r="AI613">
        <f t="shared" si="78"/>
        <v>2019</v>
      </c>
      <c r="AK613" s="80" t="s">
        <v>163</v>
      </c>
      <c r="AL613" s="80" t="s">
        <v>159</v>
      </c>
      <c r="AM613" s="80" t="s">
        <v>147</v>
      </c>
      <c r="AN613" s="80" t="s">
        <v>46</v>
      </c>
      <c r="AO613" s="80" t="s">
        <v>15</v>
      </c>
      <c r="AP613" s="80" t="s">
        <v>14</v>
      </c>
      <c r="AQ613" s="80">
        <v>18</v>
      </c>
      <c r="AR613">
        <f t="shared" si="79"/>
        <v>2021</v>
      </c>
    </row>
    <row r="614" spans="27:44" x14ac:dyDescent="0.3">
      <c r="AA614" s="80" t="s">
        <v>150</v>
      </c>
      <c r="AB614" s="80" t="s">
        <v>147</v>
      </c>
      <c r="AC614" s="80" t="s">
        <v>46</v>
      </c>
      <c r="AD614" s="80" t="s">
        <v>13</v>
      </c>
      <c r="AE614" s="80" t="s">
        <v>6</v>
      </c>
      <c r="AF614" s="80" t="s">
        <v>145</v>
      </c>
      <c r="AG614" s="80">
        <v>273.74623402953148</v>
      </c>
      <c r="AH614" s="80" t="s">
        <v>33</v>
      </c>
      <c r="AI614">
        <f t="shared" si="78"/>
        <v>2019</v>
      </c>
      <c r="AK614" s="80" t="s">
        <v>163</v>
      </c>
      <c r="AL614" s="80" t="s">
        <v>159</v>
      </c>
      <c r="AM614" s="80" t="s">
        <v>147</v>
      </c>
      <c r="AN614" s="80" t="s">
        <v>46</v>
      </c>
      <c r="AO614" s="80" t="s">
        <v>4</v>
      </c>
      <c r="AP614" s="80" t="s">
        <v>8</v>
      </c>
      <c r="AQ614" s="80">
        <v>1233</v>
      </c>
      <c r="AR614">
        <f t="shared" si="79"/>
        <v>2021</v>
      </c>
    </row>
    <row r="615" spans="27:44" x14ac:dyDescent="0.3">
      <c r="AA615" s="80" t="s">
        <v>150</v>
      </c>
      <c r="AB615" s="80" t="s">
        <v>147</v>
      </c>
      <c r="AC615" s="80" t="s">
        <v>46</v>
      </c>
      <c r="AD615" s="80" t="s">
        <v>15</v>
      </c>
      <c r="AE615" s="80" t="s">
        <v>14</v>
      </c>
      <c r="AF615" s="80" t="s">
        <v>145</v>
      </c>
      <c r="AG615" s="80">
        <v>21962.113918650895</v>
      </c>
      <c r="AH615" s="80">
        <v>1.0341220499999999</v>
      </c>
      <c r="AI615">
        <f t="shared" si="78"/>
        <v>2019</v>
      </c>
      <c r="AK615" s="80" t="s">
        <v>163</v>
      </c>
      <c r="AL615" s="80" t="s">
        <v>159</v>
      </c>
      <c r="AM615" s="80" t="s">
        <v>147</v>
      </c>
      <c r="AN615" s="80" t="s">
        <v>46</v>
      </c>
      <c r="AO615" s="80" t="s">
        <v>11</v>
      </c>
      <c r="AP615" s="80" t="s">
        <v>8</v>
      </c>
      <c r="AQ615" s="80">
        <v>239</v>
      </c>
      <c r="AR615">
        <f t="shared" si="79"/>
        <v>2021</v>
      </c>
    </row>
    <row r="616" spans="27:44" x14ac:dyDescent="0.3">
      <c r="AA616" s="80" t="s">
        <v>150</v>
      </c>
      <c r="AB616" s="80" t="s">
        <v>147</v>
      </c>
      <c r="AC616" s="80" t="s">
        <v>46</v>
      </c>
      <c r="AD616" s="80" t="s">
        <v>15</v>
      </c>
      <c r="AE616" s="80" t="s">
        <v>12</v>
      </c>
      <c r="AF616" s="80" t="s">
        <v>145</v>
      </c>
      <c r="AG616" s="80">
        <v>900.46666604280472</v>
      </c>
      <c r="AH616" s="80">
        <v>0.48463427999999997</v>
      </c>
      <c r="AI616">
        <f t="shared" si="78"/>
        <v>2019</v>
      </c>
      <c r="AK616" s="80" t="s">
        <v>163</v>
      </c>
      <c r="AL616" s="80" t="s">
        <v>159</v>
      </c>
      <c r="AM616" s="80" t="s">
        <v>147</v>
      </c>
      <c r="AN616" s="80" t="s">
        <v>55</v>
      </c>
      <c r="AO616" s="80" t="s">
        <v>20</v>
      </c>
      <c r="AP616" s="80" t="s">
        <v>14</v>
      </c>
      <c r="AQ616" s="80">
        <v>9</v>
      </c>
      <c r="AR616">
        <f t="shared" si="79"/>
        <v>2021</v>
      </c>
    </row>
    <row r="617" spans="27:44" x14ac:dyDescent="0.3">
      <c r="AA617" s="80" t="s">
        <v>150</v>
      </c>
      <c r="AB617" s="80" t="s">
        <v>147</v>
      </c>
      <c r="AC617" s="80" t="s">
        <v>46</v>
      </c>
      <c r="AD617" s="80" t="s">
        <v>4</v>
      </c>
      <c r="AE617" s="80" t="s">
        <v>5</v>
      </c>
      <c r="AF617" s="80" t="s">
        <v>145</v>
      </c>
      <c r="AG617" s="80">
        <v>6172.5428099259734</v>
      </c>
      <c r="AH617" s="80" t="s">
        <v>33</v>
      </c>
      <c r="AI617">
        <f t="shared" si="78"/>
        <v>2019</v>
      </c>
      <c r="AK617" s="80" t="s">
        <v>163</v>
      </c>
      <c r="AL617" s="80" t="s">
        <v>159</v>
      </c>
      <c r="AM617" s="80" t="s">
        <v>147</v>
      </c>
      <c r="AN617" s="80" t="s">
        <v>55</v>
      </c>
      <c r="AO617" s="80" t="s">
        <v>116</v>
      </c>
      <c r="AP617" s="80" t="s">
        <v>22</v>
      </c>
      <c r="AQ617" s="80">
        <v>21</v>
      </c>
      <c r="AR617">
        <f t="shared" si="79"/>
        <v>2021</v>
      </c>
    </row>
    <row r="618" spans="27:44" x14ac:dyDescent="0.3">
      <c r="AA618" s="80" t="s">
        <v>150</v>
      </c>
      <c r="AB618" s="80" t="s">
        <v>147</v>
      </c>
      <c r="AC618" s="80" t="s">
        <v>46</v>
      </c>
      <c r="AD618" s="80" t="s">
        <v>4</v>
      </c>
      <c r="AE618" s="80" t="s">
        <v>7</v>
      </c>
      <c r="AF618" s="80" t="s">
        <v>145</v>
      </c>
      <c r="AG618" s="80">
        <v>273507.58963388577</v>
      </c>
      <c r="AH618" s="80">
        <v>0.77024669999999995</v>
      </c>
      <c r="AI618">
        <f t="shared" si="78"/>
        <v>2019</v>
      </c>
      <c r="AK618" s="80" t="s">
        <v>163</v>
      </c>
      <c r="AL618" s="80" t="s">
        <v>159</v>
      </c>
      <c r="AM618" s="80" t="s">
        <v>147</v>
      </c>
      <c r="AN618" s="80" t="s">
        <v>55</v>
      </c>
      <c r="AO618" s="80" t="s">
        <v>116</v>
      </c>
      <c r="AP618" s="80" t="s">
        <v>23</v>
      </c>
      <c r="AQ618" s="80">
        <v>9</v>
      </c>
      <c r="AR618">
        <f t="shared" si="79"/>
        <v>2021</v>
      </c>
    </row>
    <row r="619" spans="27:44" x14ac:dyDescent="0.3">
      <c r="AA619" s="80" t="s">
        <v>150</v>
      </c>
      <c r="AB619" s="80" t="s">
        <v>147</v>
      </c>
      <c r="AC619" s="80" t="s">
        <v>46</v>
      </c>
      <c r="AD619" s="80" t="s">
        <v>4</v>
      </c>
      <c r="AE619" s="80" t="s">
        <v>8</v>
      </c>
      <c r="AF619" s="80" t="s">
        <v>145</v>
      </c>
      <c r="AG619" s="80">
        <v>98085.611245706677</v>
      </c>
      <c r="AH619" s="80">
        <v>1.6330910000000001</v>
      </c>
      <c r="AI619">
        <f t="shared" si="78"/>
        <v>2019</v>
      </c>
      <c r="AK619" s="80" t="s">
        <v>163</v>
      </c>
      <c r="AL619" s="80" t="s">
        <v>159</v>
      </c>
      <c r="AM619" s="80" t="s">
        <v>147</v>
      </c>
      <c r="AN619" s="80" t="s">
        <v>55</v>
      </c>
      <c r="AO619" s="80" t="s">
        <v>13</v>
      </c>
      <c r="AP619" s="80" t="s">
        <v>14</v>
      </c>
      <c r="AQ619" s="80">
        <v>25</v>
      </c>
      <c r="AR619">
        <f t="shared" si="79"/>
        <v>2021</v>
      </c>
    </row>
    <row r="620" spans="27:44" x14ac:dyDescent="0.3">
      <c r="AA620" s="80" t="s">
        <v>150</v>
      </c>
      <c r="AB620" s="80" t="s">
        <v>147</v>
      </c>
      <c r="AC620" s="80" t="s">
        <v>46</v>
      </c>
      <c r="AD620" s="80" t="s">
        <v>4</v>
      </c>
      <c r="AE620" s="80" t="s">
        <v>9</v>
      </c>
      <c r="AF620" s="80" t="s">
        <v>145</v>
      </c>
      <c r="AG620" s="80">
        <v>52329.611213941127</v>
      </c>
      <c r="AH620" s="80">
        <v>0.90027312000000004</v>
      </c>
      <c r="AI620">
        <f t="shared" si="78"/>
        <v>2019</v>
      </c>
      <c r="AK620" s="80" t="s">
        <v>163</v>
      </c>
      <c r="AL620" s="80" t="s">
        <v>159</v>
      </c>
      <c r="AM620" s="80" t="s">
        <v>147</v>
      </c>
      <c r="AN620" s="80" t="s">
        <v>55</v>
      </c>
      <c r="AO620" s="80" t="s">
        <v>15</v>
      </c>
      <c r="AP620" s="80" t="s">
        <v>14</v>
      </c>
      <c r="AQ620" s="80">
        <v>27</v>
      </c>
      <c r="AR620">
        <f t="shared" si="79"/>
        <v>2021</v>
      </c>
    </row>
    <row r="621" spans="27:44" x14ac:dyDescent="0.3">
      <c r="AA621" s="80" t="s">
        <v>150</v>
      </c>
      <c r="AB621" s="80" t="s">
        <v>147</v>
      </c>
      <c r="AC621" s="80" t="s">
        <v>46</v>
      </c>
      <c r="AD621" s="80" t="s">
        <v>4</v>
      </c>
      <c r="AE621" s="80" t="s">
        <v>6</v>
      </c>
      <c r="AF621" s="80" t="s">
        <v>145</v>
      </c>
      <c r="AG621" s="80">
        <v>21202.513833753765</v>
      </c>
      <c r="AH621" s="80" t="s">
        <v>33</v>
      </c>
      <c r="AI621">
        <f t="shared" si="78"/>
        <v>2019</v>
      </c>
      <c r="AK621" s="80" t="s">
        <v>163</v>
      </c>
      <c r="AL621" s="80" t="s">
        <v>159</v>
      </c>
      <c r="AM621" s="80" t="s">
        <v>147</v>
      </c>
      <c r="AN621" s="80" t="s">
        <v>55</v>
      </c>
      <c r="AO621" s="80" t="s">
        <v>4</v>
      </c>
      <c r="AP621" s="80" t="s">
        <v>7</v>
      </c>
      <c r="AQ621" s="80">
        <v>1</v>
      </c>
      <c r="AR621">
        <f t="shared" si="79"/>
        <v>2021</v>
      </c>
    </row>
    <row r="622" spans="27:44" x14ac:dyDescent="0.3">
      <c r="AA622" s="80" t="s">
        <v>150</v>
      </c>
      <c r="AB622" s="80" t="s">
        <v>147</v>
      </c>
      <c r="AC622" s="80" t="s">
        <v>46</v>
      </c>
      <c r="AD622" s="80" t="s">
        <v>4</v>
      </c>
      <c r="AE622" s="80" t="s">
        <v>6</v>
      </c>
      <c r="AF622" s="80" t="s">
        <v>146</v>
      </c>
      <c r="AG622" s="80">
        <v>1</v>
      </c>
      <c r="AH622" s="80" t="s">
        <v>33</v>
      </c>
      <c r="AI622">
        <f t="shared" si="78"/>
        <v>2019</v>
      </c>
      <c r="AK622" s="80" t="s">
        <v>163</v>
      </c>
      <c r="AL622" s="80" t="s">
        <v>159</v>
      </c>
      <c r="AM622" s="80" t="s">
        <v>147</v>
      </c>
      <c r="AN622" s="80" t="s">
        <v>55</v>
      </c>
      <c r="AO622" s="80" t="s">
        <v>4</v>
      </c>
      <c r="AP622" s="80" t="s">
        <v>8</v>
      </c>
      <c r="AQ622" s="80">
        <v>3278</v>
      </c>
      <c r="AR622">
        <f t="shared" si="79"/>
        <v>2021</v>
      </c>
    </row>
    <row r="623" spans="27:44" x14ac:dyDescent="0.3">
      <c r="AA623" s="80" t="s">
        <v>150</v>
      </c>
      <c r="AB623" s="80" t="s">
        <v>147</v>
      </c>
      <c r="AC623" s="80" t="s">
        <v>46</v>
      </c>
      <c r="AD623" s="80" t="s">
        <v>4</v>
      </c>
      <c r="AE623" s="80" t="s">
        <v>10</v>
      </c>
      <c r="AF623" s="80" t="s">
        <v>145</v>
      </c>
      <c r="AG623" s="80">
        <v>1417.8860030174255</v>
      </c>
      <c r="AH623" s="80">
        <v>2.87546027</v>
      </c>
      <c r="AI623">
        <f t="shared" si="78"/>
        <v>2019</v>
      </c>
      <c r="AK623" s="80" t="s">
        <v>163</v>
      </c>
      <c r="AL623" s="80" t="s">
        <v>159</v>
      </c>
      <c r="AM623" s="80" t="s">
        <v>147</v>
      </c>
      <c r="AN623" s="80" t="s">
        <v>55</v>
      </c>
      <c r="AO623" s="80" t="s">
        <v>11</v>
      </c>
      <c r="AP623" s="80" t="s">
        <v>8</v>
      </c>
      <c r="AQ623" s="80">
        <v>637</v>
      </c>
      <c r="AR623">
        <f t="shared" si="79"/>
        <v>2021</v>
      </c>
    </row>
    <row r="624" spans="27:44" x14ac:dyDescent="0.3">
      <c r="AA624" s="80" t="s">
        <v>150</v>
      </c>
      <c r="AB624" s="80" t="s">
        <v>147</v>
      </c>
      <c r="AC624" s="80" t="s">
        <v>46</v>
      </c>
      <c r="AD624" s="80" t="s">
        <v>11</v>
      </c>
      <c r="AE624" s="80" t="s">
        <v>8</v>
      </c>
      <c r="AF624" s="80" t="s">
        <v>145</v>
      </c>
      <c r="AG624" s="80">
        <v>22532.830936778337</v>
      </c>
      <c r="AH624" s="80">
        <v>1.08288491</v>
      </c>
      <c r="AI624">
        <f t="shared" si="78"/>
        <v>2019</v>
      </c>
      <c r="AK624" s="80" t="s">
        <v>163</v>
      </c>
      <c r="AL624" s="80" t="s">
        <v>159</v>
      </c>
      <c r="AM624" s="80" t="s">
        <v>147</v>
      </c>
      <c r="AN624" s="80" t="s">
        <v>56</v>
      </c>
      <c r="AO624" s="80" t="s">
        <v>20</v>
      </c>
      <c r="AP624" s="80" t="s">
        <v>14</v>
      </c>
      <c r="AQ624" s="80">
        <v>2</v>
      </c>
      <c r="AR624">
        <f t="shared" si="79"/>
        <v>2021</v>
      </c>
    </row>
    <row r="625" spans="27:44" x14ac:dyDescent="0.3">
      <c r="AA625" s="80" t="s">
        <v>150</v>
      </c>
      <c r="AB625" s="80" t="s">
        <v>147</v>
      </c>
      <c r="AC625" s="80" t="s">
        <v>46</v>
      </c>
      <c r="AD625" s="80" t="s">
        <v>11</v>
      </c>
      <c r="AE625" s="80" t="s">
        <v>9</v>
      </c>
      <c r="AF625" s="80" t="s">
        <v>145</v>
      </c>
      <c r="AG625" s="80">
        <v>5200.2945800572634</v>
      </c>
      <c r="AH625" s="80">
        <v>0.70261021999999995</v>
      </c>
      <c r="AI625">
        <f t="shared" si="78"/>
        <v>2019</v>
      </c>
      <c r="AK625" s="80" t="s">
        <v>163</v>
      </c>
      <c r="AL625" s="80" t="s">
        <v>159</v>
      </c>
      <c r="AM625" s="80" t="s">
        <v>147</v>
      </c>
      <c r="AN625" s="80" t="s">
        <v>56</v>
      </c>
      <c r="AO625" s="80" t="s">
        <v>116</v>
      </c>
      <c r="AP625" s="80" t="s">
        <v>22</v>
      </c>
      <c r="AQ625" s="80">
        <v>5</v>
      </c>
      <c r="AR625">
        <f t="shared" si="79"/>
        <v>2021</v>
      </c>
    </row>
    <row r="626" spans="27:44" x14ac:dyDescent="0.3">
      <c r="AA626" s="80" t="s">
        <v>150</v>
      </c>
      <c r="AB626" s="80" t="s">
        <v>147</v>
      </c>
      <c r="AC626" s="80" t="s">
        <v>46</v>
      </c>
      <c r="AD626" s="80" t="s">
        <v>11</v>
      </c>
      <c r="AE626" s="80" t="s">
        <v>10</v>
      </c>
      <c r="AF626" s="80" t="s">
        <v>145</v>
      </c>
      <c r="AG626" s="80">
        <v>242.64623403549194</v>
      </c>
      <c r="AH626" s="80">
        <v>1.63539155</v>
      </c>
      <c r="AI626">
        <f t="shared" si="78"/>
        <v>2019</v>
      </c>
      <c r="AK626" s="80" t="s">
        <v>163</v>
      </c>
      <c r="AL626" s="80" t="s">
        <v>159</v>
      </c>
      <c r="AM626" s="80" t="s">
        <v>147</v>
      </c>
      <c r="AN626" s="80" t="s">
        <v>56</v>
      </c>
      <c r="AO626" s="80" t="s">
        <v>116</v>
      </c>
      <c r="AP626" s="80" t="s">
        <v>23</v>
      </c>
      <c r="AQ626" s="80">
        <v>3</v>
      </c>
      <c r="AR626">
        <f t="shared" si="79"/>
        <v>2021</v>
      </c>
    </row>
    <row r="627" spans="27:44" x14ac:dyDescent="0.3">
      <c r="AA627" s="80" t="s">
        <v>150</v>
      </c>
      <c r="AB627" s="80" t="s">
        <v>147</v>
      </c>
      <c r="AC627" s="80" t="s">
        <v>46</v>
      </c>
      <c r="AD627" s="80" t="s">
        <v>11</v>
      </c>
      <c r="AE627" s="80" t="s">
        <v>12</v>
      </c>
      <c r="AF627" s="80" t="s">
        <v>145</v>
      </c>
      <c r="AG627" s="80">
        <v>2811.7526720352471</v>
      </c>
      <c r="AH627" s="80">
        <v>0.64596025999999995</v>
      </c>
      <c r="AI627">
        <f t="shared" si="78"/>
        <v>2019</v>
      </c>
      <c r="AK627" s="80" t="s">
        <v>163</v>
      </c>
      <c r="AL627" s="80" t="s">
        <v>159</v>
      </c>
      <c r="AM627" s="80" t="s">
        <v>147</v>
      </c>
      <c r="AN627" s="80" t="s">
        <v>56</v>
      </c>
      <c r="AO627" s="80" t="s">
        <v>13</v>
      </c>
      <c r="AP627" s="80" t="s">
        <v>14</v>
      </c>
      <c r="AQ627" s="80">
        <v>2</v>
      </c>
      <c r="AR627">
        <f t="shared" si="79"/>
        <v>2021</v>
      </c>
    </row>
    <row r="628" spans="27:44" x14ac:dyDescent="0.3">
      <c r="AA628" s="80" t="s">
        <v>150</v>
      </c>
      <c r="AB628" s="80" t="s">
        <v>147</v>
      </c>
      <c r="AC628" s="80" t="s">
        <v>55</v>
      </c>
      <c r="AD628" s="80" t="s">
        <v>27</v>
      </c>
      <c r="AE628" s="80" t="s">
        <v>28</v>
      </c>
      <c r="AF628" s="80" t="s">
        <v>145</v>
      </c>
      <c r="AG628" s="80">
        <v>569.86666601896286</v>
      </c>
      <c r="AH628" s="80" t="s">
        <v>33</v>
      </c>
      <c r="AI628">
        <f t="shared" si="78"/>
        <v>2019</v>
      </c>
      <c r="AK628" s="80" t="s">
        <v>163</v>
      </c>
      <c r="AL628" s="80" t="s">
        <v>159</v>
      </c>
      <c r="AM628" s="80" t="s">
        <v>147</v>
      </c>
      <c r="AN628" s="80" t="s">
        <v>56</v>
      </c>
      <c r="AO628" s="80" t="s">
        <v>15</v>
      </c>
      <c r="AP628" s="80" t="s">
        <v>14</v>
      </c>
      <c r="AQ628" s="80">
        <v>10</v>
      </c>
      <c r="AR628">
        <f t="shared" si="79"/>
        <v>2021</v>
      </c>
    </row>
    <row r="629" spans="27:44" x14ac:dyDescent="0.3">
      <c r="AA629" s="80" t="s">
        <v>150</v>
      </c>
      <c r="AB629" s="80" t="s">
        <v>147</v>
      </c>
      <c r="AC629" s="80" t="s">
        <v>55</v>
      </c>
      <c r="AD629" s="80" t="s">
        <v>20</v>
      </c>
      <c r="AE629" s="80" t="s">
        <v>5</v>
      </c>
      <c r="AF629" s="80" t="s">
        <v>145</v>
      </c>
      <c r="AG629" s="80">
        <v>56.200000002980232</v>
      </c>
      <c r="AH629" s="80" t="s">
        <v>33</v>
      </c>
      <c r="AI629">
        <f t="shared" si="78"/>
        <v>2019</v>
      </c>
      <c r="AK629" s="80" t="s">
        <v>163</v>
      </c>
      <c r="AL629" s="80" t="s">
        <v>159</v>
      </c>
      <c r="AM629" s="80" t="s">
        <v>147</v>
      </c>
      <c r="AN629" s="80" t="s">
        <v>56</v>
      </c>
      <c r="AO629" s="80" t="s">
        <v>4</v>
      </c>
      <c r="AP629" s="80" t="s">
        <v>8</v>
      </c>
      <c r="AQ629" s="80">
        <v>936</v>
      </c>
      <c r="AR629">
        <f t="shared" si="79"/>
        <v>2021</v>
      </c>
    </row>
    <row r="630" spans="27:44" x14ac:dyDescent="0.3">
      <c r="AA630" s="80" t="s">
        <v>150</v>
      </c>
      <c r="AB630" s="80" t="s">
        <v>147</v>
      </c>
      <c r="AC630" s="80" t="s">
        <v>55</v>
      </c>
      <c r="AD630" s="80" t="s">
        <v>20</v>
      </c>
      <c r="AE630" s="80" t="s">
        <v>7</v>
      </c>
      <c r="AF630" s="80" t="s">
        <v>145</v>
      </c>
      <c r="AG630" s="80">
        <v>34198.505336500704</v>
      </c>
      <c r="AH630" s="80" t="s">
        <v>33</v>
      </c>
      <c r="AI630">
        <f t="shared" si="78"/>
        <v>2019</v>
      </c>
      <c r="AK630" s="80" t="s">
        <v>163</v>
      </c>
      <c r="AL630" s="80" t="s">
        <v>159</v>
      </c>
      <c r="AM630" s="80" t="s">
        <v>147</v>
      </c>
      <c r="AN630" s="80" t="s">
        <v>56</v>
      </c>
      <c r="AO630" s="80" t="s">
        <v>11</v>
      </c>
      <c r="AP630" s="80" t="s">
        <v>8</v>
      </c>
      <c r="AQ630" s="80">
        <v>175</v>
      </c>
      <c r="AR630">
        <f t="shared" si="79"/>
        <v>2021</v>
      </c>
    </row>
    <row r="631" spans="27:44" x14ac:dyDescent="0.3">
      <c r="AA631" s="80" t="s">
        <v>150</v>
      </c>
      <c r="AB631" s="80" t="s">
        <v>147</v>
      </c>
      <c r="AC631" s="80" t="s">
        <v>55</v>
      </c>
      <c r="AD631" s="80" t="s">
        <v>20</v>
      </c>
      <c r="AE631" s="80" t="s">
        <v>14</v>
      </c>
      <c r="AF631" s="80" t="s">
        <v>145</v>
      </c>
      <c r="AG631" s="80">
        <v>10127.924712978303</v>
      </c>
      <c r="AH631" s="80" t="s">
        <v>33</v>
      </c>
      <c r="AI631">
        <f t="shared" si="78"/>
        <v>2019</v>
      </c>
      <c r="AK631" s="80" t="s">
        <v>163</v>
      </c>
      <c r="AL631" s="80" t="s">
        <v>159</v>
      </c>
      <c r="AM631" s="80" t="s">
        <v>147</v>
      </c>
      <c r="AN631" s="80" t="s">
        <v>57</v>
      </c>
      <c r="AO631" s="80" t="s">
        <v>20</v>
      </c>
      <c r="AP631" s="80" t="s">
        <v>14</v>
      </c>
      <c r="AQ631" s="80">
        <v>3</v>
      </c>
      <c r="AR631">
        <f t="shared" si="79"/>
        <v>2021</v>
      </c>
    </row>
    <row r="632" spans="27:44" x14ac:dyDescent="0.3">
      <c r="AA632" s="80" t="s">
        <v>150</v>
      </c>
      <c r="AB632" s="80" t="s">
        <v>147</v>
      </c>
      <c r="AC632" s="80" t="s">
        <v>55</v>
      </c>
      <c r="AD632" s="80" t="s">
        <v>20</v>
      </c>
      <c r="AE632" s="80" t="s">
        <v>6</v>
      </c>
      <c r="AF632" s="80" t="s">
        <v>145</v>
      </c>
      <c r="AG632" s="80">
        <v>1453.2215040326118</v>
      </c>
      <c r="AH632" s="80" t="s">
        <v>33</v>
      </c>
      <c r="AI632">
        <f t="shared" si="78"/>
        <v>2019</v>
      </c>
      <c r="AK632" s="80" t="s">
        <v>163</v>
      </c>
      <c r="AL632" s="80" t="s">
        <v>159</v>
      </c>
      <c r="AM632" s="80" t="s">
        <v>147</v>
      </c>
      <c r="AN632" s="80" t="s">
        <v>57</v>
      </c>
      <c r="AO632" s="80" t="s">
        <v>116</v>
      </c>
      <c r="AP632" s="80" t="s">
        <v>22</v>
      </c>
      <c r="AQ632" s="80">
        <v>10</v>
      </c>
      <c r="AR632">
        <f t="shared" si="79"/>
        <v>2021</v>
      </c>
    </row>
    <row r="633" spans="27:44" x14ac:dyDescent="0.3">
      <c r="AA633" s="80" t="s">
        <v>150</v>
      </c>
      <c r="AB633" s="80" t="s">
        <v>147</v>
      </c>
      <c r="AC633" s="80" t="s">
        <v>55</v>
      </c>
      <c r="AD633" s="80" t="s">
        <v>24</v>
      </c>
      <c r="AE633" s="80" t="s">
        <v>22</v>
      </c>
      <c r="AF633" s="80" t="s">
        <v>145</v>
      </c>
      <c r="AG633" s="80">
        <v>1193.24193097651</v>
      </c>
      <c r="AH633" s="80" t="s">
        <v>33</v>
      </c>
      <c r="AI633">
        <f t="shared" si="78"/>
        <v>2019</v>
      </c>
      <c r="AK633" s="80" t="s">
        <v>163</v>
      </c>
      <c r="AL633" s="80" t="s">
        <v>159</v>
      </c>
      <c r="AM633" s="80" t="s">
        <v>147</v>
      </c>
      <c r="AN633" s="80" t="s">
        <v>57</v>
      </c>
      <c r="AO633" s="80" t="s">
        <v>116</v>
      </c>
      <c r="AP633" s="80" t="s">
        <v>23</v>
      </c>
      <c r="AQ633" s="80">
        <v>3</v>
      </c>
      <c r="AR633">
        <f t="shared" si="79"/>
        <v>2021</v>
      </c>
    </row>
    <row r="634" spans="27:44" x14ac:dyDescent="0.3">
      <c r="AA634" s="80" t="s">
        <v>150</v>
      </c>
      <c r="AB634" s="80" t="s">
        <v>147</v>
      </c>
      <c r="AC634" s="80" t="s">
        <v>55</v>
      </c>
      <c r="AD634" s="80" t="s">
        <v>24</v>
      </c>
      <c r="AE634" s="80" t="s">
        <v>23</v>
      </c>
      <c r="AF634" s="80" t="s">
        <v>145</v>
      </c>
      <c r="AG634" s="80">
        <v>702.67741702497005</v>
      </c>
      <c r="AH634" s="80" t="s">
        <v>33</v>
      </c>
      <c r="AI634">
        <f t="shared" si="78"/>
        <v>2019</v>
      </c>
      <c r="AK634" s="80" t="s">
        <v>163</v>
      </c>
      <c r="AL634" s="80" t="s">
        <v>159</v>
      </c>
      <c r="AM634" s="80" t="s">
        <v>147</v>
      </c>
      <c r="AN634" s="80" t="s">
        <v>57</v>
      </c>
      <c r="AO634" s="80" t="s">
        <v>13</v>
      </c>
      <c r="AP634" s="80" t="s">
        <v>14</v>
      </c>
      <c r="AQ634" s="80">
        <v>18</v>
      </c>
      <c r="AR634">
        <f t="shared" si="79"/>
        <v>2021</v>
      </c>
    </row>
    <row r="635" spans="27:44" x14ac:dyDescent="0.3">
      <c r="AA635" s="80" t="s">
        <v>150</v>
      </c>
      <c r="AB635" s="80" t="s">
        <v>147</v>
      </c>
      <c r="AC635" s="80" t="s">
        <v>55</v>
      </c>
      <c r="AD635" s="80" t="s">
        <v>116</v>
      </c>
      <c r="AE635" s="80" t="s">
        <v>22</v>
      </c>
      <c r="AF635" s="80" t="s">
        <v>145</v>
      </c>
      <c r="AG635" s="80">
        <v>4328.6752428151667</v>
      </c>
      <c r="AH635" s="80" t="s">
        <v>33</v>
      </c>
      <c r="AI635">
        <f t="shared" si="78"/>
        <v>2019</v>
      </c>
      <c r="AK635" s="80" t="s">
        <v>163</v>
      </c>
      <c r="AL635" s="80" t="s">
        <v>159</v>
      </c>
      <c r="AM635" s="80" t="s">
        <v>147</v>
      </c>
      <c r="AN635" s="80" t="s">
        <v>57</v>
      </c>
      <c r="AO635" s="80" t="s">
        <v>15</v>
      </c>
      <c r="AP635" s="80" t="s">
        <v>14</v>
      </c>
      <c r="AQ635" s="80">
        <v>29</v>
      </c>
      <c r="AR635">
        <f t="shared" si="79"/>
        <v>2021</v>
      </c>
    </row>
    <row r="636" spans="27:44" x14ac:dyDescent="0.3">
      <c r="AA636" s="80" t="s">
        <v>150</v>
      </c>
      <c r="AB636" s="80" t="s">
        <v>147</v>
      </c>
      <c r="AC636" s="80" t="s">
        <v>55</v>
      </c>
      <c r="AD636" s="80" t="s">
        <v>116</v>
      </c>
      <c r="AE636" s="80" t="s">
        <v>23</v>
      </c>
      <c r="AF636" s="80" t="s">
        <v>145</v>
      </c>
      <c r="AG636" s="80">
        <v>3025.6666539162397</v>
      </c>
      <c r="AH636" s="80" t="s">
        <v>33</v>
      </c>
      <c r="AI636">
        <f t="shared" si="78"/>
        <v>2019</v>
      </c>
      <c r="AK636" s="80" t="s">
        <v>163</v>
      </c>
      <c r="AL636" s="80" t="s">
        <v>159</v>
      </c>
      <c r="AM636" s="80" t="s">
        <v>147</v>
      </c>
      <c r="AN636" s="80" t="s">
        <v>57</v>
      </c>
      <c r="AO636" s="80" t="s">
        <v>4</v>
      </c>
      <c r="AP636" s="80" t="s">
        <v>7</v>
      </c>
      <c r="AQ636" s="80">
        <v>1</v>
      </c>
      <c r="AR636">
        <f t="shared" si="79"/>
        <v>2021</v>
      </c>
    </row>
    <row r="637" spans="27:44" x14ac:dyDescent="0.3">
      <c r="AA637" s="80" t="s">
        <v>150</v>
      </c>
      <c r="AB637" s="80" t="s">
        <v>147</v>
      </c>
      <c r="AC637" s="80" t="s">
        <v>55</v>
      </c>
      <c r="AD637" s="80" t="s">
        <v>26</v>
      </c>
      <c r="AE637" s="80" t="s">
        <v>18</v>
      </c>
      <c r="AF637" s="80" t="s">
        <v>149</v>
      </c>
      <c r="AG637" s="80">
        <v>5.8580610454082489</v>
      </c>
      <c r="AH637" s="80" t="s">
        <v>33</v>
      </c>
      <c r="AI637">
        <f t="shared" si="78"/>
        <v>2019</v>
      </c>
      <c r="AK637" s="80" t="s">
        <v>163</v>
      </c>
      <c r="AL637" s="80" t="s">
        <v>159</v>
      </c>
      <c r="AM637" s="80" t="s">
        <v>147</v>
      </c>
      <c r="AN637" s="80" t="s">
        <v>57</v>
      </c>
      <c r="AO637" s="80" t="s">
        <v>4</v>
      </c>
      <c r="AP637" s="80" t="s">
        <v>8</v>
      </c>
      <c r="AQ637" s="80">
        <v>2624</v>
      </c>
      <c r="AR637">
        <f t="shared" si="79"/>
        <v>2021</v>
      </c>
    </row>
    <row r="638" spans="27:44" x14ac:dyDescent="0.3">
      <c r="AA638" s="80" t="s">
        <v>150</v>
      </c>
      <c r="AB638" s="80" t="s">
        <v>147</v>
      </c>
      <c r="AC638" s="80" t="s">
        <v>55</v>
      </c>
      <c r="AD638" s="80" t="s">
        <v>26</v>
      </c>
      <c r="AE638" s="80" t="s">
        <v>18</v>
      </c>
      <c r="AF638" s="80" t="s">
        <v>145</v>
      </c>
      <c r="AG638" s="80">
        <v>16059.907483160496</v>
      </c>
      <c r="AH638" s="80" t="s">
        <v>33</v>
      </c>
      <c r="AI638">
        <f t="shared" si="78"/>
        <v>2019</v>
      </c>
      <c r="AK638" s="80" t="s">
        <v>163</v>
      </c>
      <c r="AL638" s="80" t="s">
        <v>159</v>
      </c>
      <c r="AM638" s="80" t="s">
        <v>147</v>
      </c>
      <c r="AN638" s="80" t="s">
        <v>57</v>
      </c>
      <c r="AO638" s="80" t="s">
        <v>11</v>
      </c>
      <c r="AP638" s="80" t="s">
        <v>8</v>
      </c>
      <c r="AQ638" s="80">
        <v>416</v>
      </c>
      <c r="AR638">
        <f t="shared" si="79"/>
        <v>2021</v>
      </c>
    </row>
    <row r="639" spans="27:44" x14ac:dyDescent="0.3">
      <c r="AA639" s="80" t="s">
        <v>150</v>
      </c>
      <c r="AB639" s="80" t="s">
        <v>147</v>
      </c>
      <c r="AC639" s="80" t="s">
        <v>55</v>
      </c>
      <c r="AD639" s="80" t="s">
        <v>26</v>
      </c>
      <c r="AE639" s="80" t="s">
        <v>19</v>
      </c>
      <c r="AF639" s="80" t="s">
        <v>149</v>
      </c>
      <c r="AG639" s="80">
        <v>10.087094962596893</v>
      </c>
      <c r="AH639" s="80" t="s">
        <v>33</v>
      </c>
      <c r="AI639">
        <f t="shared" si="78"/>
        <v>2019</v>
      </c>
      <c r="AK639" s="80" t="s">
        <v>163</v>
      </c>
      <c r="AL639" s="80" t="s">
        <v>159</v>
      </c>
      <c r="AM639" s="80" t="s">
        <v>147</v>
      </c>
      <c r="AN639" s="80" t="s">
        <v>58</v>
      </c>
      <c r="AO639" s="80" t="s">
        <v>20</v>
      </c>
      <c r="AP639" s="80" t="s">
        <v>14</v>
      </c>
      <c r="AQ639" s="80">
        <v>4</v>
      </c>
      <c r="AR639">
        <f t="shared" si="79"/>
        <v>2021</v>
      </c>
    </row>
    <row r="640" spans="27:44" x14ac:dyDescent="0.3">
      <c r="AA640" s="80" t="s">
        <v>150</v>
      </c>
      <c r="AB640" s="80" t="s">
        <v>147</v>
      </c>
      <c r="AC640" s="80" t="s">
        <v>55</v>
      </c>
      <c r="AD640" s="80" t="s">
        <v>26</v>
      </c>
      <c r="AE640" s="80" t="s">
        <v>19</v>
      </c>
      <c r="AF640" s="80" t="s">
        <v>145</v>
      </c>
      <c r="AG640" s="80">
        <v>23646.734336759895</v>
      </c>
      <c r="AH640" s="80" t="s">
        <v>33</v>
      </c>
      <c r="AI640">
        <f t="shared" si="78"/>
        <v>2019</v>
      </c>
      <c r="AK640" s="80" t="s">
        <v>163</v>
      </c>
      <c r="AL640" s="80" t="s">
        <v>159</v>
      </c>
      <c r="AM640" s="80" t="s">
        <v>147</v>
      </c>
      <c r="AN640" s="80" t="s">
        <v>58</v>
      </c>
      <c r="AO640" s="80" t="s">
        <v>116</v>
      </c>
      <c r="AP640" s="80" t="s">
        <v>22</v>
      </c>
      <c r="AQ640" s="80">
        <v>6</v>
      </c>
      <c r="AR640">
        <f t="shared" si="79"/>
        <v>2021</v>
      </c>
    </row>
    <row r="641" spans="27:44" x14ac:dyDescent="0.3">
      <c r="AA641" s="80" t="s">
        <v>150</v>
      </c>
      <c r="AB641" s="80" t="s">
        <v>147</v>
      </c>
      <c r="AC641" s="80" t="s">
        <v>55</v>
      </c>
      <c r="AD641" s="80" t="s">
        <v>26</v>
      </c>
      <c r="AE641" s="80" t="s">
        <v>17</v>
      </c>
      <c r="AF641" s="80" t="s">
        <v>145</v>
      </c>
      <c r="AG641" s="80">
        <v>1904.2892429791391</v>
      </c>
      <c r="AH641" s="80" t="s">
        <v>33</v>
      </c>
      <c r="AI641">
        <f t="shared" si="78"/>
        <v>2019</v>
      </c>
      <c r="AK641" s="80" t="s">
        <v>163</v>
      </c>
      <c r="AL641" s="80" t="s">
        <v>159</v>
      </c>
      <c r="AM641" s="80" t="s">
        <v>147</v>
      </c>
      <c r="AN641" s="80" t="s">
        <v>58</v>
      </c>
      <c r="AO641" s="80" t="s">
        <v>116</v>
      </c>
      <c r="AP641" s="80" t="s">
        <v>23</v>
      </c>
      <c r="AQ641" s="80">
        <v>4</v>
      </c>
      <c r="AR641">
        <f t="shared" si="79"/>
        <v>2021</v>
      </c>
    </row>
    <row r="642" spans="27:44" x14ac:dyDescent="0.3">
      <c r="AA642" s="80" t="s">
        <v>150</v>
      </c>
      <c r="AB642" s="80" t="s">
        <v>147</v>
      </c>
      <c r="AC642" s="80" t="s">
        <v>55</v>
      </c>
      <c r="AD642" s="80" t="s">
        <v>25</v>
      </c>
      <c r="AE642" s="80" t="s">
        <v>18</v>
      </c>
      <c r="AF642" s="80" t="s">
        <v>145</v>
      </c>
      <c r="AG642" s="80">
        <v>151</v>
      </c>
      <c r="AH642" s="80" t="s">
        <v>33</v>
      </c>
      <c r="AI642">
        <f t="shared" si="78"/>
        <v>2019</v>
      </c>
      <c r="AK642" s="80" t="s">
        <v>163</v>
      </c>
      <c r="AL642" s="80" t="s">
        <v>159</v>
      </c>
      <c r="AM642" s="80" t="s">
        <v>147</v>
      </c>
      <c r="AN642" s="80" t="s">
        <v>58</v>
      </c>
      <c r="AO642" s="80" t="s">
        <v>13</v>
      </c>
      <c r="AP642" s="80" t="s">
        <v>14</v>
      </c>
      <c r="AQ642" s="80">
        <v>12</v>
      </c>
      <c r="AR642">
        <f t="shared" si="79"/>
        <v>2021</v>
      </c>
    </row>
    <row r="643" spans="27:44" x14ac:dyDescent="0.3">
      <c r="AA643" s="80" t="s">
        <v>150</v>
      </c>
      <c r="AB643" s="80" t="s">
        <v>147</v>
      </c>
      <c r="AC643" s="80" t="s">
        <v>55</v>
      </c>
      <c r="AD643" s="80" t="s">
        <v>25</v>
      </c>
      <c r="AE643" s="80" t="s">
        <v>19</v>
      </c>
      <c r="AF643" s="80" t="s">
        <v>145</v>
      </c>
      <c r="AG643" s="80">
        <v>2695.8172010183334</v>
      </c>
      <c r="AH643" s="80" t="s">
        <v>33</v>
      </c>
      <c r="AI643">
        <f t="shared" si="78"/>
        <v>2019</v>
      </c>
      <c r="AK643" s="80" t="s">
        <v>163</v>
      </c>
      <c r="AL643" s="80" t="s">
        <v>159</v>
      </c>
      <c r="AM643" s="80" t="s">
        <v>147</v>
      </c>
      <c r="AN643" s="80" t="s">
        <v>58</v>
      </c>
      <c r="AO643" s="80" t="s">
        <v>15</v>
      </c>
      <c r="AP643" s="80" t="s">
        <v>14</v>
      </c>
      <c r="AQ643" s="80">
        <v>18</v>
      </c>
      <c r="AR643">
        <f t="shared" si="79"/>
        <v>2021</v>
      </c>
    </row>
    <row r="644" spans="27:44" x14ac:dyDescent="0.3">
      <c r="AA644" s="80" t="s">
        <v>150</v>
      </c>
      <c r="AB644" s="80" t="s">
        <v>147</v>
      </c>
      <c r="AC644" s="80" t="s">
        <v>55</v>
      </c>
      <c r="AD644" s="80" t="s">
        <v>25</v>
      </c>
      <c r="AE644" s="80" t="s">
        <v>17</v>
      </c>
      <c r="AF644" s="80" t="s">
        <v>149</v>
      </c>
      <c r="AG644" s="80">
        <v>0.80000001192092896</v>
      </c>
      <c r="AH644" s="80" t="s">
        <v>33</v>
      </c>
      <c r="AI644">
        <f t="shared" si="78"/>
        <v>2019</v>
      </c>
      <c r="AK644" s="80" t="s">
        <v>163</v>
      </c>
      <c r="AL644" s="80" t="s">
        <v>159</v>
      </c>
      <c r="AM644" s="80" t="s">
        <v>147</v>
      </c>
      <c r="AN644" s="80" t="s">
        <v>58</v>
      </c>
      <c r="AO644" s="80" t="s">
        <v>4</v>
      </c>
      <c r="AP644" s="80" t="s">
        <v>8</v>
      </c>
      <c r="AQ644" s="80">
        <v>2174</v>
      </c>
      <c r="AR644">
        <f t="shared" si="79"/>
        <v>2021</v>
      </c>
    </row>
    <row r="645" spans="27:44" x14ac:dyDescent="0.3">
      <c r="AA645" s="80" t="s">
        <v>150</v>
      </c>
      <c r="AB645" s="80" t="s">
        <v>147</v>
      </c>
      <c r="AC645" s="80" t="s">
        <v>55</v>
      </c>
      <c r="AD645" s="80" t="s">
        <v>25</v>
      </c>
      <c r="AE645" s="80" t="s">
        <v>17</v>
      </c>
      <c r="AF645" s="80" t="s">
        <v>145</v>
      </c>
      <c r="AG645" s="80">
        <v>1404.9999979436398</v>
      </c>
      <c r="AH645" s="80" t="s">
        <v>33</v>
      </c>
      <c r="AI645">
        <f t="shared" si="78"/>
        <v>2019</v>
      </c>
      <c r="AK645" s="80" t="s">
        <v>163</v>
      </c>
      <c r="AL645" s="80" t="s">
        <v>159</v>
      </c>
      <c r="AM645" s="80" t="s">
        <v>147</v>
      </c>
      <c r="AN645" s="80" t="s">
        <v>58</v>
      </c>
      <c r="AO645" s="80" t="s">
        <v>11</v>
      </c>
      <c r="AP645" s="80" t="s">
        <v>8</v>
      </c>
      <c r="AQ645" s="80">
        <v>308</v>
      </c>
      <c r="AR645">
        <f t="shared" si="79"/>
        <v>2021</v>
      </c>
    </row>
    <row r="646" spans="27:44" x14ac:dyDescent="0.3">
      <c r="AA646" s="80" t="s">
        <v>150</v>
      </c>
      <c r="AB646" s="80" t="s">
        <v>147</v>
      </c>
      <c r="AC646" s="80" t="s">
        <v>55</v>
      </c>
      <c r="AD646" s="80" t="s">
        <v>16</v>
      </c>
      <c r="AE646" s="80" t="s">
        <v>18</v>
      </c>
      <c r="AF646" s="80" t="s">
        <v>149</v>
      </c>
      <c r="AG646" s="80">
        <v>98.520367346704006</v>
      </c>
      <c r="AH646" s="80" t="s">
        <v>33</v>
      </c>
      <c r="AI646">
        <f t="shared" si="78"/>
        <v>2019</v>
      </c>
      <c r="AK646" s="80" t="s">
        <v>163</v>
      </c>
      <c r="AL646" s="80" t="s">
        <v>159</v>
      </c>
      <c r="AM646" s="80" t="s">
        <v>147</v>
      </c>
      <c r="AN646" s="80" t="s">
        <v>59</v>
      </c>
      <c r="AO646" s="80" t="s">
        <v>20</v>
      </c>
      <c r="AP646" s="80" t="s">
        <v>14</v>
      </c>
      <c r="AQ646" s="80">
        <v>4</v>
      </c>
      <c r="AR646">
        <f t="shared" si="79"/>
        <v>2021</v>
      </c>
    </row>
    <row r="647" spans="27:44" x14ac:dyDescent="0.3">
      <c r="AA647" s="80" t="s">
        <v>150</v>
      </c>
      <c r="AB647" s="80" t="s">
        <v>147</v>
      </c>
      <c r="AC647" s="80" t="s">
        <v>55</v>
      </c>
      <c r="AD647" s="80" t="s">
        <v>16</v>
      </c>
      <c r="AE647" s="80" t="s">
        <v>18</v>
      </c>
      <c r="AF647" s="80" t="s">
        <v>145</v>
      </c>
      <c r="AG647" s="80">
        <v>19406.537198074162</v>
      </c>
      <c r="AH647" s="80" t="s">
        <v>33</v>
      </c>
      <c r="AI647">
        <f t="shared" si="78"/>
        <v>2019</v>
      </c>
      <c r="AK647" s="80" t="s">
        <v>163</v>
      </c>
      <c r="AL647" s="80" t="s">
        <v>159</v>
      </c>
      <c r="AM647" s="80" t="s">
        <v>147</v>
      </c>
      <c r="AN647" s="80" t="s">
        <v>59</v>
      </c>
      <c r="AO647" s="80" t="s">
        <v>116</v>
      </c>
      <c r="AP647" s="80" t="s">
        <v>22</v>
      </c>
      <c r="AQ647" s="80">
        <v>1</v>
      </c>
      <c r="AR647">
        <f t="shared" si="79"/>
        <v>2021</v>
      </c>
    </row>
    <row r="648" spans="27:44" x14ac:dyDescent="0.3">
      <c r="AA648" s="80" t="s">
        <v>150</v>
      </c>
      <c r="AB648" s="80" t="s">
        <v>147</v>
      </c>
      <c r="AC648" s="80" t="s">
        <v>55</v>
      </c>
      <c r="AD648" s="80" t="s">
        <v>16</v>
      </c>
      <c r="AE648" s="80" t="s">
        <v>19</v>
      </c>
      <c r="AF648" s="80" t="s">
        <v>149</v>
      </c>
      <c r="AG648" s="80">
        <v>17.346229940652847</v>
      </c>
      <c r="AH648" s="80" t="s">
        <v>33</v>
      </c>
      <c r="AI648">
        <f t="shared" si="78"/>
        <v>2019</v>
      </c>
      <c r="AK648" s="80" t="s">
        <v>163</v>
      </c>
      <c r="AL648" s="80" t="s">
        <v>159</v>
      </c>
      <c r="AM648" s="80" t="s">
        <v>147</v>
      </c>
      <c r="AN648" s="80" t="s">
        <v>59</v>
      </c>
      <c r="AO648" s="80" t="s">
        <v>116</v>
      </c>
      <c r="AP648" s="80" t="s">
        <v>23</v>
      </c>
      <c r="AQ648" s="80">
        <v>1</v>
      </c>
      <c r="AR648">
        <f t="shared" si="79"/>
        <v>2021</v>
      </c>
    </row>
    <row r="649" spans="27:44" x14ac:dyDescent="0.3">
      <c r="AA649" s="80" t="s">
        <v>150</v>
      </c>
      <c r="AB649" s="80" t="s">
        <v>147</v>
      </c>
      <c r="AC649" s="80" t="s">
        <v>55</v>
      </c>
      <c r="AD649" s="80" t="s">
        <v>16</v>
      </c>
      <c r="AE649" s="80" t="s">
        <v>19</v>
      </c>
      <c r="AF649" s="80" t="s">
        <v>145</v>
      </c>
      <c r="AG649" s="80">
        <v>15323.507430840284</v>
      </c>
      <c r="AH649" s="80" t="s">
        <v>33</v>
      </c>
      <c r="AI649">
        <f t="shared" si="78"/>
        <v>2019</v>
      </c>
      <c r="AK649" s="80" t="s">
        <v>163</v>
      </c>
      <c r="AL649" s="80" t="s">
        <v>159</v>
      </c>
      <c r="AM649" s="80" t="s">
        <v>147</v>
      </c>
      <c r="AN649" s="80" t="s">
        <v>59</v>
      </c>
      <c r="AO649" s="80" t="s">
        <v>25</v>
      </c>
      <c r="AP649" s="80" t="s">
        <v>17</v>
      </c>
      <c r="AQ649" s="80">
        <v>1</v>
      </c>
      <c r="AR649">
        <f t="shared" si="79"/>
        <v>2021</v>
      </c>
    </row>
    <row r="650" spans="27:44" x14ac:dyDescent="0.3">
      <c r="AA650" s="80" t="s">
        <v>150</v>
      </c>
      <c r="AB650" s="80" t="s">
        <v>147</v>
      </c>
      <c r="AC650" s="80" t="s">
        <v>55</v>
      </c>
      <c r="AD650" s="80" t="s">
        <v>16</v>
      </c>
      <c r="AE650" s="80" t="s">
        <v>17</v>
      </c>
      <c r="AF650" s="80" t="s">
        <v>149</v>
      </c>
      <c r="AG650" s="80">
        <v>10.526876050978899</v>
      </c>
      <c r="AH650" s="80" t="s">
        <v>33</v>
      </c>
      <c r="AI650">
        <f t="shared" ref="AI650:AI713" si="80">VALUE(LEFT(AA650,4))</f>
        <v>2019</v>
      </c>
      <c r="AK650" s="80" t="s">
        <v>163</v>
      </c>
      <c r="AL650" s="80" t="s">
        <v>159</v>
      </c>
      <c r="AM650" s="80" t="s">
        <v>147</v>
      </c>
      <c r="AN650" s="80" t="s">
        <v>59</v>
      </c>
      <c r="AO650" s="80" t="s">
        <v>13</v>
      </c>
      <c r="AP650" s="80" t="s">
        <v>14</v>
      </c>
      <c r="AQ650" s="80">
        <v>7</v>
      </c>
      <c r="AR650">
        <f t="shared" ref="AR650:AR677" si="81">VALUE(LEFT(AL650,4))</f>
        <v>2021</v>
      </c>
    </row>
    <row r="651" spans="27:44" x14ac:dyDescent="0.3">
      <c r="AA651" s="80" t="s">
        <v>150</v>
      </c>
      <c r="AB651" s="80" t="s">
        <v>147</v>
      </c>
      <c r="AC651" s="80" t="s">
        <v>55</v>
      </c>
      <c r="AD651" s="80" t="s">
        <v>16</v>
      </c>
      <c r="AE651" s="80" t="s">
        <v>17</v>
      </c>
      <c r="AF651" s="80" t="s">
        <v>145</v>
      </c>
      <c r="AG651" s="80">
        <v>13163.063301250339</v>
      </c>
      <c r="AH651" s="80" t="s">
        <v>33</v>
      </c>
      <c r="AI651">
        <f t="shared" si="80"/>
        <v>2019</v>
      </c>
      <c r="AK651" s="80" t="s">
        <v>163</v>
      </c>
      <c r="AL651" s="80" t="s">
        <v>159</v>
      </c>
      <c r="AM651" s="80" t="s">
        <v>147</v>
      </c>
      <c r="AN651" s="80" t="s">
        <v>59</v>
      </c>
      <c r="AO651" s="80" t="s">
        <v>15</v>
      </c>
      <c r="AP651" s="80" t="s">
        <v>14</v>
      </c>
      <c r="AQ651" s="80">
        <v>8</v>
      </c>
      <c r="AR651">
        <f t="shared" si="81"/>
        <v>2021</v>
      </c>
    </row>
    <row r="652" spans="27:44" x14ac:dyDescent="0.3">
      <c r="AA652" s="80" t="s">
        <v>150</v>
      </c>
      <c r="AB652" s="80" t="s">
        <v>147</v>
      </c>
      <c r="AC652" s="80" t="s">
        <v>55</v>
      </c>
      <c r="AD652" s="80" t="s">
        <v>13</v>
      </c>
      <c r="AE652" s="80" t="s">
        <v>5</v>
      </c>
      <c r="AF652" s="80" t="s">
        <v>145</v>
      </c>
      <c r="AG652" s="80">
        <v>124.97848799452186</v>
      </c>
      <c r="AH652" s="80" t="s">
        <v>33</v>
      </c>
      <c r="AI652">
        <f t="shared" si="80"/>
        <v>2019</v>
      </c>
      <c r="AK652" s="80" t="s">
        <v>163</v>
      </c>
      <c r="AL652" s="80" t="s">
        <v>159</v>
      </c>
      <c r="AM652" s="80" t="s">
        <v>147</v>
      </c>
      <c r="AN652" s="80" t="s">
        <v>59</v>
      </c>
      <c r="AO652" s="80" t="s">
        <v>4</v>
      </c>
      <c r="AP652" s="80" t="s">
        <v>7</v>
      </c>
      <c r="AQ652" s="80">
        <v>1</v>
      </c>
      <c r="AR652">
        <f t="shared" si="81"/>
        <v>2021</v>
      </c>
    </row>
    <row r="653" spans="27:44" x14ac:dyDescent="0.3">
      <c r="AA653" s="80" t="s">
        <v>150</v>
      </c>
      <c r="AB653" s="80" t="s">
        <v>147</v>
      </c>
      <c r="AC653" s="80" t="s">
        <v>55</v>
      </c>
      <c r="AD653" s="80" t="s">
        <v>13</v>
      </c>
      <c r="AE653" s="80" t="s">
        <v>7</v>
      </c>
      <c r="AF653" s="80" t="s">
        <v>145</v>
      </c>
      <c r="AG653" s="80">
        <v>28925.955854974687</v>
      </c>
      <c r="AH653" s="80">
        <v>0.69740457</v>
      </c>
      <c r="AI653">
        <f t="shared" si="80"/>
        <v>2019</v>
      </c>
      <c r="AK653" s="80" t="s">
        <v>163</v>
      </c>
      <c r="AL653" s="80" t="s">
        <v>159</v>
      </c>
      <c r="AM653" s="80" t="s">
        <v>147</v>
      </c>
      <c r="AN653" s="80" t="s">
        <v>59</v>
      </c>
      <c r="AO653" s="80" t="s">
        <v>4</v>
      </c>
      <c r="AP653" s="80" t="s">
        <v>8</v>
      </c>
      <c r="AQ653" s="80">
        <v>1168</v>
      </c>
      <c r="AR653">
        <f t="shared" si="81"/>
        <v>2021</v>
      </c>
    </row>
    <row r="654" spans="27:44" x14ac:dyDescent="0.3">
      <c r="AA654" s="80" t="s">
        <v>150</v>
      </c>
      <c r="AB654" s="80" t="s">
        <v>147</v>
      </c>
      <c r="AC654" s="80" t="s">
        <v>55</v>
      </c>
      <c r="AD654" s="80" t="s">
        <v>13</v>
      </c>
      <c r="AE654" s="80" t="s">
        <v>14</v>
      </c>
      <c r="AF654" s="80" t="s">
        <v>149</v>
      </c>
      <c r="AG654" s="80">
        <v>2.9655900374054909</v>
      </c>
      <c r="AH654" s="80">
        <v>1.5054806000000001</v>
      </c>
      <c r="AI654">
        <f t="shared" si="80"/>
        <v>2019</v>
      </c>
      <c r="AK654" s="80" t="s">
        <v>163</v>
      </c>
      <c r="AL654" s="80" t="s">
        <v>159</v>
      </c>
      <c r="AM654" s="80" t="s">
        <v>147</v>
      </c>
      <c r="AN654" s="80" t="s">
        <v>59</v>
      </c>
      <c r="AO654" s="80" t="s">
        <v>11</v>
      </c>
      <c r="AP654" s="80" t="s">
        <v>8</v>
      </c>
      <c r="AQ654" s="80">
        <v>157</v>
      </c>
      <c r="AR654">
        <f t="shared" si="81"/>
        <v>2021</v>
      </c>
    </row>
    <row r="655" spans="27:44" x14ac:dyDescent="0.3">
      <c r="AA655" s="80" t="s">
        <v>150</v>
      </c>
      <c r="AB655" s="80" t="s">
        <v>147</v>
      </c>
      <c r="AC655" s="80" t="s">
        <v>55</v>
      </c>
      <c r="AD655" s="80" t="s">
        <v>13</v>
      </c>
      <c r="AE655" s="80" t="s">
        <v>14</v>
      </c>
      <c r="AF655" s="80" t="s">
        <v>145</v>
      </c>
      <c r="AG655" s="80">
        <v>82940.698101941496</v>
      </c>
      <c r="AH655" s="80">
        <v>1.2076126199999999</v>
      </c>
      <c r="AI655">
        <f t="shared" si="80"/>
        <v>2019</v>
      </c>
      <c r="AK655" s="80" t="s">
        <v>163</v>
      </c>
      <c r="AL655" s="80" t="s">
        <v>159</v>
      </c>
      <c r="AM655" s="80" t="s">
        <v>147</v>
      </c>
      <c r="AN655" s="80" t="s">
        <v>60</v>
      </c>
      <c r="AO655" s="80" t="s">
        <v>20</v>
      </c>
      <c r="AP655" s="80" t="s">
        <v>14</v>
      </c>
      <c r="AQ655" s="80">
        <v>3</v>
      </c>
      <c r="AR655">
        <f t="shared" si="81"/>
        <v>2021</v>
      </c>
    </row>
    <row r="656" spans="27:44" x14ac:dyDescent="0.3">
      <c r="AA656" s="80" t="s">
        <v>150</v>
      </c>
      <c r="AB656" s="80" t="s">
        <v>147</v>
      </c>
      <c r="AC656" s="80" t="s">
        <v>55</v>
      </c>
      <c r="AD656" s="80" t="s">
        <v>13</v>
      </c>
      <c r="AE656" s="80" t="s">
        <v>6</v>
      </c>
      <c r="AF656" s="80" t="s">
        <v>145</v>
      </c>
      <c r="AG656" s="80">
        <v>772.79354500025511</v>
      </c>
      <c r="AH656" s="80" t="s">
        <v>33</v>
      </c>
      <c r="AI656">
        <f t="shared" si="80"/>
        <v>2019</v>
      </c>
      <c r="AK656" s="80" t="s">
        <v>163</v>
      </c>
      <c r="AL656" s="80" t="s">
        <v>159</v>
      </c>
      <c r="AM656" s="80" t="s">
        <v>147</v>
      </c>
      <c r="AN656" s="80" t="s">
        <v>60</v>
      </c>
      <c r="AO656" s="80" t="s">
        <v>116</v>
      </c>
      <c r="AP656" s="80" t="s">
        <v>22</v>
      </c>
      <c r="AQ656" s="80">
        <v>7</v>
      </c>
      <c r="AR656">
        <f t="shared" si="81"/>
        <v>2021</v>
      </c>
    </row>
    <row r="657" spans="27:44" x14ac:dyDescent="0.3">
      <c r="AA657" s="80" t="s">
        <v>150</v>
      </c>
      <c r="AB657" s="80" t="s">
        <v>147</v>
      </c>
      <c r="AC657" s="80" t="s">
        <v>55</v>
      </c>
      <c r="AD657" s="80" t="s">
        <v>15</v>
      </c>
      <c r="AE657" s="80" t="s">
        <v>14</v>
      </c>
      <c r="AF657" s="80" t="s">
        <v>149</v>
      </c>
      <c r="AG657" s="80">
        <v>7.1290309689939022</v>
      </c>
      <c r="AH657" s="80">
        <v>2.2383387199999998</v>
      </c>
      <c r="AI657">
        <f t="shared" si="80"/>
        <v>2019</v>
      </c>
      <c r="AK657" s="80" t="s">
        <v>163</v>
      </c>
      <c r="AL657" s="80" t="s">
        <v>159</v>
      </c>
      <c r="AM657" s="80" t="s">
        <v>147</v>
      </c>
      <c r="AN657" s="80" t="s">
        <v>60</v>
      </c>
      <c r="AO657" s="80" t="s">
        <v>116</v>
      </c>
      <c r="AP657" s="80" t="s">
        <v>23</v>
      </c>
      <c r="AQ657" s="80">
        <v>4</v>
      </c>
      <c r="AR657">
        <f t="shared" si="81"/>
        <v>2021</v>
      </c>
    </row>
    <row r="658" spans="27:44" x14ac:dyDescent="0.3">
      <c r="AA658" s="80" t="s">
        <v>150</v>
      </c>
      <c r="AB658" s="80" t="s">
        <v>147</v>
      </c>
      <c r="AC658" s="80" t="s">
        <v>55</v>
      </c>
      <c r="AD658" s="80" t="s">
        <v>15</v>
      </c>
      <c r="AE658" s="80" t="s">
        <v>14</v>
      </c>
      <c r="AF658" s="80" t="s">
        <v>145</v>
      </c>
      <c r="AG658" s="80">
        <v>58569.611658688635</v>
      </c>
      <c r="AH658" s="80">
        <v>1.07828396</v>
      </c>
      <c r="AI658">
        <f t="shared" si="80"/>
        <v>2019</v>
      </c>
      <c r="AK658" s="80" t="s">
        <v>163</v>
      </c>
      <c r="AL658" s="80" t="s">
        <v>159</v>
      </c>
      <c r="AM658" s="80" t="s">
        <v>147</v>
      </c>
      <c r="AN658" s="80" t="s">
        <v>60</v>
      </c>
      <c r="AO658" s="80" t="s">
        <v>13</v>
      </c>
      <c r="AP658" s="80" t="s">
        <v>14</v>
      </c>
      <c r="AQ658" s="80">
        <v>5</v>
      </c>
      <c r="AR658">
        <f t="shared" si="81"/>
        <v>2021</v>
      </c>
    </row>
    <row r="659" spans="27:44" x14ac:dyDescent="0.3">
      <c r="AA659" s="80" t="s">
        <v>150</v>
      </c>
      <c r="AB659" s="80" t="s">
        <v>147</v>
      </c>
      <c r="AC659" s="80" t="s">
        <v>55</v>
      </c>
      <c r="AD659" s="80" t="s">
        <v>15</v>
      </c>
      <c r="AE659" s="80" t="s">
        <v>12</v>
      </c>
      <c r="AF659" s="80" t="s">
        <v>145</v>
      </c>
      <c r="AG659" s="80">
        <v>3363.2505329698324</v>
      </c>
      <c r="AH659" s="80">
        <v>0.48169211000000001</v>
      </c>
      <c r="AI659">
        <f t="shared" si="80"/>
        <v>2019</v>
      </c>
      <c r="AK659" s="80" t="s">
        <v>163</v>
      </c>
      <c r="AL659" s="80" t="s">
        <v>159</v>
      </c>
      <c r="AM659" s="80" t="s">
        <v>147</v>
      </c>
      <c r="AN659" s="80" t="s">
        <v>60</v>
      </c>
      <c r="AO659" s="80" t="s">
        <v>15</v>
      </c>
      <c r="AP659" s="80" t="s">
        <v>14</v>
      </c>
      <c r="AQ659" s="80">
        <v>11</v>
      </c>
      <c r="AR659">
        <f t="shared" si="81"/>
        <v>2021</v>
      </c>
    </row>
    <row r="660" spans="27:44" x14ac:dyDescent="0.3">
      <c r="AA660" s="80" t="s">
        <v>150</v>
      </c>
      <c r="AB660" s="80" t="s">
        <v>147</v>
      </c>
      <c r="AC660" s="80" t="s">
        <v>55</v>
      </c>
      <c r="AD660" s="80" t="s">
        <v>4</v>
      </c>
      <c r="AE660" s="80" t="s">
        <v>5</v>
      </c>
      <c r="AF660" s="80" t="s">
        <v>145</v>
      </c>
      <c r="AG660" s="80">
        <v>15527.362977273762</v>
      </c>
      <c r="AH660" s="80" t="s">
        <v>33</v>
      </c>
      <c r="AI660">
        <f t="shared" si="80"/>
        <v>2019</v>
      </c>
      <c r="AK660" s="80" t="s">
        <v>163</v>
      </c>
      <c r="AL660" s="80" t="s">
        <v>159</v>
      </c>
      <c r="AM660" s="80" t="s">
        <v>147</v>
      </c>
      <c r="AN660" s="80" t="s">
        <v>60</v>
      </c>
      <c r="AO660" s="80" t="s">
        <v>4</v>
      </c>
      <c r="AP660" s="80" t="s">
        <v>7</v>
      </c>
      <c r="AQ660" s="80">
        <v>1</v>
      </c>
      <c r="AR660">
        <f t="shared" si="81"/>
        <v>2021</v>
      </c>
    </row>
    <row r="661" spans="27:44" x14ac:dyDescent="0.3">
      <c r="AA661" s="80" t="s">
        <v>150</v>
      </c>
      <c r="AB661" s="80" t="s">
        <v>147</v>
      </c>
      <c r="AC661" s="80" t="s">
        <v>55</v>
      </c>
      <c r="AD661" s="80" t="s">
        <v>4</v>
      </c>
      <c r="AE661" s="80" t="s">
        <v>7</v>
      </c>
      <c r="AF661" s="80" t="s">
        <v>145</v>
      </c>
      <c r="AG661" s="80">
        <v>747580.34585470334</v>
      </c>
      <c r="AH661" s="80">
        <v>0.77455448000000005</v>
      </c>
      <c r="AI661">
        <f t="shared" si="80"/>
        <v>2019</v>
      </c>
      <c r="AK661" s="80" t="s">
        <v>163</v>
      </c>
      <c r="AL661" s="80" t="s">
        <v>159</v>
      </c>
      <c r="AM661" s="80" t="s">
        <v>147</v>
      </c>
      <c r="AN661" s="80" t="s">
        <v>60</v>
      </c>
      <c r="AO661" s="80" t="s">
        <v>4</v>
      </c>
      <c r="AP661" s="80" t="s">
        <v>8</v>
      </c>
      <c r="AQ661" s="80">
        <v>1433</v>
      </c>
      <c r="AR661">
        <f t="shared" si="81"/>
        <v>2021</v>
      </c>
    </row>
    <row r="662" spans="27:44" x14ac:dyDescent="0.3">
      <c r="AA662" s="80" t="s">
        <v>150</v>
      </c>
      <c r="AB662" s="80" t="s">
        <v>147</v>
      </c>
      <c r="AC662" s="80" t="s">
        <v>55</v>
      </c>
      <c r="AD662" s="80" t="s">
        <v>4</v>
      </c>
      <c r="AE662" s="80" t="s">
        <v>8</v>
      </c>
      <c r="AF662" s="80" t="s">
        <v>145</v>
      </c>
      <c r="AG662" s="80">
        <v>276091.68826362118</v>
      </c>
      <c r="AH662" s="80">
        <v>1.63805168</v>
      </c>
      <c r="AI662">
        <f t="shared" si="80"/>
        <v>2019</v>
      </c>
      <c r="AK662" s="80" t="s">
        <v>163</v>
      </c>
      <c r="AL662" s="80" t="s">
        <v>159</v>
      </c>
      <c r="AM662" s="80" t="s">
        <v>147</v>
      </c>
      <c r="AN662" s="80" t="s">
        <v>60</v>
      </c>
      <c r="AO662" s="80" t="s">
        <v>11</v>
      </c>
      <c r="AP662" s="80" t="s">
        <v>8</v>
      </c>
      <c r="AQ662" s="80">
        <v>177</v>
      </c>
      <c r="AR662">
        <f t="shared" si="81"/>
        <v>2021</v>
      </c>
    </row>
    <row r="663" spans="27:44" x14ac:dyDescent="0.3">
      <c r="AA663" s="80" t="s">
        <v>150</v>
      </c>
      <c r="AB663" s="80" t="s">
        <v>147</v>
      </c>
      <c r="AC663" s="80" t="s">
        <v>55</v>
      </c>
      <c r="AD663" s="80" t="s">
        <v>4</v>
      </c>
      <c r="AE663" s="80" t="s">
        <v>9</v>
      </c>
      <c r="AF663" s="80" t="s">
        <v>145</v>
      </c>
      <c r="AG663" s="80">
        <v>154355.68651233241</v>
      </c>
      <c r="AH663" s="80">
        <v>0.92440493000000001</v>
      </c>
      <c r="AI663">
        <f t="shared" si="80"/>
        <v>2019</v>
      </c>
      <c r="AK663" s="80" t="s">
        <v>163</v>
      </c>
      <c r="AL663" s="80" t="s">
        <v>159</v>
      </c>
      <c r="AM663" s="80" t="s">
        <v>147</v>
      </c>
      <c r="AN663" s="80" t="s">
        <v>61</v>
      </c>
      <c r="AO663" s="80" t="s">
        <v>20</v>
      </c>
      <c r="AP663" s="80" t="s">
        <v>14</v>
      </c>
      <c r="AQ663" s="80">
        <v>2</v>
      </c>
      <c r="AR663">
        <f t="shared" si="81"/>
        <v>2021</v>
      </c>
    </row>
    <row r="664" spans="27:44" x14ac:dyDescent="0.3">
      <c r="AA664" s="80" t="s">
        <v>150</v>
      </c>
      <c r="AB664" s="80" t="s">
        <v>147</v>
      </c>
      <c r="AC664" s="80" t="s">
        <v>55</v>
      </c>
      <c r="AD664" s="80" t="s">
        <v>4</v>
      </c>
      <c r="AE664" s="80" t="s">
        <v>6</v>
      </c>
      <c r="AF664" s="80" t="s">
        <v>145</v>
      </c>
      <c r="AG664" s="80">
        <v>55965.780329357833</v>
      </c>
      <c r="AH664" s="80" t="s">
        <v>33</v>
      </c>
      <c r="AI664">
        <f t="shared" si="80"/>
        <v>2019</v>
      </c>
      <c r="AK664" s="80" t="s">
        <v>163</v>
      </c>
      <c r="AL664" s="80" t="s">
        <v>159</v>
      </c>
      <c r="AM664" s="80" t="s">
        <v>147</v>
      </c>
      <c r="AN664" s="80" t="s">
        <v>61</v>
      </c>
      <c r="AO664" s="80" t="s">
        <v>116</v>
      </c>
      <c r="AP664" s="80" t="s">
        <v>22</v>
      </c>
      <c r="AQ664" s="80">
        <v>5</v>
      </c>
      <c r="AR664">
        <f t="shared" si="81"/>
        <v>2021</v>
      </c>
    </row>
    <row r="665" spans="27:44" x14ac:dyDescent="0.3">
      <c r="AA665" s="80" t="s">
        <v>150</v>
      </c>
      <c r="AB665" s="80" t="s">
        <v>147</v>
      </c>
      <c r="AC665" s="80" t="s">
        <v>55</v>
      </c>
      <c r="AD665" s="80" t="s">
        <v>4</v>
      </c>
      <c r="AE665" s="80" t="s">
        <v>6</v>
      </c>
      <c r="AF665" s="80" t="s">
        <v>146</v>
      </c>
      <c r="AG665" s="80">
        <v>2</v>
      </c>
      <c r="AH665" s="80" t="s">
        <v>33</v>
      </c>
      <c r="AI665">
        <f t="shared" si="80"/>
        <v>2019</v>
      </c>
      <c r="AK665" s="80" t="s">
        <v>163</v>
      </c>
      <c r="AL665" s="80" t="s">
        <v>159</v>
      </c>
      <c r="AM665" s="80" t="s">
        <v>147</v>
      </c>
      <c r="AN665" s="80" t="s">
        <v>61</v>
      </c>
      <c r="AO665" s="80" t="s">
        <v>116</v>
      </c>
      <c r="AP665" s="80" t="s">
        <v>23</v>
      </c>
      <c r="AQ665" s="80">
        <v>3</v>
      </c>
      <c r="AR665">
        <f t="shared" si="81"/>
        <v>2021</v>
      </c>
    </row>
    <row r="666" spans="27:44" x14ac:dyDescent="0.3">
      <c r="AA666" s="80" t="s">
        <v>150</v>
      </c>
      <c r="AB666" s="80" t="s">
        <v>147</v>
      </c>
      <c r="AC666" s="80" t="s">
        <v>55</v>
      </c>
      <c r="AD666" s="80" t="s">
        <v>4</v>
      </c>
      <c r="AE666" s="80" t="s">
        <v>10</v>
      </c>
      <c r="AF666" s="80" t="s">
        <v>145</v>
      </c>
      <c r="AG666" s="80">
        <v>4640.4515440836549</v>
      </c>
      <c r="AH666" s="80">
        <v>3.0113385199999998</v>
      </c>
      <c r="AI666">
        <f t="shared" si="80"/>
        <v>2019</v>
      </c>
      <c r="AK666" s="80" t="s">
        <v>163</v>
      </c>
      <c r="AL666" s="80" t="s">
        <v>159</v>
      </c>
      <c r="AM666" s="80" t="s">
        <v>147</v>
      </c>
      <c r="AN666" s="80" t="s">
        <v>61</v>
      </c>
      <c r="AO666" s="80" t="s">
        <v>13</v>
      </c>
      <c r="AP666" s="80" t="s">
        <v>14</v>
      </c>
      <c r="AQ666" s="80">
        <v>5</v>
      </c>
      <c r="AR666">
        <f t="shared" si="81"/>
        <v>2021</v>
      </c>
    </row>
    <row r="667" spans="27:44" x14ac:dyDescent="0.3">
      <c r="AA667" s="80" t="s">
        <v>150</v>
      </c>
      <c r="AB667" s="80" t="s">
        <v>147</v>
      </c>
      <c r="AC667" s="80" t="s">
        <v>55</v>
      </c>
      <c r="AD667" s="80" t="s">
        <v>11</v>
      </c>
      <c r="AE667" s="80" t="s">
        <v>8</v>
      </c>
      <c r="AF667" s="80" t="s">
        <v>145</v>
      </c>
      <c r="AG667" s="80">
        <v>67587.086393393576</v>
      </c>
      <c r="AH667" s="80">
        <v>1.1323538500000001</v>
      </c>
      <c r="AI667">
        <f t="shared" si="80"/>
        <v>2019</v>
      </c>
      <c r="AK667" s="80" t="s">
        <v>163</v>
      </c>
      <c r="AL667" s="80" t="s">
        <v>159</v>
      </c>
      <c r="AM667" s="80" t="s">
        <v>147</v>
      </c>
      <c r="AN667" s="80" t="s">
        <v>61</v>
      </c>
      <c r="AO667" s="80" t="s">
        <v>15</v>
      </c>
      <c r="AP667" s="80" t="s">
        <v>14</v>
      </c>
      <c r="AQ667" s="80">
        <v>11</v>
      </c>
      <c r="AR667">
        <f t="shared" si="81"/>
        <v>2021</v>
      </c>
    </row>
    <row r="668" spans="27:44" x14ac:dyDescent="0.3">
      <c r="AA668" s="80" t="s">
        <v>150</v>
      </c>
      <c r="AB668" s="80" t="s">
        <v>147</v>
      </c>
      <c r="AC668" s="80" t="s">
        <v>55</v>
      </c>
      <c r="AD668" s="80" t="s">
        <v>11</v>
      </c>
      <c r="AE668" s="80" t="s">
        <v>9</v>
      </c>
      <c r="AF668" s="80" t="s">
        <v>145</v>
      </c>
      <c r="AG668" s="80">
        <v>18035.474054705352</v>
      </c>
      <c r="AH668" s="80">
        <v>0.75976584000000003</v>
      </c>
      <c r="AI668">
        <f t="shared" si="80"/>
        <v>2019</v>
      </c>
      <c r="AK668" s="80" t="s">
        <v>163</v>
      </c>
      <c r="AL668" s="80" t="s">
        <v>159</v>
      </c>
      <c r="AM668" s="80" t="s">
        <v>147</v>
      </c>
      <c r="AN668" s="80" t="s">
        <v>61</v>
      </c>
      <c r="AO668" s="80" t="s">
        <v>4</v>
      </c>
      <c r="AP668" s="80" t="s">
        <v>8</v>
      </c>
      <c r="AQ668" s="80">
        <v>1343</v>
      </c>
      <c r="AR668">
        <f t="shared" si="81"/>
        <v>2021</v>
      </c>
    </row>
    <row r="669" spans="27:44" x14ac:dyDescent="0.3">
      <c r="AA669" s="80" t="s">
        <v>150</v>
      </c>
      <c r="AB669" s="80" t="s">
        <v>147</v>
      </c>
      <c r="AC669" s="80" t="s">
        <v>55</v>
      </c>
      <c r="AD669" s="80" t="s">
        <v>11</v>
      </c>
      <c r="AE669" s="80" t="s">
        <v>10</v>
      </c>
      <c r="AF669" s="80" t="s">
        <v>145</v>
      </c>
      <c r="AG669" s="80">
        <v>794.56988706812263</v>
      </c>
      <c r="AH669" s="80">
        <v>1.59956275</v>
      </c>
      <c r="AI669">
        <f t="shared" si="80"/>
        <v>2019</v>
      </c>
      <c r="AK669" s="80" t="s">
        <v>163</v>
      </c>
      <c r="AL669" s="80" t="s">
        <v>159</v>
      </c>
      <c r="AM669" s="80" t="s">
        <v>147</v>
      </c>
      <c r="AN669" s="80" t="s">
        <v>61</v>
      </c>
      <c r="AO669" s="80" t="s">
        <v>11</v>
      </c>
      <c r="AP669" s="80" t="s">
        <v>8</v>
      </c>
      <c r="AQ669" s="80">
        <v>169</v>
      </c>
      <c r="AR669">
        <f t="shared" si="81"/>
        <v>2021</v>
      </c>
    </row>
    <row r="670" spans="27:44" x14ac:dyDescent="0.3">
      <c r="AA670" s="80" t="s">
        <v>150</v>
      </c>
      <c r="AB670" s="80" t="s">
        <v>147</v>
      </c>
      <c r="AC670" s="80" t="s">
        <v>55</v>
      </c>
      <c r="AD670" s="80" t="s">
        <v>11</v>
      </c>
      <c r="AE670" s="80" t="s">
        <v>12</v>
      </c>
      <c r="AF670" s="80" t="s">
        <v>145</v>
      </c>
      <c r="AG670" s="80">
        <v>11485.909632019699</v>
      </c>
      <c r="AH670" s="80">
        <v>0.66766903</v>
      </c>
      <c r="AI670">
        <f t="shared" si="80"/>
        <v>2019</v>
      </c>
      <c r="AK670" s="80" t="s">
        <v>163</v>
      </c>
      <c r="AL670" s="80" t="s">
        <v>159</v>
      </c>
      <c r="AM670" s="80" t="s">
        <v>147</v>
      </c>
      <c r="AN670" s="80" t="s">
        <v>62</v>
      </c>
      <c r="AO670" s="80" t="s">
        <v>20</v>
      </c>
      <c r="AP670" s="80" t="s">
        <v>14</v>
      </c>
      <c r="AQ670" s="80">
        <v>2</v>
      </c>
      <c r="AR670">
        <f t="shared" si="81"/>
        <v>2021</v>
      </c>
    </row>
    <row r="671" spans="27:44" x14ac:dyDescent="0.3">
      <c r="AA671" s="80" t="s">
        <v>150</v>
      </c>
      <c r="AB671" s="80" t="s">
        <v>147</v>
      </c>
      <c r="AC671" s="80" t="s">
        <v>56</v>
      </c>
      <c r="AD671" s="80" t="s">
        <v>27</v>
      </c>
      <c r="AE671" s="80" t="s">
        <v>28</v>
      </c>
      <c r="AF671" s="80" t="s">
        <v>145</v>
      </c>
      <c r="AG671" s="80">
        <v>227</v>
      </c>
      <c r="AH671" s="80" t="s">
        <v>33</v>
      </c>
      <c r="AI671">
        <f t="shared" si="80"/>
        <v>2019</v>
      </c>
      <c r="AK671" s="80" t="s">
        <v>163</v>
      </c>
      <c r="AL671" s="80" t="s">
        <v>159</v>
      </c>
      <c r="AM671" s="80" t="s">
        <v>147</v>
      </c>
      <c r="AN671" s="80" t="s">
        <v>62</v>
      </c>
      <c r="AO671" s="80" t="s">
        <v>116</v>
      </c>
      <c r="AP671" s="80" t="s">
        <v>22</v>
      </c>
      <c r="AQ671" s="80">
        <v>14</v>
      </c>
      <c r="AR671">
        <f t="shared" si="81"/>
        <v>2021</v>
      </c>
    </row>
    <row r="672" spans="27:44" x14ac:dyDescent="0.3">
      <c r="AA672" s="80" t="s">
        <v>150</v>
      </c>
      <c r="AB672" s="80" t="s">
        <v>147</v>
      </c>
      <c r="AC672" s="80" t="s">
        <v>56</v>
      </c>
      <c r="AD672" s="80" t="s">
        <v>20</v>
      </c>
      <c r="AE672" s="80" t="s">
        <v>5</v>
      </c>
      <c r="AF672" s="80" t="s">
        <v>145</v>
      </c>
      <c r="AG672" s="80">
        <v>17</v>
      </c>
      <c r="AH672" s="80" t="s">
        <v>33</v>
      </c>
      <c r="AI672">
        <f t="shared" si="80"/>
        <v>2019</v>
      </c>
      <c r="AK672" s="80" t="s">
        <v>163</v>
      </c>
      <c r="AL672" s="80" t="s">
        <v>159</v>
      </c>
      <c r="AM672" s="80" t="s">
        <v>147</v>
      </c>
      <c r="AN672" s="80" t="s">
        <v>62</v>
      </c>
      <c r="AO672" s="80" t="s">
        <v>116</v>
      </c>
      <c r="AP672" s="80" t="s">
        <v>23</v>
      </c>
      <c r="AQ672" s="80">
        <v>11</v>
      </c>
      <c r="AR672">
        <f t="shared" si="81"/>
        <v>2021</v>
      </c>
    </row>
    <row r="673" spans="27:44" x14ac:dyDescent="0.3">
      <c r="AA673" s="80" t="s">
        <v>150</v>
      </c>
      <c r="AB673" s="80" t="s">
        <v>147</v>
      </c>
      <c r="AC673" s="80" t="s">
        <v>56</v>
      </c>
      <c r="AD673" s="80" t="s">
        <v>20</v>
      </c>
      <c r="AE673" s="80" t="s">
        <v>7</v>
      </c>
      <c r="AF673" s="80" t="s">
        <v>145</v>
      </c>
      <c r="AG673" s="80">
        <v>11833.508569955826</v>
      </c>
      <c r="AH673" s="80" t="s">
        <v>33</v>
      </c>
      <c r="AI673">
        <f t="shared" si="80"/>
        <v>2019</v>
      </c>
      <c r="AK673" s="80" t="s">
        <v>163</v>
      </c>
      <c r="AL673" s="80" t="s">
        <v>159</v>
      </c>
      <c r="AM673" s="80" t="s">
        <v>147</v>
      </c>
      <c r="AN673" s="80" t="s">
        <v>62</v>
      </c>
      <c r="AO673" s="80" t="s">
        <v>13</v>
      </c>
      <c r="AP673" s="80" t="s">
        <v>14</v>
      </c>
      <c r="AQ673" s="80">
        <v>6</v>
      </c>
      <c r="AR673">
        <f t="shared" si="81"/>
        <v>2021</v>
      </c>
    </row>
    <row r="674" spans="27:44" x14ac:dyDescent="0.3">
      <c r="AA674" s="80" t="s">
        <v>150</v>
      </c>
      <c r="AB674" s="80" t="s">
        <v>147</v>
      </c>
      <c r="AC674" s="80" t="s">
        <v>56</v>
      </c>
      <c r="AD674" s="80" t="s">
        <v>20</v>
      </c>
      <c r="AE674" s="80" t="s">
        <v>14</v>
      </c>
      <c r="AF674" s="80" t="s">
        <v>145</v>
      </c>
      <c r="AG674" s="80">
        <v>3483.0429999418557</v>
      </c>
      <c r="AH674" s="80" t="s">
        <v>33</v>
      </c>
      <c r="AI674">
        <f t="shared" si="80"/>
        <v>2019</v>
      </c>
      <c r="AK674" s="80" t="s">
        <v>163</v>
      </c>
      <c r="AL674" s="80" t="s">
        <v>159</v>
      </c>
      <c r="AM674" s="80" t="s">
        <v>147</v>
      </c>
      <c r="AN674" s="80" t="s">
        <v>62</v>
      </c>
      <c r="AO674" s="80" t="s">
        <v>15</v>
      </c>
      <c r="AP674" s="80" t="s">
        <v>14</v>
      </c>
      <c r="AQ674" s="80">
        <v>18</v>
      </c>
      <c r="AR674">
        <f t="shared" si="81"/>
        <v>2021</v>
      </c>
    </row>
    <row r="675" spans="27:44" x14ac:dyDescent="0.3">
      <c r="AA675" s="80" t="s">
        <v>150</v>
      </c>
      <c r="AB675" s="80" t="s">
        <v>147</v>
      </c>
      <c r="AC675" s="80" t="s">
        <v>56</v>
      </c>
      <c r="AD675" s="80" t="s">
        <v>20</v>
      </c>
      <c r="AE675" s="80" t="s">
        <v>6</v>
      </c>
      <c r="AF675" s="80" t="s">
        <v>145</v>
      </c>
      <c r="AG675" s="80">
        <v>518.61290299892426</v>
      </c>
      <c r="AH675" s="80" t="s">
        <v>33</v>
      </c>
      <c r="AI675">
        <f t="shared" si="80"/>
        <v>2019</v>
      </c>
      <c r="AK675" s="80" t="s">
        <v>163</v>
      </c>
      <c r="AL675" s="80" t="s">
        <v>159</v>
      </c>
      <c r="AM675" s="80" t="s">
        <v>147</v>
      </c>
      <c r="AN675" s="80" t="s">
        <v>62</v>
      </c>
      <c r="AO675" s="80" t="s">
        <v>4</v>
      </c>
      <c r="AP675" s="80" t="s">
        <v>7</v>
      </c>
      <c r="AQ675" s="80">
        <v>1</v>
      </c>
      <c r="AR675">
        <f t="shared" si="81"/>
        <v>2021</v>
      </c>
    </row>
    <row r="676" spans="27:44" x14ac:dyDescent="0.3">
      <c r="AA676" s="80" t="s">
        <v>150</v>
      </c>
      <c r="AB676" s="80" t="s">
        <v>147</v>
      </c>
      <c r="AC676" s="80" t="s">
        <v>56</v>
      </c>
      <c r="AD676" s="80" t="s">
        <v>24</v>
      </c>
      <c r="AE676" s="80" t="s">
        <v>22</v>
      </c>
      <c r="AF676" s="80" t="s">
        <v>145</v>
      </c>
      <c r="AG676" s="80">
        <v>719.3892460167408</v>
      </c>
      <c r="AH676" s="80" t="s">
        <v>33</v>
      </c>
      <c r="AI676">
        <f t="shared" si="80"/>
        <v>2019</v>
      </c>
      <c r="AK676" s="80" t="s">
        <v>163</v>
      </c>
      <c r="AL676" s="80" t="s">
        <v>159</v>
      </c>
      <c r="AM676" s="80" t="s">
        <v>147</v>
      </c>
      <c r="AN676" s="80" t="s">
        <v>62</v>
      </c>
      <c r="AO676" s="80" t="s">
        <v>4</v>
      </c>
      <c r="AP676" s="80" t="s">
        <v>8</v>
      </c>
      <c r="AQ676" s="80">
        <v>2325</v>
      </c>
      <c r="AR676">
        <f t="shared" si="81"/>
        <v>2021</v>
      </c>
    </row>
    <row r="677" spans="27:44" x14ac:dyDescent="0.3">
      <c r="AA677" s="80" t="s">
        <v>150</v>
      </c>
      <c r="AB677" s="80" t="s">
        <v>147</v>
      </c>
      <c r="AC677" s="80" t="s">
        <v>56</v>
      </c>
      <c r="AD677" s="80" t="s">
        <v>24</v>
      </c>
      <c r="AE677" s="80" t="s">
        <v>23</v>
      </c>
      <c r="AF677" s="80" t="s">
        <v>145</v>
      </c>
      <c r="AG677" s="80">
        <v>485.40000000596046</v>
      </c>
      <c r="AH677" s="80" t="s">
        <v>33</v>
      </c>
      <c r="AI677">
        <f t="shared" si="80"/>
        <v>2019</v>
      </c>
      <c r="AK677" s="80" t="s">
        <v>163</v>
      </c>
      <c r="AL677" s="80" t="s">
        <v>159</v>
      </c>
      <c r="AM677" s="80" t="s">
        <v>147</v>
      </c>
      <c r="AN677" s="80" t="s">
        <v>62</v>
      </c>
      <c r="AO677" s="80" t="s">
        <v>11</v>
      </c>
      <c r="AP677" s="80" t="s">
        <v>8</v>
      </c>
      <c r="AQ677" s="80">
        <v>238</v>
      </c>
      <c r="AR677">
        <f t="shared" si="81"/>
        <v>2021</v>
      </c>
    </row>
    <row r="678" spans="27:44" x14ac:dyDescent="0.3">
      <c r="AA678" s="80" t="s">
        <v>150</v>
      </c>
      <c r="AB678" s="80" t="s">
        <v>147</v>
      </c>
      <c r="AC678" s="80" t="s">
        <v>56</v>
      </c>
      <c r="AD678" s="80" t="s">
        <v>116</v>
      </c>
      <c r="AE678" s="80" t="s">
        <v>22</v>
      </c>
      <c r="AF678" s="80" t="s">
        <v>145</v>
      </c>
      <c r="AG678" s="80">
        <v>867.95483313500881</v>
      </c>
      <c r="AH678" s="80" t="s">
        <v>33</v>
      </c>
      <c r="AI678">
        <f t="shared" si="80"/>
        <v>2019</v>
      </c>
    </row>
    <row r="679" spans="27:44" x14ac:dyDescent="0.3">
      <c r="AA679" s="80" t="s">
        <v>150</v>
      </c>
      <c r="AB679" s="80" t="s">
        <v>147</v>
      </c>
      <c r="AC679" s="80" t="s">
        <v>56</v>
      </c>
      <c r="AD679" s="80" t="s">
        <v>116</v>
      </c>
      <c r="AE679" s="80" t="s">
        <v>23</v>
      </c>
      <c r="AF679" s="80" t="s">
        <v>145</v>
      </c>
      <c r="AG679" s="80">
        <v>1033.6290239356458</v>
      </c>
      <c r="AH679" s="80" t="s">
        <v>33</v>
      </c>
      <c r="AI679">
        <f t="shared" si="80"/>
        <v>2019</v>
      </c>
    </row>
    <row r="680" spans="27:44" x14ac:dyDescent="0.3">
      <c r="AA680" s="80" t="s">
        <v>150</v>
      </c>
      <c r="AB680" s="80" t="s">
        <v>147</v>
      </c>
      <c r="AC680" s="80" t="s">
        <v>56</v>
      </c>
      <c r="AD680" s="80" t="s">
        <v>26</v>
      </c>
      <c r="AE680" s="80" t="s">
        <v>18</v>
      </c>
      <c r="AF680" s="80" t="s">
        <v>149</v>
      </c>
      <c r="AG680" s="80">
        <v>0.63333302736282349</v>
      </c>
      <c r="AH680" s="80" t="s">
        <v>33</v>
      </c>
      <c r="AI680">
        <f t="shared" si="80"/>
        <v>2019</v>
      </c>
    </row>
    <row r="681" spans="27:44" x14ac:dyDescent="0.3">
      <c r="AA681" s="80" t="s">
        <v>150</v>
      </c>
      <c r="AB681" s="80" t="s">
        <v>147</v>
      </c>
      <c r="AC681" s="80" t="s">
        <v>56</v>
      </c>
      <c r="AD681" s="80" t="s">
        <v>26</v>
      </c>
      <c r="AE681" s="80" t="s">
        <v>18</v>
      </c>
      <c r="AF681" s="80" t="s">
        <v>145</v>
      </c>
      <c r="AG681" s="80">
        <v>9354.6784550584853</v>
      </c>
      <c r="AH681" s="80" t="s">
        <v>33</v>
      </c>
      <c r="AI681">
        <f t="shared" si="80"/>
        <v>2019</v>
      </c>
    </row>
    <row r="682" spans="27:44" x14ac:dyDescent="0.3">
      <c r="AA682" s="80" t="s">
        <v>150</v>
      </c>
      <c r="AB682" s="80" t="s">
        <v>147</v>
      </c>
      <c r="AC682" s="80" t="s">
        <v>56</v>
      </c>
      <c r="AD682" s="80" t="s">
        <v>26</v>
      </c>
      <c r="AE682" s="80" t="s">
        <v>19</v>
      </c>
      <c r="AF682" s="80" t="s">
        <v>149</v>
      </c>
      <c r="AG682" s="80">
        <v>2.3763419985771179</v>
      </c>
      <c r="AH682" s="80" t="s">
        <v>33</v>
      </c>
      <c r="AI682">
        <f t="shared" si="80"/>
        <v>2019</v>
      </c>
    </row>
    <row r="683" spans="27:44" x14ac:dyDescent="0.3">
      <c r="AA683" s="80" t="s">
        <v>150</v>
      </c>
      <c r="AB683" s="80" t="s">
        <v>147</v>
      </c>
      <c r="AC683" s="80" t="s">
        <v>56</v>
      </c>
      <c r="AD683" s="80" t="s">
        <v>26</v>
      </c>
      <c r="AE683" s="80" t="s">
        <v>19</v>
      </c>
      <c r="AF683" s="80" t="s">
        <v>145</v>
      </c>
      <c r="AG683" s="80">
        <v>15406.159082036465</v>
      </c>
      <c r="AH683" s="80" t="s">
        <v>33</v>
      </c>
      <c r="AI683">
        <f t="shared" si="80"/>
        <v>2019</v>
      </c>
    </row>
    <row r="684" spans="27:44" x14ac:dyDescent="0.3">
      <c r="AA684" s="80" t="s">
        <v>150</v>
      </c>
      <c r="AB684" s="80" t="s">
        <v>147</v>
      </c>
      <c r="AC684" s="80" t="s">
        <v>56</v>
      </c>
      <c r="AD684" s="80" t="s">
        <v>26</v>
      </c>
      <c r="AE684" s="80" t="s">
        <v>17</v>
      </c>
      <c r="AF684" s="80" t="s">
        <v>145</v>
      </c>
      <c r="AG684" s="80">
        <v>974.97203892469406</v>
      </c>
      <c r="AH684" s="80" t="s">
        <v>33</v>
      </c>
      <c r="AI684">
        <f t="shared" si="80"/>
        <v>2019</v>
      </c>
    </row>
    <row r="685" spans="27:44" x14ac:dyDescent="0.3">
      <c r="AA685" s="80" t="s">
        <v>150</v>
      </c>
      <c r="AB685" s="80" t="s">
        <v>147</v>
      </c>
      <c r="AC685" s="80" t="s">
        <v>56</v>
      </c>
      <c r="AD685" s="80" t="s">
        <v>25</v>
      </c>
      <c r="AE685" s="80" t="s">
        <v>18</v>
      </c>
      <c r="AF685" s="80" t="s">
        <v>145</v>
      </c>
      <c r="AG685" s="80">
        <v>81</v>
      </c>
      <c r="AH685" s="80" t="s">
        <v>33</v>
      </c>
      <c r="AI685">
        <f t="shared" si="80"/>
        <v>2019</v>
      </c>
    </row>
    <row r="686" spans="27:44" x14ac:dyDescent="0.3">
      <c r="AA686" s="80" t="s">
        <v>150</v>
      </c>
      <c r="AB686" s="80" t="s">
        <v>147</v>
      </c>
      <c r="AC686" s="80" t="s">
        <v>56</v>
      </c>
      <c r="AD686" s="80" t="s">
        <v>25</v>
      </c>
      <c r="AE686" s="80" t="s">
        <v>19</v>
      </c>
      <c r="AF686" s="80" t="s">
        <v>145</v>
      </c>
      <c r="AG686" s="80">
        <v>2055.9204270243645</v>
      </c>
      <c r="AH686" s="80" t="s">
        <v>33</v>
      </c>
      <c r="AI686">
        <f t="shared" si="80"/>
        <v>2019</v>
      </c>
    </row>
    <row r="687" spans="27:44" x14ac:dyDescent="0.3">
      <c r="AA687" s="80" t="s">
        <v>150</v>
      </c>
      <c r="AB687" s="80" t="s">
        <v>147</v>
      </c>
      <c r="AC687" s="80" t="s">
        <v>56</v>
      </c>
      <c r="AD687" s="80" t="s">
        <v>25</v>
      </c>
      <c r="AE687" s="80" t="s">
        <v>17</v>
      </c>
      <c r="AF687" s="80" t="s">
        <v>145</v>
      </c>
      <c r="AG687" s="80">
        <v>640.44193398952484</v>
      </c>
      <c r="AH687" s="80" t="s">
        <v>33</v>
      </c>
      <c r="AI687">
        <f t="shared" si="80"/>
        <v>2019</v>
      </c>
    </row>
    <row r="688" spans="27:44" x14ac:dyDescent="0.3">
      <c r="AA688" s="80" t="s">
        <v>150</v>
      </c>
      <c r="AB688" s="80" t="s">
        <v>147</v>
      </c>
      <c r="AC688" s="80" t="s">
        <v>56</v>
      </c>
      <c r="AD688" s="80" t="s">
        <v>16</v>
      </c>
      <c r="AE688" s="80" t="s">
        <v>18</v>
      </c>
      <c r="AF688" s="80" t="s">
        <v>149</v>
      </c>
      <c r="AG688" s="80">
        <v>65.059104137122631</v>
      </c>
      <c r="AH688" s="80" t="s">
        <v>33</v>
      </c>
      <c r="AI688">
        <f t="shared" si="80"/>
        <v>2019</v>
      </c>
    </row>
    <row r="689" spans="27:35" x14ac:dyDescent="0.3">
      <c r="AA689" s="80" t="s">
        <v>150</v>
      </c>
      <c r="AB689" s="80" t="s">
        <v>147</v>
      </c>
      <c r="AC689" s="80" t="s">
        <v>56</v>
      </c>
      <c r="AD689" s="80" t="s">
        <v>16</v>
      </c>
      <c r="AE689" s="80" t="s">
        <v>18</v>
      </c>
      <c r="AF689" s="80" t="s">
        <v>145</v>
      </c>
      <c r="AG689" s="80">
        <v>7607.2556537464261</v>
      </c>
      <c r="AH689" s="80" t="s">
        <v>33</v>
      </c>
      <c r="AI689">
        <f t="shared" si="80"/>
        <v>2019</v>
      </c>
    </row>
    <row r="690" spans="27:35" x14ac:dyDescent="0.3">
      <c r="AA690" s="80" t="s">
        <v>150</v>
      </c>
      <c r="AB690" s="80" t="s">
        <v>147</v>
      </c>
      <c r="AC690" s="80" t="s">
        <v>56</v>
      </c>
      <c r="AD690" s="80" t="s">
        <v>16</v>
      </c>
      <c r="AE690" s="80" t="s">
        <v>19</v>
      </c>
      <c r="AF690" s="80" t="s">
        <v>149</v>
      </c>
      <c r="AG690" s="80">
        <v>16.730101950466633</v>
      </c>
      <c r="AH690" s="80" t="s">
        <v>33</v>
      </c>
      <c r="AI690">
        <f t="shared" si="80"/>
        <v>2019</v>
      </c>
    </row>
    <row r="691" spans="27:35" x14ac:dyDescent="0.3">
      <c r="AA691" s="80" t="s">
        <v>150</v>
      </c>
      <c r="AB691" s="80" t="s">
        <v>147</v>
      </c>
      <c r="AC691" s="80" t="s">
        <v>56</v>
      </c>
      <c r="AD691" s="80" t="s">
        <v>16</v>
      </c>
      <c r="AE691" s="80" t="s">
        <v>19</v>
      </c>
      <c r="AF691" s="80" t="s">
        <v>145</v>
      </c>
      <c r="AG691" s="80">
        <v>6708.6816584579647</v>
      </c>
      <c r="AH691" s="80" t="s">
        <v>33</v>
      </c>
      <c r="AI691">
        <f t="shared" si="80"/>
        <v>2019</v>
      </c>
    </row>
    <row r="692" spans="27:35" x14ac:dyDescent="0.3">
      <c r="AA692" s="80" t="s">
        <v>150</v>
      </c>
      <c r="AB692" s="80" t="s">
        <v>147</v>
      </c>
      <c r="AC692" s="80" t="s">
        <v>56</v>
      </c>
      <c r="AD692" s="80" t="s">
        <v>16</v>
      </c>
      <c r="AE692" s="80" t="s">
        <v>17</v>
      </c>
      <c r="AF692" s="80" t="s">
        <v>149</v>
      </c>
      <c r="AG692" s="80">
        <v>4.6827950179576874</v>
      </c>
      <c r="AH692" s="80" t="s">
        <v>33</v>
      </c>
      <c r="AI692">
        <f t="shared" si="80"/>
        <v>2019</v>
      </c>
    </row>
    <row r="693" spans="27:35" x14ac:dyDescent="0.3">
      <c r="AA693" s="80" t="s">
        <v>150</v>
      </c>
      <c r="AB693" s="80" t="s">
        <v>147</v>
      </c>
      <c r="AC693" s="80" t="s">
        <v>56</v>
      </c>
      <c r="AD693" s="80" t="s">
        <v>16</v>
      </c>
      <c r="AE693" s="80" t="s">
        <v>17</v>
      </c>
      <c r="AF693" s="80" t="s">
        <v>145</v>
      </c>
      <c r="AG693" s="80">
        <v>4081.7537041381001</v>
      </c>
      <c r="AH693" s="80" t="s">
        <v>33</v>
      </c>
      <c r="AI693">
        <f t="shared" si="80"/>
        <v>2019</v>
      </c>
    </row>
    <row r="694" spans="27:35" x14ac:dyDescent="0.3">
      <c r="AA694" s="80" t="s">
        <v>150</v>
      </c>
      <c r="AB694" s="80" t="s">
        <v>147</v>
      </c>
      <c r="AC694" s="80" t="s">
        <v>56</v>
      </c>
      <c r="AD694" s="80" t="s">
        <v>13</v>
      </c>
      <c r="AE694" s="80" t="s">
        <v>5</v>
      </c>
      <c r="AF694" s="80" t="s">
        <v>145</v>
      </c>
      <c r="AG694" s="80">
        <v>29.481718987226486</v>
      </c>
      <c r="AH694" s="80" t="s">
        <v>33</v>
      </c>
      <c r="AI694">
        <f t="shared" si="80"/>
        <v>2019</v>
      </c>
    </row>
    <row r="695" spans="27:35" x14ac:dyDescent="0.3">
      <c r="AA695" s="80" t="s">
        <v>150</v>
      </c>
      <c r="AB695" s="80" t="s">
        <v>147</v>
      </c>
      <c r="AC695" s="80" t="s">
        <v>56</v>
      </c>
      <c r="AD695" s="80" t="s">
        <v>13</v>
      </c>
      <c r="AE695" s="80" t="s">
        <v>7</v>
      </c>
      <c r="AF695" s="80" t="s">
        <v>145</v>
      </c>
      <c r="AG695" s="80">
        <v>8143.5795560777187</v>
      </c>
      <c r="AH695" s="80">
        <v>0.72805708999999996</v>
      </c>
      <c r="AI695">
        <f t="shared" si="80"/>
        <v>2019</v>
      </c>
    </row>
    <row r="696" spans="27:35" x14ac:dyDescent="0.3">
      <c r="AA696" s="80" t="s">
        <v>150</v>
      </c>
      <c r="AB696" s="80" t="s">
        <v>147</v>
      </c>
      <c r="AC696" s="80" t="s">
        <v>56</v>
      </c>
      <c r="AD696" s="80" t="s">
        <v>13</v>
      </c>
      <c r="AE696" s="80" t="s">
        <v>14</v>
      </c>
      <c r="AF696" s="80" t="s">
        <v>149</v>
      </c>
      <c r="AG696" s="80">
        <v>0.87096601724624634</v>
      </c>
      <c r="AH696" s="80" t="s">
        <v>33</v>
      </c>
      <c r="AI696">
        <f t="shared" si="80"/>
        <v>2019</v>
      </c>
    </row>
    <row r="697" spans="27:35" x14ac:dyDescent="0.3">
      <c r="AA697" s="80" t="s">
        <v>150</v>
      </c>
      <c r="AB697" s="80" t="s">
        <v>147</v>
      </c>
      <c r="AC697" s="80" t="s">
        <v>56</v>
      </c>
      <c r="AD697" s="80" t="s">
        <v>13</v>
      </c>
      <c r="AE697" s="80" t="s">
        <v>14</v>
      </c>
      <c r="AF697" s="80" t="s">
        <v>145</v>
      </c>
      <c r="AG697" s="80">
        <v>25724.383571207523</v>
      </c>
      <c r="AH697" s="80">
        <v>1.1675033800000001</v>
      </c>
      <c r="AI697">
        <f t="shared" si="80"/>
        <v>2019</v>
      </c>
    </row>
    <row r="698" spans="27:35" x14ac:dyDescent="0.3">
      <c r="AA698" s="80" t="s">
        <v>150</v>
      </c>
      <c r="AB698" s="80" t="s">
        <v>147</v>
      </c>
      <c r="AC698" s="80" t="s">
        <v>56</v>
      </c>
      <c r="AD698" s="80" t="s">
        <v>13</v>
      </c>
      <c r="AE698" s="80" t="s">
        <v>6</v>
      </c>
      <c r="AF698" s="80" t="s">
        <v>145</v>
      </c>
      <c r="AG698" s="80">
        <v>160.47311699390411</v>
      </c>
      <c r="AH698" s="80" t="s">
        <v>33</v>
      </c>
      <c r="AI698">
        <f t="shared" si="80"/>
        <v>2019</v>
      </c>
    </row>
    <row r="699" spans="27:35" x14ac:dyDescent="0.3">
      <c r="AA699" s="80" t="s">
        <v>150</v>
      </c>
      <c r="AB699" s="80" t="s">
        <v>147</v>
      </c>
      <c r="AC699" s="80" t="s">
        <v>56</v>
      </c>
      <c r="AD699" s="80" t="s">
        <v>15</v>
      </c>
      <c r="AE699" s="80" t="s">
        <v>14</v>
      </c>
      <c r="AF699" s="80" t="s">
        <v>145</v>
      </c>
      <c r="AG699" s="80">
        <v>21926.825742203742</v>
      </c>
      <c r="AH699" s="80">
        <v>1.1099996999999999</v>
      </c>
      <c r="AI699">
        <f t="shared" si="80"/>
        <v>2019</v>
      </c>
    </row>
    <row r="700" spans="27:35" x14ac:dyDescent="0.3">
      <c r="AA700" s="80" t="s">
        <v>150</v>
      </c>
      <c r="AB700" s="80" t="s">
        <v>147</v>
      </c>
      <c r="AC700" s="80" t="s">
        <v>56</v>
      </c>
      <c r="AD700" s="80" t="s">
        <v>15</v>
      </c>
      <c r="AE700" s="80" t="s">
        <v>12</v>
      </c>
      <c r="AF700" s="80" t="s">
        <v>145</v>
      </c>
      <c r="AG700" s="80">
        <v>962.15161198377609</v>
      </c>
      <c r="AH700" s="80">
        <v>0.49757826999999999</v>
      </c>
      <c r="AI700">
        <f t="shared" si="80"/>
        <v>2019</v>
      </c>
    </row>
    <row r="701" spans="27:35" x14ac:dyDescent="0.3">
      <c r="AA701" s="80" t="s">
        <v>150</v>
      </c>
      <c r="AB701" s="80" t="s">
        <v>147</v>
      </c>
      <c r="AC701" s="80" t="s">
        <v>56</v>
      </c>
      <c r="AD701" s="80" t="s">
        <v>4</v>
      </c>
      <c r="AE701" s="80" t="s">
        <v>5</v>
      </c>
      <c r="AF701" s="80" t="s">
        <v>145</v>
      </c>
      <c r="AG701" s="80">
        <v>4949.848237786442</v>
      </c>
      <c r="AH701" s="80" t="s">
        <v>33</v>
      </c>
      <c r="AI701">
        <f t="shared" si="80"/>
        <v>2019</v>
      </c>
    </row>
    <row r="702" spans="27:35" x14ac:dyDescent="0.3">
      <c r="AA702" s="80" t="s">
        <v>150</v>
      </c>
      <c r="AB702" s="80" t="s">
        <v>147</v>
      </c>
      <c r="AC702" s="80" t="s">
        <v>56</v>
      </c>
      <c r="AD702" s="80" t="s">
        <v>4</v>
      </c>
      <c r="AE702" s="80" t="s">
        <v>7</v>
      </c>
      <c r="AF702" s="80" t="s">
        <v>145</v>
      </c>
      <c r="AG702" s="80">
        <v>226791.52122096345</v>
      </c>
      <c r="AH702" s="80">
        <v>0.79574840999999996</v>
      </c>
      <c r="AI702">
        <f t="shared" si="80"/>
        <v>2019</v>
      </c>
    </row>
    <row r="703" spans="27:35" x14ac:dyDescent="0.3">
      <c r="AA703" s="80" t="s">
        <v>150</v>
      </c>
      <c r="AB703" s="80" t="s">
        <v>147</v>
      </c>
      <c r="AC703" s="80" t="s">
        <v>56</v>
      </c>
      <c r="AD703" s="80" t="s">
        <v>4</v>
      </c>
      <c r="AE703" s="80" t="s">
        <v>8</v>
      </c>
      <c r="AF703" s="80" t="s">
        <v>145</v>
      </c>
      <c r="AG703" s="80">
        <v>80158.343924723566</v>
      </c>
      <c r="AH703" s="80">
        <v>1.622155</v>
      </c>
      <c r="AI703">
        <f t="shared" si="80"/>
        <v>2019</v>
      </c>
    </row>
    <row r="704" spans="27:35" x14ac:dyDescent="0.3">
      <c r="AA704" s="80" t="s">
        <v>150</v>
      </c>
      <c r="AB704" s="80" t="s">
        <v>147</v>
      </c>
      <c r="AC704" s="80" t="s">
        <v>56</v>
      </c>
      <c r="AD704" s="80" t="s">
        <v>4</v>
      </c>
      <c r="AE704" s="80" t="s">
        <v>9</v>
      </c>
      <c r="AF704" s="80" t="s">
        <v>145</v>
      </c>
      <c r="AG704" s="80">
        <v>46890.826392918825</v>
      </c>
      <c r="AH704" s="80">
        <v>0.92565423000000002</v>
      </c>
      <c r="AI704">
        <f t="shared" si="80"/>
        <v>2019</v>
      </c>
    </row>
    <row r="705" spans="27:35" x14ac:dyDescent="0.3">
      <c r="AA705" s="80" t="s">
        <v>150</v>
      </c>
      <c r="AB705" s="80" t="s">
        <v>147</v>
      </c>
      <c r="AC705" s="80" t="s">
        <v>56</v>
      </c>
      <c r="AD705" s="80" t="s">
        <v>4</v>
      </c>
      <c r="AE705" s="80" t="s">
        <v>6</v>
      </c>
      <c r="AF705" s="80" t="s">
        <v>145</v>
      </c>
      <c r="AG705" s="80">
        <v>16923.393456697464</v>
      </c>
      <c r="AH705" s="80" t="s">
        <v>33</v>
      </c>
      <c r="AI705">
        <f t="shared" si="80"/>
        <v>2019</v>
      </c>
    </row>
    <row r="706" spans="27:35" x14ac:dyDescent="0.3">
      <c r="AA706" s="80" t="s">
        <v>150</v>
      </c>
      <c r="AB706" s="80" t="s">
        <v>147</v>
      </c>
      <c r="AC706" s="80" t="s">
        <v>56</v>
      </c>
      <c r="AD706" s="80" t="s">
        <v>4</v>
      </c>
      <c r="AE706" s="80" t="s">
        <v>10</v>
      </c>
      <c r="AF706" s="80" t="s">
        <v>145</v>
      </c>
      <c r="AG706" s="80">
        <v>1435.6956770680845</v>
      </c>
      <c r="AH706" s="80">
        <v>2.8889486</v>
      </c>
      <c r="AI706">
        <f t="shared" si="80"/>
        <v>2019</v>
      </c>
    </row>
    <row r="707" spans="27:35" x14ac:dyDescent="0.3">
      <c r="AA707" s="80" t="s">
        <v>150</v>
      </c>
      <c r="AB707" s="80" t="s">
        <v>147</v>
      </c>
      <c r="AC707" s="80" t="s">
        <v>56</v>
      </c>
      <c r="AD707" s="80" t="s">
        <v>11</v>
      </c>
      <c r="AE707" s="80" t="s">
        <v>8</v>
      </c>
      <c r="AF707" s="80" t="s">
        <v>145</v>
      </c>
      <c r="AG707" s="80">
        <v>20845.113724913448</v>
      </c>
      <c r="AH707" s="80">
        <v>1.1238759899999999</v>
      </c>
      <c r="AI707">
        <f t="shared" si="80"/>
        <v>2019</v>
      </c>
    </row>
    <row r="708" spans="27:35" x14ac:dyDescent="0.3">
      <c r="AA708" s="80" t="s">
        <v>150</v>
      </c>
      <c r="AB708" s="80" t="s">
        <v>147</v>
      </c>
      <c r="AC708" s="80" t="s">
        <v>56</v>
      </c>
      <c r="AD708" s="80" t="s">
        <v>11</v>
      </c>
      <c r="AE708" s="80" t="s">
        <v>9</v>
      </c>
      <c r="AF708" s="80" t="s">
        <v>145</v>
      </c>
      <c r="AG708" s="80">
        <v>5756.1311452165246</v>
      </c>
      <c r="AH708" s="80">
        <v>0.73763652000000002</v>
      </c>
      <c r="AI708">
        <f t="shared" si="80"/>
        <v>2019</v>
      </c>
    </row>
    <row r="709" spans="27:35" x14ac:dyDescent="0.3">
      <c r="AA709" s="80" t="s">
        <v>150</v>
      </c>
      <c r="AB709" s="80" t="s">
        <v>147</v>
      </c>
      <c r="AC709" s="80" t="s">
        <v>56</v>
      </c>
      <c r="AD709" s="80" t="s">
        <v>11</v>
      </c>
      <c r="AE709" s="80" t="s">
        <v>10</v>
      </c>
      <c r="AF709" s="80" t="s">
        <v>145</v>
      </c>
      <c r="AG709" s="80">
        <v>272.60645109415054</v>
      </c>
      <c r="AH709" s="80">
        <v>1.64091144</v>
      </c>
      <c r="AI709">
        <f t="shared" si="80"/>
        <v>2019</v>
      </c>
    </row>
    <row r="710" spans="27:35" x14ac:dyDescent="0.3">
      <c r="AA710" s="80" t="s">
        <v>150</v>
      </c>
      <c r="AB710" s="80" t="s">
        <v>147</v>
      </c>
      <c r="AC710" s="80" t="s">
        <v>56</v>
      </c>
      <c r="AD710" s="80" t="s">
        <v>11</v>
      </c>
      <c r="AE710" s="80" t="s">
        <v>12</v>
      </c>
      <c r="AF710" s="80" t="s">
        <v>145</v>
      </c>
      <c r="AG710" s="80">
        <v>2753.2225679606199</v>
      </c>
      <c r="AH710" s="80">
        <v>0.69132768</v>
      </c>
      <c r="AI710">
        <f t="shared" si="80"/>
        <v>2019</v>
      </c>
    </row>
    <row r="711" spans="27:35" x14ac:dyDescent="0.3">
      <c r="AA711" s="80" t="s">
        <v>150</v>
      </c>
      <c r="AB711" s="80" t="s">
        <v>147</v>
      </c>
      <c r="AC711" s="80" t="s">
        <v>57</v>
      </c>
      <c r="AD711" s="80" t="s">
        <v>27</v>
      </c>
      <c r="AE711" s="80" t="s">
        <v>28</v>
      </c>
      <c r="AF711" s="80" t="s">
        <v>145</v>
      </c>
      <c r="AG711" s="80">
        <v>584.86666601896286</v>
      </c>
      <c r="AH711" s="80" t="s">
        <v>33</v>
      </c>
      <c r="AI711">
        <f t="shared" si="80"/>
        <v>2019</v>
      </c>
    </row>
    <row r="712" spans="27:35" x14ac:dyDescent="0.3">
      <c r="AA712" s="80" t="s">
        <v>150</v>
      </c>
      <c r="AB712" s="80" t="s">
        <v>147</v>
      </c>
      <c r="AC712" s="80" t="s">
        <v>57</v>
      </c>
      <c r="AD712" s="80" t="s">
        <v>20</v>
      </c>
      <c r="AE712" s="80" t="s">
        <v>5</v>
      </c>
      <c r="AF712" s="80" t="s">
        <v>145</v>
      </c>
      <c r="AG712" s="80">
        <v>45</v>
      </c>
      <c r="AH712" s="80" t="s">
        <v>33</v>
      </c>
      <c r="AI712">
        <f t="shared" si="80"/>
        <v>2019</v>
      </c>
    </row>
    <row r="713" spans="27:35" x14ac:dyDescent="0.3">
      <c r="AA713" s="80" t="s">
        <v>150</v>
      </c>
      <c r="AB713" s="80" t="s">
        <v>147</v>
      </c>
      <c r="AC713" s="80" t="s">
        <v>57</v>
      </c>
      <c r="AD713" s="80" t="s">
        <v>20</v>
      </c>
      <c r="AE713" s="80" t="s">
        <v>7</v>
      </c>
      <c r="AF713" s="80" t="s">
        <v>145</v>
      </c>
      <c r="AG713" s="80">
        <v>21744.972006101161</v>
      </c>
      <c r="AH713" s="80" t="s">
        <v>33</v>
      </c>
      <c r="AI713">
        <f t="shared" si="80"/>
        <v>2019</v>
      </c>
    </row>
    <row r="714" spans="27:35" x14ac:dyDescent="0.3">
      <c r="AA714" s="80" t="s">
        <v>150</v>
      </c>
      <c r="AB714" s="80" t="s">
        <v>147</v>
      </c>
      <c r="AC714" s="80" t="s">
        <v>57</v>
      </c>
      <c r="AD714" s="80" t="s">
        <v>20</v>
      </c>
      <c r="AE714" s="80" t="s">
        <v>14</v>
      </c>
      <c r="AF714" s="80" t="s">
        <v>145</v>
      </c>
      <c r="AG714" s="80">
        <v>6772.1892241500318</v>
      </c>
      <c r="AH714" s="80" t="s">
        <v>33</v>
      </c>
      <c r="AI714">
        <f t="shared" ref="AI714:AI777" si="82">VALUE(LEFT(AA714,4))</f>
        <v>2019</v>
      </c>
    </row>
    <row r="715" spans="27:35" x14ac:dyDescent="0.3">
      <c r="AA715" s="80" t="s">
        <v>150</v>
      </c>
      <c r="AB715" s="80" t="s">
        <v>147</v>
      </c>
      <c r="AC715" s="80" t="s">
        <v>57</v>
      </c>
      <c r="AD715" s="80" t="s">
        <v>20</v>
      </c>
      <c r="AE715" s="80" t="s">
        <v>6</v>
      </c>
      <c r="AF715" s="80" t="s">
        <v>145</v>
      </c>
      <c r="AG715" s="80">
        <v>930.10107299685478</v>
      </c>
      <c r="AH715" s="80" t="s">
        <v>33</v>
      </c>
      <c r="AI715">
        <f t="shared" si="82"/>
        <v>2019</v>
      </c>
    </row>
    <row r="716" spans="27:35" x14ac:dyDescent="0.3">
      <c r="AA716" s="80" t="s">
        <v>150</v>
      </c>
      <c r="AB716" s="80" t="s">
        <v>147</v>
      </c>
      <c r="AC716" s="80" t="s">
        <v>57</v>
      </c>
      <c r="AD716" s="80" t="s">
        <v>24</v>
      </c>
      <c r="AE716" s="80" t="s">
        <v>22</v>
      </c>
      <c r="AF716" s="80" t="s">
        <v>145</v>
      </c>
      <c r="AG716" s="80">
        <v>554.5946180075407</v>
      </c>
      <c r="AH716" s="80" t="s">
        <v>33</v>
      </c>
      <c r="AI716">
        <f t="shared" si="82"/>
        <v>2019</v>
      </c>
    </row>
    <row r="717" spans="27:35" x14ac:dyDescent="0.3">
      <c r="AA717" s="80" t="s">
        <v>150</v>
      </c>
      <c r="AB717" s="80" t="s">
        <v>147</v>
      </c>
      <c r="AC717" s="80" t="s">
        <v>57</v>
      </c>
      <c r="AD717" s="80" t="s">
        <v>24</v>
      </c>
      <c r="AE717" s="80" t="s">
        <v>23</v>
      </c>
      <c r="AF717" s="80" t="s">
        <v>145</v>
      </c>
      <c r="AG717" s="80">
        <v>398.43978404998779</v>
      </c>
      <c r="AH717" s="80" t="s">
        <v>33</v>
      </c>
      <c r="AI717">
        <f t="shared" si="82"/>
        <v>2019</v>
      </c>
    </row>
    <row r="718" spans="27:35" x14ac:dyDescent="0.3">
      <c r="AA718" s="80" t="s">
        <v>150</v>
      </c>
      <c r="AB718" s="80" t="s">
        <v>147</v>
      </c>
      <c r="AC718" s="80" t="s">
        <v>57</v>
      </c>
      <c r="AD718" s="80" t="s">
        <v>116</v>
      </c>
      <c r="AE718" s="80" t="s">
        <v>22</v>
      </c>
      <c r="AF718" s="80" t="s">
        <v>145</v>
      </c>
      <c r="AG718" s="80">
        <v>2293.8924610689282</v>
      </c>
      <c r="AH718" s="80" t="s">
        <v>33</v>
      </c>
      <c r="AI718">
        <f t="shared" si="82"/>
        <v>2019</v>
      </c>
    </row>
    <row r="719" spans="27:35" x14ac:dyDescent="0.3">
      <c r="AA719" s="80" t="s">
        <v>150</v>
      </c>
      <c r="AB719" s="80" t="s">
        <v>147</v>
      </c>
      <c r="AC719" s="80" t="s">
        <v>57</v>
      </c>
      <c r="AD719" s="80" t="s">
        <v>116</v>
      </c>
      <c r="AE719" s="80" t="s">
        <v>23</v>
      </c>
      <c r="AF719" s="80" t="s">
        <v>145</v>
      </c>
      <c r="AG719" s="80">
        <v>1997.4978360384703</v>
      </c>
      <c r="AH719" s="80" t="s">
        <v>33</v>
      </c>
      <c r="AI719">
        <f t="shared" si="82"/>
        <v>2019</v>
      </c>
    </row>
    <row r="720" spans="27:35" x14ac:dyDescent="0.3">
      <c r="AA720" s="80" t="s">
        <v>150</v>
      </c>
      <c r="AB720" s="80" t="s">
        <v>147</v>
      </c>
      <c r="AC720" s="80" t="s">
        <v>57</v>
      </c>
      <c r="AD720" s="80" t="s">
        <v>26</v>
      </c>
      <c r="AE720" s="80" t="s">
        <v>18</v>
      </c>
      <c r="AF720" s="80" t="s">
        <v>149</v>
      </c>
      <c r="AG720" s="80">
        <v>1.7666659951210022</v>
      </c>
      <c r="AH720" s="80" t="s">
        <v>33</v>
      </c>
      <c r="AI720">
        <f t="shared" si="82"/>
        <v>2019</v>
      </c>
    </row>
    <row r="721" spans="27:35" x14ac:dyDescent="0.3">
      <c r="AA721" s="80" t="s">
        <v>150</v>
      </c>
      <c r="AB721" s="80" t="s">
        <v>147</v>
      </c>
      <c r="AC721" s="80" t="s">
        <v>57</v>
      </c>
      <c r="AD721" s="80" t="s">
        <v>26</v>
      </c>
      <c r="AE721" s="80" t="s">
        <v>18</v>
      </c>
      <c r="AF721" s="80" t="s">
        <v>145</v>
      </c>
      <c r="AG721" s="80">
        <v>10843.022539008409</v>
      </c>
      <c r="AH721" s="80" t="s">
        <v>33</v>
      </c>
      <c r="AI721">
        <f t="shared" si="82"/>
        <v>2019</v>
      </c>
    </row>
    <row r="722" spans="27:35" x14ac:dyDescent="0.3">
      <c r="AA722" s="80" t="s">
        <v>150</v>
      </c>
      <c r="AB722" s="80" t="s">
        <v>147</v>
      </c>
      <c r="AC722" s="80" t="s">
        <v>57</v>
      </c>
      <c r="AD722" s="80" t="s">
        <v>26</v>
      </c>
      <c r="AE722" s="80" t="s">
        <v>19</v>
      </c>
      <c r="AF722" s="80" t="s">
        <v>145</v>
      </c>
      <c r="AG722" s="80">
        <v>15501.575225297362</v>
      </c>
      <c r="AH722" s="80" t="s">
        <v>33</v>
      </c>
      <c r="AI722">
        <f t="shared" si="82"/>
        <v>2019</v>
      </c>
    </row>
    <row r="723" spans="27:35" x14ac:dyDescent="0.3">
      <c r="AA723" s="80" t="s">
        <v>150</v>
      </c>
      <c r="AB723" s="80" t="s">
        <v>147</v>
      </c>
      <c r="AC723" s="80" t="s">
        <v>57</v>
      </c>
      <c r="AD723" s="80" t="s">
        <v>26</v>
      </c>
      <c r="AE723" s="80" t="s">
        <v>17</v>
      </c>
      <c r="AF723" s="80" t="s">
        <v>145</v>
      </c>
      <c r="AG723" s="80">
        <v>1260.5999989509583</v>
      </c>
      <c r="AH723" s="80" t="s">
        <v>33</v>
      </c>
      <c r="AI723">
        <f t="shared" si="82"/>
        <v>2019</v>
      </c>
    </row>
    <row r="724" spans="27:35" x14ac:dyDescent="0.3">
      <c r="AA724" s="80" t="s">
        <v>150</v>
      </c>
      <c r="AB724" s="80" t="s">
        <v>147</v>
      </c>
      <c r="AC724" s="80" t="s">
        <v>57</v>
      </c>
      <c r="AD724" s="80" t="s">
        <v>25</v>
      </c>
      <c r="AE724" s="80" t="s">
        <v>18</v>
      </c>
      <c r="AF724" s="80" t="s">
        <v>145</v>
      </c>
      <c r="AG724" s="80">
        <v>261.83870899677277</v>
      </c>
      <c r="AH724" s="80" t="s">
        <v>33</v>
      </c>
      <c r="AI724">
        <f t="shared" si="82"/>
        <v>2019</v>
      </c>
    </row>
    <row r="725" spans="27:35" x14ac:dyDescent="0.3">
      <c r="AA725" s="80" t="s">
        <v>150</v>
      </c>
      <c r="AB725" s="80" t="s">
        <v>147</v>
      </c>
      <c r="AC725" s="80" t="s">
        <v>57</v>
      </c>
      <c r="AD725" s="80" t="s">
        <v>25</v>
      </c>
      <c r="AE725" s="80" t="s">
        <v>19</v>
      </c>
      <c r="AF725" s="80" t="s">
        <v>145</v>
      </c>
      <c r="AG725" s="80">
        <v>2076.451608940959</v>
      </c>
      <c r="AH725" s="80" t="s">
        <v>33</v>
      </c>
      <c r="AI725">
        <f t="shared" si="82"/>
        <v>2019</v>
      </c>
    </row>
    <row r="726" spans="27:35" x14ac:dyDescent="0.3">
      <c r="AA726" s="80" t="s">
        <v>150</v>
      </c>
      <c r="AB726" s="80" t="s">
        <v>147</v>
      </c>
      <c r="AC726" s="80" t="s">
        <v>57</v>
      </c>
      <c r="AD726" s="80" t="s">
        <v>25</v>
      </c>
      <c r="AE726" s="80" t="s">
        <v>17</v>
      </c>
      <c r="AF726" s="80" t="s">
        <v>145</v>
      </c>
      <c r="AG726" s="80">
        <v>793.27311703562737</v>
      </c>
      <c r="AH726" s="80" t="s">
        <v>33</v>
      </c>
      <c r="AI726">
        <f t="shared" si="82"/>
        <v>2019</v>
      </c>
    </row>
    <row r="727" spans="27:35" x14ac:dyDescent="0.3">
      <c r="AA727" s="80" t="s">
        <v>150</v>
      </c>
      <c r="AB727" s="80" t="s">
        <v>147</v>
      </c>
      <c r="AC727" s="80" t="s">
        <v>57</v>
      </c>
      <c r="AD727" s="80" t="s">
        <v>16</v>
      </c>
      <c r="AE727" s="80" t="s">
        <v>18</v>
      </c>
      <c r="AF727" s="80" t="s">
        <v>149</v>
      </c>
      <c r="AG727" s="80">
        <v>34.46126613765955</v>
      </c>
      <c r="AH727" s="80" t="s">
        <v>33</v>
      </c>
      <c r="AI727">
        <f t="shared" si="82"/>
        <v>2019</v>
      </c>
    </row>
    <row r="728" spans="27:35" x14ac:dyDescent="0.3">
      <c r="AA728" s="80" t="s">
        <v>150</v>
      </c>
      <c r="AB728" s="80" t="s">
        <v>147</v>
      </c>
      <c r="AC728" s="80" t="s">
        <v>57</v>
      </c>
      <c r="AD728" s="80" t="s">
        <v>16</v>
      </c>
      <c r="AE728" s="80" t="s">
        <v>18</v>
      </c>
      <c r="AF728" s="80" t="s">
        <v>145</v>
      </c>
      <c r="AG728" s="80">
        <v>14219.312541376799</v>
      </c>
      <c r="AH728" s="80" t="s">
        <v>33</v>
      </c>
      <c r="AI728">
        <f t="shared" si="82"/>
        <v>2019</v>
      </c>
    </row>
    <row r="729" spans="27:35" x14ac:dyDescent="0.3">
      <c r="AA729" s="80" t="s">
        <v>150</v>
      </c>
      <c r="AB729" s="80" t="s">
        <v>147</v>
      </c>
      <c r="AC729" s="80" t="s">
        <v>57</v>
      </c>
      <c r="AD729" s="80" t="s">
        <v>16</v>
      </c>
      <c r="AE729" s="80" t="s">
        <v>19</v>
      </c>
      <c r="AF729" s="80" t="s">
        <v>149</v>
      </c>
      <c r="AG729" s="80">
        <v>7.2322549931704998</v>
      </c>
      <c r="AH729" s="80" t="s">
        <v>33</v>
      </c>
      <c r="AI729">
        <f t="shared" si="82"/>
        <v>2019</v>
      </c>
    </row>
    <row r="730" spans="27:35" x14ac:dyDescent="0.3">
      <c r="AA730" s="80" t="s">
        <v>150</v>
      </c>
      <c r="AB730" s="80" t="s">
        <v>147</v>
      </c>
      <c r="AC730" s="80" t="s">
        <v>57</v>
      </c>
      <c r="AD730" s="80" t="s">
        <v>16</v>
      </c>
      <c r="AE730" s="80" t="s">
        <v>19</v>
      </c>
      <c r="AF730" s="80" t="s">
        <v>145</v>
      </c>
      <c r="AG730" s="80">
        <v>10716.01174813509</v>
      </c>
      <c r="AH730" s="80" t="s">
        <v>33</v>
      </c>
      <c r="AI730">
        <f t="shared" si="82"/>
        <v>2019</v>
      </c>
    </row>
    <row r="731" spans="27:35" x14ac:dyDescent="0.3">
      <c r="AA731" s="80" t="s">
        <v>150</v>
      </c>
      <c r="AB731" s="80" t="s">
        <v>147</v>
      </c>
      <c r="AC731" s="80" t="s">
        <v>57</v>
      </c>
      <c r="AD731" s="80" t="s">
        <v>16</v>
      </c>
      <c r="AE731" s="80" t="s">
        <v>17</v>
      </c>
      <c r="AF731" s="80" t="s">
        <v>149</v>
      </c>
      <c r="AG731" s="80">
        <v>2.1225790195167065</v>
      </c>
      <c r="AH731" s="80" t="s">
        <v>33</v>
      </c>
      <c r="AI731">
        <f t="shared" si="82"/>
        <v>2019</v>
      </c>
    </row>
    <row r="732" spans="27:35" x14ac:dyDescent="0.3">
      <c r="AA732" s="80" t="s">
        <v>150</v>
      </c>
      <c r="AB732" s="80" t="s">
        <v>147</v>
      </c>
      <c r="AC732" s="80" t="s">
        <v>57</v>
      </c>
      <c r="AD732" s="80" t="s">
        <v>16</v>
      </c>
      <c r="AE732" s="80" t="s">
        <v>17</v>
      </c>
      <c r="AF732" s="80" t="s">
        <v>145</v>
      </c>
      <c r="AG732" s="80">
        <v>7506.4655029214919</v>
      </c>
      <c r="AH732" s="80" t="s">
        <v>33</v>
      </c>
      <c r="AI732">
        <f t="shared" si="82"/>
        <v>2019</v>
      </c>
    </row>
    <row r="733" spans="27:35" x14ac:dyDescent="0.3">
      <c r="AA733" s="80" t="s">
        <v>150</v>
      </c>
      <c r="AB733" s="80" t="s">
        <v>147</v>
      </c>
      <c r="AC733" s="80" t="s">
        <v>57</v>
      </c>
      <c r="AD733" s="80" t="s">
        <v>13</v>
      </c>
      <c r="AE733" s="80" t="s">
        <v>5</v>
      </c>
      <c r="AF733" s="80" t="s">
        <v>145</v>
      </c>
      <c r="AG733" s="80">
        <v>74.729028016328812</v>
      </c>
      <c r="AH733" s="80" t="s">
        <v>33</v>
      </c>
      <c r="AI733">
        <f t="shared" si="82"/>
        <v>2019</v>
      </c>
    </row>
    <row r="734" spans="27:35" x14ac:dyDescent="0.3">
      <c r="AA734" s="80" t="s">
        <v>150</v>
      </c>
      <c r="AB734" s="80" t="s">
        <v>147</v>
      </c>
      <c r="AC734" s="80" t="s">
        <v>57</v>
      </c>
      <c r="AD734" s="80" t="s">
        <v>13</v>
      </c>
      <c r="AE734" s="80" t="s">
        <v>7</v>
      </c>
      <c r="AF734" s="80" t="s">
        <v>145</v>
      </c>
      <c r="AG734" s="80">
        <v>23989.884910155088</v>
      </c>
      <c r="AH734" s="80">
        <v>0.67224479000000004</v>
      </c>
      <c r="AI734">
        <f t="shared" si="82"/>
        <v>2019</v>
      </c>
    </row>
    <row r="735" spans="27:35" x14ac:dyDescent="0.3">
      <c r="AA735" s="80" t="s">
        <v>150</v>
      </c>
      <c r="AB735" s="80" t="s">
        <v>147</v>
      </c>
      <c r="AC735" s="80" t="s">
        <v>57</v>
      </c>
      <c r="AD735" s="80" t="s">
        <v>13</v>
      </c>
      <c r="AE735" s="80" t="s">
        <v>14</v>
      </c>
      <c r="AF735" s="80" t="s">
        <v>149</v>
      </c>
      <c r="AG735" s="80">
        <v>2.2333319187164307</v>
      </c>
      <c r="AH735" s="80">
        <v>9.1672854000000008</v>
      </c>
      <c r="AI735">
        <f t="shared" si="82"/>
        <v>2019</v>
      </c>
    </row>
    <row r="736" spans="27:35" x14ac:dyDescent="0.3">
      <c r="AA736" s="80" t="s">
        <v>150</v>
      </c>
      <c r="AB736" s="80" t="s">
        <v>147</v>
      </c>
      <c r="AC736" s="80" t="s">
        <v>57</v>
      </c>
      <c r="AD736" s="80" t="s">
        <v>13</v>
      </c>
      <c r="AE736" s="80" t="s">
        <v>14</v>
      </c>
      <c r="AF736" s="80" t="s">
        <v>145</v>
      </c>
      <c r="AG736" s="80">
        <v>56442.222027372569</v>
      </c>
      <c r="AH736" s="80">
        <v>1.0627651</v>
      </c>
      <c r="AI736">
        <f t="shared" si="82"/>
        <v>2019</v>
      </c>
    </row>
    <row r="737" spans="27:35" x14ac:dyDescent="0.3">
      <c r="AA737" s="80" t="s">
        <v>150</v>
      </c>
      <c r="AB737" s="80" t="s">
        <v>147</v>
      </c>
      <c r="AC737" s="80" t="s">
        <v>57</v>
      </c>
      <c r="AD737" s="80" t="s">
        <v>13</v>
      </c>
      <c r="AE737" s="80" t="s">
        <v>6</v>
      </c>
      <c r="AF737" s="80" t="s">
        <v>145</v>
      </c>
      <c r="AG737" s="80">
        <v>425.83978298306465</v>
      </c>
      <c r="AH737" s="80" t="s">
        <v>33</v>
      </c>
      <c r="AI737">
        <f t="shared" si="82"/>
        <v>2019</v>
      </c>
    </row>
    <row r="738" spans="27:35" x14ac:dyDescent="0.3">
      <c r="AA738" s="80" t="s">
        <v>150</v>
      </c>
      <c r="AB738" s="80" t="s">
        <v>147</v>
      </c>
      <c r="AC738" s="80" t="s">
        <v>57</v>
      </c>
      <c r="AD738" s="80" t="s">
        <v>15</v>
      </c>
      <c r="AE738" s="80" t="s">
        <v>14</v>
      </c>
      <c r="AF738" s="80" t="s">
        <v>149</v>
      </c>
      <c r="AG738" s="80">
        <v>0.7666659951210022</v>
      </c>
      <c r="AH738" s="80">
        <v>0.84613095000000005</v>
      </c>
      <c r="AI738">
        <f t="shared" si="82"/>
        <v>2019</v>
      </c>
    </row>
    <row r="739" spans="27:35" x14ac:dyDescent="0.3">
      <c r="AA739" s="80" t="s">
        <v>150</v>
      </c>
      <c r="AB739" s="80" t="s">
        <v>147</v>
      </c>
      <c r="AC739" s="80" t="s">
        <v>57</v>
      </c>
      <c r="AD739" s="80" t="s">
        <v>15</v>
      </c>
      <c r="AE739" s="80" t="s">
        <v>14</v>
      </c>
      <c r="AF739" s="80" t="s">
        <v>145</v>
      </c>
      <c r="AG739" s="80">
        <v>42045.262256003916</v>
      </c>
      <c r="AH739" s="80">
        <v>1.0420429</v>
      </c>
      <c r="AI739">
        <f t="shared" si="82"/>
        <v>2019</v>
      </c>
    </row>
    <row r="740" spans="27:35" x14ac:dyDescent="0.3">
      <c r="AA740" s="80" t="s">
        <v>150</v>
      </c>
      <c r="AB740" s="80" t="s">
        <v>147</v>
      </c>
      <c r="AC740" s="80" t="s">
        <v>57</v>
      </c>
      <c r="AD740" s="80" t="s">
        <v>15</v>
      </c>
      <c r="AE740" s="80" t="s">
        <v>12</v>
      </c>
      <c r="AF740" s="80" t="s">
        <v>145</v>
      </c>
      <c r="AG740" s="80">
        <v>2093.0333299338818</v>
      </c>
      <c r="AH740" s="80">
        <v>0.49921028000000001</v>
      </c>
      <c r="AI740">
        <f t="shared" si="82"/>
        <v>2019</v>
      </c>
    </row>
    <row r="741" spans="27:35" x14ac:dyDescent="0.3">
      <c r="AA741" s="80" t="s">
        <v>150</v>
      </c>
      <c r="AB741" s="80" t="s">
        <v>147</v>
      </c>
      <c r="AC741" s="80" t="s">
        <v>57</v>
      </c>
      <c r="AD741" s="80" t="s">
        <v>4</v>
      </c>
      <c r="AE741" s="80" t="s">
        <v>5</v>
      </c>
      <c r="AF741" s="80" t="s">
        <v>145</v>
      </c>
      <c r="AG741" s="80">
        <v>11926.635001644492</v>
      </c>
      <c r="AH741" s="80" t="s">
        <v>33</v>
      </c>
      <c r="AI741">
        <f t="shared" si="82"/>
        <v>2019</v>
      </c>
    </row>
    <row r="742" spans="27:35" x14ac:dyDescent="0.3">
      <c r="AA742" s="80" t="s">
        <v>150</v>
      </c>
      <c r="AB742" s="80" t="s">
        <v>147</v>
      </c>
      <c r="AC742" s="80" t="s">
        <v>57</v>
      </c>
      <c r="AD742" s="80" t="s">
        <v>4</v>
      </c>
      <c r="AE742" s="80" t="s">
        <v>7</v>
      </c>
      <c r="AF742" s="80" t="s">
        <v>145</v>
      </c>
      <c r="AG742" s="80">
        <v>582042.14352219552</v>
      </c>
      <c r="AH742" s="80">
        <v>0.78517535999999999</v>
      </c>
      <c r="AI742">
        <f t="shared" si="82"/>
        <v>2019</v>
      </c>
    </row>
    <row r="743" spans="27:35" x14ac:dyDescent="0.3">
      <c r="AA743" s="80" t="s">
        <v>150</v>
      </c>
      <c r="AB743" s="80" t="s">
        <v>147</v>
      </c>
      <c r="AC743" s="80" t="s">
        <v>57</v>
      </c>
      <c r="AD743" s="80" t="s">
        <v>4</v>
      </c>
      <c r="AE743" s="80" t="s">
        <v>8</v>
      </c>
      <c r="AF743" s="80" t="s">
        <v>145</v>
      </c>
      <c r="AG743" s="80">
        <v>198023.72489348426</v>
      </c>
      <c r="AH743" s="80">
        <v>1.56120737</v>
      </c>
      <c r="AI743">
        <f t="shared" si="82"/>
        <v>2019</v>
      </c>
    </row>
    <row r="744" spans="27:35" x14ac:dyDescent="0.3">
      <c r="AA744" s="80" t="s">
        <v>150</v>
      </c>
      <c r="AB744" s="80" t="s">
        <v>147</v>
      </c>
      <c r="AC744" s="80" t="s">
        <v>57</v>
      </c>
      <c r="AD744" s="80" t="s">
        <v>4</v>
      </c>
      <c r="AE744" s="80" t="s">
        <v>9</v>
      </c>
      <c r="AF744" s="80" t="s">
        <v>145</v>
      </c>
      <c r="AG744" s="80">
        <v>111989.76542703435</v>
      </c>
      <c r="AH744" s="80">
        <v>0.86307745000000002</v>
      </c>
      <c r="AI744">
        <f t="shared" si="82"/>
        <v>2019</v>
      </c>
    </row>
    <row r="745" spans="27:35" x14ac:dyDescent="0.3">
      <c r="AA745" s="80" t="s">
        <v>150</v>
      </c>
      <c r="AB745" s="80" t="s">
        <v>147</v>
      </c>
      <c r="AC745" s="80" t="s">
        <v>57</v>
      </c>
      <c r="AD745" s="80" t="s">
        <v>4</v>
      </c>
      <c r="AE745" s="80" t="s">
        <v>6</v>
      </c>
      <c r="AF745" s="80" t="s">
        <v>145</v>
      </c>
      <c r="AG745" s="80">
        <v>43095.419041473418</v>
      </c>
      <c r="AH745" s="80" t="s">
        <v>33</v>
      </c>
      <c r="AI745">
        <f t="shared" si="82"/>
        <v>2019</v>
      </c>
    </row>
    <row r="746" spans="27:35" x14ac:dyDescent="0.3">
      <c r="AA746" s="80" t="s">
        <v>150</v>
      </c>
      <c r="AB746" s="80" t="s">
        <v>147</v>
      </c>
      <c r="AC746" s="80" t="s">
        <v>57</v>
      </c>
      <c r="AD746" s="80" t="s">
        <v>4</v>
      </c>
      <c r="AE746" s="80" t="s">
        <v>10</v>
      </c>
      <c r="AF746" s="80" t="s">
        <v>145</v>
      </c>
      <c r="AG746" s="80">
        <v>2840.4504961743951</v>
      </c>
      <c r="AH746" s="80">
        <v>2.8238112100000001</v>
      </c>
      <c r="AI746">
        <f t="shared" si="82"/>
        <v>2019</v>
      </c>
    </row>
    <row r="747" spans="27:35" x14ac:dyDescent="0.3">
      <c r="AA747" s="80" t="s">
        <v>150</v>
      </c>
      <c r="AB747" s="80" t="s">
        <v>147</v>
      </c>
      <c r="AC747" s="80" t="s">
        <v>57</v>
      </c>
      <c r="AD747" s="80" t="s">
        <v>11</v>
      </c>
      <c r="AE747" s="80" t="s">
        <v>8</v>
      </c>
      <c r="AF747" s="80" t="s">
        <v>145</v>
      </c>
      <c r="AG747" s="80">
        <v>39655.381254348904</v>
      </c>
      <c r="AH747" s="80">
        <v>1.10366081</v>
      </c>
      <c r="AI747">
        <f t="shared" si="82"/>
        <v>2019</v>
      </c>
    </row>
    <row r="748" spans="27:35" x14ac:dyDescent="0.3">
      <c r="AA748" s="80" t="s">
        <v>150</v>
      </c>
      <c r="AB748" s="80" t="s">
        <v>147</v>
      </c>
      <c r="AC748" s="80" t="s">
        <v>57</v>
      </c>
      <c r="AD748" s="80" t="s">
        <v>11</v>
      </c>
      <c r="AE748" s="80" t="s">
        <v>9</v>
      </c>
      <c r="AF748" s="80" t="s">
        <v>145</v>
      </c>
      <c r="AG748" s="80">
        <v>9981.9816338010132</v>
      </c>
      <c r="AH748" s="80">
        <v>0.72688923999999999</v>
      </c>
      <c r="AI748">
        <f t="shared" si="82"/>
        <v>2019</v>
      </c>
    </row>
    <row r="749" spans="27:35" x14ac:dyDescent="0.3">
      <c r="AA749" s="80" t="s">
        <v>150</v>
      </c>
      <c r="AB749" s="80" t="s">
        <v>147</v>
      </c>
      <c r="AC749" s="80" t="s">
        <v>57</v>
      </c>
      <c r="AD749" s="80" t="s">
        <v>11</v>
      </c>
      <c r="AE749" s="80" t="s">
        <v>10</v>
      </c>
      <c r="AF749" s="80" t="s">
        <v>145</v>
      </c>
      <c r="AG749" s="80">
        <v>424.35268501937389</v>
      </c>
      <c r="AH749" s="80">
        <v>1.7248934300000001</v>
      </c>
      <c r="AI749">
        <f t="shared" si="82"/>
        <v>2019</v>
      </c>
    </row>
    <row r="750" spans="27:35" x14ac:dyDescent="0.3">
      <c r="AA750" s="80" t="s">
        <v>150</v>
      </c>
      <c r="AB750" s="80" t="s">
        <v>147</v>
      </c>
      <c r="AC750" s="80" t="s">
        <v>57</v>
      </c>
      <c r="AD750" s="80" t="s">
        <v>11</v>
      </c>
      <c r="AE750" s="80" t="s">
        <v>12</v>
      </c>
      <c r="AF750" s="80" t="s">
        <v>145</v>
      </c>
      <c r="AG750" s="80">
        <v>6198.1462009996176</v>
      </c>
      <c r="AH750" s="80">
        <v>0.66784611999999999</v>
      </c>
      <c r="AI750">
        <f t="shared" si="82"/>
        <v>2019</v>
      </c>
    </row>
    <row r="751" spans="27:35" x14ac:dyDescent="0.3">
      <c r="AA751" s="80" t="s">
        <v>150</v>
      </c>
      <c r="AB751" s="80" t="s">
        <v>147</v>
      </c>
      <c r="AC751" s="80" t="s">
        <v>58</v>
      </c>
      <c r="AD751" s="80" t="s">
        <v>27</v>
      </c>
      <c r="AE751" s="80" t="s">
        <v>28</v>
      </c>
      <c r="AF751" s="80" t="s">
        <v>145</v>
      </c>
      <c r="AG751" s="80">
        <v>667</v>
      </c>
      <c r="AH751" s="80" t="s">
        <v>33</v>
      </c>
      <c r="AI751">
        <f t="shared" si="82"/>
        <v>2019</v>
      </c>
    </row>
    <row r="752" spans="27:35" x14ac:dyDescent="0.3">
      <c r="AA752" s="80" t="s">
        <v>150</v>
      </c>
      <c r="AB752" s="80" t="s">
        <v>147</v>
      </c>
      <c r="AC752" s="80" t="s">
        <v>58</v>
      </c>
      <c r="AD752" s="80" t="s">
        <v>20</v>
      </c>
      <c r="AE752" s="80" t="s">
        <v>5</v>
      </c>
      <c r="AF752" s="80" t="s">
        <v>145</v>
      </c>
      <c r="AG752" s="80">
        <v>47</v>
      </c>
      <c r="AH752" s="80" t="s">
        <v>33</v>
      </c>
      <c r="AI752">
        <f t="shared" si="82"/>
        <v>2019</v>
      </c>
    </row>
    <row r="753" spans="27:35" x14ac:dyDescent="0.3">
      <c r="AA753" s="80" t="s">
        <v>150</v>
      </c>
      <c r="AB753" s="80" t="s">
        <v>147</v>
      </c>
      <c r="AC753" s="80" t="s">
        <v>58</v>
      </c>
      <c r="AD753" s="80" t="s">
        <v>20</v>
      </c>
      <c r="AE753" s="80" t="s">
        <v>7</v>
      </c>
      <c r="AF753" s="80" t="s">
        <v>145</v>
      </c>
      <c r="AG753" s="80">
        <v>14092.66556198895</v>
      </c>
      <c r="AH753" s="80" t="s">
        <v>33</v>
      </c>
      <c r="AI753">
        <f t="shared" si="82"/>
        <v>2019</v>
      </c>
    </row>
    <row r="754" spans="27:35" x14ac:dyDescent="0.3">
      <c r="AA754" s="80" t="s">
        <v>150</v>
      </c>
      <c r="AB754" s="80" t="s">
        <v>147</v>
      </c>
      <c r="AC754" s="80" t="s">
        <v>58</v>
      </c>
      <c r="AD754" s="80" t="s">
        <v>20</v>
      </c>
      <c r="AE754" s="80" t="s">
        <v>14</v>
      </c>
      <c r="AF754" s="80" t="s">
        <v>145</v>
      </c>
      <c r="AG754" s="80">
        <v>4249.7645029835403</v>
      </c>
      <c r="AH754" s="80" t="s">
        <v>33</v>
      </c>
      <c r="AI754">
        <f t="shared" si="82"/>
        <v>2019</v>
      </c>
    </row>
    <row r="755" spans="27:35" x14ac:dyDescent="0.3">
      <c r="AA755" s="80" t="s">
        <v>150</v>
      </c>
      <c r="AB755" s="80" t="s">
        <v>147</v>
      </c>
      <c r="AC755" s="80" t="s">
        <v>58</v>
      </c>
      <c r="AD755" s="80" t="s">
        <v>20</v>
      </c>
      <c r="AE755" s="80" t="s">
        <v>6</v>
      </c>
      <c r="AF755" s="80" t="s">
        <v>145</v>
      </c>
      <c r="AG755" s="80">
        <v>661.26666596531868</v>
      </c>
      <c r="AH755" s="80" t="s">
        <v>33</v>
      </c>
      <c r="AI755">
        <f t="shared" si="82"/>
        <v>2019</v>
      </c>
    </row>
    <row r="756" spans="27:35" x14ac:dyDescent="0.3">
      <c r="AA756" s="80" t="s">
        <v>150</v>
      </c>
      <c r="AB756" s="80" t="s">
        <v>147</v>
      </c>
      <c r="AC756" s="80" t="s">
        <v>58</v>
      </c>
      <c r="AD756" s="80" t="s">
        <v>24</v>
      </c>
      <c r="AE756" s="80" t="s">
        <v>22</v>
      </c>
      <c r="AF756" s="80" t="s">
        <v>145</v>
      </c>
      <c r="AG756" s="80">
        <v>744.96881387382746</v>
      </c>
      <c r="AH756" s="80" t="s">
        <v>33</v>
      </c>
      <c r="AI756">
        <f t="shared" si="82"/>
        <v>2019</v>
      </c>
    </row>
    <row r="757" spans="27:35" x14ac:dyDescent="0.3">
      <c r="AA757" s="80" t="s">
        <v>150</v>
      </c>
      <c r="AB757" s="80" t="s">
        <v>147</v>
      </c>
      <c r="AC757" s="80" t="s">
        <v>58</v>
      </c>
      <c r="AD757" s="80" t="s">
        <v>24</v>
      </c>
      <c r="AE757" s="80" t="s">
        <v>23</v>
      </c>
      <c r="AF757" s="80" t="s">
        <v>145</v>
      </c>
      <c r="AG757" s="80">
        <v>488.96666598320007</v>
      </c>
      <c r="AH757" s="80" t="s">
        <v>33</v>
      </c>
      <c r="AI757">
        <f t="shared" si="82"/>
        <v>2019</v>
      </c>
    </row>
    <row r="758" spans="27:35" x14ac:dyDescent="0.3">
      <c r="AA758" s="80" t="s">
        <v>150</v>
      </c>
      <c r="AB758" s="80" t="s">
        <v>147</v>
      </c>
      <c r="AC758" s="80" t="s">
        <v>58</v>
      </c>
      <c r="AD758" s="80" t="s">
        <v>116</v>
      </c>
      <c r="AE758" s="80" t="s">
        <v>22</v>
      </c>
      <c r="AF758" s="80" t="s">
        <v>145</v>
      </c>
      <c r="AG758" s="80">
        <v>2311.2354749292135</v>
      </c>
      <c r="AH758" s="80" t="s">
        <v>33</v>
      </c>
      <c r="AI758">
        <f t="shared" si="82"/>
        <v>2019</v>
      </c>
    </row>
    <row r="759" spans="27:35" x14ac:dyDescent="0.3">
      <c r="AA759" s="80" t="s">
        <v>150</v>
      </c>
      <c r="AB759" s="80" t="s">
        <v>147</v>
      </c>
      <c r="AC759" s="80" t="s">
        <v>58</v>
      </c>
      <c r="AD759" s="80" t="s">
        <v>116</v>
      </c>
      <c r="AE759" s="80" t="s">
        <v>23</v>
      </c>
      <c r="AF759" s="80" t="s">
        <v>145</v>
      </c>
      <c r="AG759" s="80">
        <v>1872.4709580540657</v>
      </c>
      <c r="AH759" s="80" t="s">
        <v>33</v>
      </c>
      <c r="AI759">
        <f t="shared" si="82"/>
        <v>2019</v>
      </c>
    </row>
    <row r="760" spans="27:35" x14ac:dyDescent="0.3">
      <c r="AA760" s="80" t="s">
        <v>150</v>
      </c>
      <c r="AB760" s="80" t="s">
        <v>147</v>
      </c>
      <c r="AC760" s="80" t="s">
        <v>58</v>
      </c>
      <c r="AD760" s="80" t="s">
        <v>26</v>
      </c>
      <c r="AE760" s="80" t="s">
        <v>18</v>
      </c>
      <c r="AF760" s="80" t="s">
        <v>145</v>
      </c>
      <c r="AG760" s="80">
        <v>9084.8644925653934</v>
      </c>
      <c r="AH760" s="80" t="s">
        <v>33</v>
      </c>
      <c r="AI760">
        <f t="shared" si="82"/>
        <v>2019</v>
      </c>
    </row>
    <row r="761" spans="27:35" x14ac:dyDescent="0.3">
      <c r="AA761" s="80" t="s">
        <v>150</v>
      </c>
      <c r="AB761" s="80" t="s">
        <v>147</v>
      </c>
      <c r="AC761" s="80" t="s">
        <v>58</v>
      </c>
      <c r="AD761" s="80" t="s">
        <v>26</v>
      </c>
      <c r="AE761" s="80" t="s">
        <v>19</v>
      </c>
      <c r="AF761" s="80" t="s">
        <v>149</v>
      </c>
      <c r="AG761" s="80">
        <v>0.40000000596046448</v>
      </c>
      <c r="AH761" s="80" t="s">
        <v>33</v>
      </c>
      <c r="AI761">
        <f t="shared" si="82"/>
        <v>2019</v>
      </c>
    </row>
    <row r="762" spans="27:35" x14ac:dyDescent="0.3">
      <c r="AA762" s="80" t="s">
        <v>150</v>
      </c>
      <c r="AB762" s="80" t="s">
        <v>147</v>
      </c>
      <c r="AC762" s="80" t="s">
        <v>58</v>
      </c>
      <c r="AD762" s="80" t="s">
        <v>26</v>
      </c>
      <c r="AE762" s="80" t="s">
        <v>19</v>
      </c>
      <c r="AF762" s="80" t="s">
        <v>145</v>
      </c>
      <c r="AG762" s="80">
        <v>12771.339744374156</v>
      </c>
      <c r="AH762" s="80" t="s">
        <v>33</v>
      </c>
      <c r="AI762">
        <f t="shared" si="82"/>
        <v>2019</v>
      </c>
    </row>
    <row r="763" spans="27:35" x14ac:dyDescent="0.3">
      <c r="AA763" s="80" t="s">
        <v>150</v>
      </c>
      <c r="AB763" s="80" t="s">
        <v>147</v>
      </c>
      <c r="AC763" s="80" t="s">
        <v>58</v>
      </c>
      <c r="AD763" s="80" t="s">
        <v>26</v>
      </c>
      <c r="AE763" s="80" t="s">
        <v>17</v>
      </c>
      <c r="AF763" s="80" t="s">
        <v>145</v>
      </c>
      <c r="AG763" s="80">
        <v>1097.5774160027504</v>
      </c>
      <c r="AH763" s="80" t="s">
        <v>33</v>
      </c>
      <c r="AI763">
        <f t="shared" si="82"/>
        <v>2019</v>
      </c>
    </row>
    <row r="764" spans="27:35" x14ac:dyDescent="0.3">
      <c r="AA764" s="80" t="s">
        <v>150</v>
      </c>
      <c r="AB764" s="80" t="s">
        <v>147</v>
      </c>
      <c r="AC764" s="80" t="s">
        <v>58</v>
      </c>
      <c r="AD764" s="80" t="s">
        <v>25</v>
      </c>
      <c r="AE764" s="80" t="s">
        <v>18</v>
      </c>
      <c r="AF764" s="80" t="s">
        <v>145</v>
      </c>
      <c r="AG764" s="80">
        <v>192.72473001480103</v>
      </c>
      <c r="AH764" s="80" t="s">
        <v>33</v>
      </c>
      <c r="AI764">
        <f t="shared" si="82"/>
        <v>2019</v>
      </c>
    </row>
    <row r="765" spans="27:35" x14ac:dyDescent="0.3">
      <c r="AA765" s="80" t="s">
        <v>150</v>
      </c>
      <c r="AB765" s="80" t="s">
        <v>147</v>
      </c>
      <c r="AC765" s="80" t="s">
        <v>58</v>
      </c>
      <c r="AD765" s="80" t="s">
        <v>25</v>
      </c>
      <c r="AE765" s="80" t="s">
        <v>19</v>
      </c>
      <c r="AF765" s="80" t="s">
        <v>145</v>
      </c>
      <c r="AG765" s="80">
        <v>1327.4032239764929</v>
      </c>
      <c r="AH765" s="80" t="s">
        <v>33</v>
      </c>
      <c r="AI765">
        <f t="shared" si="82"/>
        <v>2019</v>
      </c>
    </row>
    <row r="766" spans="27:35" x14ac:dyDescent="0.3">
      <c r="AA766" s="80" t="s">
        <v>150</v>
      </c>
      <c r="AB766" s="80" t="s">
        <v>147</v>
      </c>
      <c r="AC766" s="80" t="s">
        <v>58</v>
      </c>
      <c r="AD766" s="80" t="s">
        <v>25</v>
      </c>
      <c r="AE766" s="80" t="s">
        <v>17</v>
      </c>
      <c r="AF766" s="80" t="s">
        <v>145</v>
      </c>
      <c r="AG766" s="80">
        <v>799.43333196640015</v>
      </c>
      <c r="AH766" s="80" t="s">
        <v>33</v>
      </c>
      <c r="AI766">
        <f t="shared" si="82"/>
        <v>2019</v>
      </c>
    </row>
    <row r="767" spans="27:35" x14ac:dyDescent="0.3">
      <c r="AA767" s="80" t="s">
        <v>150</v>
      </c>
      <c r="AB767" s="80" t="s">
        <v>147</v>
      </c>
      <c r="AC767" s="80" t="s">
        <v>58</v>
      </c>
      <c r="AD767" s="80" t="s">
        <v>16</v>
      </c>
      <c r="AE767" s="80" t="s">
        <v>18</v>
      </c>
      <c r="AF767" s="80" t="s">
        <v>149</v>
      </c>
      <c r="AG767" s="80">
        <v>30.489231120795012</v>
      </c>
      <c r="AH767" s="80" t="s">
        <v>33</v>
      </c>
      <c r="AI767">
        <f t="shared" si="82"/>
        <v>2019</v>
      </c>
    </row>
    <row r="768" spans="27:35" x14ac:dyDescent="0.3">
      <c r="AA768" s="80" t="s">
        <v>150</v>
      </c>
      <c r="AB768" s="80" t="s">
        <v>147</v>
      </c>
      <c r="AC768" s="80" t="s">
        <v>58</v>
      </c>
      <c r="AD768" s="80" t="s">
        <v>16</v>
      </c>
      <c r="AE768" s="80" t="s">
        <v>18</v>
      </c>
      <c r="AF768" s="80" t="s">
        <v>145</v>
      </c>
      <c r="AG768" s="80">
        <v>12461.91367097944</v>
      </c>
      <c r="AH768" s="80" t="s">
        <v>33</v>
      </c>
      <c r="AI768">
        <f t="shared" si="82"/>
        <v>2019</v>
      </c>
    </row>
    <row r="769" spans="27:35" x14ac:dyDescent="0.3">
      <c r="AA769" s="80" t="s">
        <v>150</v>
      </c>
      <c r="AB769" s="80" t="s">
        <v>147</v>
      </c>
      <c r="AC769" s="80" t="s">
        <v>58</v>
      </c>
      <c r="AD769" s="80" t="s">
        <v>16</v>
      </c>
      <c r="AE769" s="80" t="s">
        <v>19</v>
      </c>
      <c r="AF769" s="80" t="s">
        <v>149</v>
      </c>
      <c r="AG769" s="80">
        <v>6.0892450138926506</v>
      </c>
      <c r="AH769" s="80" t="s">
        <v>33</v>
      </c>
      <c r="AI769">
        <f t="shared" si="82"/>
        <v>2019</v>
      </c>
    </row>
    <row r="770" spans="27:35" x14ac:dyDescent="0.3">
      <c r="AA770" s="80" t="s">
        <v>150</v>
      </c>
      <c r="AB770" s="80" t="s">
        <v>147</v>
      </c>
      <c r="AC770" s="80" t="s">
        <v>58</v>
      </c>
      <c r="AD770" s="80" t="s">
        <v>16</v>
      </c>
      <c r="AE770" s="80" t="s">
        <v>19</v>
      </c>
      <c r="AF770" s="80" t="s">
        <v>145</v>
      </c>
      <c r="AG770" s="80">
        <v>8299.788124743849</v>
      </c>
      <c r="AH770" s="80" t="s">
        <v>33</v>
      </c>
      <c r="AI770">
        <f t="shared" si="82"/>
        <v>2019</v>
      </c>
    </row>
    <row r="771" spans="27:35" x14ac:dyDescent="0.3">
      <c r="AA771" s="80" t="s">
        <v>150</v>
      </c>
      <c r="AB771" s="80" t="s">
        <v>147</v>
      </c>
      <c r="AC771" s="80" t="s">
        <v>58</v>
      </c>
      <c r="AD771" s="80" t="s">
        <v>16</v>
      </c>
      <c r="AE771" s="80" t="s">
        <v>17</v>
      </c>
      <c r="AF771" s="80" t="s">
        <v>149</v>
      </c>
      <c r="AG771" s="80">
        <v>3.3408570885658264</v>
      </c>
      <c r="AH771" s="80" t="s">
        <v>33</v>
      </c>
      <c r="AI771">
        <f t="shared" si="82"/>
        <v>2019</v>
      </c>
    </row>
    <row r="772" spans="27:35" x14ac:dyDescent="0.3">
      <c r="AA772" s="80" t="s">
        <v>150</v>
      </c>
      <c r="AB772" s="80" t="s">
        <v>147</v>
      </c>
      <c r="AC772" s="80" t="s">
        <v>58</v>
      </c>
      <c r="AD772" s="80" t="s">
        <v>16</v>
      </c>
      <c r="AE772" s="80" t="s">
        <v>17</v>
      </c>
      <c r="AF772" s="80" t="s">
        <v>145</v>
      </c>
      <c r="AG772" s="80">
        <v>6693.632165145129</v>
      </c>
      <c r="AH772" s="80" t="s">
        <v>33</v>
      </c>
      <c r="AI772">
        <f t="shared" si="82"/>
        <v>2019</v>
      </c>
    </row>
    <row r="773" spans="27:35" x14ac:dyDescent="0.3">
      <c r="AA773" s="80" t="s">
        <v>150</v>
      </c>
      <c r="AB773" s="80" t="s">
        <v>147</v>
      </c>
      <c r="AC773" s="80" t="s">
        <v>58</v>
      </c>
      <c r="AD773" s="80" t="s">
        <v>13</v>
      </c>
      <c r="AE773" s="80" t="s">
        <v>5</v>
      </c>
      <c r="AF773" s="80" t="s">
        <v>145</v>
      </c>
      <c r="AG773" s="80">
        <v>89.724725063890219</v>
      </c>
      <c r="AH773" s="80" t="s">
        <v>33</v>
      </c>
      <c r="AI773">
        <f t="shared" si="82"/>
        <v>2019</v>
      </c>
    </row>
    <row r="774" spans="27:35" x14ac:dyDescent="0.3">
      <c r="AA774" s="80" t="s">
        <v>150</v>
      </c>
      <c r="AB774" s="80" t="s">
        <v>147</v>
      </c>
      <c r="AC774" s="80" t="s">
        <v>58</v>
      </c>
      <c r="AD774" s="80" t="s">
        <v>13</v>
      </c>
      <c r="AE774" s="80" t="s">
        <v>7</v>
      </c>
      <c r="AF774" s="80" t="s">
        <v>145</v>
      </c>
      <c r="AG774" s="80">
        <v>24962.944026183337</v>
      </c>
      <c r="AH774" s="80">
        <v>0.76247423999999997</v>
      </c>
      <c r="AI774">
        <f t="shared" si="82"/>
        <v>2019</v>
      </c>
    </row>
    <row r="775" spans="27:35" x14ac:dyDescent="0.3">
      <c r="AA775" s="80" t="s">
        <v>150</v>
      </c>
      <c r="AB775" s="80" t="s">
        <v>147</v>
      </c>
      <c r="AC775" s="80" t="s">
        <v>58</v>
      </c>
      <c r="AD775" s="80" t="s">
        <v>13</v>
      </c>
      <c r="AE775" s="80" t="s">
        <v>14</v>
      </c>
      <c r="AF775" s="80" t="s">
        <v>149</v>
      </c>
      <c r="AG775" s="80">
        <v>0.75483801960945129</v>
      </c>
      <c r="AH775" s="80" t="s">
        <v>33</v>
      </c>
      <c r="AI775">
        <f t="shared" si="82"/>
        <v>2019</v>
      </c>
    </row>
    <row r="776" spans="27:35" x14ac:dyDescent="0.3">
      <c r="AA776" s="80" t="s">
        <v>150</v>
      </c>
      <c r="AB776" s="80" t="s">
        <v>147</v>
      </c>
      <c r="AC776" s="80" t="s">
        <v>58</v>
      </c>
      <c r="AD776" s="80" t="s">
        <v>13</v>
      </c>
      <c r="AE776" s="80" t="s">
        <v>14</v>
      </c>
      <c r="AF776" s="80" t="s">
        <v>145</v>
      </c>
      <c r="AG776" s="80">
        <v>54019.896209899336</v>
      </c>
      <c r="AH776" s="80">
        <v>1.14026082</v>
      </c>
      <c r="AI776">
        <f t="shared" si="82"/>
        <v>2019</v>
      </c>
    </row>
    <row r="777" spans="27:35" x14ac:dyDescent="0.3">
      <c r="AA777" s="80" t="s">
        <v>150</v>
      </c>
      <c r="AB777" s="80" t="s">
        <v>147</v>
      </c>
      <c r="AC777" s="80" t="s">
        <v>58</v>
      </c>
      <c r="AD777" s="80" t="s">
        <v>13</v>
      </c>
      <c r="AE777" s="80" t="s">
        <v>6</v>
      </c>
      <c r="AF777" s="80" t="s">
        <v>145</v>
      </c>
      <c r="AG777" s="80">
        <v>511.36666401475668</v>
      </c>
      <c r="AH777" s="80" t="s">
        <v>33</v>
      </c>
      <c r="AI777">
        <f t="shared" si="82"/>
        <v>2019</v>
      </c>
    </row>
    <row r="778" spans="27:35" x14ac:dyDescent="0.3">
      <c r="AA778" s="80" t="s">
        <v>150</v>
      </c>
      <c r="AB778" s="80" t="s">
        <v>147</v>
      </c>
      <c r="AC778" s="80" t="s">
        <v>58</v>
      </c>
      <c r="AD778" s="80" t="s">
        <v>15</v>
      </c>
      <c r="AE778" s="80" t="s">
        <v>14</v>
      </c>
      <c r="AF778" s="80" t="s">
        <v>149</v>
      </c>
      <c r="AG778" s="80">
        <v>0.86666601896286011</v>
      </c>
      <c r="AH778" s="80">
        <v>0.51291189000000004</v>
      </c>
      <c r="AI778">
        <f t="shared" ref="AI778:AI841" si="83">VALUE(LEFT(AA778,4))</f>
        <v>2019</v>
      </c>
    </row>
    <row r="779" spans="27:35" x14ac:dyDescent="0.3">
      <c r="AA779" s="80" t="s">
        <v>150</v>
      </c>
      <c r="AB779" s="80" t="s">
        <v>147</v>
      </c>
      <c r="AC779" s="80" t="s">
        <v>58</v>
      </c>
      <c r="AD779" s="80" t="s">
        <v>15</v>
      </c>
      <c r="AE779" s="80" t="s">
        <v>14</v>
      </c>
      <c r="AF779" s="80" t="s">
        <v>145</v>
      </c>
      <c r="AG779" s="80">
        <v>38504.66227023676</v>
      </c>
      <c r="AH779" s="80">
        <v>1.04578434</v>
      </c>
      <c r="AI779">
        <f t="shared" si="83"/>
        <v>2019</v>
      </c>
    </row>
    <row r="780" spans="27:35" x14ac:dyDescent="0.3">
      <c r="AA780" s="80" t="s">
        <v>150</v>
      </c>
      <c r="AB780" s="80" t="s">
        <v>147</v>
      </c>
      <c r="AC780" s="80" t="s">
        <v>58</v>
      </c>
      <c r="AD780" s="80" t="s">
        <v>15</v>
      </c>
      <c r="AE780" s="80" t="s">
        <v>12</v>
      </c>
      <c r="AF780" s="80" t="s">
        <v>145</v>
      </c>
      <c r="AG780" s="80">
        <v>2432.335480093956</v>
      </c>
      <c r="AH780" s="80">
        <v>0.50685813999999996</v>
      </c>
      <c r="AI780">
        <f t="shared" si="83"/>
        <v>2019</v>
      </c>
    </row>
    <row r="781" spans="27:35" x14ac:dyDescent="0.3">
      <c r="AA781" s="80" t="s">
        <v>150</v>
      </c>
      <c r="AB781" s="80" t="s">
        <v>147</v>
      </c>
      <c r="AC781" s="80" t="s">
        <v>58</v>
      </c>
      <c r="AD781" s="80" t="s">
        <v>4</v>
      </c>
      <c r="AE781" s="80" t="s">
        <v>5</v>
      </c>
      <c r="AF781" s="80" t="s">
        <v>145</v>
      </c>
      <c r="AG781" s="80">
        <v>10768.113519366831</v>
      </c>
      <c r="AH781" s="80" t="s">
        <v>33</v>
      </c>
      <c r="AI781">
        <f t="shared" si="83"/>
        <v>2019</v>
      </c>
    </row>
    <row r="782" spans="27:35" x14ac:dyDescent="0.3">
      <c r="AA782" s="80" t="s">
        <v>150</v>
      </c>
      <c r="AB782" s="80" t="s">
        <v>147</v>
      </c>
      <c r="AC782" s="80" t="s">
        <v>58</v>
      </c>
      <c r="AD782" s="80" t="s">
        <v>4</v>
      </c>
      <c r="AE782" s="80" t="s">
        <v>7</v>
      </c>
      <c r="AF782" s="80" t="s">
        <v>145</v>
      </c>
      <c r="AG782" s="80">
        <v>537914.82416340336</v>
      </c>
      <c r="AH782" s="80">
        <v>0.81125075999999996</v>
      </c>
      <c r="AI782">
        <f t="shared" si="83"/>
        <v>2019</v>
      </c>
    </row>
    <row r="783" spans="27:35" x14ac:dyDescent="0.3">
      <c r="AA783" s="80" t="s">
        <v>150</v>
      </c>
      <c r="AB783" s="80" t="s">
        <v>147</v>
      </c>
      <c r="AC783" s="80" t="s">
        <v>58</v>
      </c>
      <c r="AD783" s="80" t="s">
        <v>4</v>
      </c>
      <c r="AE783" s="80" t="s">
        <v>8</v>
      </c>
      <c r="AF783" s="80" t="s">
        <v>145</v>
      </c>
      <c r="AG783" s="80">
        <v>182672.15939884633</v>
      </c>
      <c r="AH783" s="80">
        <v>1.53318132</v>
      </c>
      <c r="AI783">
        <f t="shared" si="83"/>
        <v>2019</v>
      </c>
    </row>
    <row r="784" spans="27:35" x14ac:dyDescent="0.3">
      <c r="AA784" s="80" t="s">
        <v>150</v>
      </c>
      <c r="AB784" s="80" t="s">
        <v>147</v>
      </c>
      <c r="AC784" s="80" t="s">
        <v>58</v>
      </c>
      <c r="AD784" s="80" t="s">
        <v>4</v>
      </c>
      <c r="AE784" s="80" t="s">
        <v>9</v>
      </c>
      <c r="AF784" s="80" t="s">
        <v>145</v>
      </c>
      <c r="AG784" s="80">
        <v>109203.78269776329</v>
      </c>
      <c r="AH784" s="80">
        <v>0.90099677</v>
      </c>
      <c r="AI784">
        <f t="shared" si="83"/>
        <v>2019</v>
      </c>
    </row>
    <row r="785" spans="27:35" x14ac:dyDescent="0.3">
      <c r="AA785" s="80" t="s">
        <v>150</v>
      </c>
      <c r="AB785" s="80" t="s">
        <v>147</v>
      </c>
      <c r="AC785" s="80" t="s">
        <v>58</v>
      </c>
      <c r="AD785" s="80" t="s">
        <v>4</v>
      </c>
      <c r="AE785" s="80" t="s">
        <v>6</v>
      </c>
      <c r="AF785" s="80" t="s">
        <v>145</v>
      </c>
      <c r="AG785" s="80">
        <v>40588.600764099509</v>
      </c>
      <c r="AH785" s="80" t="s">
        <v>33</v>
      </c>
      <c r="AI785">
        <f t="shared" si="83"/>
        <v>2019</v>
      </c>
    </row>
    <row r="786" spans="27:35" x14ac:dyDescent="0.3">
      <c r="AA786" s="80" t="s">
        <v>150</v>
      </c>
      <c r="AB786" s="80" t="s">
        <v>147</v>
      </c>
      <c r="AC786" s="80" t="s">
        <v>58</v>
      </c>
      <c r="AD786" s="80" t="s">
        <v>4</v>
      </c>
      <c r="AE786" s="80" t="s">
        <v>10</v>
      </c>
      <c r="AF786" s="80" t="s">
        <v>145</v>
      </c>
      <c r="AG786" s="80">
        <v>2913.7203799448907</v>
      </c>
      <c r="AH786" s="80">
        <v>2.7261682299999999</v>
      </c>
      <c r="AI786">
        <f t="shared" si="83"/>
        <v>2019</v>
      </c>
    </row>
    <row r="787" spans="27:35" x14ac:dyDescent="0.3">
      <c r="AA787" s="80" t="s">
        <v>150</v>
      </c>
      <c r="AB787" s="80" t="s">
        <v>147</v>
      </c>
      <c r="AC787" s="80" t="s">
        <v>58</v>
      </c>
      <c r="AD787" s="80" t="s">
        <v>11</v>
      </c>
      <c r="AE787" s="80" t="s">
        <v>8</v>
      </c>
      <c r="AF787" s="80" t="s">
        <v>145</v>
      </c>
      <c r="AG787" s="80">
        <v>38517.646894577891</v>
      </c>
      <c r="AH787" s="80">
        <v>1.09288674</v>
      </c>
      <c r="AI787">
        <f t="shared" si="83"/>
        <v>2019</v>
      </c>
    </row>
    <row r="788" spans="27:35" x14ac:dyDescent="0.3">
      <c r="AA788" s="80" t="s">
        <v>150</v>
      </c>
      <c r="AB788" s="80" t="s">
        <v>147</v>
      </c>
      <c r="AC788" s="80" t="s">
        <v>58</v>
      </c>
      <c r="AD788" s="80" t="s">
        <v>11</v>
      </c>
      <c r="AE788" s="80" t="s">
        <v>9</v>
      </c>
      <c r="AF788" s="80" t="s">
        <v>145</v>
      </c>
      <c r="AG788" s="80">
        <v>10673.716051157564</v>
      </c>
      <c r="AH788" s="80">
        <v>0.72504018999999997</v>
      </c>
      <c r="AI788">
        <f t="shared" si="83"/>
        <v>2019</v>
      </c>
    </row>
    <row r="789" spans="27:35" x14ac:dyDescent="0.3">
      <c r="AA789" s="80" t="s">
        <v>150</v>
      </c>
      <c r="AB789" s="80" t="s">
        <v>147</v>
      </c>
      <c r="AC789" s="80" t="s">
        <v>58</v>
      </c>
      <c r="AD789" s="80" t="s">
        <v>11</v>
      </c>
      <c r="AE789" s="80" t="s">
        <v>10</v>
      </c>
      <c r="AF789" s="80" t="s">
        <v>145</v>
      </c>
      <c r="AG789" s="80">
        <v>503.19139486551285</v>
      </c>
      <c r="AH789" s="80">
        <v>1.7447964</v>
      </c>
      <c r="AI789">
        <f t="shared" si="83"/>
        <v>2019</v>
      </c>
    </row>
    <row r="790" spans="27:35" x14ac:dyDescent="0.3">
      <c r="AA790" s="80" t="s">
        <v>150</v>
      </c>
      <c r="AB790" s="80" t="s">
        <v>147</v>
      </c>
      <c r="AC790" s="80" t="s">
        <v>58</v>
      </c>
      <c r="AD790" s="80" t="s">
        <v>11</v>
      </c>
      <c r="AE790" s="80" t="s">
        <v>12</v>
      </c>
      <c r="AF790" s="80" t="s">
        <v>145</v>
      </c>
      <c r="AG790" s="80">
        <v>7428.8569608218968</v>
      </c>
      <c r="AH790" s="80">
        <v>0.69469203999999996</v>
      </c>
      <c r="AI790">
        <f t="shared" si="83"/>
        <v>2019</v>
      </c>
    </row>
    <row r="791" spans="27:35" x14ac:dyDescent="0.3">
      <c r="AA791" s="80" t="s">
        <v>150</v>
      </c>
      <c r="AB791" s="80" t="s">
        <v>147</v>
      </c>
      <c r="AC791" s="80" t="s">
        <v>59</v>
      </c>
      <c r="AD791" s="80" t="s">
        <v>27</v>
      </c>
      <c r="AE791" s="80" t="s">
        <v>28</v>
      </c>
      <c r="AF791" s="80" t="s">
        <v>145</v>
      </c>
      <c r="AG791" s="80">
        <v>184</v>
      </c>
      <c r="AH791" s="80" t="s">
        <v>33</v>
      </c>
      <c r="AI791">
        <f t="shared" si="83"/>
        <v>2019</v>
      </c>
    </row>
    <row r="792" spans="27:35" x14ac:dyDescent="0.3">
      <c r="AA792" s="80" t="s">
        <v>150</v>
      </c>
      <c r="AB792" s="80" t="s">
        <v>147</v>
      </c>
      <c r="AC792" s="80" t="s">
        <v>59</v>
      </c>
      <c r="AD792" s="80" t="s">
        <v>20</v>
      </c>
      <c r="AE792" s="80" t="s">
        <v>5</v>
      </c>
      <c r="AF792" s="80" t="s">
        <v>145</v>
      </c>
      <c r="AG792" s="80">
        <v>26</v>
      </c>
      <c r="AH792" s="80" t="s">
        <v>33</v>
      </c>
      <c r="AI792">
        <f t="shared" si="83"/>
        <v>2019</v>
      </c>
    </row>
    <row r="793" spans="27:35" x14ac:dyDescent="0.3">
      <c r="AA793" s="80" t="s">
        <v>150</v>
      </c>
      <c r="AB793" s="80" t="s">
        <v>147</v>
      </c>
      <c r="AC793" s="80" t="s">
        <v>59</v>
      </c>
      <c r="AD793" s="80" t="s">
        <v>20</v>
      </c>
      <c r="AE793" s="80" t="s">
        <v>7</v>
      </c>
      <c r="AF793" s="80" t="s">
        <v>145</v>
      </c>
      <c r="AG793" s="80">
        <v>10359.851584620774</v>
      </c>
      <c r="AH793" s="80" t="s">
        <v>33</v>
      </c>
      <c r="AI793">
        <f t="shared" si="83"/>
        <v>2019</v>
      </c>
    </row>
    <row r="794" spans="27:35" x14ac:dyDescent="0.3">
      <c r="AA794" s="80" t="s">
        <v>150</v>
      </c>
      <c r="AB794" s="80" t="s">
        <v>147</v>
      </c>
      <c r="AC794" s="80" t="s">
        <v>59</v>
      </c>
      <c r="AD794" s="80" t="s">
        <v>20</v>
      </c>
      <c r="AE794" s="80" t="s">
        <v>14</v>
      </c>
      <c r="AF794" s="80" t="s">
        <v>145</v>
      </c>
      <c r="AG794" s="80">
        <v>2624.501066904515</v>
      </c>
      <c r="AH794" s="80" t="s">
        <v>33</v>
      </c>
      <c r="AI794">
        <f t="shared" si="83"/>
        <v>2019</v>
      </c>
    </row>
    <row r="795" spans="27:35" x14ac:dyDescent="0.3">
      <c r="AA795" s="80" t="s">
        <v>150</v>
      </c>
      <c r="AB795" s="80" t="s">
        <v>147</v>
      </c>
      <c r="AC795" s="80" t="s">
        <v>59</v>
      </c>
      <c r="AD795" s="80" t="s">
        <v>20</v>
      </c>
      <c r="AE795" s="80" t="s">
        <v>6</v>
      </c>
      <c r="AF795" s="80" t="s">
        <v>145</v>
      </c>
      <c r="AG795" s="80">
        <v>473</v>
      </c>
      <c r="AH795" s="80" t="s">
        <v>33</v>
      </c>
      <c r="AI795">
        <f t="shared" si="83"/>
        <v>2019</v>
      </c>
    </row>
    <row r="796" spans="27:35" x14ac:dyDescent="0.3">
      <c r="AA796" s="80" t="s">
        <v>150</v>
      </c>
      <c r="AB796" s="80" t="s">
        <v>147</v>
      </c>
      <c r="AC796" s="80" t="s">
        <v>59</v>
      </c>
      <c r="AD796" s="80" t="s">
        <v>24</v>
      </c>
      <c r="AE796" s="80" t="s">
        <v>22</v>
      </c>
      <c r="AF796" s="80" t="s">
        <v>145</v>
      </c>
      <c r="AG796" s="80">
        <v>596.7408589720726</v>
      </c>
      <c r="AH796" s="80" t="s">
        <v>33</v>
      </c>
      <c r="AI796">
        <f t="shared" si="83"/>
        <v>2019</v>
      </c>
    </row>
    <row r="797" spans="27:35" x14ac:dyDescent="0.3">
      <c r="AA797" s="80" t="s">
        <v>150</v>
      </c>
      <c r="AB797" s="80" t="s">
        <v>147</v>
      </c>
      <c r="AC797" s="80" t="s">
        <v>59</v>
      </c>
      <c r="AD797" s="80" t="s">
        <v>24</v>
      </c>
      <c r="AE797" s="80" t="s">
        <v>23</v>
      </c>
      <c r="AF797" s="80" t="s">
        <v>145</v>
      </c>
      <c r="AG797" s="80">
        <v>337.49569696187973</v>
      </c>
      <c r="AH797" s="80" t="s">
        <v>33</v>
      </c>
      <c r="AI797">
        <f t="shared" si="83"/>
        <v>2019</v>
      </c>
    </row>
    <row r="798" spans="27:35" x14ac:dyDescent="0.3">
      <c r="AA798" s="80" t="s">
        <v>150</v>
      </c>
      <c r="AB798" s="80" t="s">
        <v>147</v>
      </c>
      <c r="AC798" s="80" t="s">
        <v>59</v>
      </c>
      <c r="AD798" s="80" t="s">
        <v>116</v>
      </c>
      <c r="AE798" s="80" t="s">
        <v>22</v>
      </c>
      <c r="AF798" s="80" t="s">
        <v>149</v>
      </c>
      <c r="AG798" s="80">
        <v>0.16666600108146667</v>
      </c>
      <c r="AH798" s="80" t="s">
        <v>33</v>
      </c>
      <c r="AI798">
        <f t="shared" si="83"/>
        <v>2019</v>
      </c>
    </row>
    <row r="799" spans="27:35" x14ac:dyDescent="0.3">
      <c r="AA799" s="80" t="s">
        <v>150</v>
      </c>
      <c r="AB799" s="80" t="s">
        <v>147</v>
      </c>
      <c r="AC799" s="80" t="s">
        <v>59</v>
      </c>
      <c r="AD799" s="80" t="s">
        <v>116</v>
      </c>
      <c r="AE799" s="80" t="s">
        <v>22</v>
      </c>
      <c r="AF799" s="80" t="s">
        <v>145</v>
      </c>
      <c r="AG799" s="80">
        <v>904.86128807067871</v>
      </c>
      <c r="AH799" s="80" t="s">
        <v>33</v>
      </c>
      <c r="AI799">
        <f t="shared" si="83"/>
        <v>2019</v>
      </c>
    </row>
    <row r="800" spans="27:35" x14ac:dyDescent="0.3">
      <c r="AA800" s="80" t="s">
        <v>150</v>
      </c>
      <c r="AB800" s="80" t="s">
        <v>147</v>
      </c>
      <c r="AC800" s="80" t="s">
        <v>59</v>
      </c>
      <c r="AD800" s="80" t="s">
        <v>116</v>
      </c>
      <c r="AE800" s="80" t="s">
        <v>23</v>
      </c>
      <c r="AF800" s="80" t="s">
        <v>145</v>
      </c>
      <c r="AG800" s="80">
        <v>561.25160803645849</v>
      </c>
      <c r="AH800" s="80" t="s">
        <v>33</v>
      </c>
      <c r="AI800">
        <f t="shared" si="83"/>
        <v>2019</v>
      </c>
    </row>
    <row r="801" spans="27:35" x14ac:dyDescent="0.3">
      <c r="AA801" s="80" t="s">
        <v>150</v>
      </c>
      <c r="AB801" s="80" t="s">
        <v>147</v>
      </c>
      <c r="AC801" s="80" t="s">
        <v>59</v>
      </c>
      <c r="AD801" s="80" t="s">
        <v>26</v>
      </c>
      <c r="AE801" s="80" t="s">
        <v>18</v>
      </c>
      <c r="AF801" s="80" t="s">
        <v>145</v>
      </c>
      <c r="AG801" s="80">
        <v>7524.7806225679815</v>
      </c>
      <c r="AH801" s="80" t="s">
        <v>33</v>
      </c>
      <c r="AI801">
        <f t="shared" si="83"/>
        <v>2019</v>
      </c>
    </row>
    <row r="802" spans="27:35" x14ac:dyDescent="0.3">
      <c r="AA802" s="80" t="s">
        <v>150</v>
      </c>
      <c r="AB802" s="80" t="s">
        <v>147</v>
      </c>
      <c r="AC802" s="80" t="s">
        <v>59</v>
      </c>
      <c r="AD802" s="80" t="s">
        <v>26</v>
      </c>
      <c r="AE802" s="80" t="s">
        <v>19</v>
      </c>
      <c r="AF802" s="80" t="s">
        <v>149</v>
      </c>
      <c r="AG802" s="80">
        <v>1</v>
      </c>
      <c r="AH802" s="80" t="s">
        <v>33</v>
      </c>
      <c r="AI802">
        <f t="shared" si="83"/>
        <v>2019</v>
      </c>
    </row>
    <row r="803" spans="27:35" x14ac:dyDescent="0.3">
      <c r="AA803" s="80" t="s">
        <v>150</v>
      </c>
      <c r="AB803" s="80" t="s">
        <v>147</v>
      </c>
      <c r="AC803" s="80" t="s">
        <v>59</v>
      </c>
      <c r="AD803" s="80" t="s">
        <v>26</v>
      </c>
      <c r="AE803" s="80" t="s">
        <v>19</v>
      </c>
      <c r="AF803" s="80" t="s">
        <v>145</v>
      </c>
      <c r="AG803" s="80">
        <v>8821.7139465212822</v>
      </c>
      <c r="AH803" s="80" t="s">
        <v>33</v>
      </c>
      <c r="AI803">
        <f t="shared" si="83"/>
        <v>2019</v>
      </c>
    </row>
    <row r="804" spans="27:35" x14ac:dyDescent="0.3">
      <c r="AA804" s="80" t="s">
        <v>150</v>
      </c>
      <c r="AB804" s="80" t="s">
        <v>147</v>
      </c>
      <c r="AC804" s="80" t="s">
        <v>59</v>
      </c>
      <c r="AD804" s="80" t="s">
        <v>26</v>
      </c>
      <c r="AE804" s="80" t="s">
        <v>17</v>
      </c>
      <c r="AF804" s="80" t="s">
        <v>149</v>
      </c>
      <c r="AG804" s="80">
        <v>3.3332999795675278E-2</v>
      </c>
      <c r="AH804" s="80" t="s">
        <v>33</v>
      </c>
      <c r="AI804">
        <f t="shared" si="83"/>
        <v>2019</v>
      </c>
    </row>
    <row r="805" spans="27:35" x14ac:dyDescent="0.3">
      <c r="AA805" s="80" t="s">
        <v>150</v>
      </c>
      <c r="AB805" s="80" t="s">
        <v>147</v>
      </c>
      <c r="AC805" s="80" t="s">
        <v>59</v>
      </c>
      <c r="AD805" s="80" t="s">
        <v>26</v>
      </c>
      <c r="AE805" s="80" t="s">
        <v>17</v>
      </c>
      <c r="AF805" s="80" t="s">
        <v>145</v>
      </c>
      <c r="AG805" s="80">
        <v>759.63333302736282</v>
      </c>
      <c r="AH805" s="80" t="s">
        <v>33</v>
      </c>
      <c r="AI805">
        <f t="shared" si="83"/>
        <v>2019</v>
      </c>
    </row>
    <row r="806" spans="27:35" x14ac:dyDescent="0.3">
      <c r="AA806" s="80" t="s">
        <v>150</v>
      </c>
      <c r="AB806" s="80" t="s">
        <v>147</v>
      </c>
      <c r="AC806" s="80" t="s">
        <v>59</v>
      </c>
      <c r="AD806" s="80" t="s">
        <v>25</v>
      </c>
      <c r="AE806" s="80" t="s">
        <v>18</v>
      </c>
      <c r="AF806" s="80" t="s">
        <v>145</v>
      </c>
      <c r="AG806" s="80">
        <v>74.899999976158142</v>
      </c>
      <c r="AH806" s="80" t="s">
        <v>33</v>
      </c>
      <c r="AI806">
        <f t="shared" si="83"/>
        <v>2019</v>
      </c>
    </row>
    <row r="807" spans="27:35" x14ac:dyDescent="0.3">
      <c r="AA807" s="80" t="s">
        <v>150</v>
      </c>
      <c r="AB807" s="80" t="s">
        <v>147</v>
      </c>
      <c r="AC807" s="80" t="s">
        <v>59</v>
      </c>
      <c r="AD807" s="80" t="s">
        <v>25</v>
      </c>
      <c r="AE807" s="80" t="s">
        <v>19</v>
      </c>
      <c r="AF807" s="80" t="s">
        <v>145</v>
      </c>
      <c r="AG807" s="80">
        <v>795.4419350028038</v>
      </c>
      <c r="AH807" s="80" t="s">
        <v>33</v>
      </c>
      <c r="AI807">
        <f t="shared" si="83"/>
        <v>2019</v>
      </c>
    </row>
    <row r="808" spans="27:35" x14ac:dyDescent="0.3">
      <c r="AA808" s="80" t="s">
        <v>150</v>
      </c>
      <c r="AB808" s="80" t="s">
        <v>147</v>
      </c>
      <c r="AC808" s="80" t="s">
        <v>59</v>
      </c>
      <c r="AD808" s="80" t="s">
        <v>25</v>
      </c>
      <c r="AE808" s="80" t="s">
        <v>17</v>
      </c>
      <c r="AF808" s="80" t="s">
        <v>145</v>
      </c>
      <c r="AG808" s="80">
        <v>390.57311701774597</v>
      </c>
      <c r="AH808" s="80" t="s">
        <v>33</v>
      </c>
      <c r="AI808">
        <f t="shared" si="83"/>
        <v>2019</v>
      </c>
    </row>
    <row r="809" spans="27:35" x14ac:dyDescent="0.3">
      <c r="AA809" s="80" t="s">
        <v>150</v>
      </c>
      <c r="AB809" s="80" t="s">
        <v>147</v>
      </c>
      <c r="AC809" s="80" t="s">
        <v>59</v>
      </c>
      <c r="AD809" s="80" t="s">
        <v>16</v>
      </c>
      <c r="AE809" s="80" t="s">
        <v>18</v>
      </c>
      <c r="AF809" s="80" t="s">
        <v>149</v>
      </c>
      <c r="AG809" s="80">
        <v>29.224709257483482</v>
      </c>
      <c r="AH809" s="80" t="s">
        <v>33</v>
      </c>
      <c r="AI809">
        <f t="shared" si="83"/>
        <v>2019</v>
      </c>
    </row>
    <row r="810" spans="27:35" x14ac:dyDescent="0.3">
      <c r="AA810" s="80" t="s">
        <v>150</v>
      </c>
      <c r="AB810" s="80" t="s">
        <v>147</v>
      </c>
      <c r="AC810" s="80" t="s">
        <v>59</v>
      </c>
      <c r="AD810" s="80" t="s">
        <v>16</v>
      </c>
      <c r="AE810" s="80" t="s">
        <v>18</v>
      </c>
      <c r="AF810" s="80" t="s">
        <v>145</v>
      </c>
      <c r="AG810" s="80">
        <v>11067.092276245356</v>
      </c>
      <c r="AH810" s="80" t="s">
        <v>33</v>
      </c>
      <c r="AI810">
        <f t="shared" si="83"/>
        <v>2019</v>
      </c>
    </row>
    <row r="811" spans="27:35" x14ac:dyDescent="0.3">
      <c r="AA811" s="80" t="s">
        <v>150</v>
      </c>
      <c r="AB811" s="80" t="s">
        <v>147</v>
      </c>
      <c r="AC811" s="80" t="s">
        <v>59</v>
      </c>
      <c r="AD811" s="80" t="s">
        <v>16</v>
      </c>
      <c r="AE811" s="80" t="s">
        <v>19</v>
      </c>
      <c r="AF811" s="80" t="s">
        <v>149</v>
      </c>
      <c r="AG811" s="80">
        <v>6.0666659772396088</v>
      </c>
      <c r="AH811" s="80" t="s">
        <v>33</v>
      </c>
      <c r="AI811">
        <f t="shared" si="83"/>
        <v>2019</v>
      </c>
    </row>
    <row r="812" spans="27:35" x14ac:dyDescent="0.3">
      <c r="AA812" s="80" t="s">
        <v>150</v>
      </c>
      <c r="AB812" s="80" t="s">
        <v>147</v>
      </c>
      <c r="AC812" s="80" t="s">
        <v>59</v>
      </c>
      <c r="AD812" s="80" t="s">
        <v>16</v>
      </c>
      <c r="AE812" s="80" t="s">
        <v>19</v>
      </c>
      <c r="AF812" s="80" t="s">
        <v>145</v>
      </c>
      <c r="AG812" s="80">
        <v>6242.1999578252435</v>
      </c>
      <c r="AH812" s="80" t="s">
        <v>33</v>
      </c>
      <c r="AI812">
        <f t="shared" si="83"/>
        <v>2019</v>
      </c>
    </row>
    <row r="813" spans="27:35" x14ac:dyDescent="0.3">
      <c r="AA813" s="80" t="s">
        <v>150</v>
      </c>
      <c r="AB813" s="80" t="s">
        <v>147</v>
      </c>
      <c r="AC813" s="80" t="s">
        <v>59</v>
      </c>
      <c r="AD813" s="80" t="s">
        <v>16</v>
      </c>
      <c r="AE813" s="80" t="s">
        <v>17</v>
      </c>
      <c r="AF813" s="80" t="s">
        <v>149</v>
      </c>
      <c r="AG813" s="80">
        <v>5.5311810076236725</v>
      </c>
      <c r="AH813" s="80" t="s">
        <v>33</v>
      </c>
      <c r="AI813">
        <f t="shared" si="83"/>
        <v>2019</v>
      </c>
    </row>
    <row r="814" spans="27:35" x14ac:dyDescent="0.3">
      <c r="AA814" s="80" t="s">
        <v>150</v>
      </c>
      <c r="AB814" s="80" t="s">
        <v>147</v>
      </c>
      <c r="AC814" s="80" t="s">
        <v>59</v>
      </c>
      <c r="AD814" s="80" t="s">
        <v>16</v>
      </c>
      <c r="AE814" s="80" t="s">
        <v>17</v>
      </c>
      <c r="AF814" s="80" t="s">
        <v>145</v>
      </c>
      <c r="AG814" s="80">
        <v>4170.6289821714163</v>
      </c>
      <c r="AH814" s="80" t="s">
        <v>33</v>
      </c>
      <c r="AI814">
        <f t="shared" si="83"/>
        <v>2019</v>
      </c>
    </row>
    <row r="815" spans="27:35" x14ac:dyDescent="0.3">
      <c r="AA815" s="80" t="s">
        <v>150</v>
      </c>
      <c r="AB815" s="80" t="s">
        <v>147</v>
      </c>
      <c r="AC815" s="80" t="s">
        <v>59</v>
      </c>
      <c r="AD815" s="80" t="s">
        <v>13</v>
      </c>
      <c r="AE815" s="80" t="s">
        <v>5</v>
      </c>
      <c r="AF815" s="80" t="s">
        <v>145</v>
      </c>
      <c r="AG815" s="80">
        <v>40.4645159766078</v>
      </c>
      <c r="AH815" s="80" t="s">
        <v>33</v>
      </c>
      <c r="AI815">
        <f t="shared" si="83"/>
        <v>2019</v>
      </c>
    </row>
    <row r="816" spans="27:35" x14ac:dyDescent="0.3">
      <c r="AA816" s="80" t="s">
        <v>150</v>
      </c>
      <c r="AB816" s="80" t="s">
        <v>147</v>
      </c>
      <c r="AC816" s="80" t="s">
        <v>59</v>
      </c>
      <c r="AD816" s="80" t="s">
        <v>13</v>
      </c>
      <c r="AE816" s="80" t="s">
        <v>7</v>
      </c>
      <c r="AF816" s="80" t="s">
        <v>145</v>
      </c>
      <c r="AG816" s="80">
        <v>7564.8150350414217</v>
      </c>
      <c r="AH816" s="80">
        <v>0.73811245000000003</v>
      </c>
      <c r="AI816">
        <f t="shared" si="83"/>
        <v>2019</v>
      </c>
    </row>
    <row r="817" spans="27:35" x14ac:dyDescent="0.3">
      <c r="AA817" s="80" t="s">
        <v>150</v>
      </c>
      <c r="AB817" s="80" t="s">
        <v>147</v>
      </c>
      <c r="AC817" s="80" t="s">
        <v>59</v>
      </c>
      <c r="AD817" s="80" t="s">
        <v>13</v>
      </c>
      <c r="AE817" s="80" t="s">
        <v>14</v>
      </c>
      <c r="AF817" s="80" t="s">
        <v>149</v>
      </c>
      <c r="AG817" s="80">
        <v>2.1182779669761658</v>
      </c>
      <c r="AH817" s="80" t="s">
        <v>33</v>
      </c>
      <c r="AI817">
        <f t="shared" si="83"/>
        <v>2019</v>
      </c>
    </row>
    <row r="818" spans="27:35" x14ac:dyDescent="0.3">
      <c r="AA818" s="80" t="s">
        <v>150</v>
      </c>
      <c r="AB818" s="80" t="s">
        <v>147</v>
      </c>
      <c r="AC818" s="80" t="s">
        <v>59</v>
      </c>
      <c r="AD818" s="80" t="s">
        <v>13</v>
      </c>
      <c r="AE818" s="80" t="s">
        <v>14</v>
      </c>
      <c r="AF818" s="80" t="s">
        <v>145</v>
      </c>
      <c r="AG818" s="80">
        <v>23816.225509747863</v>
      </c>
      <c r="AH818" s="80">
        <v>1.1926683499999999</v>
      </c>
      <c r="AI818">
        <f t="shared" si="83"/>
        <v>2019</v>
      </c>
    </row>
    <row r="819" spans="27:35" x14ac:dyDescent="0.3">
      <c r="AA819" s="80" t="s">
        <v>150</v>
      </c>
      <c r="AB819" s="80" t="s">
        <v>147</v>
      </c>
      <c r="AC819" s="80" t="s">
        <v>59</v>
      </c>
      <c r="AD819" s="80" t="s">
        <v>13</v>
      </c>
      <c r="AE819" s="80" t="s">
        <v>6</v>
      </c>
      <c r="AF819" s="80" t="s">
        <v>145</v>
      </c>
      <c r="AG819" s="80">
        <v>236.48064499348402</v>
      </c>
      <c r="AH819" s="80" t="s">
        <v>33</v>
      </c>
      <c r="AI819">
        <f t="shared" si="83"/>
        <v>2019</v>
      </c>
    </row>
    <row r="820" spans="27:35" x14ac:dyDescent="0.3">
      <c r="AA820" s="80" t="s">
        <v>150</v>
      </c>
      <c r="AB820" s="80" t="s">
        <v>147</v>
      </c>
      <c r="AC820" s="80" t="s">
        <v>59</v>
      </c>
      <c r="AD820" s="80" t="s">
        <v>15</v>
      </c>
      <c r="AE820" s="80" t="s">
        <v>14</v>
      </c>
      <c r="AF820" s="80" t="s">
        <v>149</v>
      </c>
      <c r="AG820" s="80">
        <v>1.0645160004496574</v>
      </c>
      <c r="AH820" s="80">
        <v>0.58362396999999999</v>
      </c>
      <c r="AI820">
        <f t="shared" si="83"/>
        <v>2019</v>
      </c>
    </row>
    <row r="821" spans="27:35" x14ac:dyDescent="0.3">
      <c r="AA821" s="80" t="s">
        <v>150</v>
      </c>
      <c r="AB821" s="80" t="s">
        <v>147</v>
      </c>
      <c r="AC821" s="80" t="s">
        <v>59</v>
      </c>
      <c r="AD821" s="80" t="s">
        <v>15</v>
      </c>
      <c r="AE821" s="80" t="s">
        <v>14</v>
      </c>
      <c r="AF821" s="80" t="s">
        <v>145</v>
      </c>
      <c r="AG821" s="80">
        <v>14656.909624982625</v>
      </c>
      <c r="AH821" s="80">
        <v>1.0534060700000001</v>
      </c>
      <c r="AI821">
        <f t="shared" si="83"/>
        <v>2019</v>
      </c>
    </row>
    <row r="822" spans="27:35" x14ac:dyDescent="0.3">
      <c r="AA822" s="80" t="s">
        <v>150</v>
      </c>
      <c r="AB822" s="80" t="s">
        <v>147</v>
      </c>
      <c r="AC822" s="80" t="s">
        <v>59</v>
      </c>
      <c r="AD822" s="80" t="s">
        <v>15</v>
      </c>
      <c r="AE822" s="80" t="s">
        <v>12</v>
      </c>
      <c r="AF822" s="80" t="s">
        <v>145</v>
      </c>
      <c r="AG822" s="80">
        <v>879.766665995121</v>
      </c>
      <c r="AH822" s="80">
        <v>0.49989728999999999</v>
      </c>
      <c r="AI822">
        <f t="shared" si="83"/>
        <v>2019</v>
      </c>
    </row>
    <row r="823" spans="27:35" x14ac:dyDescent="0.3">
      <c r="AA823" s="80" t="s">
        <v>150</v>
      </c>
      <c r="AB823" s="80" t="s">
        <v>147</v>
      </c>
      <c r="AC823" s="80" t="s">
        <v>59</v>
      </c>
      <c r="AD823" s="80" t="s">
        <v>4</v>
      </c>
      <c r="AE823" s="80" t="s">
        <v>5</v>
      </c>
      <c r="AF823" s="80" t="s">
        <v>145</v>
      </c>
      <c r="AG823" s="80">
        <v>5975.3846158273518</v>
      </c>
      <c r="AH823" s="80" t="s">
        <v>33</v>
      </c>
      <c r="AI823">
        <f t="shared" si="83"/>
        <v>2019</v>
      </c>
    </row>
    <row r="824" spans="27:35" x14ac:dyDescent="0.3">
      <c r="AA824" s="80" t="s">
        <v>150</v>
      </c>
      <c r="AB824" s="80" t="s">
        <v>147</v>
      </c>
      <c r="AC824" s="80" t="s">
        <v>59</v>
      </c>
      <c r="AD824" s="80" t="s">
        <v>4</v>
      </c>
      <c r="AE824" s="80" t="s">
        <v>7</v>
      </c>
      <c r="AF824" s="80" t="s">
        <v>145</v>
      </c>
      <c r="AG824" s="80">
        <v>280267.01622658968</v>
      </c>
      <c r="AH824" s="80">
        <v>0.81473472999999996</v>
      </c>
      <c r="AI824">
        <f t="shared" si="83"/>
        <v>2019</v>
      </c>
    </row>
    <row r="825" spans="27:35" x14ac:dyDescent="0.3">
      <c r="AA825" s="80" t="s">
        <v>150</v>
      </c>
      <c r="AB825" s="80" t="s">
        <v>147</v>
      </c>
      <c r="AC825" s="80" t="s">
        <v>59</v>
      </c>
      <c r="AD825" s="80" t="s">
        <v>4</v>
      </c>
      <c r="AE825" s="80" t="s">
        <v>8</v>
      </c>
      <c r="AF825" s="80" t="s">
        <v>145</v>
      </c>
      <c r="AG825" s="80">
        <v>87405.538344591856</v>
      </c>
      <c r="AH825" s="80">
        <v>1.53594046</v>
      </c>
      <c r="AI825">
        <f t="shared" si="83"/>
        <v>2019</v>
      </c>
    </row>
    <row r="826" spans="27:35" x14ac:dyDescent="0.3">
      <c r="AA826" s="80" t="s">
        <v>150</v>
      </c>
      <c r="AB826" s="80" t="s">
        <v>147</v>
      </c>
      <c r="AC826" s="80" t="s">
        <v>59</v>
      </c>
      <c r="AD826" s="80" t="s">
        <v>4</v>
      </c>
      <c r="AE826" s="80" t="s">
        <v>9</v>
      </c>
      <c r="AF826" s="80" t="s">
        <v>145</v>
      </c>
      <c r="AG826" s="80">
        <v>53568.44670946151</v>
      </c>
      <c r="AH826" s="80">
        <v>0.88440795999999999</v>
      </c>
      <c r="AI826">
        <f t="shared" si="83"/>
        <v>2019</v>
      </c>
    </row>
    <row r="827" spans="27:35" x14ac:dyDescent="0.3">
      <c r="AA827" s="80" t="s">
        <v>150</v>
      </c>
      <c r="AB827" s="80" t="s">
        <v>147</v>
      </c>
      <c r="AC827" s="80" t="s">
        <v>59</v>
      </c>
      <c r="AD827" s="80" t="s">
        <v>4</v>
      </c>
      <c r="AE827" s="80" t="s">
        <v>6</v>
      </c>
      <c r="AF827" s="80" t="s">
        <v>145</v>
      </c>
      <c r="AG827" s="80">
        <v>22443.126787435263</v>
      </c>
      <c r="AH827" s="80" t="s">
        <v>33</v>
      </c>
      <c r="AI827">
        <f t="shared" si="83"/>
        <v>2019</v>
      </c>
    </row>
    <row r="828" spans="27:35" x14ac:dyDescent="0.3">
      <c r="AA828" s="80" t="s">
        <v>150</v>
      </c>
      <c r="AB828" s="80" t="s">
        <v>147</v>
      </c>
      <c r="AC828" s="80" t="s">
        <v>59</v>
      </c>
      <c r="AD828" s="80" t="s">
        <v>4</v>
      </c>
      <c r="AE828" s="80" t="s">
        <v>10</v>
      </c>
      <c r="AF828" s="80" t="s">
        <v>145</v>
      </c>
      <c r="AG828" s="80">
        <v>1764.6773991733789</v>
      </c>
      <c r="AH828" s="80">
        <v>2.7697294000000001</v>
      </c>
      <c r="AI828">
        <f t="shared" si="83"/>
        <v>2019</v>
      </c>
    </row>
    <row r="829" spans="27:35" x14ac:dyDescent="0.3">
      <c r="AA829" s="80" t="s">
        <v>150</v>
      </c>
      <c r="AB829" s="80" t="s">
        <v>147</v>
      </c>
      <c r="AC829" s="80" t="s">
        <v>59</v>
      </c>
      <c r="AD829" s="80" t="s">
        <v>11</v>
      </c>
      <c r="AE829" s="80" t="s">
        <v>8</v>
      </c>
      <c r="AF829" s="80" t="s">
        <v>145</v>
      </c>
      <c r="AG829" s="80">
        <v>16967.758957162499</v>
      </c>
      <c r="AH829" s="80">
        <v>1.1018523200000001</v>
      </c>
      <c r="AI829">
        <f t="shared" si="83"/>
        <v>2019</v>
      </c>
    </row>
    <row r="830" spans="27:35" x14ac:dyDescent="0.3">
      <c r="AA830" s="80" t="s">
        <v>150</v>
      </c>
      <c r="AB830" s="80" t="s">
        <v>147</v>
      </c>
      <c r="AC830" s="80" t="s">
        <v>59</v>
      </c>
      <c r="AD830" s="80" t="s">
        <v>11</v>
      </c>
      <c r="AE830" s="80" t="s">
        <v>9</v>
      </c>
      <c r="AF830" s="80" t="s">
        <v>145</v>
      </c>
      <c r="AG830" s="80">
        <v>4964.0021119304001</v>
      </c>
      <c r="AH830" s="80">
        <v>0.73366341000000002</v>
      </c>
      <c r="AI830">
        <f t="shared" si="83"/>
        <v>2019</v>
      </c>
    </row>
    <row r="831" spans="27:35" x14ac:dyDescent="0.3">
      <c r="AA831" s="80" t="s">
        <v>150</v>
      </c>
      <c r="AB831" s="80" t="s">
        <v>147</v>
      </c>
      <c r="AC831" s="80" t="s">
        <v>59</v>
      </c>
      <c r="AD831" s="80" t="s">
        <v>11</v>
      </c>
      <c r="AE831" s="80" t="s">
        <v>10</v>
      </c>
      <c r="AF831" s="80" t="s">
        <v>145</v>
      </c>
      <c r="AG831" s="80">
        <v>198.78817099332809</v>
      </c>
      <c r="AH831" s="80">
        <v>1.6683717600000001</v>
      </c>
      <c r="AI831">
        <f t="shared" si="83"/>
        <v>2019</v>
      </c>
    </row>
    <row r="832" spans="27:35" x14ac:dyDescent="0.3">
      <c r="AA832" s="80" t="s">
        <v>150</v>
      </c>
      <c r="AB832" s="80" t="s">
        <v>147</v>
      </c>
      <c r="AC832" s="80" t="s">
        <v>59</v>
      </c>
      <c r="AD832" s="80" t="s">
        <v>11</v>
      </c>
      <c r="AE832" s="80" t="s">
        <v>12</v>
      </c>
      <c r="AF832" s="80" t="s">
        <v>145</v>
      </c>
      <c r="AG832" s="80">
        <v>3640.5376180261374</v>
      </c>
      <c r="AH832" s="80">
        <v>0.71297924000000001</v>
      </c>
      <c r="AI832">
        <f t="shared" si="83"/>
        <v>2019</v>
      </c>
    </row>
    <row r="833" spans="27:35" x14ac:dyDescent="0.3">
      <c r="AA833" s="80" t="s">
        <v>150</v>
      </c>
      <c r="AB833" s="80" t="s">
        <v>147</v>
      </c>
      <c r="AC833" s="80" t="s">
        <v>60</v>
      </c>
      <c r="AD833" s="80" t="s">
        <v>27</v>
      </c>
      <c r="AE833" s="80" t="s">
        <v>28</v>
      </c>
      <c r="AF833" s="80" t="s">
        <v>145</v>
      </c>
      <c r="AG833" s="80">
        <v>311.2333330065012</v>
      </c>
      <c r="AH833" s="80" t="s">
        <v>33</v>
      </c>
      <c r="AI833">
        <f t="shared" si="83"/>
        <v>2019</v>
      </c>
    </row>
    <row r="834" spans="27:35" x14ac:dyDescent="0.3">
      <c r="AA834" s="80" t="s">
        <v>150</v>
      </c>
      <c r="AB834" s="80" t="s">
        <v>147</v>
      </c>
      <c r="AC834" s="80" t="s">
        <v>60</v>
      </c>
      <c r="AD834" s="80" t="s">
        <v>20</v>
      </c>
      <c r="AE834" s="80" t="s">
        <v>5</v>
      </c>
      <c r="AF834" s="80" t="s">
        <v>145</v>
      </c>
      <c r="AG834" s="80">
        <v>25.096773996949196</v>
      </c>
      <c r="AH834" s="80" t="s">
        <v>33</v>
      </c>
      <c r="AI834">
        <f t="shared" si="83"/>
        <v>2019</v>
      </c>
    </row>
    <row r="835" spans="27:35" x14ac:dyDescent="0.3">
      <c r="AA835" s="80" t="s">
        <v>150</v>
      </c>
      <c r="AB835" s="80" t="s">
        <v>147</v>
      </c>
      <c r="AC835" s="80" t="s">
        <v>60</v>
      </c>
      <c r="AD835" s="80" t="s">
        <v>20</v>
      </c>
      <c r="AE835" s="80" t="s">
        <v>7</v>
      </c>
      <c r="AF835" s="80" t="s">
        <v>145</v>
      </c>
      <c r="AG835" s="80">
        <v>11815.654809236526</v>
      </c>
      <c r="AH835" s="80" t="s">
        <v>33</v>
      </c>
      <c r="AI835">
        <f t="shared" si="83"/>
        <v>2019</v>
      </c>
    </row>
    <row r="836" spans="27:35" x14ac:dyDescent="0.3">
      <c r="AA836" s="80" t="s">
        <v>150</v>
      </c>
      <c r="AB836" s="80" t="s">
        <v>147</v>
      </c>
      <c r="AC836" s="80" t="s">
        <v>60</v>
      </c>
      <c r="AD836" s="80" t="s">
        <v>20</v>
      </c>
      <c r="AE836" s="80" t="s">
        <v>14</v>
      </c>
      <c r="AF836" s="80" t="s">
        <v>145</v>
      </c>
      <c r="AG836" s="80">
        <v>3618.3817109167576</v>
      </c>
      <c r="AH836" s="80" t="s">
        <v>33</v>
      </c>
      <c r="AI836">
        <f t="shared" si="83"/>
        <v>2019</v>
      </c>
    </row>
    <row r="837" spans="27:35" x14ac:dyDescent="0.3">
      <c r="AA837" s="80" t="s">
        <v>150</v>
      </c>
      <c r="AB837" s="80" t="s">
        <v>147</v>
      </c>
      <c r="AC837" s="80" t="s">
        <v>60</v>
      </c>
      <c r="AD837" s="80" t="s">
        <v>20</v>
      </c>
      <c r="AE837" s="80" t="s">
        <v>6</v>
      </c>
      <c r="AF837" s="80" t="s">
        <v>145</v>
      </c>
      <c r="AG837" s="80">
        <v>429.26666504144669</v>
      </c>
      <c r="AH837" s="80" t="s">
        <v>33</v>
      </c>
      <c r="AI837">
        <f t="shared" si="83"/>
        <v>2019</v>
      </c>
    </row>
    <row r="838" spans="27:35" x14ac:dyDescent="0.3">
      <c r="AA838" s="80" t="s">
        <v>150</v>
      </c>
      <c r="AB838" s="80" t="s">
        <v>147</v>
      </c>
      <c r="AC838" s="80" t="s">
        <v>60</v>
      </c>
      <c r="AD838" s="80" t="s">
        <v>24</v>
      </c>
      <c r="AE838" s="80" t="s">
        <v>22</v>
      </c>
      <c r="AF838" s="80" t="s">
        <v>149</v>
      </c>
      <c r="AG838" s="80">
        <v>1.206451028585434</v>
      </c>
      <c r="AH838" s="80" t="s">
        <v>33</v>
      </c>
      <c r="AI838">
        <f t="shared" si="83"/>
        <v>2019</v>
      </c>
    </row>
    <row r="839" spans="27:35" x14ac:dyDescent="0.3">
      <c r="AA839" s="80" t="s">
        <v>150</v>
      </c>
      <c r="AB839" s="80" t="s">
        <v>147</v>
      </c>
      <c r="AC839" s="80" t="s">
        <v>60</v>
      </c>
      <c r="AD839" s="80" t="s">
        <v>24</v>
      </c>
      <c r="AE839" s="80" t="s">
        <v>22</v>
      </c>
      <c r="AF839" s="80" t="s">
        <v>145</v>
      </c>
      <c r="AG839" s="80">
        <v>890.57849201187491</v>
      </c>
      <c r="AH839" s="80" t="s">
        <v>33</v>
      </c>
      <c r="AI839">
        <f t="shared" si="83"/>
        <v>2019</v>
      </c>
    </row>
    <row r="840" spans="27:35" x14ac:dyDescent="0.3">
      <c r="AA840" s="80" t="s">
        <v>150</v>
      </c>
      <c r="AB840" s="80" t="s">
        <v>147</v>
      </c>
      <c r="AC840" s="80" t="s">
        <v>60</v>
      </c>
      <c r="AD840" s="80" t="s">
        <v>24</v>
      </c>
      <c r="AE840" s="80" t="s">
        <v>23</v>
      </c>
      <c r="AF840" s="80" t="s">
        <v>145</v>
      </c>
      <c r="AG840" s="80">
        <v>448.34731101989746</v>
      </c>
      <c r="AH840" s="80" t="s">
        <v>33</v>
      </c>
      <c r="AI840">
        <f t="shared" si="83"/>
        <v>2019</v>
      </c>
    </row>
    <row r="841" spans="27:35" x14ac:dyDescent="0.3">
      <c r="AA841" s="80" t="s">
        <v>150</v>
      </c>
      <c r="AB841" s="80" t="s">
        <v>147</v>
      </c>
      <c r="AC841" s="80" t="s">
        <v>60</v>
      </c>
      <c r="AD841" s="80" t="s">
        <v>116</v>
      </c>
      <c r="AE841" s="80" t="s">
        <v>22</v>
      </c>
      <c r="AF841" s="80" t="s">
        <v>145</v>
      </c>
      <c r="AG841" s="80">
        <v>2242.8376181162894</v>
      </c>
      <c r="AH841" s="80" t="s">
        <v>33</v>
      </c>
      <c r="AI841">
        <f t="shared" si="83"/>
        <v>2019</v>
      </c>
    </row>
    <row r="842" spans="27:35" x14ac:dyDescent="0.3">
      <c r="AA842" s="80" t="s">
        <v>150</v>
      </c>
      <c r="AB842" s="80" t="s">
        <v>147</v>
      </c>
      <c r="AC842" s="80" t="s">
        <v>60</v>
      </c>
      <c r="AD842" s="80" t="s">
        <v>116</v>
      </c>
      <c r="AE842" s="80" t="s">
        <v>23</v>
      </c>
      <c r="AF842" s="80" t="s">
        <v>145</v>
      </c>
      <c r="AG842" s="80">
        <v>1573.3193438872695</v>
      </c>
      <c r="AH842" s="80" t="s">
        <v>33</v>
      </c>
      <c r="AI842">
        <f t="shared" ref="AI842:AI905" si="84">VALUE(LEFT(AA842,4))</f>
        <v>2019</v>
      </c>
    </row>
    <row r="843" spans="27:35" x14ac:dyDescent="0.3">
      <c r="AA843" s="80" t="s">
        <v>150</v>
      </c>
      <c r="AB843" s="80" t="s">
        <v>147</v>
      </c>
      <c r="AC843" s="80" t="s">
        <v>60</v>
      </c>
      <c r="AD843" s="80" t="s">
        <v>26</v>
      </c>
      <c r="AE843" s="80" t="s">
        <v>18</v>
      </c>
      <c r="AF843" s="80" t="s">
        <v>145</v>
      </c>
      <c r="AG843" s="80">
        <v>10906.620388373733</v>
      </c>
      <c r="AH843" s="80" t="s">
        <v>33</v>
      </c>
      <c r="AI843">
        <f t="shared" si="84"/>
        <v>2019</v>
      </c>
    </row>
    <row r="844" spans="27:35" x14ac:dyDescent="0.3">
      <c r="AA844" s="80" t="s">
        <v>150</v>
      </c>
      <c r="AB844" s="80" t="s">
        <v>147</v>
      </c>
      <c r="AC844" s="80" t="s">
        <v>60</v>
      </c>
      <c r="AD844" s="80" t="s">
        <v>26</v>
      </c>
      <c r="AE844" s="80" t="s">
        <v>19</v>
      </c>
      <c r="AF844" s="80" t="s">
        <v>149</v>
      </c>
      <c r="AG844" s="80">
        <v>1.4634399861097336</v>
      </c>
      <c r="AH844" s="80" t="s">
        <v>33</v>
      </c>
      <c r="AI844">
        <f t="shared" si="84"/>
        <v>2019</v>
      </c>
    </row>
    <row r="845" spans="27:35" x14ac:dyDescent="0.3">
      <c r="AA845" s="80" t="s">
        <v>150</v>
      </c>
      <c r="AB845" s="80" t="s">
        <v>147</v>
      </c>
      <c r="AC845" s="80" t="s">
        <v>60</v>
      </c>
      <c r="AD845" s="80" t="s">
        <v>26</v>
      </c>
      <c r="AE845" s="80" t="s">
        <v>19</v>
      </c>
      <c r="AF845" s="80" t="s">
        <v>145</v>
      </c>
      <c r="AG845" s="80">
        <v>11890.276297334582</v>
      </c>
      <c r="AH845" s="80" t="s">
        <v>33</v>
      </c>
      <c r="AI845">
        <f t="shared" si="84"/>
        <v>2019</v>
      </c>
    </row>
    <row r="846" spans="27:35" x14ac:dyDescent="0.3">
      <c r="AA846" s="80" t="s">
        <v>150</v>
      </c>
      <c r="AB846" s="80" t="s">
        <v>147</v>
      </c>
      <c r="AC846" s="80" t="s">
        <v>60</v>
      </c>
      <c r="AD846" s="80" t="s">
        <v>26</v>
      </c>
      <c r="AE846" s="80" t="s">
        <v>17</v>
      </c>
      <c r="AF846" s="80" t="s">
        <v>145</v>
      </c>
      <c r="AG846" s="80">
        <v>1033.3752669692039</v>
      </c>
      <c r="AH846" s="80" t="s">
        <v>33</v>
      </c>
      <c r="AI846">
        <f t="shared" si="84"/>
        <v>2019</v>
      </c>
    </row>
    <row r="847" spans="27:35" x14ac:dyDescent="0.3">
      <c r="AA847" s="80" t="s">
        <v>150</v>
      </c>
      <c r="AB847" s="80" t="s">
        <v>147</v>
      </c>
      <c r="AC847" s="80" t="s">
        <v>60</v>
      </c>
      <c r="AD847" s="80" t="s">
        <v>25</v>
      </c>
      <c r="AE847" s="80" t="s">
        <v>18</v>
      </c>
      <c r="AF847" s="80" t="s">
        <v>145</v>
      </c>
      <c r="AG847" s="80">
        <v>231.67956900596619</v>
      </c>
      <c r="AH847" s="80" t="s">
        <v>33</v>
      </c>
      <c r="AI847">
        <f t="shared" si="84"/>
        <v>2019</v>
      </c>
    </row>
    <row r="848" spans="27:35" x14ac:dyDescent="0.3">
      <c r="AA848" s="80" t="s">
        <v>150</v>
      </c>
      <c r="AB848" s="80" t="s">
        <v>147</v>
      </c>
      <c r="AC848" s="80" t="s">
        <v>60</v>
      </c>
      <c r="AD848" s="80" t="s">
        <v>25</v>
      </c>
      <c r="AE848" s="80" t="s">
        <v>19</v>
      </c>
      <c r="AF848" s="80" t="s">
        <v>145</v>
      </c>
      <c r="AG848" s="80">
        <v>1304.5516110062599</v>
      </c>
      <c r="AH848" s="80" t="s">
        <v>33</v>
      </c>
      <c r="AI848">
        <f t="shared" si="84"/>
        <v>2019</v>
      </c>
    </row>
    <row r="849" spans="27:35" x14ac:dyDescent="0.3">
      <c r="AA849" s="80" t="s">
        <v>150</v>
      </c>
      <c r="AB849" s="80" t="s">
        <v>147</v>
      </c>
      <c r="AC849" s="80" t="s">
        <v>60</v>
      </c>
      <c r="AD849" s="80" t="s">
        <v>25</v>
      </c>
      <c r="AE849" s="80" t="s">
        <v>17</v>
      </c>
      <c r="AF849" s="80" t="s">
        <v>145</v>
      </c>
      <c r="AG849" s="80">
        <v>646.79999800026417</v>
      </c>
      <c r="AH849" s="80" t="s">
        <v>33</v>
      </c>
      <c r="AI849">
        <f t="shared" si="84"/>
        <v>2019</v>
      </c>
    </row>
    <row r="850" spans="27:35" x14ac:dyDescent="0.3">
      <c r="AA850" s="80" t="s">
        <v>150</v>
      </c>
      <c r="AB850" s="80" t="s">
        <v>147</v>
      </c>
      <c r="AC850" s="80" t="s">
        <v>60</v>
      </c>
      <c r="AD850" s="80" t="s">
        <v>16</v>
      </c>
      <c r="AE850" s="80" t="s">
        <v>18</v>
      </c>
      <c r="AF850" s="80" t="s">
        <v>149</v>
      </c>
      <c r="AG850" s="80">
        <v>92.091355185955763</v>
      </c>
      <c r="AH850" s="80" t="s">
        <v>33</v>
      </c>
      <c r="AI850">
        <f t="shared" si="84"/>
        <v>2019</v>
      </c>
    </row>
    <row r="851" spans="27:35" x14ac:dyDescent="0.3">
      <c r="AA851" s="80" t="s">
        <v>150</v>
      </c>
      <c r="AB851" s="80" t="s">
        <v>147</v>
      </c>
      <c r="AC851" s="80" t="s">
        <v>60</v>
      </c>
      <c r="AD851" s="80" t="s">
        <v>16</v>
      </c>
      <c r="AE851" s="80" t="s">
        <v>18</v>
      </c>
      <c r="AF851" s="80" t="s">
        <v>145</v>
      </c>
      <c r="AG851" s="80">
        <v>11351.467400211841</v>
      </c>
      <c r="AH851" s="80" t="s">
        <v>33</v>
      </c>
      <c r="AI851">
        <f t="shared" si="84"/>
        <v>2019</v>
      </c>
    </row>
    <row r="852" spans="27:35" x14ac:dyDescent="0.3">
      <c r="AA852" s="80" t="s">
        <v>150</v>
      </c>
      <c r="AB852" s="80" t="s">
        <v>147</v>
      </c>
      <c r="AC852" s="80" t="s">
        <v>60</v>
      </c>
      <c r="AD852" s="80" t="s">
        <v>16</v>
      </c>
      <c r="AE852" s="80" t="s">
        <v>19</v>
      </c>
      <c r="AF852" s="80" t="s">
        <v>149</v>
      </c>
      <c r="AG852" s="80">
        <v>16.737630978226662</v>
      </c>
      <c r="AH852" s="80" t="s">
        <v>33</v>
      </c>
      <c r="AI852">
        <f t="shared" si="84"/>
        <v>2019</v>
      </c>
    </row>
    <row r="853" spans="27:35" x14ac:dyDescent="0.3">
      <c r="AA853" s="80" t="s">
        <v>150</v>
      </c>
      <c r="AB853" s="80" t="s">
        <v>147</v>
      </c>
      <c r="AC853" s="80" t="s">
        <v>60</v>
      </c>
      <c r="AD853" s="80" t="s">
        <v>16</v>
      </c>
      <c r="AE853" s="80" t="s">
        <v>19</v>
      </c>
      <c r="AF853" s="80" t="s">
        <v>145</v>
      </c>
      <c r="AG853" s="80">
        <v>6155.3644645661116</v>
      </c>
      <c r="AH853" s="80" t="s">
        <v>33</v>
      </c>
      <c r="AI853">
        <f t="shared" si="84"/>
        <v>2019</v>
      </c>
    </row>
    <row r="854" spans="27:35" x14ac:dyDescent="0.3">
      <c r="AA854" s="80" t="s">
        <v>150</v>
      </c>
      <c r="AB854" s="80" t="s">
        <v>147</v>
      </c>
      <c r="AC854" s="80" t="s">
        <v>60</v>
      </c>
      <c r="AD854" s="80" t="s">
        <v>16</v>
      </c>
      <c r="AE854" s="80" t="s">
        <v>17</v>
      </c>
      <c r="AF854" s="80" t="s">
        <v>149</v>
      </c>
      <c r="AG854" s="80">
        <v>8.0569860637187958</v>
      </c>
      <c r="AH854" s="80" t="s">
        <v>33</v>
      </c>
      <c r="AI854">
        <f t="shared" si="84"/>
        <v>2019</v>
      </c>
    </row>
    <row r="855" spans="27:35" x14ac:dyDescent="0.3">
      <c r="AA855" s="80" t="s">
        <v>150</v>
      </c>
      <c r="AB855" s="80" t="s">
        <v>147</v>
      </c>
      <c r="AC855" s="80" t="s">
        <v>60</v>
      </c>
      <c r="AD855" s="80" t="s">
        <v>16</v>
      </c>
      <c r="AE855" s="80" t="s">
        <v>17</v>
      </c>
      <c r="AF855" s="80" t="s">
        <v>145</v>
      </c>
      <c r="AG855" s="80">
        <v>4015.6827373094857</v>
      </c>
      <c r="AH855" s="80" t="s">
        <v>33</v>
      </c>
      <c r="AI855">
        <f t="shared" si="84"/>
        <v>2019</v>
      </c>
    </row>
    <row r="856" spans="27:35" x14ac:dyDescent="0.3">
      <c r="AA856" s="80" t="s">
        <v>150</v>
      </c>
      <c r="AB856" s="80" t="s">
        <v>147</v>
      </c>
      <c r="AC856" s="80" t="s">
        <v>60</v>
      </c>
      <c r="AD856" s="80" t="s">
        <v>13</v>
      </c>
      <c r="AE856" s="80" t="s">
        <v>5</v>
      </c>
      <c r="AF856" s="80" t="s">
        <v>145</v>
      </c>
      <c r="AG856" s="80">
        <v>23.813978031277657</v>
      </c>
      <c r="AH856" s="80" t="s">
        <v>33</v>
      </c>
      <c r="AI856">
        <f t="shared" si="84"/>
        <v>2019</v>
      </c>
    </row>
    <row r="857" spans="27:35" x14ac:dyDescent="0.3">
      <c r="AA857" s="80" t="s">
        <v>150</v>
      </c>
      <c r="AB857" s="80" t="s">
        <v>147</v>
      </c>
      <c r="AC857" s="80" t="s">
        <v>60</v>
      </c>
      <c r="AD857" s="80" t="s">
        <v>13</v>
      </c>
      <c r="AE857" s="80" t="s">
        <v>7</v>
      </c>
      <c r="AF857" s="80" t="s">
        <v>145</v>
      </c>
      <c r="AG857" s="80">
        <v>11609.782774735242</v>
      </c>
      <c r="AH857" s="80">
        <v>0.66144479</v>
      </c>
      <c r="AI857">
        <f t="shared" si="84"/>
        <v>2019</v>
      </c>
    </row>
    <row r="858" spans="27:35" x14ac:dyDescent="0.3">
      <c r="AA858" s="80" t="s">
        <v>150</v>
      </c>
      <c r="AB858" s="80" t="s">
        <v>147</v>
      </c>
      <c r="AC858" s="80" t="s">
        <v>60</v>
      </c>
      <c r="AD858" s="80" t="s">
        <v>13</v>
      </c>
      <c r="AE858" s="80" t="s">
        <v>14</v>
      </c>
      <c r="AF858" s="80" t="s">
        <v>149</v>
      </c>
      <c r="AG858" s="80">
        <v>2.8999979794025421</v>
      </c>
      <c r="AH858" s="80" t="s">
        <v>33</v>
      </c>
      <c r="AI858">
        <f t="shared" si="84"/>
        <v>2019</v>
      </c>
    </row>
    <row r="859" spans="27:35" x14ac:dyDescent="0.3">
      <c r="AA859" s="80" t="s">
        <v>150</v>
      </c>
      <c r="AB859" s="80" t="s">
        <v>147</v>
      </c>
      <c r="AC859" s="80" t="s">
        <v>60</v>
      </c>
      <c r="AD859" s="80" t="s">
        <v>13</v>
      </c>
      <c r="AE859" s="80" t="s">
        <v>14</v>
      </c>
      <c r="AF859" s="80" t="s">
        <v>145</v>
      </c>
      <c r="AG859" s="80">
        <v>29562.281368050724</v>
      </c>
      <c r="AH859" s="80">
        <v>1.1160013</v>
      </c>
      <c r="AI859">
        <f t="shared" si="84"/>
        <v>2019</v>
      </c>
    </row>
    <row r="860" spans="27:35" x14ac:dyDescent="0.3">
      <c r="AA860" s="80" t="s">
        <v>150</v>
      </c>
      <c r="AB860" s="80" t="s">
        <v>147</v>
      </c>
      <c r="AC860" s="80" t="s">
        <v>60</v>
      </c>
      <c r="AD860" s="80" t="s">
        <v>13</v>
      </c>
      <c r="AE860" s="80" t="s">
        <v>6</v>
      </c>
      <c r="AF860" s="80" t="s">
        <v>145</v>
      </c>
      <c r="AG860" s="80">
        <v>171.56666600704193</v>
      </c>
      <c r="AH860" s="80" t="s">
        <v>33</v>
      </c>
      <c r="AI860">
        <f t="shared" si="84"/>
        <v>2019</v>
      </c>
    </row>
    <row r="861" spans="27:35" x14ac:dyDescent="0.3">
      <c r="AA861" s="80" t="s">
        <v>150</v>
      </c>
      <c r="AB861" s="80" t="s">
        <v>147</v>
      </c>
      <c r="AC861" s="80" t="s">
        <v>60</v>
      </c>
      <c r="AD861" s="80" t="s">
        <v>15</v>
      </c>
      <c r="AE861" s="80" t="s">
        <v>14</v>
      </c>
      <c r="AF861" s="80" t="s">
        <v>149</v>
      </c>
      <c r="AG861" s="80">
        <v>0.63333302736282349</v>
      </c>
      <c r="AH861" s="80">
        <v>0.91159575999999998</v>
      </c>
      <c r="AI861">
        <f t="shared" si="84"/>
        <v>2019</v>
      </c>
    </row>
    <row r="862" spans="27:35" x14ac:dyDescent="0.3">
      <c r="AA862" s="80" t="s">
        <v>150</v>
      </c>
      <c r="AB862" s="80" t="s">
        <v>147</v>
      </c>
      <c r="AC862" s="80" t="s">
        <v>60</v>
      </c>
      <c r="AD862" s="80" t="s">
        <v>15</v>
      </c>
      <c r="AE862" s="80" t="s">
        <v>14</v>
      </c>
      <c r="AF862" s="80" t="s">
        <v>145</v>
      </c>
      <c r="AG862" s="80">
        <v>18695.862299211323</v>
      </c>
      <c r="AH862" s="80">
        <v>1.03642985</v>
      </c>
      <c r="AI862">
        <f t="shared" si="84"/>
        <v>2019</v>
      </c>
    </row>
    <row r="863" spans="27:35" x14ac:dyDescent="0.3">
      <c r="AA863" s="80" t="s">
        <v>150</v>
      </c>
      <c r="AB863" s="80" t="s">
        <v>147</v>
      </c>
      <c r="AC863" s="80" t="s">
        <v>60</v>
      </c>
      <c r="AD863" s="80" t="s">
        <v>15</v>
      </c>
      <c r="AE863" s="80" t="s">
        <v>12</v>
      </c>
      <c r="AF863" s="80" t="s">
        <v>145</v>
      </c>
      <c r="AG863" s="80">
        <v>1124.4999979734421</v>
      </c>
      <c r="AH863" s="80">
        <v>0.46532505000000002</v>
      </c>
      <c r="AI863">
        <f t="shared" si="84"/>
        <v>2019</v>
      </c>
    </row>
    <row r="864" spans="27:35" x14ac:dyDescent="0.3">
      <c r="AA864" s="80" t="s">
        <v>150</v>
      </c>
      <c r="AB864" s="80" t="s">
        <v>147</v>
      </c>
      <c r="AC864" s="80" t="s">
        <v>60</v>
      </c>
      <c r="AD864" s="80" t="s">
        <v>4</v>
      </c>
      <c r="AE864" s="80" t="s">
        <v>5</v>
      </c>
      <c r="AF864" s="80" t="s">
        <v>145</v>
      </c>
      <c r="AG864" s="80">
        <v>7420.3899057544768</v>
      </c>
      <c r="AH864" s="80" t="s">
        <v>33</v>
      </c>
      <c r="AI864">
        <f t="shared" si="84"/>
        <v>2019</v>
      </c>
    </row>
    <row r="865" spans="27:35" x14ac:dyDescent="0.3">
      <c r="AA865" s="80" t="s">
        <v>150</v>
      </c>
      <c r="AB865" s="80" t="s">
        <v>147</v>
      </c>
      <c r="AC865" s="80" t="s">
        <v>60</v>
      </c>
      <c r="AD865" s="80" t="s">
        <v>4</v>
      </c>
      <c r="AE865" s="80" t="s">
        <v>7</v>
      </c>
      <c r="AF865" s="80" t="s">
        <v>145</v>
      </c>
      <c r="AG865" s="80">
        <v>374160.98523537442</v>
      </c>
      <c r="AH865" s="80">
        <v>0.79650633000000004</v>
      </c>
      <c r="AI865">
        <f t="shared" si="84"/>
        <v>2019</v>
      </c>
    </row>
    <row r="866" spans="27:35" x14ac:dyDescent="0.3">
      <c r="AA866" s="80" t="s">
        <v>150</v>
      </c>
      <c r="AB866" s="80" t="s">
        <v>147</v>
      </c>
      <c r="AC866" s="80" t="s">
        <v>60</v>
      </c>
      <c r="AD866" s="80" t="s">
        <v>4</v>
      </c>
      <c r="AE866" s="80" t="s">
        <v>8</v>
      </c>
      <c r="AF866" s="80" t="s">
        <v>145</v>
      </c>
      <c r="AG866" s="80">
        <v>113440.06374528632</v>
      </c>
      <c r="AH866" s="80">
        <v>1.5041741399999999</v>
      </c>
      <c r="AI866">
        <f t="shared" si="84"/>
        <v>2019</v>
      </c>
    </row>
    <row r="867" spans="27:35" x14ac:dyDescent="0.3">
      <c r="AA867" s="80" t="s">
        <v>150</v>
      </c>
      <c r="AB867" s="80" t="s">
        <v>147</v>
      </c>
      <c r="AC867" s="80" t="s">
        <v>60</v>
      </c>
      <c r="AD867" s="80" t="s">
        <v>4</v>
      </c>
      <c r="AE867" s="80" t="s">
        <v>9</v>
      </c>
      <c r="AF867" s="80" t="s">
        <v>145</v>
      </c>
      <c r="AG867" s="80">
        <v>69285.509915310889</v>
      </c>
      <c r="AH867" s="80">
        <v>0.85138946000000004</v>
      </c>
      <c r="AI867">
        <f t="shared" si="84"/>
        <v>2019</v>
      </c>
    </row>
    <row r="868" spans="27:35" x14ac:dyDescent="0.3">
      <c r="AA868" s="80" t="s">
        <v>150</v>
      </c>
      <c r="AB868" s="80" t="s">
        <v>147</v>
      </c>
      <c r="AC868" s="80" t="s">
        <v>60</v>
      </c>
      <c r="AD868" s="80" t="s">
        <v>4</v>
      </c>
      <c r="AE868" s="80" t="s">
        <v>6</v>
      </c>
      <c r="AF868" s="80" t="s">
        <v>145</v>
      </c>
      <c r="AG868" s="80">
        <v>29772.104101389647</v>
      </c>
      <c r="AH868" s="80" t="s">
        <v>33</v>
      </c>
      <c r="AI868">
        <f t="shared" si="84"/>
        <v>2019</v>
      </c>
    </row>
    <row r="869" spans="27:35" x14ac:dyDescent="0.3">
      <c r="AA869" s="80" t="s">
        <v>150</v>
      </c>
      <c r="AB869" s="80" t="s">
        <v>147</v>
      </c>
      <c r="AC869" s="80" t="s">
        <v>60</v>
      </c>
      <c r="AD869" s="80" t="s">
        <v>4</v>
      </c>
      <c r="AE869" s="80" t="s">
        <v>10</v>
      </c>
      <c r="AF869" s="80" t="s">
        <v>145</v>
      </c>
      <c r="AG869" s="80">
        <v>2261.6655610874295</v>
      </c>
      <c r="AH869" s="80">
        <v>2.7341623899999998</v>
      </c>
      <c r="AI869">
        <f t="shared" si="84"/>
        <v>2019</v>
      </c>
    </row>
    <row r="870" spans="27:35" x14ac:dyDescent="0.3">
      <c r="AA870" s="80" t="s">
        <v>150</v>
      </c>
      <c r="AB870" s="80" t="s">
        <v>147</v>
      </c>
      <c r="AC870" s="80" t="s">
        <v>60</v>
      </c>
      <c r="AD870" s="80" t="s">
        <v>11</v>
      </c>
      <c r="AE870" s="80" t="s">
        <v>8</v>
      </c>
      <c r="AF870" s="80" t="s">
        <v>145</v>
      </c>
      <c r="AG870" s="80">
        <v>20436.096541110426</v>
      </c>
      <c r="AH870" s="80">
        <v>1.06833136</v>
      </c>
      <c r="AI870">
        <f t="shared" si="84"/>
        <v>2019</v>
      </c>
    </row>
    <row r="871" spans="27:35" x14ac:dyDescent="0.3">
      <c r="AA871" s="80" t="s">
        <v>150</v>
      </c>
      <c r="AB871" s="80" t="s">
        <v>147</v>
      </c>
      <c r="AC871" s="80" t="s">
        <v>60</v>
      </c>
      <c r="AD871" s="80" t="s">
        <v>11</v>
      </c>
      <c r="AE871" s="80" t="s">
        <v>9</v>
      </c>
      <c r="AF871" s="80" t="s">
        <v>145</v>
      </c>
      <c r="AG871" s="80">
        <v>5571.7601650282741</v>
      </c>
      <c r="AH871" s="80">
        <v>0.69110397000000001</v>
      </c>
      <c r="AI871">
        <f t="shared" si="84"/>
        <v>2019</v>
      </c>
    </row>
    <row r="872" spans="27:35" x14ac:dyDescent="0.3">
      <c r="AA872" s="80" t="s">
        <v>150</v>
      </c>
      <c r="AB872" s="80" t="s">
        <v>147</v>
      </c>
      <c r="AC872" s="80" t="s">
        <v>60</v>
      </c>
      <c r="AD872" s="80" t="s">
        <v>11</v>
      </c>
      <c r="AE872" s="80" t="s">
        <v>10</v>
      </c>
      <c r="AF872" s="80" t="s">
        <v>145</v>
      </c>
      <c r="AG872" s="80">
        <v>341.13440598547459</v>
      </c>
      <c r="AH872" s="80">
        <v>1.79264786</v>
      </c>
      <c r="AI872">
        <f t="shared" si="84"/>
        <v>2019</v>
      </c>
    </row>
    <row r="873" spans="27:35" x14ac:dyDescent="0.3">
      <c r="AA873" s="80" t="s">
        <v>150</v>
      </c>
      <c r="AB873" s="80" t="s">
        <v>147</v>
      </c>
      <c r="AC873" s="80" t="s">
        <v>60</v>
      </c>
      <c r="AD873" s="80" t="s">
        <v>11</v>
      </c>
      <c r="AE873" s="80" t="s">
        <v>12</v>
      </c>
      <c r="AF873" s="80" t="s">
        <v>145</v>
      </c>
      <c r="AG873" s="80">
        <v>4056.917180031538</v>
      </c>
      <c r="AH873" s="80">
        <v>0.68493598</v>
      </c>
      <c r="AI873">
        <f t="shared" si="84"/>
        <v>2019</v>
      </c>
    </row>
    <row r="874" spans="27:35" x14ac:dyDescent="0.3">
      <c r="AA874" s="80" t="s">
        <v>150</v>
      </c>
      <c r="AB874" s="80" t="s">
        <v>147</v>
      </c>
      <c r="AC874" s="80" t="s">
        <v>61</v>
      </c>
      <c r="AD874" s="80" t="s">
        <v>27</v>
      </c>
      <c r="AE874" s="80" t="s">
        <v>28</v>
      </c>
      <c r="AF874" s="80" t="s">
        <v>145</v>
      </c>
      <c r="AG874" s="80">
        <v>299.83870899677277</v>
      </c>
      <c r="AH874" s="80" t="s">
        <v>33</v>
      </c>
      <c r="AI874">
        <f t="shared" si="84"/>
        <v>2019</v>
      </c>
    </row>
    <row r="875" spans="27:35" x14ac:dyDescent="0.3">
      <c r="AA875" s="80" t="s">
        <v>150</v>
      </c>
      <c r="AB875" s="80" t="s">
        <v>147</v>
      </c>
      <c r="AC875" s="80" t="s">
        <v>61</v>
      </c>
      <c r="AD875" s="80" t="s">
        <v>20</v>
      </c>
      <c r="AE875" s="80" t="s">
        <v>5</v>
      </c>
      <c r="AF875" s="80" t="s">
        <v>145</v>
      </c>
      <c r="AG875" s="80">
        <v>15</v>
      </c>
      <c r="AH875" s="80" t="s">
        <v>33</v>
      </c>
      <c r="AI875">
        <f t="shared" si="84"/>
        <v>2019</v>
      </c>
    </row>
    <row r="876" spans="27:35" x14ac:dyDescent="0.3">
      <c r="AA876" s="80" t="s">
        <v>150</v>
      </c>
      <c r="AB876" s="80" t="s">
        <v>147</v>
      </c>
      <c r="AC876" s="80" t="s">
        <v>61</v>
      </c>
      <c r="AD876" s="80" t="s">
        <v>20</v>
      </c>
      <c r="AE876" s="80" t="s">
        <v>7</v>
      </c>
      <c r="AF876" s="80" t="s">
        <v>145</v>
      </c>
      <c r="AG876" s="80">
        <v>9342.7827779874206</v>
      </c>
      <c r="AH876" s="80" t="s">
        <v>33</v>
      </c>
      <c r="AI876">
        <f t="shared" si="84"/>
        <v>2019</v>
      </c>
    </row>
    <row r="877" spans="27:35" x14ac:dyDescent="0.3">
      <c r="AA877" s="80" t="s">
        <v>150</v>
      </c>
      <c r="AB877" s="80" t="s">
        <v>147</v>
      </c>
      <c r="AC877" s="80" t="s">
        <v>61</v>
      </c>
      <c r="AD877" s="80" t="s">
        <v>20</v>
      </c>
      <c r="AE877" s="80" t="s">
        <v>14</v>
      </c>
      <c r="AF877" s="80" t="s">
        <v>145</v>
      </c>
      <c r="AG877" s="80">
        <v>2608.921500120312</v>
      </c>
      <c r="AH877" s="80" t="s">
        <v>33</v>
      </c>
      <c r="AI877">
        <f t="shared" si="84"/>
        <v>2019</v>
      </c>
    </row>
    <row r="878" spans="27:35" x14ac:dyDescent="0.3">
      <c r="AA878" s="80" t="s">
        <v>150</v>
      </c>
      <c r="AB878" s="80" t="s">
        <v>147</v>
      </c>
      <c r="AC878" s="80" t="s">
        <v>61</v>
      </c>
      <c r="AD878" s="80" t="s">
        <v>20</v>
      </c>
      <c r="AE878" s="80" t="s">
        <v>6</v>
      </c>
      <c r="AF878" s="80" t="s">
        <v>145</v>
      </c>
      <c r="AG878" s="80">
        <v>336.766665995121</v>
      </c>
      <c r="AH878" s="80" t="s">
        <v>33</v>
      </c>
      <c r="AI878">
        <f t="shared" si="84"/>
        <v>2019</v>
      </c>
    </row>
    <row r="879" spans="27:35" x14ac:dyDescent="0.3">
      <c r="AA879" s="80" t="s">
        <v>150</v>
      </c>
      <c r="AB879" s="80" t="s">
        <v>147</v>
      </c>
      <c r="AC879" s="80" t="s">
        <v>61</v>
      </c>
      <c r="AD879" s="80" t="s">
        <v>24</v>
      </c>
      <c r="AE879" s="80" t="s">
        <v>22</v>
      </c>
      <c r="AF879" s="80" t="s">
        <v>145</v>
      </c>
      <c r="AG879" s="80">
        <v>1147.2612869888544</v>
      </c>
      <c r="AH879" s="80" t="s">
        <v>33</v>
      </c>
      <c r="AI879">
        <f t="shared" si="84"/>
        <v>2019</v>
      </c>
    </row>
    <row r="880" spans="27:35" x14ac:dyDescent="0.3">
      <c r="AA880" s="80" t="s">
        <v>150</v>
      </c>
      <c r="AB880" s="80" t="s">
        <v>147</v>
      </c>
      <c r="AC880" s="80" t="s">
        <v>61</v>
      </c>
      <c r="AD880" s="80" t="s">
        <v>24</v>
      </c>
      <c r="AE880" s="80" t="s">
        <v>23</v>
      </c>
      <c r="AF880" s="80" t="s">
        <v>145</v>
      </c>
      <c r="AG880" s="80">
        <v>798.17204098403454</v>
      </c>
      <c r="AH880" s="80" t="s">
        <v>33</v>
      </c>
      <c r="AI880">
        <f t="shared" si="84"/>
        <v>2019</v>
      </c>
    </row>
    <row r="881" spans="27:35" x14ac:dyDescent="0.3">
      <c r="AA881" s="80" t="s">
        <v>150</v>
      </c>
      <c r="AB881" s="80" t="s">
        <v>147</v>
      </c>
      <c r="AC881" s="80" t="s">
        <v>61</v>
      </c>
      <c r="AD881" s="80" t="s">
        <v>116</v>
      </c>
      <c r="AE881" s="80" t="s">
        <v>22</v>
      </c>
      <c r="AF881" s="80" t="s">
        <v>145</v>
      </c>
      <c r="AG881" s="80">
        <v>2978.1118059009314</v>
      </c>
      <c r="AH881" s="80" t="s">
        <v>33</v>
      </c>
      <c r="AI881">
        <f t="shared" si="84"/>
        <v>2019</v>
      </c>
    </row>
    <row r="882" spans="27:35" x14ac:dyDescent="0.3">
      <c r="AA882" s="80" t="s">
        <v>150</v>
      </c>
      <c r="AB882" s="80" t="s">
        <v>147</v>
      </c>
      <c r="AC882" s="80" t="s">
        <v>61</v>
      </c>
      <c r="AD882" s="80" t="s">
        <v>116</v>
      </c>
      <c r="AE882" s="80" t="s">
        <v>23</v>
      </c>
      <c r="AF882" s="80" t="s">
        <v>145</v>
      </c>
      <c r="AG882" s="80">
        <v>2300.5548259615898</v>
      </c>
      <c r="AH882" s="80" t="s">
        <v>33</v>
      </c>
      <c r="AI882">
        <f t="shared" si="84"/>
        <v>2019</v>
      </c>
    </row>
    <row r="883" spans="27:35" x14ac:dyDescent="0.3">
      <c r="AA883" s="80" t="s">
        <v>150</v>
      </c>
      <c r="AB883" s="80" t="s">
        <v>147</v>
      </c>
      <c r="AC883" s="80" t="s">
        <v>61</v>
      </c>
      <c r="AD883" s="80" t="s">
        <v>26</v>
      </c>
      <c r="AE883" s="80" t="s">
        <v>18</v>
      </c>
      <c r="AF883" s="80" t="s">
        <v>145</v>
      </c>
      <c r="AG883" s="80">
        <v>8395.7247115969658</v>
      </c>
      <c r="AH883" s="80" t="s">
        <v>33</v>
      </c>
      <c r="AI883">
        <f t="shared" si="84"/>
        <v>2019</v>
      </c>
    </row>
    <row r="884" spans="27:35" x14ac:dyDescent="0.3">
      <c r="AA884" s="80" t="s">
        <v>150</v>
      </c>
      <c r="AB884" s="80" t="s">
        <v>147</v>
      </c>
      <c r="AC884" s="80" t="s">
        <v>61</v>
      </c>
      <c r="AD884" s="80" t="s">
        <v>26</v>
      </c>
      <c r="AE884" s="80" t="s">
        <v>19</v>
      </c>
      <c r="AF884" s="80" t="s">
        <v>149</v>
      </c>
      <c r="AG884" s="80">
        <v>0.93333297967910767</v>
      </c>
      <c r="AH884" s="80" t="s">
        <v>33</v>
      </c>
      <c r="AI884">
        <f t="shared" si="84"/>
        <v>2019</v>
      </c>
    </row>
    <row r="885" spans="27:35" x14ac:dyDescent="0.3">
      <c r="AA885" s="80" t="s">
        <v>150</v>
      </c>
      <c r="AB885" s="80" t="s">
        <v>147</v>
      </c>
      <c r="AC885" s="80" t="s">
        <v>61</v>
      </c>
      <c r="AD885" s="80" t="s">
        <v>26</v>
      </c>
      <c r="AE885" s="80" t="s">
        <v>19</v>
      </c>
      <c r="AF885" s="80" t="s">
        <v>145</v>
      </c>
      <c r="AG885" s="80">
        <v>9594.8526575937867</v>
      </c>
      <c r="AH885" s="80" t="s">
        <v>33</v>
      </c>
      <c r="AI885">
        <f t="shared" si="84"/>
        <v>2019</v>
      </c>
    </row>
    <row r="886" spans="27:35" x14ac:dyDescent="0.3">
      <c r="AA886" s="80" t="s">
        <v>150</v>
      </c>
      <c r="AB886" s="80" t="s">
        <v>147</v>
      </c>
      <c r="AC886" s="80" t="s">
        <v>61</v>
      </c>
      <c r="AD886" s="80" t="s">
        <v>26</v>
      </c>
      <c r="AE886" s="80" t="s">
        <v>17</v>
      </c>
      <c r="AF886" s="80" t="s">
        <v>145</v>
      </c>
      <c r="AG886" s="80">
        <v>874.19999894499779</v>
      </c>
      <c r="AH886" s="80" t="s">
        <v>33</v>
      </c>
      <c r="AI886">
        <f t="shared" si="84"/>
        <v>2019</v>
      </c>
    </row>
    <row r="887" spans="27:35" x14ac:dyDescent="0.3">
      <c r="AA887" s="80" t="s">
        <v>150</v>
      </c>
      <c r="AB887" s="80" t="s">
        <v>147</v>
      </c>
      <c r="AC887" s="80" t="s">
        <v>61</v>
      </c>
      <c r="AD887" s="80" t="s">
        <v>25</v>
      </c>
      <c r="AE887" s="80" t="s">
        <v>18</v>
      </c>
      <c r="AF887" s="80" t="s">
        <v>145</v>
      </c>
      <c r="AG887" s="80">
        <v>112.83333200216293</v>
      </c>
      <c r="AH887" s="80" t="s">
        <v>33</v>
      </c>
      <c r="AI887">
        <f t="shared" si="84"/>
        <v>2019</v>
      </c>
    </row>
    <row r="888" spans="27:35" x14ac:dyDescent="0.3">
      <c r="AA888" s="80" t="s">
        <v>150</v>
      </c>
      <c r="AB888" s="80" t="s">
        <v>147</v>
      </c>
      <c r="AC888" s="80" t="s">
        <v>61</v>
      </c>
      <c r="AD888" s="80" t="s">
        <v>25</v>
      </c>
      <c r="AE888" s="80" t="s">
        <v>19</v>
      </c>
      <c r="AF888" s="80" t="s">
        <v>145</v>
      </c>
      <c r="AG888" s="80">
        <v>1342.2548369765282</v>
      </c>
      <c r="AH888" s="80" t="s">
        <v>33</v>
      </c>
      <c r="AI888">
        <f t="shared" si="84"/>
        <v>2019</v>
      </c>
    </row>
    <row r="889" spans="27:35" x14ac:dyDescent="0.3">
      <c r="AA889" s="80" t="s">
        <v>150</v>
      </c>
      <c r="AB889" s="80" t="s">
        <v>147</v>
      </c>
      <c r="AC889" s="80" t="s">
        <v>61</v>
      </c>
      <c r="AD889" s="80" t="s">
        <v>25</v>
      </c>
      <c r="AE889" s="80" t="s">
        <v>17</v>
      </c>
      <c r="AF889" s="80" t="s">
        <v>145</v>
      </c>
      <c r="AG889" s="80">
        <v>602.89999997615814</v>
      </c>
      <c r="AH889" s="80" t="s">
        <v>33</v>
      </c>
      <c r="AI889">
        <f t="shared" si="84"/>
        <v>2019</v>
      </c>
    </row>
    <row r="890" spans="27:35" x14ac:dyDescent="0.3">
      <c r="AA890" s="80" t="s">
        <v>150</v>
      </c>
      <c r="AB890" s="80" t="s">
        <v>147</v>
      </c>
      <c r="AC890" s="80" t="s">
        <v>61</v>
      </c>
      <c r="AD890" s="80" t="s">
        <v>16</v>
      </c>
      <c r="AE890" s="80" t="s">
        <v>18</v>
      </c>
      <c r="AF890" s="80" t="s">
        <v>149</v>
      </c>
      <c r="AG890" s="80">
        <v>35.64191398024559</v>
      </c>
      <c r="AH890" s="80" t="s">
        <v>33</v>
      </c>
      <c r="AI890">
        <f t="shared" si="84"/>
        <v>2019</v>
      </c>
    </row>
    <row r="891" spans="27:35" x14ac:dyDescent="0.3">
      <c r="AA891" s="80" t="s">
        <v>150</v>
      </c>
      <c r="AB891" s="80" t="s">
        <v>147</v>
      </c>
      <c r="AC891" s="80" t="s">
        <v>61</v>
      </c>
      <c r="AD891" s="80" t="s">
        <v>16</v>
      </c>
      <c r="AE891" s="80" t="s">
        <v>18</v>
      </c>
      <c r="AF891" s="80" t="s">
        <v>145</v>
      </c>
      <c r="AG891" s="80">
        <v>15450.967458602041</v>
      </c>
      <c r="AH891" s="80" t="s">
        <v>33</v>
      </c>
      <c r="AI891">
        <f t="shared" si="84"/>
        <v>2019</v>
      </c>
    </row>
    <row r="892" spans="27:35" x14ac:dyDescent="0.3">
      <c r="AA892" s="80" t="s">
        <v>150</v>
      </c>
      <c r="AB892" s="80" t="s">
        <v>147</v>
      </c>
      <c r="AC892" s="80" t="s">
        <v>61</v>
      </c>
      <c r="AD892" s="80" t="s">
        <v>16</v>
      </c>
      <c r="AE892" s="80" t="s">
        <v>19</v>
      </c>
      <c r="AF892" s="80" t="s">
        <v>149</v>
      </c>
      <c r="AG892" s="80">
        <v>9.6677360236644745</v>
      </c>
      <c r="AH892" s="80" t="s">
        <v>33</v>
      </c>
      <c r="AI892">
        <f t="shared" si="84"/>
        <v>2019</v>
      </c>
    </row>
    <row r="893" spans="27:35" x14ac:dyDescent="0.3">
      <c r="AA893" s="80" t="s">
        <v>150</v>
      </c>
      <c r="AB893" s="80" t="s">
        <v>147</v>
      </c>
      <c r="AC893" s="80" t="s">
        <v>61</v>
      </c>
      <c r="AD893" s="80" t="s">
        <v>16</v>
      </c>
      <c r="AE893" s="80" t="s">
        <v>19</v>
      </c>
      <c r="AF893" s="80" t="s">
        <v>145</v>
      </c>
      <c r="AG893" s="80">
        <v>6412.9580148495734</v>
      </c>
      <c r="AH893" s="80" t="s">
        <v>33</v>
      </c>
      <c r="AI893">
        <f t="shared" si="84"/>
        <v>2019</v>
      </c>
    </row>
    <row r="894" spans="27:35" x14ac:dyDescent="0.3">
      <c r="AA894" s="80" t="s">
        <v>150</v>
      </c>
      <c r="AB894" s="80" t="s">
        <v>147</v>
      </c>
      <c r="AC894" s="80" t="s">
        <v>61</v>
      </c>
      <c r="AD894" s="80" t="s">
        <v>16</v>
      </c>
      <c r="AE894" s="80" t="s">
        <v>17</v>
      </c>
      <c r="AF894" s="80" t="s">
        <v>149</v>
      </c>
      <c r="AG894" s="80">
        <v>2.4666660130023956</v>
      </c>
      <c r="AH894" s="80" t="s">
        <v>33</v>
      </c>
      <c r="AI894">
        <f t="shared" si="84"/>
        <v>2019</v>
      </c>
    </row>
    <row r="895" spans="27:35" x14ac:dyDescent="0.3">
      <c r="AA895" s="80" t="s">
        <v>150</v>
      </c>
      <c r="AB895" s="80" t="s">
        <v>147</v>
      </c>
      <c r="AC895" s="80" t="s">
        <v>61</v>
      </c>
      <c r="AD895" s="80" t="s">
        <v>16</v>
      </c>
      <c r="AE895" s="80" t="s">
        <v>17</v>
      </c>
      <c r="AF895" s="80" t="s">
        <v>145</v>
      </c>
      <c r="AG895" s="80">
        <v>3496.1537270136178</v>
      </c>
      <c r="AH895" s="80" t="s">
        <v>33</v>
      </c>
      <c r="AI895">
        <f t="shared" si="84"/>
        <v>2019</v>
      </c>
    </row>
    <row r="896" spans="27:35" x14ac:dyDescent="0.3">
      <c r="AA896" s="80" t="s">
        <v>150</v>
      </c>
      <c r="AB896" s="80" t="s">
        <v>147</v>
      </c>
      <c r="AC896" s="80" t="s">
        <v>61</v>
      </c>
      <c r="AD896" s="80" t="s">
        <v>13</v>
      </c>
      <c r="AE896" s="80" t="s">
        <v>5</v>
      </c>
      <c r="AF896" s="80" t="s">
        <v>145</v>
      </c>
      <c r="AG896" s="80">
        <v>71.899995073676109</v>
      </c>
      <c r="AH896" s="80" t="s">
        <v>33</v>
      </c>
      <c r="AI896">
        <f t="shared" si="84"/>
        <v>2019</v>
      </c>
    </row>
    <row r="897" spans="27:35" x14ac:dyDescent="0.3">
      <c r="AA897" s="80" t="s">
        <v>150</v>
      </c>
      <c r="AB897" s="80" t="s">
        <v>147</v>
      </c>
      <c r="AC897" s="80" t="s">
        <v>61</v>
      </c>
      <c r="AD897" s="80" t="s">
        <v>13</v>
      </c>
      <c r="AE897" s="80" t="s">
        <v>7</v>
      </c>
      <c r="AF897" s="80" t="s">
        <v>145</v>
      </c>
      <c r="AG897" s="80">
        <v>12248.677397094667</v>
      </c>
      <c r="AH897" s="80">
        <v>0.63458475999999997</v>
      </c>
      <c r="AI897">
        <f t="shared" si="84"/>
        <v>2019</v>
      </c>
    </row>
    <row r="898" spans="27:35" x14ac:dyDescent="0.3">
      <c r="AA898" s="80" t="s">
        <v>150</v>
      </c>
      <c r="AB898" s="80" t="s">
        <v>147</v>
      </c>
      <c r="AC898" s="80" t="s">
        <v>61</v>
      </c>
      <c r="AD898" s="80" t="s">
        <v>13</v>
      </c>
      <c r="AE898" s="80" t="s">
        <v>14</v>
      </c>
      <c r="AF898" s="80" t="s">
        <v>149</v>
      </c>
      <c r="AG898" s="80">
        <v>0.69999998807907104</v>
      </c>
      <c r="AH898" s="80" t="s">
        <v>33</v>
      </c>
      <c r="AI898">
        <f t="shared" si="84"/>
        <v>2019</v>
      </c>
    </row>
    <row r="899" spans="27:35" x14ac:dyDescent="0.3">
      <c r="AA899" s="80" t="s">
        <v>150</v>
      </c>
      <c r="AB899" s="80" t="s">
        <v>147</v>
      </c>
      <c r="AC899" s="80" t="s">
        <v>61</v>
      </c>
      <c r="AD899" s="80" t="s">
        <v>13</v>
      </c>
      <c r="AE899" s="80" t="s">
        <v>14</v>
      </c>
      <c r="AF899" s="80" t="s">
        <v>145</v>
      </c>
      <c r="AG899" s="80">
        <v>31106.213564310223</v>
      </c>
      <c r="AH899" s="80">
        <v>1.1551107599999999</v>
      </c>
      <c r="AI899">
        <f t="shared" si="84"/>
        <v>2019</v>
      </c>
    </row>
    <row r="900" spans="27:35" x14ac:dyDescent="0.3">
      <c r="AA900" s="80" t="s">
        <v>150</v>
      </c>
      <c r="AB900" s="80" t="s">
        <v>147</v>
      </c>
      <c r="AC900" s="80" t="s">
        <v>61</v>
      </c>
      <c r="AD900" s="80" t="s">
        <v>13</v>
      </c>
      <c r="AE900" s="80" t="s">
        <v>6</v>
      </c>
      <c r="AF900" s="80" t="s">
        <v>145</v>
      </c>
      <c r="AG900" s="80">
        <v>459.1720419973135</v>
      </c>
      <c r="AH900" s="80" t="s">
        <v>33</v>
      </c>
      <c r="AI900">
        <f t="shared" si="84"/>
        <v>2019</v>
      </c>
    </row>
    <row r="901" spans="27:35" x14ac:dyDescent="0.3">
      <c r="AA901" s="80" t="s">
        <v>150</v>
      </c>
      <c r="AB901" s="80" t="s">
        <v>147</v>
      </c>
      <c r="AC901" s="80" t="s">
        <v>61</v>
      </c>
      <c r="AD901" s="80" t="s">
        <v>15</v>
      </c>
      <c r="AE901" s="80" t="s">
        <v>14</v>
      </c>
      <c r="AF901" s="80" t="s">
        <v>149</v>
      </c>
      <c r="AG901" s="80">
        <v>0.83333301544189453</v>
      </c>
      <c r="AH901" s="80">
        <v>1.7605731200000001</v>
      </c>
      <c r="AI901">
        <f t="shared" si="84"/>
        <v>2019</v>
      </c>
    </row>
    <row r="902" spans="27:35" x14ac:dyDescent="0.3">
      <c r="AA902" s="80" t="s">
        <v>150</v>
      </c>
      <c r="AB902" s="80" t="s">
        <v>147</v>
      </c>
      <c r="AC902" s="80" t="s">
        <v>61</v>
      </c>
      <c r="AD902" s="80" t="s">
        <v>15</v>
      </c>
      <c r="AE902" s="80" t="s">
        <v>14</v>
      </c>
      <c r="AF902" s="80" t="s">
        <v>145</v>
      </c>
      <c r="AG902" s="80">
        <v>20257.454758353531</v>
      </c>
      <c r="AH902" s="80">
        <v>1.0551677699999999</v>
      </c>
      <c r="AI902">
        <f t="shared" si="84"/>
        <v>2019</v>
      </c>
    </row>
    <row r="903" spans="27:35" x14ac:dyDescent="0.3">
      <c r="AA903" s="80" t="s">
        <v>150</v>
      </c>
      <c r="AB903" s="80" t="s">
        <v>147</v>
      </c>
      <c r="AC903" s="80" t="s">
        <v>61</v>
      </c>
      <c r="AD903" s="80" t="s">
        <v>15</v>
      </c>
      <c r="AE903" s="80" t="s">
        <v>12</v>
      </c>
      <c r="AF903" s="80" t="s">
        <v>145</v>
      </c>
      <c r="AG903" s="80">
        <v>893.36666497588158</v>
      </c>
      <c r="AH903" s="80">
        <v>0.46293276999999999</v>
      </c>
      <c r="AI903">
        <f t="shared" si="84"/>
        <v>2019</v>
      </c>
    </row>
    <row r="904" spans="27:35" x14ac:dyDescent="0.3">
      <c r="AA904" s="80" t="s">
        <v>150</v>
      </c>
      <c r="AB904" s="80" t="s">
        <v>147</v>
      </c>
      <c r="AC904" s="80" t="s">
        <v>61</v>
      </c>
      <c r="AD904" s="80" t="s">
        <v>4</v>
      </c>
      <c r="AE904" s="80" t="s">
        <v>5</v>
      </c>
      <c r="AF904" s="80" t="s">
        <v>145</v>
      </c>
      <c r="AG904" s="80">
        <v>6913.5092386119068</v>
      </c>
      <c r="AH904" s="80" t="s">
        <v>33</v>
      </c>
      <c r="AI904">
        <f t="shared" si="84"/>
        <v>2019</v>
      </c>
    </row>
    <row r="905" spans="27:35" x14ac:dyDescent="0.3">
      <c r="AA905" s="80" t="s">
        <v>150</v>
      </c>
      <c r="AB905" s="80" t="s">
        <v>147</v>
      </c>
      <c r="AC905" s="80" t="s">
        <v>61</v>
      </c>
      <c r="AD905" s="80" t="s">
        <v>4</v>
      </c>
      <c r="AE905" s="80" t="s">
        <v>7</v>
      </c>
      <c r="AF905" s="80" t="s">
        <v>145</v>
      </c>
      <c r="AG905" s="80">
        <v>354043.72848194838</v>
      </c>
      <c r="AH905" s="80">
        <v>0.77610173999999998</v>
      </c>
      <c r="AI905">
        <f t="shared" si="84"/>
        <v>2019</v>
      </c>
    </row>
    <row r="906" spans="27:35" x14ac:dyDescent="0.3">
      <c r="AA906" s="80" t="s">
        <v>150</v>
      </c>
      <c r="AB906" s="80" t="s">
        <v>147</v>
      </c>
      <c r="AC906" s="80" t="s">
        <v>61</v>
      </c>
      <c r="AD906" s="80" t="s">
        <v>4</v>
      </c>
      <c r="AE906" s="80" t="s">
        <v>8</v>
      </c>
      <c r="AF906" s="80" t="s">
        <v>145</v>
      </c>
      <c r="AG906" s="80">
        <v>111060.9713877365</v>
      </c>
      <c r="AH906" s="80">
        <v>1.45613978</v>
      </c>
      <c r="AI906">
        <f t="shared" ref="AI906:AI969" si="85">VALUE(LEFT(AA906,4))</f>
        <v>2019</v>
      </c>
    </row>
    <row r="907" spans="27:35" x14ac:dyDescent="0.3">
      <c r="AA907" s="80" t="s">
        <v>150</v>
      </c>
      <c r="AB907" s="80" t="s">
        <v>147</v>
      </c>
      <c r="AC907" s="80" t="s">
        <v>61</v>
      </c>
      <c r="AD907" s="80" t="s">
        <v>4</v>
      </c>
      <c r="AE907" s="80" t="s">
        <v>9</v>
      </c>
      <c r="AF907" s="80" t="s">
        <v>145</v>
      </c>
      <c r="AG907" s="80">
        <v>64615.213238619268</v>
      </c>
      <c r="AH907" s="80">
        <v>0.81450993999999999</v>
      </c>
      <c r="AI907">
        <f t="shared" si="85"/>
        <v>2019</v>
      </c>
    </row>
    <row r="908" spans="27:35" x14ac:dyDescent="0.3">
      <c r="AA908" s="80" t="s">
        <v>150</v>
      </c>
      <c r="AB908" s="80" t="s">
        <v>147</v>
      </c>
      <c r="AC908" s="80" t="s">
        <v>61</v>
      </c>
      <c r="AD908" s="80" t="s">
        <v>4</v>
      </c>
      <c r="AE908" s="80" t="s">
        <v>6</v>
      </c>
      <c r="AF908" s="80" t="s">
        <v>145</v>
      </c>
      <c r="AG908" s="80">
        <v>27845.871821813285</v>
      </c>
      <c r="AH908" s="80" t="s">
        <v>33</v>
      </c>
      <c r="AI908">
        <f t="shared" si="85"/>
        <v>2019</v>
      </c>
    </row>
    <row r="909" spans="27:35" x14ac:dyDescent="0.3">
      <c r="AA909" s="80" t="s">
        <v>150</v>
      </c>
      <c r="AB909" s="80" t="s">
        <v>147</v>
      </c>
      <c r="AC909" s="80" t="s">
        <v>61</v>
      </c>
      <c r="AD909" s="80" t="s">
        <v>4</v>
      </c>
      <c r="AE909" s="80" t="s">
        <v>10</v>
      </c>
      <c r="AF909" s="80" t="s">
        <v>145</v>
      </c>
      <c r="AG909" s="80">
        <v>2285.8687901943922</v>
      </c>
      <c r="AH909" s="80">
        <v>2.8516732199999999</v>
      </c>
      <c r="AI909">
        <f t="shared" si="85"/>
        <v>2019</v>
      </c>
    </row>
    <row r="910" spans="27:35" x14ac:dyDescent="0.3">
      <c r="AA910" s="80" t="s">
        <v>150</v>
      </c>
      <c r="AB910" s="80" t="s">
        <v>147</v>
      </c>
      <c r="AC910" s="80" t="s">
        <v>61</v>
      </c>
      <c r="AD910" s="80" t="s">
        <v>11</v>
      </c>
      <c r="AE910" s="80" t="s">
        <v>8</v>
      </c>
      <c r="AF910" s="80" t="s">
        <v>145</v>
      </c>
      <c r="AG910" s="80">
        <v>17258.60301174596</v>
      </c>
      <c r="AH910" s="80">
        <v>1.03325402</v>
      </c>
      <c r="AI910">
        <f t="shared" si="85"/>
        <v>2019</v>
      </c>
    </row>
    <row r="911" spans="27:35" x14ac:dyDescent="0.3">
      <c r="AA911" s="80" t="s">
        <v>150</v>
      </c>
      <c r="AB911" s="80" t="s">
        <v>147</v>
      </c>
      <c r="AC911" s="80" t="s">
        <v>61</v>
      </c>
      <c r="AD911" s="80" t="s">
        <v>11</v>
      </c>
      <c r="AE911" s="80" t="s">
        <v>9</v>
      </c>
      <c r="AF911" s="80" t="s">
        <v>145</v>
      </c>
      <c r="AG911" s="80">
        <v>5030.0806083157659</v>
      </c>
      <c r="AH911" s="80">
        <v>0.70991408</v>
      </c>
      <c r="AI911">
        <f t="shared" si="85"/>
        <v>2019</v>
      </c>
    </row>
    <row r="912" spans="27:35" x14ac:dyDescent="0.3">
      <c r="AA912" s="80" t="s">
        <v>150</v>
      </c>
      <c r="AB912" s="80" t="s">
        <v>147</v>
      </c>
      <c r="AC912" s="80" t="s">
        <v>61</v>
      </c>
      <c r="AD912" s="80" t="s">
        <v>11</v>
      </c>
      <c r="AE912" s="80" t="s">
        <v>10</v>
      </c>
      <c r="AF912" s="80" t="s">
        <v>145</v>
      </c>
      <c r="AG912" s="80">
        <v>298.85591202974319</v>
      </c>
      <c r="AH912" s="80">
        <v>1.5171127</v>
      </c>
      <c r="AI912">
        <f t="shared" si="85"/>
        <v>2019</v>
      </c>
    </row>
    <row r="913" spans="27:35" x14ac:dyDescent="0.3">
      <c r="AA913" s="80" t="s">
        <v>150</v>
      </c>
      <c r="AB913" s="80" t="s">
        <v>147</v>
      </c>
      <c r="AC913" s="80" t="s">
        <v>61</v>
      </c>
      <c r="AD913" s="80" t="s">
        <v>11</v>
      </c>
      <c r="AE913" s="80" t="s">
        <v>12</v>
      </c>
      <c r="AF913" s="80" t="s">
        <v>145</v>
      </c>
      <c r="AG913" s="80">
        <v>3569.6515839993954</v>
      </c>
      <c r="AH913" s="80">
        <v>0.67386552</v>
      </c>
      <c r="AI913">
        <f t="shared" si="85"/>
        <v>2019</v>
      </c>
    </row>
    <row r="914" spans="27:35" x14ac:dyDescent="0.3">
      <c r="AA914" s="80" t="s">
        <v>150</v>
      </c>
      <c r="AB914" s="80" t="s">
        <v>147</v>
      </c>
      <c r="AC914" s="80" t="s">
        <v>62</v>
      </c>
      <c r="AD914" s="80" t="s">
        <v>27</v>
      </c>
      <c r="AE914" s="80" t="s">
        <v>28</v>
      </c>
      <c r="AF914" s="80" t="s">
        <v>145</v>
      </c>
      <c r="AG914" s="80">
        <v>309.63333296775818</v>
      </c>
      <c r="AH914" s="80" t="s">
        <v>33</v>
      </c>
      <c r="AI914">
        <f t="shared" si="85"/>
        <v>2019</v>
      </c>
    </row>
    <row r="915" spans="27:35" x14ac:dyDescent="0.3">
      <c r="AA915" s="80" t="s">
        <v>150</v>
      </c>
      <c r="AB915" s="80" t="s">
        <v>147</v>
      </c>
      <c r="AC915" s="80" t="s">
        <v>62</v>
      </c>
      <c r="AD915" s="80" t="s">
        <v>20</v>
      </c>
      <c r="AE915" s="80" t="s">
        <v>5</v>
      </c>
      <c r="AF915" s="80" t="s">
        <v>145</v>
      </c>
      <c r="AG915" s="80">
        <v>17</v>
      </c>
      <c r="AH915" s="80" t="s">
        <v>33</v>
      </c>
      <c r="AI915">
        <f t="shared" si="85"/>
        <v>2019</v>
      </c>
    </row>
    <row r="916" spans="27:35" x14ac:dyDescent="0.3">
      <c r="AA916" s="80" t="s">
        <v>150</v>
      </c>
      <c r="AB916" s="80" t="s">
        <v>147</v>
      </c>
      <c r="AC916" s="80" t="s">
        <v>62</v>
      </c>
      <c r="AD916" s="80" t="s">
        <v>20</v>
      </c>
      <c r="AE916" s="80" t="s">
        <v>7</v>
      </c>
      <c r="AF916" s="80" t="s">
        <v>145</v>
      </c>
      <c r="AG916" s="80">
        <v>10847.679551038891</v>
      </c>
      <c r="AH916" s="80" t="s">
        <v>33</v>
      </c>
      <c r="AI916">
        <f t="shared" si="85"/>
        <v>2019</v>
      </c>
    </row>
    <row r="917" spans="27:35" x14ac:dyDescent="0.3">
      <c r="AA917" s="80" t="s">
        <v>150</v>
      </c>
      <c r="AB917" s="80" t="s">
        <v>147</v>
      </c>
      <c r="AC917" s="80" t="s">
        <v>62</v>
      </c>
      <c r="AD917" s="80" t="s">
        <v>20</v>
      </c>
      <c r="AE917" s="80" t="s">
        <v>14</v>
      </c>
      <c r="AF917" s="80" t="s">
        <v>145</v>
      </c>
      <c r="AG917" s="80">
        <v>3978.3042959831655</v>
      </c>
      <c r="AH917" s="80" t="s">
        <v>33</v>
      </c>
      <c r="AI917">
        <f t="shared" si="85"/>
        <v>2019</v>
      </c>
    </row>
    <row r="918" spans="27:35" x14ac:dyDescent="0.3">
      <c r="AA918" s="80" t="s">
        <v>150</v>
      </c>
      <c r="AB918" s="80" t="s">
        <v>147</v>
      </c>
      <c r="AC918" s="80" t="s">
        <v>62</v>
      </c>
      <c r="AD918" s="80" t="s">
        <v>20</v>
      </c>
      <c r="AE918" s="80" t="s">
        <v>6</v>
      </c>
      <c r="AF918" s="80" t="s">
        <v>145</v>
      </c>
      <c r="AG918" s="80">
        <v>316.56666600704193</v>
      </c>
      <c r="AH918" s="80" t="s">
        <v>33</v>
      </c>
      <c r="AI918">
        <f t="shared" si="85"/>
        <v>2019</v>
      </c>
    </row>
    <row r="919" spans="27:35" x14ac:dyDescent="0.3">
      <c r="AA919" s="80" t="s">
        <v>150</v>
      </c>
      <c r="AB919" s="80" t="s">
        <v>147</v>
      </c>
      <c r="AC919" s="80" t="s">
        <v>62</v>
      </c>
      <c r="AD919" s="80" t="s">
        <v>24</v>
      </c>
      <c r="AE919" s="80" t="s">
        <v>22</v>
      </c>
      <c r="AF919" s="80" t="s">
        <v>145</v>
      </c>
      <c r="AG919" s="80">
        <v>1820.2451570034027</v>
      </c>
      <c r="AH919" s="80" t="s">
        <v>33</v>
      </c>
      <c r="AI919">
        <f t="shared" si="85"/>
        <v>2019</v>
      </c>
    </row>
    <row r="920" spans="27:35" x14ac:dyDescent="0.3">
      <c r="AA920" s="80" t="s">
        <v>150</v>
      </c>
      <c r="AB920" s="80" t="s">
        <v>147</v>
      </c>
      <c r="AC920" s="80" t="s">
        <v>62</v>
      </c>
      <c r="AD920" s="80" t="s">
        <v>24</v>
      </c>
      <c r="AE920" s="80" t="s">
        <v>23</v>
      </c>
      <c r="AF920" s="80" t="s">
        <v>145</v>
      </c>
      <c r="AG920" s="80">
        <v>1772.2795638553798</v>
      </c>
      <c r="AH920" s="80" t="s">
        <v>33</v>
      </c>
      <c r="AI920">
        <f t="shared" si="85"/>
        <v>2019</v>
      </c>
    </row>
    <row r="921" spans="27:35" x14ac:dyDescent="0.3">
      <c r="AA921" s="80" t="s">
        <v>150</v>
      </c>
      <c r="AB921" s="80" t="s">
        <v>147</v>
      </c>
      <c r="AC921" s="80" t="s">
        <v>62</v>
      </c>
      <c r="AD921" s="80" t="s">
        <v>116</v>
      </c>
      <c r="AE921" s="80" t="s">
        <v>22</v>
      </c>
      <c r="AF921" s="80" t="s">
        <v>145</v>
      </c>
      <c r="AG921" s="80">
        <v>4690.8419111408293</v>
      </c>
      <c r="AH921" s="80" t="s">
        <v>33</v>
      </c>
      <c r="AI921">
        <f t="shared" si="85"/>
        <v>2019</v>
      </c>
    </row>
    <row r="922" spans="27:35" x14ac:dyDescent="0.3">
      <c r="AA922" s="80" t="s">
        <v>150</v>
      </c>
      <c r="AB922" s="80" t="s">
        <v>147</v>
      </c>
      <c r="AC922" s="80" t="s">
        <v>62</v>
      </c>
      <c r="AD922" s="80" t="s">
        <v>116</v>
      </c>
      <c r="AE922" s="80" t="s">
        <v>23</v>
      </c>
      <c r="AF922" s="80" t="s">
        <v>145</v>
      </c>
      <c r="AG922" s="80">
        <v>5219.8741701059043</v>
      </c>
      <c r="AH922" s="80" t="s">
        <v>33</v>
      </c>
      <c r="AI922">
        <f t="shared" si="85"/>
        <v>2019</v>
      </c>
    </row>
    <row r="923" spans="27:35" x14ac:dyDescent="0.3">
      <c r="AA923" s="80" t="s">
        <v>150</v>
      </c>
      <c r="AB923" s="80" t="s">
        <v>147</v>
      </c>
      <c r="AC923" s="80" t="s">
        <v>62</v>
      </c>
      <c r="AD923" s="80" t="s">
        <v>26</v>
      </c>
      <c r="AE923" s="80" t="s">
        <v>18</v>
      </c>
      <c r="AF923" s="80" t="s">
        <v>149</v>
      </c>
      <c r="AG923" s="80">
        <v>0.93333297967910767</v>
      </c>
      <c r="AH923" s="80" t="s">
        <v>33</v>
      </c>
      <c r="AI923">
        <f t="shared" si="85"/>
        <v>2019</v>
      </c>
    </row>
    <row r="924" spans="27:35" x14ac:dyDescent="0.3">
      <c r="AA924" s="80" t="s">
        <v>150</v>
      </c>
      <c r="AB924" s="80" t="s">
        <v>147</v>
      </c>
      <c r="AC924" s="80" t="s">
        <v>62</v>
      </c>
      <c r="AD924" s="80" t="s">
        <v>26</v>
      </c>
      <c r="AE924" s="80" t="s">
        <v>18</v>
      </c>
      <c r="AF924" s="80" t="s">
        <v>145</v>
      </c>
      <c r="AG924" s="80">
        <v>18118.309646971524</v>
      </c>
      <c r="AH924" s="80" t="s">
        <v>33</v>
      </c>
      <c r="AI924">
        <f t="shared" si="85"/>
        <v>2019</v>
      </c>
    </row>
    <row r="925" spans="27:35" x14ac:dyDescent="0.3">
      <c r="AA925" s="80" t="s">
        <v>150</v>
      </c>
      <c r="AB925" s="80" t="s">
        <v>147</v>
      </c>
      <c r="AC925" s="80" t="s">
        <v>62</v>
      </c>
      <c r="AD925" s="80" t="s">
        <v>26</v>
      </c>
      <c r="AE925" s="80" t="s">
        <v>19</v>
      </c>
      <c r="AF925" s="80" t="s">
        <v>149</v>
      </c>
      <c r="AG925" s="80">
        <v>1.5161290168762207</v>
      </c>
      <c r="AH925" s="80" t="s">
        <v>33</v>
      </c>
      <c r="AI925">
        <f t="shared" si="85"/>
        <v>2019</v>
      </c>
    </row>
    <row r="926" spans="27:35" x14ac:dyDescent="0.3">
      <c r="AA926" s="80" t="s">
        <v>150</v>
      </c>
      <c r="AB926" s="80" t="s">
        <v>147</v>
      </c>
      <c r="AC926" s="80" t="s">
        <v>62</v>
      </c>
      <c r="AD926" s="80" t="s">
        <v>26</v>
      </c>
      <c r="AE926" s="80" t="s">
        <v>19</v>
      </c>
      <c r="AF926" s="80" t="s">
        <v>145</v>
      </c>
      <c r="AG926" s="80">
        <v>25105.775221850723</v>
      </c>
      <c r="AH926" s="80" t="s">
        <v>33</v>
      </c>
      <c r="AI926">
        <f t="shared" si="85"/>
        <v>2019</v>
      </c>
    </row>
    <row r="927" spans="27:35" x14ac:dyDescent="0.3">
      <c r="AA927" s="80" t="s">
        <v>150</v>
      </c>
      <c r="AB927" s="80" t="s">
        <v>147</v>
      </c>
      <c r="AC927" s="80" t="s">
        <v>62</v>
      </c>
      <c r="AD927" s="80" t="s">
        <v>26</v>
      </c>
      <c r="AE927" s="80" t="s">
        <v>17</v>
      </c>
      <c r="AF927" s="80" t="s">
        <v>149</v>
      </c>
      <c r="AG927" s="80">
        <v>0.96666598320007324</v>
      </c>
      <c r="AH927" s="80" t="s">
        <v>33</v>
      </c>
      <c r="AI927">
        <f t="shared" si="85"/>
        <v>2019</v>
      </c>
    </row>
    <row r="928" spans="27:35" x14ac:dyDescent="0.3">
      <c r="AA928" s="80" t="s">
        <v>150</v>
      </c>
      <c r="AB928" s="80" t="s">
        <v>147</v>
      </c>
      <c r="AC928" s="80" t="s">
        <v>62</v>
      </c>
      <c r="AD928" s="80" t="s">
        <v>26</v>
      </c>
      <c r="AE928" s="80" t="s">
        <v>17</v>
      </c>
      <c r="AF928" s="80" t="s">
        <v>145</v>
      </c>
      <c r="AG928" s="80">
        <v>1245.533331990242</v>
      </c>
      <c r="AH928" s="80" t="s">
        <v>33</v>
      </c>
      <c r="AI928">
        <f t="shared" si="85"/>
        <v>2019</v>
      </c>
    </row>
    <row r="929" spans="27:35" x14ac:dyDescent="0.3">
      <c r="AA929" s="80" t="s">
        <v>150</v>
      </c>
      <c r="AB929" s="80" t="s">
        <v>147</v>
      </c>
      <c r="AC929" s="80" t="s">
        <v>62</v>
      </c>
      <c r="AD929" s="80" t="s">
        <v>25</v>
      </c>
      <c r="AE929" s="80" t="s">
        <v>18</v>
      </c>
      <c r="AF929" s="80" t="s">
        <v>145</v>
      </c>
      <c r="AG929" s="80">
        <v>537</v>
      </c>
      <c r="AH929" s="80" t="s">
        <v>33</v>
      </c>
      <c r="AI929">
        <f t="shared" si="85"/>
        <v>2019</v>
      </c>
    </row>
    <row r="930" spans="27:35" x14ac:dyDescent="0.3">
      <c r="AA930" s="80" t="s">
        <v>150</v>
      </c>
      <c r="AB930" s="80" t="s">
        <v>147</v>
      </c>
      <c r="AC930" s="80" t="s">
        <v>62</v>
      </c>
      <c r="AD930" s="80" t="s">
        <v>25</v>
      </c>
      <c r="AE930" s="80" t="s">
        <v>19</v>
      </c>
      <c r="AF930" s="80" t="s">
        <v>145</v>
      </c>
      <c r="AG930" s="80">
        <v>3813.6322550028563</v>
      </c>
      <c r="AH930" s="80" t="s">
        <v>33</v>
      </c>
      <c r="AI930">
        <f t="shared" si="85"/>
        <v>2019</v>
      </c>
    </row>
    <row r="931" spans="27:35" x14ac:dyDescent="0.3">
      <c r="AA931" s="80" t="s">
        <v>150</v>
      </c>
      <c r="AB931" s="80" t="s">
        <v>147</v>
      </c>
      <c r="AC931" s="80" t="s">
        <v>62</v>
      </c>
      <c r="AD931" s="80" t="s">
        <v>25</v>
      </c>
      <c r="AE931" s="80" t="s">
        <v>17</v>
      </c>
      <c r="AF931" s="80" t="s">
        <v>145</v>
      </c>
      <c r="AG931" s="80">
        <v>1181.1817190051079</v>
      </c>
      <c r="AH931" s="80" t="s">
        <v>33</v>
      </c>
      <c r="AI931">
        <f t="shared" si="85"/>
        <v>2019</v>
      </c>
    </row>
    <row r="932" spans="27:35" x14ac:dyDescent="0.3">
      <c r="AA932" s="80" t="s">
        <v>150</v>
      </c>
      <c r="AB932" s="80" t="s">
        <v>147</v>
      </c>
      <c r="AC932" s="80" t="s">
        <v>62</v>
      </c>
      <c r="AD932" s="80" t="s">
        <v>16</v>
      </c>
      <c r="AE932" s="80" t="s">
        <v>18</v>
      </c>
      <c r="AF932" s="80" t="s">
        <v>149</v>
      </c>
      <c r="AG932" s="80">
        <v>28.082779172807932</v>
      </c>
      <c r="AH932" s="80" t="s">
        <v>33</v>
      </c>
      <c r="AI932">
        <f t="shared" si="85"/>
        <v>2019</v>
      </c>
    </row>
    <row r="933" spans="27:35" x14ac:dyDescent="0.3">
      <c r="AA933" s="80" t="s">
        <v>150</v>
      </c>
      <c r="AB933" s="80" t="s">
        <v>147</v>
      </c>
      <c r="AC933" s="80" t="s">
        <v>62</v>
      </c>
      <c r="AD933" s="80" t="s">
        <v>16</v>
      </c>
      <c r="AE933" s="80" t="s">
        <v>18</v>
      </c>
      <c r="AF933" s="80" t="s">
        <v>145</v>
      </c>
      <c r="AG933" s="80">
        <v>43334.315619889647</v>
      </c>
      <c r="AH933" s="80" t="s">
        <v>33</v>
      </c>
      <c r="AI933">
        <f t="shared" si="85"/>
        <v>2019</v>
      </c>
    </row>
    <row r="934" spans="27:35" x14ac:dyDescent="0.3">
      <c r="AA934" s="80" t="s">
        <v>150</v>
      </c>
      <c r="AB934" s="80" t="s">
        <v>147</v>
      </c>
      <c r="AC934" s="80" t="s">
        <v>62</v>
      </c>
      <c r="AD934" s="80" t="s">
        <v>16</v>
      </c>
      <c r="AE934" s="80" t="s">
        <v>19</v>
      </c>
      <c r="AF934" s="80" t="s">
        <v>149</v>
      </c>
      <c r="AG934" s="80">
        <v>10.290320001542568</v>
      </c>
      <c r="AH934" s="80" t="s">
        <v>33</v>
      </c>
      <c r="AI934">
        <f t="shared" si="85"/>
        <v>2019</v>
      </c>
    </row>
    <row r="935" spans="27:35" x14ac:dyDescent="0.3">
      <c r="AA935" s="80" t="s">
        <v>150</v>
      </c>
      <c r="AB935" s="80" t="s">
        <v>147</v>
      </c>
      <c r="AC935" s="80" t="s">
        <v>62</v>
      </c>
      <c r="AD935" s="80" t="s">
        <v>16</v>
      </c>
      <c r="AE935" s="80" t="s">
        <v>19</v>
      </c>
      <c r="AF935" s="80" t="s">
        <v>145</v>
      </c>
      <c r="AG935" s="80">
        <v>34310.025660131127</v>
      </c>
      <c r="AH935" s="80" t="s">
        <v>33</v>
      </c>
      <c r="AI935">
        <f t="shared" si="85"/>
        <v>2019</v>
      </c>
    </row>
    <row r="936" spans="27:35" x14ac:dyDescent="0.3">
      <c r="AA936" s="80" t="s">
        <v>150</v>
      </c>
      <c r="AB936" s="80" t="s">
        <v>147</v>
      </c>
      <c r="AC936" s="80" t="s">
        <v>62</v>
      </c>
      <c r="AD936" s="80" t="s">
        <v>16</v>
      </c>
      <c r="AE936" s="80" t="s">
        <v>17</v>
      </c>
      <c r="AF936" s="80" t="s">
        <v>149</v>
      </c>
      <c r="AG936" s="80">
        <v>1.2333329617977142</v>
      </c>
      <c r="AH936" s="80" t="s">
        <v>33</v>
      </c>
      <c r="AI936">
        <f t="shared" si="85"/>
        <v>2019</v>
      </c>
    </row>
    <row r="937" spans="27:35" x14ac:dyDescent="0.3">
      <c r="AA937" s="80" t="s">
        <v>150</v>
      </c>
      <c r="AB937" s="80" t="s">
        <v>147</v>
      </c>
      <c r="AC937" s="80" t="s">
        <v>62</v>
      </c>
      <c r="AD937" s="80" t="s">
        <v>16</v>
      </c>
      <c r="AE937" s="80" t="s">
        <v>17</v>
      </c>
      <c r="AF937" s="80" t="s">
        <v>145</v>
      </c>
      <c r="AG937" s="80">
        <v>5783.2472618855536</v>
      </c>
      <c r="AH937" s="80" t="s">
        <v>33</v>
      </c>
      <c r="AI937">
        <f t="shared" si="85"/>
        <v>2019</v>
      </c>
    </row>
    <row r="938" spans="27:35" x14ac:dyDescent="0.3">
      <c r="AA938" s="80" t="s">
        <v>150</v>
      </c>
      <c r="AB938" s="80" t="s">
        <v>147</v>
      </c>
      <c r="AC938" s="80" t="s">
        <v>62</v>
      </c>
      <c r="AD938" s="80" t="s">
        <v>13</v>
      </c>
      <c r="AE938" s="80" t="s">
        <v>5</v>
      </c>
      <c r="AF938" s="80" t="s">
        <v>145</v>
      </c>
      <c r="AG938" s="80">
        <v>82.534400917589664</v>
      </c>
      <c r="AH938" s="80" t="s">
        <v>33</v>
      </c>
      <c r="AI938">
        <f t="shared" si="85"/>
        <v>2019</v>
      </c>
    </row>
    <row r="939" spans="27:35" x14ac:dyDescent="0.3">
      <c r="AA939" s="80" t="s">
        <v>150</v>
      </c>
      <c r="AB939" s="80" t="s">
        <v>147</v>
      </c>
      <c r="AC939" s="80" t="s">
        <v>62</v>
      </c>
      <c r="AD939" s="80" t="s">
        <v>13</v>
      </c>
      <c r="AE939" s="80" t="s">
        <v>7</v>
      </c>
      <c r="AF939" s="80" t="s">
        <v>145</v>
      </c>
      <c r="AG939" s="80">
        <v>19168.707513205707</v>
      </c>
      <c r="AH939" s="80">
        <v>0.65556502999999999</v>
      </c>
      <c r="AI939">
        <f t="shared" si="85"/>
        <v>2019</v>
      </c>
    </row>
    <row r="940" spans="27:35" x14ac:dyDescent="0.3">
      <c r="AA940" s="80" t="s">
        <v>150</v>
      </c>
      <c r="AB940" s="80" t="s">
        <v>147</v>
      </c>
      <c r="AC940" s="80" t="s">
        <v>62</v>
      </c>
      <c r="AD940" s="80" t="s">
        <v>13</v>
      </c>
      <c r="AE940" s="80" t="s">
        <v>14</v>
      </c>
      <c r="AF940" s="80" t="s">
        <v>149</v>
      </c>
      <c r="AG940" s="80">
        <v>2.0666650086641312</v>
      </c>
      <c r="AH940" s="80">
        <v>12.033804999999999</v>
      </c>
      <c r="AI940">
        <f t="shared" si="85"/>
        <v>2019</v>
      </c>
    </row>
    <row r="941" spans="27:35" x14ac:dyDescent="0.3">
      <c r="AA941" s="80" t="s">
        <v>150</v>
      </c>
      <c r="AB941" s="80" t="s">
        <v>147</v>
      </c>
      <c r="AC941" s="80" t="s">
        <v>62</v>
      </c>
      <c r="AD941" s="80" t="s">
        <v>13</v>
      </c>
      <c r="AE941" s="80" t="s">
        <v>14</v>
      </c>
      <c r="AF941" s="80" t="s">
        <v>145</v>
      </c>
      <c r="AG941" s="80">
        <v>68910.748702529818</v>
      </c>
      <c r="AH941" s="80">
        <v>1.1667673199999999</v>
      </c>
      <c r="AI941">
        <f t="shared" si="85"/>
        <v>2019</v>
      </c>
    </row>
    <row r="942" spans="27:35" x14ac:dyDescent="0.3">
      <c r="AA942" s="80" t="s">
        <v>150</v>
      </c>
      <c r="AB942" s="80" t="s">
        <v>147</v>
      </c>
      <c r="AC942" s="80" t="s">
        <v>62</v>
      </c>
      <c r="AD942" s="80" t="s">
        <v>13</v>
      </c>
      <c r="AE942" s="80" t="s">
        <v>6</v>
      </c>
      <c r="AF942" s="80" t="s">
        <v>145</v>
      </c>
      <c r="AG942" s="80">
        <v>396.72903196513653</v>
      </c>
      <c r="AH942" s="80" t="s">
        <v>33</v>
      </c>
      <c r="AI942">
        <f t="shared" si="85"/>
        <v>2019</v>
      </c>
    </row>
    <row r="943" spans="27:35" x14ac:dyDescent="0.3">
      <c r="AA943" s="80" t="s">
        <v>150</v>
      </c>
      <c r="AB943" s="80" t="s">
        <v>147</v>
      </c>
      <c r="AC943" s="80" t="s">
        <v>62</v>
      </c>
      <c r="AD943" s="80" t="s">
        <v>15</v>
      </c>
      <c r="AE943" s="80" t="s">
        <v>14</v>
      </c>
      <c r="AF943" s="80" t="s">
        <v>149</v>
      </c>
      <c r="AG943" s="80">
        <v>1.5688160061836243</v>
      </c>
      <c r="AH943" s="80">
        <v>1.7952838499999999</v>
      </c>
      <c r="AI943">
        <f t="shared" si="85"/>
        <v>2019</v>
      </c>
    </row>
    <row r="944" spans="27:35" x14ac:dyDescent="0.3">
      <c r="AA944" s="80" t="s">
        <v>150</v>
      </c>
      <c r="AB944" s="80" t="s">
        <v>147</v>
      </c>
      <c r="AC944" s="80" t="s">
        <v>62</v>
      </c>
      <c r="AD944" s="80" t="s">
        <v>15</v>
      </c>
      <c r="AE944" s="80" t="s">
        <v>14</v>
      </c>
      <c r="AF944" s="80" t="s">
        <v>145</v>
      </c>
      <c r="AG944" s="80">
        <v>67214.882628265768</v>
      </c>
      <c r="AH944" s="80">
        <v>1.03330152</v>
      </c>
      <c r="AI944">
        <f t="shared" si="85"/>
        <v>2019</v>
      </c>
    </row>
    <row r="945" spans="27:35" x14ac:dyDescent="0.3">
      <c r="AA945" s="80" t="s">
        <v>150</v>
      </c>
      <c r="AB945" s="80" t="s">
        <v>147</v>
      </c>
      <c r="AC945" s="80" t="s">
        <v>62</v>
      </c>
      <c r="AD945" s="80" t="s">
        <v>15</v>
      </c>
      <c r="AE945" s="80" t="s">
        <v>12</v>
      </c>
      <c r="AF945" s="80" t="s">
        <v>145</v>
      </c>
      <c r="AG945" s="80">
        <v>1792</v>
      </c>
      <c r="AH945" s="80">
        <v>0.46255221000000002</v>
      </c>
      <c r="AI945">
        <f t="shared" si="85"/>
        <v>2019</v>
      </c>
    </row>
    <row r="946" spans="27:35" x14ac:dyDescent="0.3">
      <c r="AA946" s="80" t="s">
        <v>150</v>
      </c>
      <c r="AB946" s="80" t="s">
        <v>147</v>
      </c>
      <c r="AC946" s="80" t="s">
        <v>62</v>
      </c>
      <c r="AD946" s="80" t="s">
        <v>4</v>
      </c>
      <c r="AE946" s="80" t="s">
        <v>5</v>
      </c>
      <c r="AF946" s="80" t="s">
        <v>145</v>
      </c>
      <c r="AG946" s="80">
        <v>11968.715515106916</v>
      </c>
      <c r="AH946" s="80" t="s">
        <v>33</v>
      </c>
      <c r="AI946">
        <f t="shared" si="85"/>
        <v>2019</v>
      </c>
    </row>
    <row r="947" spans="27:35" x14ac:dyDescent="0.3">
      <c r="AA947" s="80" t="s">
        <v>150</v>
      </c>
      <c r="AB947" s="80" t="s">
        <v>147</v>
      </c>
      <c r="AC947" s="80" t="s">
        <v>62</v>
      </c>
      <c r="AD947" s="80" t="s">
        <v>4</v>
      </c>
      <c r="AE947" s="80" t="s">
        <v>7</v>
      </c>
      <c r="AF947" s="80" t="s">
        <v>145</v>
      </c>
      <c r="AG947" s="80">
        <v>609463.67302884534</v>
      </c>
      <c r="AH947" s="80">
        <v>0.86571032999999997</v>
      </c>
      <c r="AI947">
        <f t="shared" si="85"/>
        <v>2019</v>
      </c>
    </row>
    <row r="948" spans="27:35" x14ac:dyDescent="0.3">
      <c r="AA948" s="80" t="s">
        <v>150</v>
      </c>
      <c r="AB948" s="80" t="s">
        <v>147</v>
      </c>
      <c r="AC948" s="80" t="s">
        <v>62</v>
      </c>
      <c r="AD948" s="80" t="s">
        <v>4</v>
      </c>
      <c r="AE948" s="80" t="s">
        <v>8</v>
      </c>
      <c r="AF948" s="80" t="s">
        <v>145</v>
      </c>
      <c r="AG948" s="80">
        <v>214973.33681814373</v>
      </c>
      <c r="AH948" s="80">
        <v>1.42857579</v>
      </c>
      <c r="AI948">
        <f t="shared" si="85"/>
        <v>2019</v>
      </c>
    </row>
    <row r="949" spans="27:35" x14ac:dyDescent="0.3">
      <c r="AA949" s="80" t="s">
        <v>150</v>
      </c>
      <c r="AB949" s="80" t="s">
        <v>147</v>
      </c>
      <c r="AC949" s="80" t="s">
        <v>62</v>
      </c>
      <c r="AD949" s="80" t="s">
        <v>4</v>
      </c>
      <c r="AE949" s="80" t="s">
        <v>9</v>
      </c>
      <c r="AF949" s="80" t="s">
        <v>145</v>
      </c>
      <c r="AG949" s="80">
        <v>127540.08594353497</v>
      </c>
      <c r="AH949" s="80">
        <v>0.86102389000000001</v>
      </c>
      <c r="AI949">
        <f t="shared" si="85"/>
        <v>2019</v>
      </c>
    </row>
    <row r="950" spans="27:35" x14ac:dyDescent="0.3">
      <c r="AA950" s="80" t="s">
        <v>150</v>
      </c>
      <c r="AB950" s="80" t="s">
        <v>147</v>
      </c>
      <c r="AC950" s="80" t="s">
        <v>62</v>
      </c>
      <c r="AD950" s="80" t="s">
        <v>4</v>
      </c>
      <c r="AE950" s="80" t="s">
        <v>6</v>
      </c>
      <c r="AF950" s="80" t="s">
        <v>145</v>
      </c>
      <c r="AG950" s="80">
        <v>45280.190106928349</v>
      </c>
      <c r="AH950" s="80" t="s">
        <v>33</v>
      </c>
      <c r="AI950">
        <f t="shared" si="85"/>
        <v>2019</v>
      </c>
    </row>
    <row r="951" spans="27:35" x14ac:dyDescent="0.3">
      <c r="AA951" s="80" t="s">
        <v>150</v>
      </c>
      <c r="AB951" s="80" t="s">
        <v>147</v>
      </c>
      <c r="AC951" s="80" t="s">
        <v>62</v>
      </c>
      <c r="AD951" s="80" t="s">
        <v>4</v>
      </c>
      <c r="AE951" s="80" t="s">
        <v>10</v>
      </c>
      <c r="AF951" s="80" t="s">
        <v>145</v>
      </c>
      <c r="AG951" s="80">
        <v>4067.3246873244643</v>
      </c>
      <c r="AH951" s="80">
        <v>2.77259133</v>
      </c>
      <c r="AI951">
        <f t="shared" si="85"/>
        <v>2019</v>
      </c>
    </row>
    <row r="952" spans="27:35" x14ac:dyDescent="0.3">
      <c r="AA952" s="80" t="s">
        <v>150</v>
      </c>
      <c r="AB952" s="80" t="s">
        <v>147</v>
      </c>
      <c r="AC952" s="80" t="s">
        <v>62</v>
      </c>
      <c r="AD952" s="80" t="s">
        <v>11</v>
      </c>
      <c r="AE952" s="80" t="s">
        <v>8</v>
      </c>
      <c r="AF952" s="80" t="s">
        <v>145</v>
      </c>
      <c r="AG952" s="80">
        <v>31426.931943546981</v>
      </c>
      <c r="AH952" s="80">
        <v>1.00896634</v>
      </c>
      <c r="AI952">
        <f t="shared" si="85"/>
        <v>2019</v>
      </c>
    </row>
    <row r="953" spans="27:35" x14ac:dyDescent="0.3">
      <c r="AA953" s="80" t="s">
        <v>150</v>
      </c>
      <c r="AB953" s="80" t="s">
        <v>147</v>
      </c>
      <c r="AC953" s="80" t="s">
        <v>62</v>
      </c>
      <c r="AD953" s="80" t="s">
        <v>11</v>
      </c>
      <c r="AE953" s="80" t="s">
        <v>9</v>
      </c>
      <c r="AF953" s="80" t="s">
        <v>145</v>
      </c>
      <c r="AG953" s="80">
        <v>9493.8214440234005</v>
      </c>
      <c r="AH953" s="80">
        <v>0.69367944999999998</v>
      </c>
      <c r="AI953">
        <f t="shared" si="85"/>
        <v>2019</v>
      </c>
    </row>
    <row r="954" spans="27:35" x14ac:dyDescent="0.3">
      <c r="AA954" s="80" t="s">
        <v>150</v>
      </c>
      <c r="AB954" s="80" t="s">
        <v>147</v>
      </c>
      <c r="AC954" s="80" t="s">
        <v>62</v>
      </c>
      <c r="AD954" s="80" t="s">
        <v>11</v>
      </c>
      <c r="AE954" s="80" t="s">
        <v>10</v>
      </c>
      <c r="AF954" s="80" t="s">
        <v>145</v>
      </c>
      <c r="AG954" s="80">
        <v>759.59892302751541</v>
      </c>
      <c r="AH954" s="80">
        <v>1.6205453400000001</v>
      </c>
      <c r="AI954">
        <f t="shared" si="85"/>
        <v>2019</v>
      </c>
    </row>
    <row r="955" spans="27:35" x14ac:dyDescent="0.3">
      <c r="AA955" s="80" t="s">
        <v>150</v>
      </c>
      <c r="AB955" s="80" t="s">
        <v>147</v>
      </c>
      <c r="AC955" s="80" t="s">
        <v>62</v>
      </c>
      <c r="AD955" s="80" t="s">
        <v>11</v>
      </c>
      <c r="AE955" s="80" t="s">
        <v>12</v>
      </c>
      <c r="AF955" s="80" t="s">
        <v>145</v>
      </c>
      <c r="AG955" s="80">
        <v>7030.8150281682611</v>
      </c>
      <c r="AH955" s="80">
        <v>0.70008976999999994</v>
      </c>
      <c r="AI955">
        <f t="shared" si="85"/>
        <v>2019</v>
      </c>
    </row>
    <row r="956" spans="27:35" x14ac:dyDescent="0.3">
      <c r="AA956" s="80" t="s">
        <v>151</v>
      </c>
      <c r="AB956" s="80" t="s">
        <v>144</v>
      </c>
      <c r="AC956" s="80" t="s">
        <v>46</v>
      </c>
      <c r="AD956" s="80" t="s">
        <v>30</v>
      </c>
      <c r="AE956" s="80" t="s">
        <v>31</v>
      </c>
      <c r="AF956" s="80" t="s">
        <v>145</v>
      </c>
      <c r="AG956" s="80">
        <v>13950.150537634407</v>
      </c>
      <c r="AH956" s="80" t="s">
        <v>33</v>
      </c>
      <c r="AI956">
        <f t="shared" si="85"/>
        <v>2019</v>
      </c>
    </row>
    <row r="957" spans="27:35" x14ac:dyDescent="0.3">
      <c r="AA957" s="80" t="s">
        <v>151</v>
      </c>
      <c r="AB957" s="80" t="s">
        <v>144</v>
      </c>
      <c r="AC957" s="80" t="s">
        <v>46</v>
      </c>
      <c r="AD957" s="80" t="s">
        <v>29</v>
      </c>
      <c r="AE957" s="80" t="s">
        <v>28</v>
      </c>
      <c r="AF957" s="80" t="s">
        <v>145</v>
      </c>
      <c r="AG957" s="80">
        <v>131.9</v>
      </c>
      <c r="AH957" s="80" t="s">
        <v>33</v>
      </c>
      <c r="AI957">
        <f t="shared" si="85"/>
        <v>2019</v>
      </c>
    </row>
    <row r="958" spans="27:35" x14ac:dyDescent="0.3">
      <c r="AA958" s="80" t="s">
        <v>151</v>
      </c>
      <c r="AB958" s="80" t="s">
        <v>144</v>
      </c>
      <c r="AC958" s="80" t="s">
        <v>55</v>
      </c>
      <c r="AD958" s="80" t="s">
        <v>30</v>
      </c>
      <c r="AE958" s="80" t="s">
        <v>31</v>
      </c>
      <c r="AF958" s="80" t="s">
        <v>145</v>
      </c>
      <c r="AG958" s="80">
        <v>27064.124731182797</v>
      </c>
      <c r="AH958" s="80" t="s">
        <v>33</v>
      </c>
      <c r="AI958">
        <f t="shared" si="85"/>
        <v>2019</v>
      </c>
    </row>
    <row r="959" spans="27:35" x14ac:dyDescent="0.3">
      <c r="AA959" s="80" t="s">
        <v>151</v>
      </c>
      <c r="AB959" s="80" t="s">
        <v>144</v>
      </c>
      <c r="AC959" s="80" t="s">
        <v>55</v>
      </c>
      <c r="AD959" s="80" t="s">
        <v>29</v>
      </c>
      <c r="AE959" s="80" t="s">
        <v>28</v>
      </c>
      <c r="AF959" s="80" t="s">
        <v>145</v>
      </c>
      <c r="AG959" s="80">
        <v>382</v>
      </c>
      <c r="AH959" s="80" t="s">
        <v>33</v>
      </c>
      <c r="AI959">
        <f t="shared" si="85"/>
        <v>2019</v>
      </c>
    </row>
    <row r="960" spans="27:35" x14ac:dyDescent="0.3">
      <c r="AA960" s="80" t="s">
        <v>151</v>
      </c>
      <c r="AB960" s="80" t="s">
        <v>144</v>
      </c>
      <c r="AC960" s="80" t="s">
        <v>56</v>
      </c>
      <c r="AD960" s="80" t="s">
        <v>30</v>
      </c>
      <c r="AE960" s="80" t="s">
        <v>31</v>
      </c>
      <c r="AF960" s="80" t="s">
        <v>145</v>
      </c>
      <c r="AG960" s="80">
        <v>11326.824731182798</v>
      </c>
      <c r="AH960" s="80" t="s">
        <v>33</v>
      </c>
      <c r="AI960">
        <f t="shared" si="85"/>
        <v>2019</v>
      </c>
    </row>
    <row r="961" spans="27:35" x14ac:dyDescent="0.3">
      <c r="AA961" s="80" t="s">
        <v>151</v>
      </c>
      <c r="AB961" s="80" t="s">
        <v>144</v>
      </c>
      <c r="AC961" s="80" t="s">
        <v>56</v>
      </c>
      <c r="AD961" s="80" t="s">
        <v>29</v>
      </c>
      <c r="AE961" s="80" t="s">
        <v>28</v>
      </c>
      <c r="AF961" s="80" t="s">
        <v>145</v>
      </c>
      <c r="AG961" s="80">
        <v>96.774193548387103</v>
      </c>
      <c r="AH961" s="80" t="s">
        <v>33</v>
      </c>
      <c r="AI961">
        <f t="shared" si="85"/>
        <v>2019</v>
      </c>
    </row>
    <row r="962" spans="27:35" x14ac:dyDescent="0.3">
      <c r="AA962" s="80" t="s">
        <v>151</v>
      </c>
      <c r="AB962" s="80" t="s">
        <v>144</v>
      </c>
      <c r="AC962" s="80" t="s">
        <v>57</v>
      </c>
      <c r="AD962" s="80" t="s">
        <v>30</v>
      </c>
      <c r="AE962" s="80" t="s">
        <v>31</v>
      </c>
      <c r="AF962" s="80" t="s">
        <v>145</v>
      </c>
      <c r="AG962" s="80">
        <v>22192.480645161289</v>
      </c>
      <c r="AH962" s="80" t="s">
        <v>33</v>
      </c>
      <c r="AI962">
        <f t="shared" si="85"/>
        <v>2019</v>
      </c>
    </row>
    <row r="963" spans="27:35" x14ac:dyDescent="0.3">
      <c r="AA963" s="80" t="s">
        <v>151</v>
      </c>
      <c r="AB963" s="80" t="s">
        <v>144</v>
      </c>
      <c r="AC963" s="80" t="s">
        <v>57</v>
      </c>
      <c r="AD963" s="80" t="s">
        <v>29</v>
      </c>
      <c r="AE963" s="80" t="s">
        <v>28</v>
      </c>
      <c r="AF963" s="80" t="s">
        <v>145</v>
      </c>
      <c r="AG963" s="80">
        <v>390.15806451612906</v>
      </c>
      <c r="AH963" s="80" t="s">
        <v>33</v>
      </c>
      <c r="AI963">
        <f t="shared" si="85"/>
        <v>2019</v>
      </c>
    </row>
    <row r="964" spans="27:35" x14ac:dyDescent="0.3">
      <c r="AA964" s="80" t="s">
        <v>151</v>
      </c>
      <c r="AB964" s="80" t="s">
        <v>144</v>
      </c>
      <c r="AC964" s="80" t="s">
        <v>58</v>
      </c>
      <c r="AD964" s="80" t="s">
        <v>30</v>
      </c>
      <c r="AE964" s="80" t="s">
        <v>31</v>
      </c>
      <c r="AF964" s="80" t="s">
        <v>145</v>
      </c>
      <c r="AG964" s="80">
        <v>22405.850537634404</v>
      </c>
      <c r="AH964" s="80" t="s">
        <v>33</v>
      </c>
      <c r="AI964">
        <f t="shared" si="85"/>
        <v>2019</v>
      </c>
    </row>
    <row r="965" spans="27:35" x14ac:dyDescent="0.3">
      <c r="AA965" s="80" t="s">
        <v>151</v>
      </c>
      <c r="AB965" s="80" t="s">
        <v>144</v>
      </c>
      <c r="AC965" s="80" t="s">
        <v>58</v>
      </c>
      <c r="AD965" s="80" t="s">
        <v>29</v>
      </c>
      <c r="AE965" s="80" t="s">
        <v>28</v>
      </c>
      <c r="AF965" s="80" t="s">
        <v>145</v>
      </c>
      <c r="AG965" s="80">
        <v>279.23655913978496</v>
      </c>
      <c r="AH965" s="80" t="s">
        <v>33</v>
      </c>
      <c r="AI965">
        <f t="shared" si="85"/>
        <v>2019</v>
      </c>
    </row>
    <row r="966" spans="27:35" x14ac:dyDescent="0.3">
      <c r="AA966" s="80" t="s">
        <v>151</v>
      </c>
      <c r="AB966" s="80" t="s">
        <v>144</v>
      </c>
      <c r="AC966" s="80" t="s">
        <v>59</v>
      </c>
      <c r="AD966" s="80" t="s">
        <v>30</v>
      </c>
      <c r="AE966" s="80" t="s">
        <v>31</v>
      </c>
      <c r="AF966" s="80" t="s">
        <v>145</v>
      </c>
      <c r="AG966" s="80">
        <v>9633.3053763440857</v>
      </c>
      <c r="AH966" s="80" t="s">
        <v>33</v>
      </c>
      <c r="AI966">
        <f t="shared" si="85"/>
        <v>2019</v>
      </c>
    </row>
    <row r="967" spans="27:35" x14ac:dyDescent="0.3">
      <c r="AA967" s="80" t="s">
        <v>151</v>
      </c>
      <c r="AB967" s="80" t="s">
        <v>144</v>
      </c>
      <c r="AC967" s="80" t="s">
        <v>59</v>
      </c>
      <c r="AD967" s="80" t="s">
        <v>29</v>
      </c>
      <c r="AE967" s="80" t="s">
        <v>28</v>
      </c>
      <c r="AF967" s="80" t="s">
        <v>145</v>
      </c>
      <c r="AG967" s="80">
        <v>93</v>
      </c>
      <c r="AH967" s="80" t="s">
        <v>33</v>
      </c>
      <c r="AI967">
        <f t="shared" si="85"/>
        <v>2019</v>
      </c>
    </row>
    <row r="968" spans="27:35" x14ac:dyDescent="0.3">
      <c r="AA968" s="80" t="s">
        <v>151</v>
      </c>
      <c r="AB968" s="80" t="s">
        <v>144</v>
      </c>
      <c r="AC968" s="80" t="s">
        <v>60</v>
      </c>
      <c r="AD968" s="80" t="s">
        <v>30</v>
      </c>
      <c r="AE968" s="80" t="s">
        <v>31</v>
      </c>
      <c r="AF968" s="80" t="s">
        <v>145</v>
      </c>
      <c r="AG968" s="80">
        <v>13057.192473118281</v>
      </c>
      <c r="AH968" s="80" t="s">
        <v>33</v>
      </c>
      <c r="AI968">
        <f t="shared" si="85"/>
        <v>2019</v>
      </c>
    </row>
    <row r="969" spans="27:35" x14ac:dyDescent="0.3">
      <c r="AA969" s="80" t="s">
        <v>151</v>
      </c>
      <c r="AB969" s="80" t="s">
        <v>144</v>
      </c>
      <c r="AC969" s="80" t="s">
        <v>60</v>
      </c>
      <c r="AD969" s="80" t="s">
        <v>29</v>
      </c>
      <c r="AE969" s="80" t="s">
        <v>28</v>
      </c>
      <c r="AF969" s="80" t="s">
        <v>145</v>
      </c>
      <c r="AG969" s="80">
        <v>293.44301075268822</v>
      </c>
      <c r="AH969" s="80" t="s">
        <v>33</v>
      </c>
      <c r="AI969">
        <f t="shared" si="85"/>
        <v>2019</v>
      </c>
    </row>
    <row r="970" spans="27:35" x14ac:dyDescent="0.3">
      <c r="AA970" s="80" t="s">
        <v>151</v>
      </c>
      <c r="AB970" s="80" t="s">
        <v>144</v>
      </c>
      <c r="AC970" s="80" t="s">
        <v>61</v>
      </c>
      <c r="AD970" s="80" t="s">
        <v>30</v>
      </c>
      <c r="AE970" s="80" t="s">
        <v>31</v>
      </c>
      <c r="AF970" s="80" t="s">
        <v>145</v>
      </c>
      <c r="AG970" s="80">
        <v>16978.28172043011</v>
      </c>
      <c r="AH970" s="80" t="s">
        <v>33</v>
      </c>
      <c r="AI970">
        <f t="shared" ref="AI970:AI1033" si="86">VALUE(LEFT(AA970,4))</f>
        <v>2019</v>
      </c>
    </row>
    <row r="971" spans="27:35" x14ac:dyDescent="0.3">
      <c r="AA971" s="80" t="s">
        <v>151</v>
      </c>
      <c r="AB971" s="80" t="s">
        <v>144</v>
      </c>
      <c r="AC971" s="80" t="s">
        <v>61</v>
      </c>
      <c r="AD971" s="80" t="s">
        <v>29</v>
      </c>
      <c r="AE971" s="80" t="s">
        <v>28</v>
      </c>
      <c r="AF971" s="80" t="s">
        <v>145</v>
      </c>
      <c r="AG971" s="80">
        <v>490.70967741935488</v>
      </c>
      <c r="AH971" s="80" t="s">
        <v>33</v>
      </c>
      <c r="AI971">
        <f t="shared" si="86"/>
        <v>2019</v>
      </c>
    </row>
    <row r="972" spans="27:35" x14ac:dyDescent="0.3">
      <c r="AA972" s="80" t="s">
        <v>151</v>
      </c>
      <c r="AB972" s="80" t="s">
        <v>144</v>
      </c>
      <c r="AC972" s="80" t="s">
        <v>62</v>
      </c>
      <c r="AD972" s="80" t="s">
        <v>30</v>
      </c>
      <c r="AE972" s="80" t="s">
        <v>31</v>
      </c>
      <c r="AF972" s="80" t="s">
        <v>145</v>
      </c>
      <c r="AG972" s="80">
        <v>31627.492473118284</v>
      </c>
      <c r="AH972" s="80" t="s">
        <v>33</v>
      </c>
      <c r="AI972">
        <f t="shared" si="86"/>
        <v>2019</v>
      </c>
    </row>
    <row r="973" spans="27:35" x14ac:dyDescent="0.3">
      <c r="AA973" s="80" t="s">
        <v>151</v>
      </c>
      <c r="AB973" s="80" t="s">
        <v>144</v>
      </c>
      <c r="AC973" s="80" t="s">
        <v>62</v>
      </c>
      <c r="AD973" s="80" t="s">
        <v>29</v>
      </c>
      <c r="AE973" s="80" t="s">
        <v>28</v>
      </c>
      <c r="AF973" s="80" t="s">
        <v>145</v>
      </c>
      <c r="AG973" s="80">
        <v>410.81182795698925</v>
      </c>
      <c r="AH973" s="80" t="s">
        <v>33</v>
      </c>
      <c r="AI973">
        <f t="shared" si="86"/>
        <v>2019</v>
      </c>
    </row>
    <row r="974" spans="27:35" x14ac:dyDescent="0.3">
      <c r="AA974" s="80" t="s">
        <v>151</v>
      </c>
      <c r="AB974" s="80" t="s">
        <v>147</v>
      </c>
      <c r="AC974" s="80" t="s">
        <v>46</v>
      </c>
      <c r="AD974" s="80" t="s">
        <v>27</v>
      </c>
      <c r="AE974" s="80" t="s">
        <v>28</v>
      </c>
      <c r="AF974" s="80" t="s">
        <v>145</v>
      </c>
      <c r="AG974" s="80">
        <v>102.70967698097229</v>
      </c>
      <c r="AH974" s="80" t="s">
        <v>33</v>
      </c>
      <c r="AI974">
        <f t="shared" si="86"/>
        <v>2019</v>
      </c>
    </row>
    <row r="975" spans="27:35" x14ac:dyDescent="0.3">
      <c r="AA975" s="80" t="s">
        <v>151</v>
      </c>
      <c r="AB975" s="80" t="s">
        <v>147</v>
      </c>
      <c r="AC975" s="80" t="s">
        <v>46</v>
      </c>
      <c r="AD975" s="80" t="s">
        <v>20</v>
      </c>
      <c r="AE975" s="80" t="s">
        <v>5</v>
      </c>
      <c r="AF975" s="80" t="s">
        <v>145</v>
      </c>
      <c r="AG975" s="80">
        <v>50</v>
      </c>
      <c r="AH975" s="80" t="s">
        <v>33</v>
      </c>
      <c r="AI975">
        <f t="shared" si="86"/>
        <v>2019</v>
      </c>
    </row>
    <row r="976" spans="27:35" x14ac:dyDescent="0.3">
      <c r="AA976" s="80" t="s">
        <v>151</v>
      </c>
      <c r="AB976" s="80" t="s">
        <v>147</v>
      </c>
      <c r="AC976" s="80" t="s">
        <v>46</v>
      </c>
      <c r="AD976" s="80" t="s">
        <v>20</v>
      </c>
      <c r="AE976" s="80" t="s">
        <v>7</v>
      </c>
      <c r="AF976" s="80" t="s">
        <v>145</v>
      </c>
      <c r="AG976" s="80">
        <v>14865.515015631914</v>
      </c>
      <c r="AH976" s="80" t="s">
        <v>33</v>
      </c>
      <c r="AI976">
        <f t="shared" si="86"/>
        <v>2019</v>
      </c>
    </row>
    <row r="977" spans="27:35" x14ac:dyDescent="0.3">
      <c r="AA977" s="80" t="s">
        <v>151</v>
      </c>
      <c r="AB977" s="80" t="s">
        <v>147</v>
      </c>
      <c r="AC977" s="80" t="s">
        <v>46</v>
      </c>
      <c r="AD977" s="80" t="s">
        <v>20</v>
      </c>
      <c r="AE977" s="80" t="s">
        <v>14</v>
      </c>
      <c r="AF977" s="80" t="s">
        <v>145</v>
      </c>
      <c r="AG977" s="80">
        <v>3958.0021379478276</v>
      </c>
      <c r="AH977" s="80" t="s">
        <v>33</v>
      </c>
      <c r="AI977">
        <f t="shared" si="86"/>
        <v>2019</v>
      </c>
    </row>
    <row r="978" spans="27:35" x14ac:dyDescent="0.3">
      <c r="AA978" s="80" t="s">
        <v>151</v>
      </c>
      <c r="AB978" s="80" t="s">
        <v>147</v>
      </c>
      <c r="AC978" s="80" t="s">
        <v>46</v>
      </c>
      <c r="AD978" s="80" t="s">
        <v>20</v>
      </c>
      <c r="AE978" s="80" t="s">
        <v>6</v>
      </c>
      <c r="AF978" s="80" t="s">
        <v>145</v>
      </c>
      <c r="AG978" s="80">
        <v>675.99032199382782</v>
      </c>
      <c r="AH978" s="80" t="s">
        <v>33</v>
      </c>
      <c r="AI978">
        <f t="shared" si="86"/>
        <v>2019</v>
      </c>
    </row>
    <row r="979" spans="27:35" x14ac:dyDescent="0.3">
      <c r="AA979" s="80" t="s">
        <v>151</v>
      </c>
      <c r="AB979" s="80" t="s">
        <v>147</v>
      </c>
      <c r="AC979" s="80" t="s">
        <v>46</v>
      </c>
      <c r="AD979" s="80" t="s">
        <v>24</v>
      </c>
      <c r="AE979" s="80" t="s">
        <v>22</v>
      </c>
      <c r="AF979" s="80" t="s">
        <v>145</v>
      </c>
      <c r="AG979" s="80">
        <v>288.11182695627213</v>
      </c>
      <c r="AH979" s="80" t="s">
        <v>33</v>
      </c>
      <c r="AI979">
        <f t="shared" si="86"/>
        <v>2019</v>
      </c>
    </row>
    <row r="980" spans="27:35" x14ac:dyDescent="0.3">
      <c r="AA980" s="80" t="s">
        <v>151</v>
      </c>
      <c r="AB980" s="80" t="s">
        <v>147</v>
      </c>
      <c r="AC980" s="80" t="s">
        <v>46</v>
      </c>
      <c r="AD980" s="80" t="s">
        <v>24</v>
      </c>
      <c r="AE980" s="80" t="s">
        <v>23</v>
      </c>
      <c r="AF980" s="80" t="s">
        <v>145</v>
      </c>
      <c r="AG980" s="80">
        <v>160.96666598320007</v>
      </c>
      <c r="AH980" s="80" t="s">
        <v>33</v>
      </c>
      <c r="AI980">
        <f t="shared" si="86"/>
        <v>2019</v>
      </c>
    </row>
    <row r="981" spans="27:35" x14ac:dyDescent="0.3">
      <c r="AA981" s="80" t="s">
        <v>151</v>
      </c>
      <c r="AB981" s="80" t="s">
        <v>147</v>
      </c>
      <c r="AC981" s="80" t="s">
        <v>46</v>
      </c>
      <c r="AD981" s="80" t="s">
        <v>116</v>
      </c>
      <c r="AE981" s="80" t="s">
        <v>22</v>
      </c>
      <c r="AF981" s="80" t="s">
        <v>145</v>
      </c>
      <c r="AG981" s="80">
        <v>1194.9204229861498</v>
      </c>
      <c r="AH981" s="80" t="s">
        <v>33</v>
      </c>
      <c r="AI981">
        <f t="shared" si="86"/>
        <v>2019</v>
      </c>
    </row>
    <row r="982" spans="27:35" x14ac:dyDescent="0.3">
      <c r="AA982" s="80" t="s">
        <v>151</v>
      </c>
      <c r="AB982" s="80" t="s">
        <v>147</v>
      </c>
      <c r="AC982" s="80" t="s">
        <v>46</v>
      </c>
      <c r="AD982" s="80" t="s">
        <v>116</v>
      </c>
      <c r="AE982" s="80" t="s">
        <v>23</v>
      </c>
      <c r="AF982" s="80" t="s">
        <v>145</v>
      </c>
      <c r="AG982" s="80">
        <v>816.10859498381615</v>
      </c>
      <c r="AH982" s="80" t="s">
        <v>33</v>
      </c>
      <c r="AI982">
        <f t="shared" si="86"/>
        <v>2019</v>
      </c>
    </row>
    <row r="983" spans="27:35" x14ac:dyDescent="0.3">
      <c r="AA983" s="80" t="s">
        <v>151</v>
      </c>
      <c r="AB983" s="80" t="s">
        <v>147</v>
      </c>
      <c r="AC983" s="80" t="s">
        <v>46</v>
      </c>
      <c r="AD983" s="80" t="s">
        <v>26</v>
      </c>
      <c r="AE983" s="80" t="s">
        <v>18</v>
      </c>
      <c r="AF983" s="80" t="s">
        <v>145</v>
      </c>
      <c r="AG983" s="80">
        <v>7253.2902975194156</v>
      </c>
      <c r="AH983" s="80" t="s">
        <v>33</v>
      </c>
      <c r="AI983">
        <f t="shared" si="86"/>
        <v>2019</v>
      </c>
    </row>
    <row r="984" spans="27:35" x14ac:dyDescent="0.3">
      <c r="AA984" s="80" t="s">
        <v>151</v>
      </c>
      <c r="AB984" s="80" t="s">
        <v>147</v>
      </c>
      <c r="AC984" s="80" t="s">
        <v>46</v>
      </c>
      <c r="AD984" s="80" t="s">
        <v>26</v>
      </c>
      <c r="AE984" s="80" t="s">
        <v>19</v>
      </c>
      <c r="AF984" s="80" t="s">
        <v>149</v>
      </c>
      <c r="AG984" s="80">
        <v>0.70967699587345123</v>
      </c>
      <c r="AH984" s="80" t="s">
        <v>33</v>
      </c>
      <c r="AI984">
        <f t="shared" si="86"/>
        <v>2019</v>
      </c>
    </row>
    <row r="985" spans="27:35" x14ac:dyDescent="0.3">
      <c r="AA985" s="80" t="s">
        <v>151</v>
      </c>
      <c r="AB985" s="80" t="s">
        <v>147</v>
      </c>
      <c r="AC985" s="80" t="s">
        <v>46</v>
      </c>
      <c r="AD985" s="80" t="s">
        <v>26</v>
      </c>
      <c r="AE985" s="80" t="s">
        <v>19</v>
      </c>
      <c r="AF985" s="80" t="s">
        <v>145</v>
      </c>
      <c r="AG985" s="80">
        <v>8806.182761579752</v>
      </c>
      <c r="AH985" s="80" t="s">
        <v>33</v>
      </c>
      <c r="AI985">
        <f t="shared" si="86"/>
        <v>2019</v>
      </c>
    </row>
    <row r="986" spans="27:35" x14ac:dyDescent="0.3">
      <c r="AA986" s="80" t="s">
        <v>151</v>
      </c>
      <c r="AB986" s="80" t="s">
        <v>147</v>
      </c>
      <c r="AC986" s="80" t="s">
        <v>46</v>
      </c>
      <c r="AD986" s="80" t="s">
        <v>26</v>
      </c>
      <c r="AE986" s="80" t="s">
        <v>17</v>
      </c>
      <c r="AF986" s="80" t="s">
        <v>145</v>
      </c>
      <c r="AG986" s="80">
        <v>1019.6741899214685</v>
      </c>
      <c r="AH986" s="80" t="s">
        <v>33</v>
      </c>
      <c r="AI986">
        <f t="shared" si="86"/>
        <v>2019</v>
      </c>
    </row>
    <row r="987" spans="27:35" x14ac:dyDescent="0.3">
      <c r="AA987" s="80" t="s">
        <v>151</v>
      </c>
      <c r="AB987" s="80" t="s">
        <v>147</v>
      </c>
      <c r="AC987" s="80" t="s">
        <v>46</v>
      </c>
      <c r="AD987" s="80" t="s">
        <v>25</v>
      </c>
      <c r="AE987" s="80" t="s">
        <v>18</v>
      </c>
      <c r="AF987" s="80" t="s">
        <v>145</v>
      </c>
      <c r="AG987" s="80">
        <v>56</v>
      </c>
      <c r="AH987" s="80" t="s">
        <v>33</v>
      </c>
      <c r="AI987">
        <f t="shared" si="86"/>
        <v>2019</v>
      </c>
    </row>
    <row r="988" spans="27:35" x14ac:dyDescent="0.3">
      <c r="AA988" s="80" t="s">
        <v>151</v>
      </c>
      <c r="AB988" s="80" t="s">
        <v>147</v>
      </c>
      <c r="AC988" s="80" t="s">
        <v>46</v>
      </c>
      <c r="AD988" s="80" t="s">
        <v>25</v>
      </c>
      <c r="AE988" s="80" t="s">
        <v>19</v>
      </c>
      <c r="AF988" s="80" t="s">
        <v>145</v>
      </c>
      <c r="AG988" s="80">
        <v>1163.772039949894</v>
      </c>
      <c r="AH988" s="80" t="s">
        <v>33</v>
      </c>
      <c r="AI988">
        <f t="shared" si="86"/>
        <v>2019</v>
      </c>
    </row>
    <row r="989" spans="27:35" x14ac:dyDescent="0.3">
      <c r="AA989" s="80" t="s">
        <v>151</v>
      </c>
      <c r="AB989" s="80" t="s">
        <v>147</v>
      </c>
      <c r="AC989" s="80" t="s">
        <v>46</v>
      </c>
      <c r="AD989" s="80" t="s">
        <v>25</v>
      </c>
      <c r="AE989" s="80" t="s">
        <v>17</v>
      </c>
      <c r="AF989" s="80" t="s">
        <v>145</v>
      </c>
      <c r="AG989" s="80">
        <v>730.89999901875854</v>
      </c>
      <c r="AH989" s="80" t="s">
        <v>33</v>
      </c>
      <c r="AI989">
        <f t="shared" si="86"/>
        <v>2019</v>
      </c>
    </row>
    <row r="990" spans="27:35" x14ac:dyDescent="0.3">
      <c r="AA990" s="80" t="s">
        <v>151</v>
      </c>
      <c r="AB990" s="80" t="s">
        <v>147</v>
      </c>
      <c r="AC990" s="80" t="s">
        <v>46</v>
      </c>
      <c r="AD990" s="80" t="s">
        <v>16</v>
      </c>
      <c r="AE990" s="80" t="s">
        <v>18</v>
      </c>
      <c r="AF990" s="80" t="s">
        <v>149</v>
      </c>
      <c r="AG990" s="80">
        <v>30.648364990949631</v>
      </c>
      <c r="AH990" s="80" t="s">
        <v>33</v>
      </c>
      <c r="AI990">
        <f t="shared" si="86"/>
        <v>2019</v>
      </c>
    </row>
    <row r="991" spans="27:35" x14ac:dyDescent="0.3">
      <c r="AA991" s="80" t="s">
        <v>151</v>
      </c>
      <c r="AB991" s="80" t="s">
        <v>147</v>
      </c>
      <c r="AC991" s="80" t="s">
        <v>46</v>
      </c>
      <c r="AD991" s="80" t="s">
        <v>16</v>
      </c>
      <c r="AE991" s="80" t="s">
        <v>18</v>
      </c>
      <c r="AF991" s="80" t="s">
        <v>145</v>
      </c>
      <c r="AG991" s="80">
        <v>8307.7396104559302</v>
      </c>
      <c r="AH991" s="80" t="s">
        <v>33</v>
      </c>
      <c r="AI991">
        <f t="shared" si="86"/>
        <v>2019</v>
      </c>
    </row>
    <row r="992" spans="27:35" x14ac:dyDescent="0.3">
      <c r="AA992" s="80" t="s">
        <v>151</v>
      </c>
      <c r="AB992" s="80" t="s">
        <v>147</v>
      </c>
      <c r="AC992" s="80" t="s">
        <v>46</v>
      </c>
      <c r="AD992" s="80" t="s">
        <v>16</v>
      </c>
      <c r="AE992" s="80" t="s">
        <v>19</v>
      </c>
      <c r="AF992" s="80" t="s">
        <v>149</v>
      </c>
      <c r="AG992" s="80">
        <v>4.6462340168654919</v>
      </c>
      <c r="AH992" s="80" t="s">
        <v>33</v>
      </c>
      <c r="AI992">
        <f t="shared" si="86"/>
        <v>2019</v>
      </c>
    </row>
    <row r="993" spans="27:35" x14ac:dyDescent="0.3">
      <c r="AA993" s="80" t="s">
        <v>151</v>
      </c>
      <c r="AB993" s="80" t="s">
        <v>147</v>
      </c>
      <c r="AC993" s="80" t="s">
        <v>46</v>
      </c>
      <c r="AD993" s="80" t="s">
        <v>16</v>
      </c>
      <c r="AE993" s="80" t="s">
        <v>19</v>
      </c>
      <c r="AF993" s="80" t="s">
        <v>145</v>
      </c>
      <c r="AG993" s="80">
        <v>7143.4150047712028</v>
      </c>
      <c r="AH993" s="80" t="s">
        <v>33</v>
      </c>
      <c r="AI993">
        <f t="shared" si="86"/>
        <v>2019</v>
      </c>
    </row>
    <row r="994" spans="27:35" x14ac:dyDescent="0.3">
      <c r="AA994" s="80" t="s">
        <v>151</v>
      </c>
      <c r="AB994" s="80" t="s">
        <v>147</v>
      </c>
      <c r="AC994" s="80" t="s">
        <v>46</v>
      </c>
      <c r="AD994" s="80" t="s">
        <v>16</v>
      </c>
      <c r="AE994" s="80" t="s">
        <v>17</v>
      </c>
      <c r="AF994" s="80" t="s">
        <v>149</v>
      </c>
      <c r="AG994" s="80">
        <v>4.0559120625257492</v>
      </c>
      <c r="AH994" s="80" t="s">
        <v>33</v>
      </c>
      <c r="AI994">
        <f t="shared" si="86"/>
        <v>2019</v>
      </c>
    </row>
    <row r="995" spans="27:35" x14ac:dyDescent="0.3">
      <c r="AA995" s="80" t="s">
        <v>151</v>
      </c>
      <c r="AB995" s="80" t="s">
        <v>147</v>
      </c>
      <c r="AC995" s="80" t="s">
        <v>46</v>
      </c>
      <c r="AD995" s="80" t="s">
        <v>16</v>
      </c>
      <c r="AE995" s="80" t="s">
        <v>17</v>
      </c>
      <c r="AF995" s="80" t="s">
        <v>145</v>
      </c>
      <c r="AG995" s="80">
        <v>7223.2655096650124</v>
      </c>
      <c r="AH995" s="80" t="s">
        <v>33</v>
      </c>
      <c r="AI995">
        <f t="shared" si="86"/>
        <v>2019</v>
      </c>
    </row>
    <row r="996" spans="27:35" x14ac:dyDescent="0.3">
      <c r="AA996" s="80" t="s">
        <v>151</v>
      </c>
      <c r="AB996" s="80" t="s">
        <v>147</v>
      </c>
      <c r="AC996" s="80" t="s">
        <v>46</v>
      </c>
      <c r="AD996" s="80" t="s">
        <v>13</v>
      </c>
      <c r="AE996" s="80" t="s">
        <v>5</v>
      </c>
      <c r="AF996" s="80" t="s">
        <v>145</v>
      </c>
      <c r="AG996" s="80">
        <v>40.047308940440416</v>
      </c>
      <c r="AH996" s="80" t="s">
        <v>33</v>
      </c>
      <c r="AI996">
        <f t="shared" si="86"/>
        <v>2019</v>
      </c>
    </row>
    <row r="997" spans="27:35" x14ac:dyDescent="0.3">
      <c r="AA997" s="80" t="s">
        <v>151</v>
      </c>
      <c r="AB997" s="80" t="s">
        <v>147</v>
      </c>
      <c r="AC997" s="80" t="s">
        <v>46</v>
      </c>
      <c r="AD997" s="80" t="s">
        <v>13</v>
      </c>
      <c r="AE997" s="80" t="s">
        <v>7</v>
      </c>
      <c r="AF997" s="80" t="s">
        <v>145</v>
      </c>
      <c r="AG997" s="80">
        <v>11392.082763835788</v>
      </c>
      <c r="AH997" s="80">
        <v>0.59126034999999999</v>
      </c>
      <c r="AI997">
        <f t="shared" si="86"/>
        <v>2019</v>
      </c>
    </row>
    <row r="998" spans="27:35" x14ac:dyDescent="0.3">
      <c r="AA998" s="80" t="s">
        <v>151</v>
      </c>
      <c r="AB998" s="80" t="s">
        <v>147</v>
      </c>
      <c r="AC998" s="80" t="s">
        <v>46</v>
      </c>
      <c r="AD998" s="80" t="s">
        <v>13</v>
      </c>
      <c r="AE998" s="80" t="s">
        <v>14</v>
      </c>
      <c r="AF998" s="80" t="s">
        <v>149</v>
      </c>
      <c r="AG998" s="80">
        <v>0.67741802334785461</v>
      </c>
      <c r="AH998" s="80" t="s">
        <v>33</v>
      </c>
      <c r="AI998">
        <f t="shared" si="86"/>
        <v>2019</v>
      </c>
    </row>
    <row r="999" spans="27:35" x14ac:dyDescent="0.3">
      <c r="AA999" s="80" t="s">
        <v>151</v>
      </c>
      <c r="AB999" s="80" t="s">
        <v>147</v>
      </c>
      <c r="AC999" s="80" t="s">
        <v>46</v>
      </c>
      <c r="AD999" s="80" t="s">
        <v>13</v>
      </c>
      <c r="AE999" s="80" t="s">
        <v>14</v>
      </c>
      <c r="AF999" s="80" t="s">
        <v>145</v>
      </c>
      <c r="AG999" s="80">
        <v>33945.025408934802</v>
      </c>
      <c r="AH999" s="80">
        <v>1.1779288000000001</v>
      </c>
      <c r="AI999">
        <f t="shared" si="86"/>
        <v>2019</v>
      </c>
    </row>
    <row r="1000" spans="27:35" x14ac:dyDescent="0.3">
      <c r="AA1000" s="80" t="s">
        <v>151</v>
      </c>
      <c r="AB1000" s="80" t="s">
        <v>147</v>
      </c>
      <c r="AC1000" s="80" t="s">
        <v>46</v>
      </c>
      <c r="AD1000" s="80" t="s">
        <v>13</v>
      </c>
      <c r="AE1000" s="80" t="s">
        <v>6</v>
      </c>
      <c r="AF1000" s="80" t="s">
        <v>145</v>
      </c>
      <c r="AG1000" s="80">
        <v>288.34946000576019</v>
      </c>
      <c r="AH1000" s="80" t="s">
        <v>33</v>
      </c>
      <c r="AI1000">
        <f t="shared" si="86"/>
        <v>2019</v>
      </c>
    </row>
    <row r="1001" spans="27:35" x14ac:dyDescent="0.3">
      <c r="AA1001" s="80" t="s">
        <v>151</v>
      </c>
      <c r="AB1001" s="80" t="s">
        <v>147</v>
      </c>
      <c r="AC1001" s="80" t="s">
        <v>46</v>
      </c>
      <c r="AD1001" s="80" t="s">
        <v>15</v>
      </c>
      <c r="AE1001" s="80" t="s">
        <v>14</v>
      </c>
      <c r="AF1001" s="80" t="s">
        <v>149</v>
      </c>
      <c r="AG1001" s="80">
        <v>0.29032200574874878</v>
      </c>
      <c r="AH1001" s="80" t="s">
        <v>33</v>
      </c>
      <c r="AI1001">
        <f t="shared" si="86"/>
        <v>2019</v>
      </c>
    </row>
    <row r="1002" spans="27:35" x14ac:dyDescent="0.3">
      <c r="AA1002" s="80" t="s">
        <v>151</v>
      </c>
      <c r="AB1002" s="80" t="s">
        <v>147</v>
      </c>
      <c r="AC1002" s="80" t="s">
        <v>46</v>
      </c>
      <c r="AD1002" s="80" t="s">
        <v>15</v>
      </c>
      <c r="AE1002" s="80" t="s">
        <v>14</v>
      </c>
      <c r="AF1002" s="80" t="s">
        <v>145</v>
      </c>
      <c r="AG1002" s="80">
        <v>22186.024639762938</v>
      </c>
      <c r="AH1002" s="80">
        <v>1.04126714</v>
      </c>
      <c r="AI1002">
        <f t="shared" si="86"/>
        <v>2019</v>
      </c>
    </row>
    <row r="1003" spans="27:35" x14ac:dyDescent="0.3">
      <c r="AA1003" s="80" t="s">
        <v>151</v>
      </c>
      <c r="AB1003" s="80" t="s">
        <v>147</v>
      </c>
      <c r="AC1003" s="80" t="s">
        <v>46</v>
      </c>
      <c r="AD1003" s="80" t="s">
        <v>15</v>
      </c>
      <c r="AE1003" s="80" t="s">
        <v>12</v>
      </c>
      <c r="AF1003" s="80" t="s">
        <v>145</v>
      </c>
      <c r="AG1003" s="80">
        <v>858.25806403160095</v>
      </c>
      <c r="AH1003" s="80">
        <v>0.47786288999999998</v>
      </c>
      <c r="AI1003">
        <f t="shared" si="86"/>
        <v>2019</v>
      </c>
    </row>
    <row r="1004" spans="27:35" x14ac:dyDescent="0.3">
      <c r="AA1004" s="80" t="s">
        <v>151</v>
      </c>
      <c r="AB1004" s="80" t="s">
        <v>147</v>
      </c>
      <c r="AC1004" s="80" t="s">
        <v>46</v>
      </c>
      <c r="AD1004" s="80" t="s">
        <v>4</v>
      </c>
      <c r="AE1004" s="80" t="s">
        <v>5</v>
      </c>
      <c r="AF1004" s="80" t="s">
        <v>145</v>
      </c>
      <c r="AG1004" s="80">
        <v>6731.047047432512</v>
      </c>
      <c r="AH1004" s="80" t="s">
        <v>33</v>
      </c>
      <c r="AI1004">
        <f t="shared" si="86"/>
        <v>2019</v>
      </c>
    </row>
    <row r="1005" spans="27:35" x14ac:dyDescent="0.3">
      <c r="AA1005" s="80" t="s">
        <v>151</v>
      </c>
      <c r="AB1005" s="80" t="s">
        <v>147</v>
      </c>
      <c r="AC1005" s="80" t="s">
        <v>46</v>
      </c>
      <c r="AD1005" s="80" t="s">
        <v>4</v>
      </c>
      <c r="AE1005" s="80" t="s">
        <v>7</v>
      </c>
      <c r="AF1005" s="80" t="s">
        <v>145</v>
      </c>
      <c r="AG1005" s="80">
        <v>271908.44386514649</v>
      </c>
      <c r="AH1005" s="80">
        <v>0.77470751000000004</v>
      </c>
      <c r="AI1005">
        <f t="shared" si="86"/>
        <v>2019</v>
      </c>
    </row>
    <row r="1006" spans="27:35" x14ac:dyDescent="0.3">
      <c r="AA1006" s="80" t="s">
        <v>151</v>
      </c>
      <c r="AB1006" s="80" t="s">
        <v>147</v>
      </c>
      <c r="AC1006" s="80" t="s">
        <v>46</v>
      </c>
      <c r="AD1006" s="80" t="s">
        <v>4</v>
      </c>
      <c r="AE1006" s="80" t="s">
        <v>8</v>
      </c>
      <c r="AF1006" s="80" t="s">
        <v>145</v>
      </c>
      <c r="AG1006" s="80">
        <v>97034.447316929698</v>
      </c>
      <c r="AH1006" s="80">
        <v>1.6351386400000001</v>
      </c>
      <c r="AI1006">
        <f t="shared" si="86"/>
        <v>2019</v>
      </c>
    </row>
    <row r="1007" spans="27:35" x14ac:dyDescent="0.3">
      <c r="AA1007" s="80" t="s">
        <v>151</v>
      </c>
      <c r="AB1007" s="80" t="s">
        <v>147</v>
      </c>
      <c r="AC1007" s="80" t="s">
        <v>46</v>
      </c>
      <c r="AD1007" s="80" t="s">
        <v>4</v>
      </c>
      <c r="AE1007" s="80" t="s">
        <v>9</v>
      </c>
      <c r="AF1007" s="80" t="s">
        <v>145</v>
      </c>
      <c r="AG1007" s="80">
        <v>52140.763738490641</v>
      </c>
      <c r="AH1007" s="80">
        <v>0.90790968999999999</v>
      </c>
      <c r="AI1007">
        <f t="shared" si="86"/>
        <v>2019</v>
      </c>
    </row>
    <row r="1008" spans="27:35" x14ac:dyDescent="0.3">
      <c r="AA1008" s="80" t="s">
        <v>151</v>
      </c>
      <c r="AB1008" s="80" t="s">
        <v>147</v>
      </c>
      <c r="AC1008" s="80" t="s">
        <v>46</v>
      </c>
      <c r="AD1008" s="80" t="s">
        <v>4</v>
      </c>
      <c r="AE1008" s="80" t="s">
        <v>6</v>
      </c>
      <c r="AF1008" s="80" t="s">
        <v>145</v>
      </c>
      <c r="AG1008" s="80">
        <v>20747.184808038175</v>
      </c>
      <c r="AH1008" s="80" t="s">
        <v>33</v>
      </c>
      <c r="AI1008">
        <f t="shared" si="86"/>
        <v>2019</v>
      </c>
    </row>
    <row r="1009" spans="27:35" x14ac:dyDescent="0.3">
      <c r="AA1009" s="80" t="s">
        <v>151</v>
      </c>
      <c r="AB1009" s="80" t="s">
        <v>147</v>
      </c>
      <c r="AC1009" s="80" t="s">
        <v>46</v>
      </c>
      <c r="AD1009" s="80" t="s">
        <v>4</v>
      </c>
      <c r="AE1009" s="80" t="s">
        <v>10</v>
      </c>
      <c r="AF1009" s="80" t="s">
        <v>145</v>
      </c>
      <c r="AG1009" s="80">
        <v>1356.0161068663001</v>
      </c>
      <c r="AH1009" s="80">
        <v>2.8650081599999999</v>
      </c>
      <c r="AI1009">
        <f t="shared" si="86"/>
        <v>2019</v>
      </c>
    </row>
    <row r="1010" spans="27:35" x14ac:dyDescent="0.3">
      <c r="AA1010" s="80" t="s">
        <v>151</v>
      </c>
      <c r="AB1010" s="80" t="s">
        <v>147</v>
      </c>
      <c r="AC1010" s="80" t="s">
        <v>46</v>
      </c>
      <c r="AD1010" s="80" t="s">
        <v>11</v>
      </c>
      <c r="AE1010" s="80" t="s">
        <v>8</v>
      </c>
      <c r="AF1010" s="80" t="s">
        <v>145</v>
      </c>
      <c r="AG1010" s="80">
        <v>22522.725448478013</v>
      </c>
      <c r="AH1010" s="80">
        <v>1.0803823100000001</v>
      </c>
      <c r="AI1010">
        <f t="shared" si="86"/>
        <v>2019</v>
      </c>
    </row>
    <row r="1011" spans="27:35" x14ac:dyDescent="0.3">
      <c r="AA1011" s="80" t="s">
        <v>151</v>
      </c>
      <c r="AB1011" s="80" t="s">
        <v>147</v>
      </c>
      <c r="AC1011" s="80" t="s">
        <v>46</v>
      </c>
      <c r="AD1011" s="80" t="s">
        <v>11</v>
      </c>
      <c r="AE1011" s="80" t="s">
        <v>9</v>
      </c>
      <c r="AF1011" s="80" t="s">
        <v>145</v>
      </c>
      <c r="AG1011" s="80">
        <v>5063.0139165744185</v>
      </c>
      <c r="AH1011" s="80">
        <v>0.69517949000000001</v>
      </c>
      <c r="AI1011">
        <f t="shared" si="86"/>
        <v>2019</v>
      </c>
    </row>
    <row r="1012" spans="27:35" x14ac:dyDescent="0.3">
      <c r="AA1012" s="80" t="s">
        <v>151</v>
      </c>
      <c r="AB1012" s="80" t="s">
        <v>147</v>
      </c>
      <c r="AC1012" s="80" t="s">
        <v>46</v>
      </c>
      <c r="AD1012" s="80" t="s">
        <v>11</v>
      </c>
      <c r="AE1012" s="80" t="s">
        <v>10</v>
      </c>
      <c r="AF1012" s="80" t="s">
        <v>145</v>
      </c>
      <c r="AG1012" s="80">
        <v>243.99999797344208</v>
      </c>
      <c r="AH1012" s="80">
        <v>1.7179951099999999</v>
      </c>
      <c r="AI1012">
        <f t="shared" si="86"/>
        <v>2019</v>
      </c>
    </row>
    <row r="1013" spans="27:35" x14ac:dyDescent="0.3">
      <c r="AA1013" s="80" t="s">
        <v>151</v>
      </c>
      <c r="AB1013" s="80" t="s">
        <v>147</v>
      </c>
      <c r="AC1013" s="80" t="s">
        <v>46</v>
      </c>
      <c r="AD1013" s="80" t="s">
        <v>11</v>
      </c>
      <c r="AE1013" s="80" t="s">
        <v>12</v>
      </c>
      <c r="AF1013" s="80" t="s">
        <v>145</v>
      </c>
      <c r="AG1013" s="80">
        <v>2810.3817069940269</v>
      </c>
      <c r="AH1013" s="80">
        <v>0.64782945000000003</v>
      </c>
      <c r="AI1013">
        <f t="shared" si="86"/>
        <v>2019</v>
      </c>
    </row>
    <row r="1014" spans="27:35" x14ac:dyDescent="0.3">
      <c r="AA1014" s="80" t="s">
        <v>151</v>
      </c>
      <c r="AB1014" s="80" t="s">
        <v>147</v>
      </c>
      <c r="AC1014" s="80" t="s">
        <v>55</v>
      </c>
      <c r="AD1014" s="80" t="s">
        <v>27</v>
      </c>
      <c r="AE1014" s="80" t="s">
        <v>28</v>
      </c>
      <c r="AF1014" s="80" t="s">
        <v>145</v>
      </c>
      <c r="AG1014" s="80">
        <v>520.9354829788208</v>
      </c>
      <c r="AH1014" s="80" t="s">
        <v>33</v>
      </c>
      <c r="AI1014">
        <f t="shared" si="86"/>
        <v>2019</v>
      </c>
    </row>
    <row r="1015" spans="27:35" x14ac:dyDescent="0.3">
      <c r="AA1015" s="80" t="s">
        <v>151</v>
      </c>
      <c r="AB1015" s="80" t="s">
        <v>147</v>
      </c>
      <c r="AC1015" s="80" t="s">
        <v>55</v>
      </c>
      <c r="AD1015" s="80" t="s">
        <v>20</v>
      </c>
      <c r="AE1015" s="80" t="s">
        <v>5</v>
      </c>
      <c r="AF1015" s="80" t="s">
        <v>145</v>
      </c>
      <c r="AG1015" s="80">
        <v>89</v>
      </c>
      <c r="AH1015" s="80" t="s">
        <v>33</v>
      </c>
      <c r="AI1015">
        <f t="shared" si="86"/>
        <v>2019</v>
      </c>
    </row>
    <row r="1016" spans="27:35" x14ac:dyDescent="0.3">
      <c r="AA1016" s="80" t="s">
        <v>151</v>
      </c>
      <c r="AB1016" s="80" t="s">
        <v>147</v>
      </c>
      <c r="AC1016" s="80" t="s">
        <v>55</v>
      </c>
      <c r="AD1016" s="80" t="s">
        <v>20</v>
      </c>
      <c r="AE1016" s="80" t="s">
        <v>7</v>
      </c>
      <c r="AF1016" s="80" t="s">
        <v>145</v>
      </c>
      <c r="AG1016" s="80">
        <v>34123.247251726687</v>
      </c>
      <c r="AH1016" s="80" t="s">
        <v>33</v>
      </c>
      <c r="AI1016">
        <f t="shared" si="86"/>
        <v>2019</v>
      </c>
    </row>
    <row r="1017" spans="27:35" x14ac:dyDescent="0.3">
      <c r="AA1017" s="80" t="s">
        <v>151</v>
      </c>
      <c r="AB1017" s="80" t="s">
        <v>147</v>
      </c>
      <c r="AC1017" s="80" t="s">
        <v>55</v>
      </c>
      <c r="AD1017" s="80" t="s">
        <v>20</v>
      </c>
      <c r="AE1017" s="80" t="s">
        <v>14</v>
      </c>
      <c r="AF1017" s="80" t="s">
        <v>145</v>
      </c>
      <c r="AG1017" s="80">
        <v>10389.540825217962</v>
      </c>
      <c r="AH1017" s="80" t="s">
        <v>33</v>
      </c>
      <c r="AI1017">
        <f t="shared" si="86"/>
        <v>2019</v>
      </c>
    </row>
    <row r="1018" spans="27:35" x14ac:dyDescent="0.3">
      <c r="AA1018" s="80" t="s">
        <v>151</v>
      </c>
      <c r="AB1018" s="80" t="s">
        <v>147</v>
      </c>
      <c r="AC1018" s="80" t="s">
        <v>55</v>
      </c>
      <c r="AD1018" s="80" t="s">
        <v>20</v>
      </c>
      <c r="AE1018" s="80" t="s">
        <v>6</v>
      </c>
      <c r="AF1018" s="80" t="s">
        <v>145</v>
      </c>
      <c r="AG1018" s="80">
        <v>1356.5483859777451</v>
      </c>
      <c r="AH1018" s="80" t="s">
        <v>33</v>
      </c>
      <c r="AI1018">
        <f t="shared" si="86"/>
        <v>2019</v>
      </c>
    </row>
    <row r="1019" spans="27:35" x14ac:dyDescent="0.3">
      <c r="AA1019" s="80" t="s">
        <v>151</v>
      </c>
      <c r="AB1019" s="80" t="s">
        <v>147</v>
      </c>
      <c r="AC1019" s="80" t="s">
        <v>55</v>
      </c>
      <c r="AD1019" s="80" t="s">
        <v>24</v>
      </c>
      <c r="AE1019" s="80" t="s">
        <v>22</v>
      </c>
      <c r="AF1019" s="80" t="s">
        <v>145</v>
      </c>
      <c r="AG1019" s="80">
        <v>1169.3268759101629</v>
      </c>
      <c r="AH1019" s="80" t="s">
        <v>33</v>
      </c>
      <c r="AI1019">
        <f t="shared" si="86"/>
        <v>2019</v>
      </c>
    </row>
    <row r="1020" spans="27:35" x14ac:dyDescent="0.3">
      <c r="AA1020" s="80" t="s">
        <v>151</v>
      </c>
      <c r="AB1020" s="80" t="s">
        <v>147</v>
      </c>
      <c r="AC1020" s="80" t="s">
        <v>55</v>
      </c>
      <c r="AD1020" s="80" t="s">
        <v>24</v>
      </c>
      <c r="AE1020" s="80" t="s">
        <v>23</v>
      </c>
      <c r="AF1020" s="80" t="s">
        <v>145</v>
      </c>
      <c r="AG1020" s="80">
        <v>696.35483597964048</v>
      </c>
      <c r="AH1020" s="80" t="s">
        <v>33</v>
      </c>
      <c r="AI1020">
        <f t="shared" si="86"/>
        <v>2019</v>
      </c>
    </row>
    <row r="1021" spans="27:35" x14ac:dyDescent="0.3">
      <c r="AA1021" s="80" t="s">
        <v>151</v>
      </c>
      <c r="AB1021" s="80" t="s">
        <v>147</v>
      </c>
      <c r="AC1021" s="80" t="s">
        <v>55</v>
      </c>
      <c r="AD1021" s="80" t="s">
        <v>116</v>
      </c>
      <c r="AE1021" s="80" t="s">
        <v>22</v>
      </c>
      <c r="AF1021" s="80" t="s">
        <v>145</v>
      </c>
      <c r="AG1021" s="80">
        <v>4271.322551868856</v>
      </c>
      <c r="AH1021" s="80" t="s">
        <v>33</v>
      </c>
      <c r="AI1021">
        <f t="shared" si="86"/>
        <v>2019</v>
      </c>
    </row>
    <row r="1022" spans="27:35" x14ac:dyDescent="0.3">
      <c r="AA1022" s="80" t="s">
        <v>151</v>
      </c>
      <c r="AB1022" s="80" t="s">
        <v>147</v>
      </c>
      <c r="AC1022" s="80" t="s">
        <v>55</v>
      </c>
      <c r="AD1022" s="80" t="s">
        <v>116</v>
      </c>
      <c r="AE1022" s="80" t="s">
        <v>23</v>
      </c>
      <c r="AF1022" s="80" t="s">
        <v>145</v>
      </c>
      <c r="AG1022" s="80">
        <v>3079.8365407921374</v>
      </c>
      <c r="AH1022" s="80" t="s">
        <v>33</v>
      </c>
      <c r="AI1022">
        <f t="shared" si="86"/>
        <v>2019</v>
      </c>
    </row>
    <row r="1023" spans="27:35" x14ac:dyDescent="0.3">
      <c r="AA1023" s="80" t="s">
        <v>151</v>
      </c>
      <c r="AB1023" s="80" t="s">
        <v>147</v>
      </c>
      <c r="AC1023" s="80" t="s">
        <v>55</v>
      </c>
      <c r="AD1023" s="80" t="s">
        <v>26</v>
      </c>
      <c r="AE1023" s="80" t="s">
        <v>18</v>
      </c>
      <c r="AF1023" s="80" t="s">
        <v>149</v>
      </c>
      <c r="AG1023" s="80">
        <v>2</v>
      </c>
      <c r="AH1023" s="80" t="s">
        <v>33</v>
      </c>
      <c r="AI1023">
        <f t="shared" si="86"/>
        <v>2019</v>
      </c>
    </row>
    <row r="1024" spans="27:35" x14ac:dyDescent="0.3">
      <c r="AA1024" s="80" t="s">
        <v>151</v>
      </c>
      <c r="AB1024" s="80" t="s">
        <v>147</v>
      </c>
      <c r="AC1024" s="80" t="s">
        <v>55</v>
      </c>
      <c r="AD1024" s="80" t="s">
        <v>26</v>
      </c>
      <c r="AE1024" s="80" t="s">
        <v>18</v>
      </c>
      <c r="AF1024" s="80" t="s">
        <v>145</v>
      </c>
      <c r="AG1024" s="80">
        <v>16194.024662040174</v>
      </c>
      <c r="AH1024" s="80" t="s">
        <v>33</v>
      </c>
      <c r="AI1024">
        <f t="shared" si="86"/>
        <v>2019</v>
      </c>
    </row>
    <row r="1025" spans="27:35" x14ac:dyDescent="0.3">
      <c r="AA1025" s="80" t="s">
        <v>151</v>
      </c>
      <c r="AB1025" s="80" t="s">
        <v>147</v>
      </c>
      <c r="AC1025" s="80" t="s">
        <v>55</v>
      </c>
      <c r="AD1025" s="80" t="s">
        <v>26</v>
      </c>
      <c r="AE1025" s="80" t="s">
        <v>19</v>
      </c>
      <c r="AF1025" s="80" t="s">
        <v>149</v>
      </c>
      <c r="AG1025" s="80">
        <v>5.2096749246120453</v>
      </c>
      <c r="AH1025" s="80" t="s">
        <v>33</v>
      </c>
      <c r="AI1025">
        <f t="shared" si="86"/>
        <v>2019</v>
      </c>
    </row>
    <row r="1026" spans="27:35" x14ac:dyDescent="0.3">
      <c r="AA1026" s="80" t="s">
        <v>151</v>
      </c>
      <c r="AB1026" s="80" t="s">
        <v>147</v>
      </c>
      <c r="AC1026" s="80" t="s">
        <v>55</v>
      </c>
      <c r="AD1026" s="80" t="s">
        <v>26</v>
      </c>
      <c r="AE1026" s="80" t="s">
        <v>19</v>
      </c>
      <c r="AF1026" s="80" t="s">
        <v>145</v>
      </c>
      <c r="AG1026" s="80">
        <v>23733.510650254786</v>
      </c>
      <c r="AH1026" s="80" t="s">
        <v>33</v>
      </c>
      <c r="AI1026">
        <f t="shared" si="86"/>
        <v>2019</v>
      </c>
    </row>
    <row r="1027" spans="27:35" x14ac:dyDescent="0.3">
      <c r="AA1027" s="80" t="s">
        <v>151</v>
      </c>
      <c r="AB1027" s="80" t="s">
        <v>147</v>
      </c>
      <c r="AC1027" s="80" t="s">
        <v>55</v>
      </c>
      <c r="AD1027" s="80" t="s">
        <v>26</v>
      </c>
      <c r="AE1027" s="80" t="s">
        <v>17</v>
      </c>
      <c r="AF1027" s="80" t="s">
        <v>145</v>
      </c>
      <c r="AG1027" s="80">
        <v>1915.7042918503284</v>
      </c>
      <c r="AH1027" s="80" t="s">
        <v>33</v>
      </c>
      <c r="AI1027">
        <f t="shared" si="86"/>
        <v>2019</v>
      </c>
    </row>
    <row r="1028" spans="27:35" x14ac:dyDescent="0.3">
      <c r="AA1028" s="80" t="s">
        <v>151</v>
      </c>
      <c r="AB1028" s="80" t="s">
        <v>147</v>
      </c>
      <c r="AC1028" s="80" t="s">
        <v>55</v>
      </c>
      <c r="AD1028" s="80" t="s">
        <v>25</v>
      </c>
      <c r="AE1028" s="80" t="s">
        <v>18</v>
      </c>
      <c r="AF1028" s="80" t="s">
        <v>145</v>
      </c>
      <c r="AG1028" s="80">
        <v>154.35483801364899</v>
      </c>
      <c r="AH1028" s="80" t="s">
        <v>33</v>
      </c>
      <c r="AI1028">
        <f t="shared" si="86"/>
        <v>2019</v>
      </c>
    </row>
    <row r="1029" spans="27:35" x14ac:dyDescent="0.3">
      <c r="AA1029" s="80" t="s">
        <v>151</v>
      </c>
      <c r="AB1029" s="80" t="s">
        <v>147</v>
      </c>
      <c r="AC1029" s="80" t="s">
        <v>55</v>
      </c>
      <c r="AD1029" s="80" t="s">
        <v>25</v>
      </c>
      <c r="AE1029" s="80" t="s">
        <v>19</v>
      </c>
      <c r="AF1029" s="80" t="s">
        <v>145</v>
      </c>
      <c r="AG1029" s="80">
        <v>2734.8257989250124</v>
      </c>
      <c r="AH1029" s="80" t="s">
        <v>33</v>
      </c>
      <c r="AI1029">
        <f t="shared" si="86"/>
        <v>2019</v>
      </c>
    </row>
    <row r="1030" spans="27:35" x14ac:dyDescent="0.3">
      <c r="AA1030" s="80" t="s">
        <v>151</v>
      </c>
      <c r="AB1030" s="80" t="s">
        <v>147</v>
      </c>
      <c r="AC1030" s="80" t="s">
        <v>55</v>
      </c>
      <c r="AD1030" s="80" t="s">
        <v>25</v>
      </c>
      <c r="AE1030" s="80" t="s">
        <v>17</v>
      </c>
      <c r="AF1030" s="80" t="s">
        <v>149</v>
      </c>
      <c r="AG1030" s="80">
        <v>1.0322580002248287</v>
      </c>
      <c r="AH1030" s="80" t="s">
        <v>33</v>
      </c>
      <c r="AI1030">
        <f t="shared" si="86"/>
        <v>2019</v>
      </c>
    </row>
    <row r="1031" spans="27:35" x14ac:dyDescent="0.3">
      <c r="AA1031" s="80" t="s">
        <v>151</v>
      </c>
      <c r="AB1031" s="80" t="s">
        <v>147</v>
      </c>
      <c r="AC1031" s="80" t="s">
        <v>55</v>
      </c>
      <c r="AD1031" s="80" t="s">
        <v>25</v>
      </c>
      <c r="AE1031" s="80" t="s">
        <v>17</v>
      </c>
      <c r="AF1031" s="80" t="s">
        <v>145</v>
      </c>
      <c r="AG1031" s="80">
        <v>1417.7666659913957</v>
      </c>
      <c r="AH1031" s="80" t="s">
        <v>33</v>
      </c>
      <c r="AI1031">
        <f t="shared" si="86"/>
        <v>2019</v>
      </c>
    </row>
    <row r="1032" spans="27:35" x14ac:dyDescent="0.3">
      <c r="AA1032" s="80" t="s">
        <v>151</v>
      </c>
      <c r="AB1032" s="80" t="s">
        <v>147</v>
      </c>
      <c r="AC1032" s="80" t="s">
        <v>55</v>
      </c>
      <c r="AD1032" s="80" t="s">
        <v>16</v>
      </c>
      <c r="AE1032" s="80" t="s">
        <v>18</v>
      </c>
      <c r="AF1032" s="80" t="s">
        <v>149</v>
      </c>
      <c r="AG1032" s="80">
        <v>95.421432703733444</v>
      </c>
      <c r="AH1032" s="80" t="s">
        <v>33</v>
      </c>
      <c r="AI1032">
        <f t="shared" si="86"/>
        <v>2019</v>
      </c>
    </row>
    <row r="1033" spans="27:35" x14ac:dyDescent="0.3">
      <c r="AA1033" s="80" t="s">
        <v>151</v>
      </c>
      <c r="AB1033" s="80" t="s">
        <v>147</v>
      </c>
      <c r="AC1033" s="80" t="s">
        <v>55</v>
      </c>
      <c r="AD1033" s="80" t="s">
        <v>16</v>
      </c>
      <c r="AE1033" s="80" t="s">
        <v>18</v>
      </c>
      <c r="AF1033" s="80" t="s">
        <v>145</v>
      </c>
      <c r="AG1033" s="80">
        <v>19032.259643081576</v>
      </c>
      <c r="AH1033" s="80" t="s">
        <v>33</v>
      </c>
      <c r="AI1033">
        <f t="shared" si="86"/>
        <v>2019</v>
      </c>
    </row>
    <row r="1034" spans="27:35" x14ac:dyDescent="0.3">
      <c r="AA1034" s="80" t="s">
        <v>151</v>
      </c>
      <c r="AB1034" s="80" t="s">
        <v>147</v>
      </c>
      <c r="AC1034" s="80" t="s">
        <v>55</v>
      </c>
      <c r="AD1034" s="80" t="s">
        <v>16</v>
      </c>
      <c r="AE1034" s="80" t="s">
        <v>19</v>
      </c>
      <c r="AF1034" s="80" t="s">
        <v>149</v>
      </c>
      <c r="AG1034" s="80">
        <v>15.612893968820572</v>
      </c>
      <c r="AH1034" s="80" t="s">
        <v>33</v>
      </c>
      <c r="AI1034">
        <f t="shared" ref="AI1034:AI1097" si="87">VALUE(LEFT(AA1034,4))</f>
        <v>2019</v>
      </c>
    </row>
    <row r="1035" spans="27:35" x14ac:dyDescent="0.3">
      <c r="AA1035" s="80" t="s">
        <v>151</v>
      </c>
      <c r="AB1035" s="80" t="s">
        <v>147</v>
      </c>
      <c r="AC1035" s="80" t="s">
        <v>55</v>
      </c>
      <c r="AD1035" s="80" t="s">
        <v>16</v>
      </c>
      <c r="AE1035" s="80" t="s">
        <v>19</v>
      </c>
      <c r="AF1035" s="80" t="s">
        <v>145</v>
      </c>
      <c r="AG1035" s="80">
        <v>15336.096647061408</v>
      </c>
      <c r="AH1035" s="80" t="s">
        <v>33</v>
      </c>
      <c r="AI1035">
        <f t="shared" si="87"/>
        <v>2019</v>
      </c>
    </row>
    <row r="1036" spans="27:35" x14ac:dyDescent="0.3">
      <c r="AA1036" s="80" t="s">
        <v>151</v>
      </c>
      <c r="AB1036" s="80" t="s">
        <v>147</v>
      </c>
      <c r="AC1036" s="80" t="s">
        <v>55</v>
      </c>
      <c r="AD1036" s="80" t="s">
        <v>16</v>
      </c>
      <c r="AE1036" s="80" t="s">
        <v>17</v>
      </c>
      <c r="AF1036" s="80" t="s">
        <v>149</v>
      </c>
      <c r="AG1036" s="80">
        <v>8.1526799350976944</v>
      </c>
      <c r="AH1036" s="80" t="s">
        <v>33</v>
      </c>
      <c r="AI1036">
        <f t="shared" si="87"/>
        <v>2019</v>
      </c>
    </row>
    <row r="1037" spans="27:35" x14ac:dyDescent="0.3">
      <c r="AA1037" s="80" t="s">
        <v>151</v>
      </c>
      <c r="AB1037" s="80" t="s">
        <v>147</v>
      </c>
      <c r="AC1037" s="80" t="s">
        <v>55</v>
      </c>
      <c r="AD1037" s="80" t="s">
        <v>16</v>
      </c>
      <c r="AE1037" s="80" t="s">
        <v>17</v>
      </c>
      <c r="AF1037" s="80" t="s">
        <v>145</v>
      </c>
      <c r="AG1037" s="80">
        <v>13124.341708716005</v>
      </c>
      <c r="AH1037" s="80" t="s">
        <v>33</v>
      </c>
      <c r="AI1037">
        <f t="shared" si="87"/>
        <v>2019</v>
      </c>
    </row>
    <row r="1038" spans="27:35" x14ac:dyDescent="0.3">
      <c r="AA1038" s="80" t="s">
        <v>151</v>
      </c>
      <c r="AB1038" s="80" t="s">
        <v>147</v>
      </c>
      <c r="AC1038" s="80" t="s">
        <v>55</v>
      </c>
      <c r="AD1038" s="80" t="s">
        <v>13</v>
      </c>
      <c r="AE1038" s="80" t="s">
        <v>5</v>
      </c>
      <c r="AF1038" s="80" t="s">
        <v>145</v>
      </c>
      <c r="AG1038" s="80">
        <v>122.13977788388729</v>
      </c>
      <c r="AH1038" s="80" t="s">
        <v>33</v>
      </c>
      <c r="AI1038">
        <f t="shared" si="87"/>
        <v>2019</v>
      </c>
    </row>
    <row r="1039" spans="27:35" x14ac:dyDescent="0.3">
      <c r="AA1039" s="80" t="s">
        <v>151</v>
      </c>
      <c r="AB1039" s="80" t="s">
        <v>147</v>
      </c>
      <c r="AC1039" s="80" t="s">
        <v>55</v>
      </c>
      <c r="AD1039" s="80" t="s">
        <v>13</v>
      </c>
      <c r="AE1039" s="80" t="s">
        <v>7</v>
      </c>
      <c r="AF1039" s="80" t="s">
        <v>145</v>
      </c>
      <c r="AG1039" s="80">
        <v>29325.084865633398</v>
      </c>
      <c r="AH1039" s="80">
        <v>0.71123227</v>
      </c>
      <c r="AI1039">
        <f t="shared" si="87"/>
        <v>2019</v>
      </c>
    </row>
    <row r="1040" spans="27:35" x14ac:dyDescent="0.3">
      <c r="AA1040" s="80" t="s">
        <v>151</v>
      </c>
      <c r="AB1040" s="80" t="s">
        <v>147</v>
      </c>
      <c r="AC1040" s="80" t="s">
        <v>55</v>
      </c>
      <c r="AD1040" s="80" t="s">
        <v>13</v>
      </c>
      <c r="AE1040" s="80" t="s">
        <v>14</v>
      </c>
      <c r="AF1040" s="80" t="s">
        <v>149</v>
      </c>
      <c r="AG1040" s="80">
        <v>5.0322549603879452</v>
      </c>
      <c r="AH1040" s="80">
        <v>1.93014573</v>
      </c>
      <c r="AI1040">
        <f t="shared" si="87"/>
        <v>2019</v>
      </c>
    </row>
    <row r="1041" spans="27:35" x14ac:dyDescent="0.3">
      <c r="AA1041" s="80" t="s">
        <v>151</v>
      </c>
      <c r="AB1041" s="80" t="s">
        <v>147</v>
      </c>
      <c r="AC1041" s="80" t="s">
        <v>55</v>
      </c>
      <c r="AD1041" s="80" t="s">
        <v>13</v>
      </c>
      <c r="AE1041" s="80" t="s">
        <v>14</v>
      </c>
      <c r="AF1041" s="80" t="s">
        <v>145</v>
      </c>
      <c r="AG1041" s="80">
        <v>83133.490364231169</v>
      </c>
      <c r="AH1041" s="80">
        <v>1.2106985800000001</v>
      </c>
      <c r="AI1041">
        <f t="shared" si="87"/>
        <v>2019</v>
      </c>
    </row>
    <row r="1042" spans="27:35" x14ac:dyDescent="0.3">
      <c r="AA1042" s="80" t="s">
        <v>151</v>
      </c>
      <c r="AB1042" s="80" t="s">
        <v>147</v>
      </c>
      <c r="AC1042" s="80" t="s">
        <v>55</v>
      </c>
      <c r="AD1042" s="80" t="s">
        <v>13</v>
      </c>
      <c r="AE1042" s="80" t="s">
        <v>6</v>
      </c>
      <c r="AF1042" s="80" t="s">
        <v>145</v>
      </c>
      <c r="AG1042" s="80">
        <v>789.93010498210788</v>
      </c>
      <c r="AH1042" s="80" t="s">
        <v>33</v>
      </c>
      <c r="AI1042">
        <f t="shared" si="87"/>
        <v>2019</v>
      </c>
    </row>
    <row r="1043" spans="27:35" x14ac:dyDescent="0.3">
      <c r="AA1043" s="80" t="s">
        <v>151</v>
      </c>
      <c r="AB1043" s="80" t="s">
        <v>147</v>
      </c>
      <c r="AC1043" s="80" t="s">
        <v>55</v>
      </c>
      <c r="AD1043" s="80" t="s">
        <v>15</v>
      </c>
      <c r="AE1043" s="80" t="s">
        <v>14</v>
      </c>
      <c r="AF1043" s="80" t="s">
        <v>149</v>
      </c>
      <c r="AG1043" s="80">
        <v>5.6139780171215534</v>
      </c>
      <c r="AH1043" s="80">
        <v>2.03714884</v>
      </c>
      <c r="AI1043">
        <f t="shared" si="87"/>
        <v>2019</v>
      </c>
    </row>
    <row r="1044" spans="27:35" x14ac:dyDescent="0.3">
      <c r="AA1044" s="80" t="s">
        <v>151</v>
      </c>
      <c r="AB1044" s="80" t="s">
        <v>147</v>
      </c>
      <c r="AC1044" s="80" t="s">
        <v>55</v>
      </c>
      <c r="AD1044" s="80" t="s">
        <v>15</v>
      </c>
      <c r="AE1044" s="80" t="s">
        <v>14</v>
      </c>
      <c r="AF1044" s="80" t="s">
        <v>145</v>
      </c>
      <c r="AG1044" s="80">
        <v>59862.783667329699</v>
      </c>
      <c r="AH1044" s="80">
        <v>1.08266423</v>
      </c>
      <c r="AI1044">
        <f t="shared" si="87"/>
        <v>2019</v>
      </c>
    </row>
    <row r="1045" spans="27:35" x14ac:dyDescent="0.3">
      <c r="AA1045" s="80" t="s">
        <v>151</v>
      </c>
      <c r="AB1045" s="80" t="s">
        <v>147</v>
      </c>
      <c r="AC1045" s="80" t="s">
        <v>55</v>
      </c>
      <c r="AD1045" s="80" t="s">
        <v>15</v>
      </c>
      <c r="AE1045" s="80" t="s">
        <v>12</v>
      </c>
      <c r="AF1045" s="80" t="s">
        <v>145</v>
      </c>
      <c r="AG1045" s="80">
        <v>3257.991396009922</v>
      </c>
      <c r="AH1045" s="80">
        <v>0.49227008</v>
      </c>
      <c r="AI1045">
        <f t="shared" si="87"/>
        <v>2019</v>
      </c>
    </row>
    <row r="1046" spans="27:35" x14ac:dyDescent="0.3">
      <c r="AA1046" s="80" t="s">
        <v>151</v>
      </c>
      <c r="AB1046" s="80" t="s">
        <v>147</v>
      </c>
      <c r="AC1046" s="80" t="s">
        <v>55</v>
      </c>
      <c r="AD1046" s="80" t="s">
        <v>4</v>
      </c>
      <c r="AE1046" s="80" t="s">
        <v>5</v>
      </c>
      <c r="AF1046" s="80" t="s">
        <v>145</v>
      </c>
      <c r="AG1046" s="80">
        <v>16628.424159146845</v>
      </c>
      <c r="AH1046" s="80" t="s">
        <v>33</v>
      </c>
      <c r="AI1046">
        <f t="shared" si="87"/>
        <v>2019</v>
      </c>
    </row>
    <row r="1047" spans="27:35" x14ac:dyDescent="0.3">
      <c r="AA1047" s="80" t="s">
        <v>151</v>
      </c>
      <c r="AB1047" s="80" t="s">
        <v>147</v>
      </c>
      <c r="AC1047" s="80" t="s">
        <v>55</v>
      </c>
      <c r="AD1047" s="80" t="s">
        <v>4</v>
      </c>
      <c r="AE1047" s="80" t="s">
        <v>7</v>
      </c>
      <c r="AF1047" s="80" t="s">
        <v>145</v>
      </c>
      <c r="AG1047" s="80">
        <v>747894.80868528783</v>
      </c>
      <c r="AH1047" s="80">
        <v>0.77815789999999996</v>
      </c>
      <c r="AI1047">
        <f t="shared" si="87"/>
        <v>2019</v>
      </c>
    </row>
    <row r="1048" spans="27:35" x14ac:dyDescent="0.3">
      <c r="AA1048" s="80" t="s">
        <v>151</v>
      </c>
      <c r="AB1048" s="80" t="s">
        <v>147</v>
      </c>
      <c r="AC1048" s="80" t="s">
        <v>55</v>
      </c>
      <c r="AD1048" s="80" t="s">
        <v>4</v>
      </c>
      <c r="AE1048" s="80" t="s">
        <v>8</v>
      </c>
      <c r="AF1048" s="80" t="s">
        <v>145</v>
      </c>
      <c r="AG1048" s="80">
        <v>275170.67184086144</v>
      </c>
      <c r="AH1048" s="80">
        <v>1.64117643</v>
      </c>
      <c r="AI1048">
        <f t="shared" si="87"/>
        <v>2019</v>
      </c>
    </row>
    <row r="1049" spans="27:35" x14ac:dyDescent="0.3">
      <c r="AA1049" s="80" t="s">
        <v>151</v>
      </c>
      <c r="AB1049" s="80" t="s">
        <v>147</v>
      </c>
      <c r="AC1049" s="80" t="s">
        <v>55</v>
      </c>
      <c r="AD1049" s="80" t="s">
        <v>4</v>
      </c>
      <c r="AE1049" s="80" t="s">
        <v>9</v>
      </c>
      <c r="AF1049" s="80" t="s">
        <v>145</v>
      </c>
      <c r="AG1049" s="80">
        <v>153683.70195030794</v>
      </c>
      <c r="AH1049" s="80">
        <v>0.92006089999999996</v>
      </c>
      <c r="AI1049">
        <f t="shared" si="87"/>
        <v>2019</v>
      </c>
    </row>
    <row r="1050" spans="27:35" x14ac:dyDescent="0.3">
      <c r="AA1050" s="80" t="s">
        <v>151</v>
      </c>
      <c r="AB1050" s="80" t="s">
        <v>147</v>
      </c>
      <c r="AC1050" s="80" t="s">
        <v>55</v>
      </c>
      <c r="AD1050" s="80" t="s">
        <v>4</v>
      </c>
      <c r="AE1050" s="80" t="s">
        <v>6</v>
      </c>
      <c r="AF1050" s="80" t="s">
        <v>145</v>
      </c>
      <c r="AG1050" s="80">
        <v>54110.749107513577</v>
      </c>
      <c r="AH1050" s="80" t="s">
        <v>33</v>
      </c>
      <c r="AI1050">
        <f t="shared" si="87"/>
        <v>2019</v>
      </c>
    </row>
    <row r="1051" spans="27:35" x14ac:dyDescent="0.3">
      <c r="AA1051" s="80" t="s">
        <v>151</v>
      </c>
      <c r="AB1051" s="80" t="s">
        <v>147</v>
      </c>
      <c r="AC1051" s="80" t="s">
        <v>55</v>
      </c>
      <c r="AD1051" s="80" t="s">
        <v>4</v>
      </c>
      <c r="AE1051" s="80" t="s">
        <v>10</v>
      </c>
      <c r="AF1051" s="80" t="s">
        <v>145</v>
      </c>
      <c r="AG1051" s="80">
        <v>4677.237539768219</v>
      </c>
      <c r="AH1051" s="80">
        <v>3.0100583900000002</v>
      </c>
      <c r="AI1051">
        <f t="shared" si="87"/>
        <v>2019</v>
      </c>
    </row>
    <row r="1052" spans="27:35" x14ac:dyDescent="0.3">
      <c r="AA1052" s="80" t="s">
        <v>151</v>
      </c>
      <c r="AB1052" s="80" t="s">
        <v>147</v>
      </c>
      <c r="AC1052" s="80" t="s">
        <v>55</v>
      </c>
      <c r="AD1052" s="80" t="s">
        <v>11</v>
      </c>
      <c r="AE1052" s="80" t="s">
        <v>8</v>
      </c>
      <c r="AF1052" s="80" t="s">
        <v>145</v>
      </c>
      <c r="AG1052" s="80">
        <v>68545.504389733076</v>
      </c>
      <c r="AH1052" s="80">
        <v>1.13415523</v>
      </c>
      <c r="AI1052">
        <f t="shared" si="87"/>
        <v>2019</v>
      </c>
    </row>
    <row r="1053" spans="27:35" x14ac:dyDescent="0.3">
      <c r="AA1053" s="80" t="s">
        <v>151</v>
      </c>
      <c r="AB1053" s="80" t="s">
        <v>147</v>
      </c>
      <c r="AC1053" s="80" t="s">
        <v>55</v>
      </c>
      <c r="AD1053" s="80" t="s">
        <v>11</v>
      </c>
      <c r="AE1053" s="80" t="s">
        <v>9</v>
      </c>
      <c r="AF1053" s="80" t="s">
        <v>145</v>
      </c>
      <c r="AG1053" s="80">
        <v>18149.841748118401</v>
      </c>
      <c r="AH1053" s="80">
        <v>0.75699338000000005</v>
      </c>
      <c r="AI1053">
        <f t="shared" si="87"/>
        <v>2019</v>
      </c>
    </row>
    <row r="1054" spans="27:35" x14ac:dyDescent="0.3">
      <c r="AA1054" s="80" t="s">
        <v>151</v>
      </c>
      <c r="AB1054" s="80" t="s">
        <v>147</v>
      </c>
      <c r="AC1054" s="80" t="s">
        <v>55</v>
      </c>
      <c r="AD1054" s="80" t="s">
        <v>11</v>
      </c>
      <c r="AE1054" s="80" t="s">
        <v>10</v>
      </c>
      <c r="AF1054" s="80" t="s">
        <v>145</v>
      </c>
      <c r="AG1054" s="80">
        <v>797.0462249815464</v>
      </c>
      <c r="AH1054" s="80">
        <v>1.5929420000000001</v>
      </c>
      <c r="AI1054">
        <f t="shared" si="87"/>
        <v>2019</v>
      </c>
    </row>
    <row r="1055" spans="27:35" x14ac:dyDescent="0.3">
      <c r="AA1055" s="80" t="s">
        <v>151</v>
      </c>
      <c r="AB1055" s="80" t="s">
        <v>147</v>
      </c>
      <c r="AC1055" s="80" t="s">
        <v>55</v>
      </c>
      <c r="AD1055" s="80" t="s">
        <v>11</v>
      </c>
      <c r="AE1055" s="80" t="s">
        <v>12</v>
      </c>
      <c r="AF1055" s="80" t="s">
        <v>145</v>
      </c>
      <c r="AG1055" s="80">
        <v>11439.382729612291</v>
      </c>
      <c r="AH1055" s="80">
        <v>0.66985863999999995</v>
      </c>
      <c r="AI1055">
        <f t="shared" si="87"/>
        <v>2019</v>
      </c>
    </row>
    <row r="1056" spans="27:35" x14ac:dyDescent="0.3">
      <c r="AA1056" s="80" t="s">
        <v>151</v>
      </c>
      <c r="AB1056" s="80" t="s">
        <v>147</v>
      </c>
      <c r="AC1056" s="80" t="s">
        <v>56</v>
      </c>
      <c r="AD1056" s="80" t="s">
        <v>27</v>
      </c>
      <c r="AE1056" s="80" t="s">
        <v>28</v>
      </c>
      <c r="AF1056" s="80" t="s">
        <v>145</v>
      </c>
      <c r="AG1056" s="80">
        <v>222.80000001192093</v>
      </c>
      <c r="AH1056" s="80" t="s">
        <v>33</v>
      </c>
      <c r="AI1056">
        <f t="shared" si="87"/>
        <v>2019</v>
      </c>
    </row>
    <row r="1057" spans="27:35" x14ac:dyDescent="0.3">
      <c r="AA1057" s="80" t="s">
        <v>151</v>
      </c>
      <c r="AB1057" s="80" t="s">
        <v>147</v>
      </c>
      <c r="AC1057" s="80" t="s">
        <v>56</v>
      </c>
      <c r="AD1057" s="80" t="s">
        <v>20</v>
      </c>
      <c r="AE1057" s="80" t="s">
        <v>5</v>
      </c>
      <c r="AF1057" s="80" t="s">
        <v>145</v>
      </c>
      <c r="AG1057" s="80">
        <v>26</v>
      </c>
      <c r="AH1057" s="80" t="s">
        <v>33</v>
      </c>
      <c r="AI1057">
        <f t="shared" si="87"/>
        <v>2019</v>
      </c>
    </row>
    <row r="1058" spans="27:35" x14ac:dyDescent="0.3">
      <c r="AA1058" s="80" t="s">
        <v>151</v>
      </c>
      <c r="AB1058" s="80" t="s">
        <v>147</v>
      </c>
      <c r="AC1058" s="80" t="s">
        <v>56</v>
      </c>
      <c r="AD1058" s="80" t="s">
        <v>20</v>
      </c>
      <c r="AE1058" s="80" t="s">
        <v>7</v>
      </c>
      <c r="AF1058" s="80" t="s">
        <v>145</v>
      </c>
      <c r="AG1058" s="80">
        <v>11914.025775883347</v>
      </c>
      <c r="AH1058" s="80" t="s">
        <v>33</v>
      </c>
      <c r="AI1058">
        <f t="shared" si="87"/>
        <v>2019</v>
      </c>
    </row>
    <row r="1059" spans="27:35" x14ac:dyDescent="0.3">
      <c r="AA1059" s="80" t="s">
        <v>151</v>
      </c>
      <c r="AB1059" s="80" t="s">
        <v>147</v>
      </c>
      <c r="AC1059" s="80" t="s">
        <v>56</v>
      </c>
      <c r="AD1059" s="80" t="s">
        <v>20</v>
      </c>
      <c r="AE1059" s="80" t="s">
        <v>14</v>
      </c>
      <c r="AF1059" s="80" t="s">
        <v>145</v>
      </c>
      <c r="AG1059" s="80">
        <v>3557.0419249497354</v>
      </c>
      <c r="AH1059" s="80" t="s">
        <v>33</v>
      </c>
      <c r="AI1059">
        <f t="shared" si="87"/>
        <v>2019</v>
      </c>
    </row>
    <row r="1060" spans="27:35" x14ac:dyDescent="0.3">
      <c r="AA1060" s="80" t="s">
        <v>151</v>
      </c>
      <c r="AB1060" s="80" t="s">
        <v>147</v>
      </c>
      <c r="AC1060" s="80" t="s">
        <v>56</v>
      </c>
      <c r="AD1060" s="80" t="s">
        <v>20</v>
      </c>
      <c r="AE1060" s="80" t="s">
        <v>6</v>
      </c>
      <c r="AF1060" s="80" t="s">
        <v>145</v>
      </c>
      <c r="AG1060" s="80">
        <v>520.84516097605228</v>
      </c>
      <c r="AH1060" s="80" t="s">
        <v>33</v>
      </c>
      <c r="AI1060">
        <f t="shared" si="87"/>
        <v>2019</v>
      </c>
    </row>
    <row r="1061" spans="27:35" x14ac:dyDescent="0.3">
      <c r="AA1061" s="80" t="s">
        <v>151</v>
      </c>
      <c r="AB1061" s="80" t="s">
        <v>147</v>
      </c>
      <c r="AC1061" s="80" t="s">
        <v>56</v>
      </c>
      <c r="AD1061" s="80" t="s">
        <v>24</v>
      </c>
      <c r="AE1061" s="80" t="s">
        <v>22</v>
      </c>
      <c r="AF1061" s="80" t="s">
        <v>145</v>
      </c>
      <c r="AG1061" s="80">
        <v>701.5462339669466</v>
      </c>
      <c r="AH1061" s="80" t="s">
        <v>33</v>
      </c>
      <c r="AI1061">
        <f t="shared" si="87"/>
        <v>2019</v>
      </c>
    </row>
    <row r="1062" spans="27:35" x14ac:dyDescent="0.3">
      <c r="AA1062" s="80" t="s">
        <v>151</v>
      </c>
      <c r="AB1062" s="80" t="s">
        <v>147</v>
      </c>
      <c r="AC1062" s="80" t="s">
        <v>56</v>
      </c>
      <c r="AD1062" s="80" t="s">
        <v>24</v>
      </c>
      <c r="AE1062" s="80" t="s">
        <v>23</v>
      </c>
      <c r="AF1062" s="80" t="s">
        <v>149</v>
      </c>
      <c r="AG1062" s="80">
        <v>0.645160973072052</v>
      </c>
      <c r="AH1062" s="80" t="s">
        <v>33</v>
      </c>
      <c r="AI1062">
        <f t="shared" si="87"/>
        <v>2019</v>
      </c>
    </row>
    <row r="1063" spans="27:35" x14ac:dyDescent="0.3">
      <c r="AA1063" s="80" t="s">
        <v>151</v>
      </c>
      <c r="AB1063" s="80" t="s">
        <v>147</v>
      </c>
      <c r="AC1063" s="80" t="s">
        <v>56</v>
      </c>
      <c r="AD1063" s="80" t="s">
        <v>24</v>
      </c>
      <c r="AE1063" s="80" t="s">
        <v>23</v>
      </c>
      <c r="AF1063" s="80" t="s">
        <v>145</v>
      </c>
      <c r="AG1063" s="80">
        <v>482.86989003419876</v>
      </c>
      <c r="AH1063" s="80" t="s">
        <v>33</v>
      </c>
      <c r="AI1063">
        <f t="shared" si="87"/>
        <v>2019</v>
      </c>
    </row>
    <row r="1064" spans="27:35" x14ac:dyDescent="0.3">
      <c r="AA1064" s="80" t="s">
        <v>151</v>
      </c>
      <c r="AB1064" s="80" t="s">
        <v>147</v>
      </c>
      <c r="AC1064" s="80" t="s">
        <v>56</v>
      </c>
      <c r="AD1064" s="80" t="s">
        <v>116</v>
      </c>
      <c r="AE1064" s="80" t="s">
        <v>22</v>
      </c>
      <c r="AF1064" s="80" t="s">
        <v>145</v>
      </c>
      <c r="AG1064" s="80">
        <v>878.1602109670639</v>
      </c>
      <c r="AH1064" s="80" t="s">
        <v>33</v>
      </c>
      <c r="AI1064">
        <f t="shared" si="87"/>
        <v>2019</v>
      </c>
    </row>
    <row r="1065" spans="27:35" x14ac:dyDescent="0.3">
      <c r="AA1065" s="80" t="s">
        <v>151</v>
      </c>
      <c r="AB1065" s="80" t="s">
        <v>147</v>
      </c>
      <c r="AC1065" s="80" t="s">
        <v>56</v>
      </c>
      <c r="AD1065" s="80" t="s">
        <v>116</v>
      </c>
      <c r="AE1065" s="80" t="s">
        <v>23</v>
      </c>
      <c r="AF1065" s="80" t="s">
        <v>145</v>
      </c>
      <c r="AG1065" s="80">
        <v>1044.1182740218937</v>
      </c>
      <c r="AH1065" s="80" t="s">
        <v>33</v>
      </c>
      <c r="AI1065">
        <f t="shared" si="87"/>
        <v>2019</v>
      </c>
    </row>
    <row r="1066" spans="27:35" x14ac:dyDescent="0.3">
      <c r="AA1066" s="80" t="s">
        <v>151</v>
      </c>
      <c r="AB1066" s="80" t="s">
        <v>147</v>
      </c>
      <c r="AC1066" s="80" t="s">
        <v>56</v>
      </c>
      <c r="AD1066" s="80" t="s">
        <v>26</v>
      </c>
      <c r="AE1066" s="80" t="s">
        <v>18</v>
      </c>
      <c r="AF1066" s="80" t="s">
        <v>145</v>
      </c>
      <c r="AG1066" s="80">
        <v>9575.8494092300534</v>
      </c>
      <c r="AH1066" s="80" t="s">
        <v>33</v>
      </c>
      <c r="AI1066">
        <f t="shared" si="87"/>
        <v>2019</v>
      </c>
    </row>
    <row r="1067" spans="27:35" x14ac:dyDescent="0.3">
      <c r="AA1067" s="80" t="s">
        <v>151</v>
      </c>
      <c r="AB1067" s="80" t="s">
        <v>147</v>
      </c>
      <c r="AC1067" s="80" t="s">
        <v>56</v>
      </c>
      <c r="AD1067" s="80" t="s">
        <v>26</v>
      </c>
      <c r="AE1067" s="80" t="s">
        <v>19</v>
      </c>
      <c r="AF1067" s="80" t="s">
        <v>149</v>
      </c>
      <c r="AG1067" s="80">
        <v>2.1290309838950634</v>
      </c>
      <c r="AH1067" s="80" t="s">
        <v>33</v>
      </c>
      <c r="AI1067">
        <f t="shared" si="87"/>
        <v>2019</v>
      </c>
    </row>
    <row r="1068" spans="27:35" x14ac:dyDescent="0.3">
      <c r="AA1068" s="80" t="s">
        <v>151</v>
      </c>
      <c r="AB1068" s="80" t="s">
        <v>147</v>
      </c>
      <c r="AC1068" s="80" t="s">
        <v>56</v>
      </c>
      <c r="AD1068" s="80" t="s">
        <v>26</v>
      </c>
      <c r="AE1068" s="80" t="s">
        <v>19</v>
      </c>
      <c r="AF1068" s="80" t="s">
        <v>145</v>
      </c>
      <c r="AG1068" s="80">
        <v>15675.130049176514</v>
      </c>
      <c r="AH1068" s="80" t="s">
        <v>33</v>
      </c>
      <c r="AI1068">
        <f t="shared" si="87"/>
        <v>2019</v>
      </c>
    </row>
    <row r="1069" spans="27:35" x14ac:dyDescent="0.3">
      <c r="AA1069" s="80" t="s">
        <v>151</v>
      </c>
      <c r="AB1069" s="80" t="s">
        <v>147</v>
      </c>
      <c r="AC1069" s="80" t="s">
        <v>56</v>
      </c>
      <c r="AD1069" s="80" t="s">
        <v>26</v>
      </c>
      <c r="AE1069" s="80" t="s">
        <v>17</v>
      </c>
      <c r="AF1069" s="80" t="s">
        <v>145</v>
      </c>
      <c r="AG1069" s="80">
        <v>1001.1795648932457</v>
      </c>
      <c r="AH1069" s="80" t="s">
        <v>33</v>
      </c>
      <c r="AI1069">
        <f t="shared" si="87"/>
        <v>2019</v>
      </c>
    </row>
    <row r="1070" spans="27:35" x14ac:dyDescent="0.3">
      <c r="AA1070" s="80" t="s">
        <v>151</v>
      </c>
      <c r="AB1070" s="80" t="s">
        <v>147</v>
      </c>
      <c r="AC1070" s="80" t="s">
        <v>56</v>
      </c>
      <c r="AD1070" s="80" t="s">
        <v>25</v>
      </c>
      <c r="AE1070" s="80" t="s">
        <v>18</v>
      </c>
      <c r="AF1070" s="80" t="s">
        <v>145</v>
      </c>
      <c r="AG1070" s="80">
        <v>79.935482978820801</v>
      </c>
      <c r="AH1070" s="80" t="s">
        <v>33</v>
      </c>
      <c r="AI1070">
        <f t="shared" si="87"/>
        <v>2019</v>
      </c>
    </row>
    <row r="1071" spans="27:35" x14ac:dyDescent="0.3">
      <c r="AA1071" s="80" t="s">
        <v>151</v>
      </c>
      <c r="AB1071" s="80" t="s">
        <v>147</v>
      </c>
      <c r="AC1071" s="80" t="s">
        <v>56</v>
      </c>
      <c r="AD1071" s="80" t="s">
        <v>25</v>
      </c>
      <c r="AE1071" s="80" t="s">
        <v>19</v>
      </c>
      <c r="AF1071" s="80" t="s">
        <v>145</v>
      </c>
      <c r="AG1071" s="80">
        <v>2089.5698839388788</v>
      </c>
      <c r="AH1071" s="80" t="s">
        <v>33</v>
      </c>
      <c r="AI1071">
        <f t="shared" si="87"/>
        <v>2019</v>
      </c>
    </row>
    <row r="1072" spans="27:35" x14ac:dyDescent="0.3">
      <c r="AA1072" s="80" t="s">
        <v>151</v>
      </c>
      <c r="AB1072" s="80" t="s">
        <v>147</v>
      </c>
      <c r="AC1072" s="80" t="s">
        <v>56</v>
      </c>
      <c r="AD1072" s="80" t="s">
        <v>25</v>
      </c>
      <c r="AE1072" s="80" t="s">
        <v>17</v>
      </c>
      <c r="AF1072" s="80" t="s">
        <v>145</v>
      </c>
      <c r="AG1072" s="80">
        <v>678.28386797010899</v>
      </c>
      <c r="AH1072" s="80" t="s">
        <v>33</v>
      </c>
      <c r="AI1072">
        <f t="shared" si="87"/>
        <v>2019</v>
      </c>
    </row>
    <row r="1073" spans="27:35" x14ac:dyDescent="0.3">
      <c r="AA1073" s="80" t="s">
        <v>151</v>
      </c>
      <c r="AB1073" s="80" t="s">
        <v>147</v>
      </c>
      <c r="AC1073" s="80" t="s">
        <v>56</v>
      </c>
      <c r="AD1073" s="80" t="s">
        <v>16</v>
      </c>
      <c r="AE1073" s="80" t="s">
        <v>18</v>
      </c>
      <c r="AF1073" s="80" t="s">
        <v>149</v>
      </c>
      <c r="AG1073" s="80">
        <v>69.790277730673552</v>
      </c>
      <c r="AH1073" s="80" t="s">
        <v>33</v>
      </c>
      <c r="AI1073">
        <f t="shared" si="87"/>
        <v>2019</v>
      </c>
    </row>
    <row r="1074" spans="27:35" x14ac:dyDescent="0.3">
      <c r="AA1074" s="80" t="s">
        <v>151</v>
      </c>
      <c r="AB1074" s="80" t="s">
        <v>147</v>
      </c>
      <c r="AC1074" s="80" t="s">
        <v>56</v>
      </c>
      <c r="AD1074" s="80" t="s">
        <v>16</v>
      </c>
      <c r="AE1074" s="80" t="s">
        <v>18</v>
      </c>
      <c r="AF1074" s="80" t="s">
        <v>145</v>
      </c>
      <c r="AG1074" s="80">
        <v>7528.0255015715957</v>
      </c>
      <c r="AH1074" s="80" t="s">
        <v>33</v>
      </c>
      <c r="AI1074">
        <f t="shared" si="87"/>
        <v>2019</v>
      </c>
    </row>
    <row r="1075" spans="27:35" x14ac:dyDescent="0.3">
      <c r="AA1075" s="80" t="s">
        <v>151</v>
      </c>
      <c r="AB1075" s="80" t="s">
        <v>147</v>
      </c>
      <c r="AC1075" s="80" t="s">
        <v>56</v>
      </c>
      <c r="AD1075" s="80" t="s">
        <v>16</v>
      </c>
      <c r="AE1075" s="80" t="s">
        <v>19</v>
      </c>
      <c r="AF1075" s="80" t="s">
        <v>149</v>
      </c>
      <c r="AG1075" s="80">
        <v>10.550533976405859</v>
      </c>
      <c r="AH1075" s="80" t="s">
        <v>33</v>
      </c>
      <c r="AI1075">
        <f t="shared" si="87"/>
        <v>2019</v>
      </c>
    </row>
    <row r="1076" spans="27:35" x14ac:dyDescent="0.3">
      <c r="AA1076" s="80" t="s">
        <v>151</v>
      </c>
      <c r="AB1076" s="80" t="s">
        <v>147</v>
      </c>
      <c r="AC1076" s="80" t="s">
        <v>56</v>
      </c>
      <c r="AD1076" s="80" t="s">
        <v>16</v>
      </c>
      <c r="AE1076" s="80" t="s">
        <v>19</v>
      </c>
      <c r="AF1076" s="80" t="s">
        <v>145</v>
      </c>
      <c r="AG1076" s="80">
        <v>6579.0762716270983</v>
      </c>
      <c r="AH1076" s="80" t="s">
        <v>33</v>
      </c>
      <c r="AI1076">
        <f t="shared" si="87"/>
        <v>2019</v>
      </c>
    </row>
    <row r="1077" spans="27:35" x14ac:dyDescent="0.3">
      <c r="AA1077" s="80" t="s">
        <v>151</v>
      </c>
      <c r="AB1077" s="80" t="s">
        <v>147</v>
      </c>
      <c r="AC1077" s="80" t="s">
        <v>56</v>
      </c>
      <c r="AD1077" s="80" t="s">
        <v>16</v>
      </c>
      <c r="AE1077" s="80" t="s">
        <v>17</v>
      </c>
      <c r="AF1077" s="80" t="s">
        <v>149</v>
      </c>
      <c r="AG1077" s="80">
        <v>1.9913960099220276</v>
      </c>
      <c r="AH1077" s="80" t="s">
        <v>33</v>
      </c>
      <c r="AI1077">
        <f t="shared" si="87"/>
        <v>2019</v>
      </c>
    </row>
    <row r="1078" spans="27:35" x14ac:dyDescent="0.3">
      <c r="AA1078" s="80" t="s">
        <v>151</v>
      </c>
      <c r="AB1078" s="80" t="s">
        <v>147</v>
      </c>
      <c r="AC1078" s="80" t="s">
        <v>56</v>
      </c>
      <c r="AD1078" s="80" t="s">
        <v>16</v>
      </c>
      <c r="AE1078" s="80" t="s">
        <v>17</v>
      </c>
      <c r="AF1078" s="80" t="s">
        <v>145</v>
      </c>
      <c r="AG1078" s="80">
        <v>3967.2698136083782</v>
      </c>
      <c r="AH1078" s="80" t="s">
        <v>33</v>
      </c>
      <c r="AI1078">
        <f t="shared" si="87"/>
        <v>2019</v>
      </c>
    </row>
    <row r="1079" spans="27:35" x14ac:dyDescent="0.3">
      <c r="AA1079" s="80" t="s">
        <v>151</v>
      </c>
      <c r="AB1079" s="80" t="s">
        <v>147</v>
      </c>
      <c r="AC1079" s="80" t="s">
        <v>56</v>
      </c>
      <c r="AD1079" s="80" t="s">
        <v>13</v>
      </c>
      <c r="AE1079" s="80" t="s">
        <v>5</v>
      </c>
      <c r="AF1079" s="80" t="s">
        <v>145</v>
      </c>
      <c r="AG1079" s="80">
        <v>34.74193400144577</v>
      </c>
      <c r="AH1079" s="80" t="s">
        <v>33</v>
      </c>
      <c r="AI1079">
        <f t="shared" si="87"/>
        <v>2019</v>
      </c>
    </row>
    <row r="1080" spans="27:35" x14ac:dyDescent="0.3">
      <c r="AA1080" s="80" t="s">
        <v>151</v>
      </c>
      <c r="AB1080" s="80" t="s">
        <v>147</v>
      </c>
      <c r="AC1080" s="80" t="s">
        <v>56</v>
      </c>
      <c r="AD1080" s="80" t="s">
        <v>13</v>
      </c>
      <c r="AE1080" s="80" t="s">
        <v>7</v>
      </c>
      <c r="AF1080" s="80" t="s">
        <v>145</v>
      </c>
      <c r="AG1080" s="80">
        <v>8150.9720089621842</v>
      </c>
      <c r="AH1080" s="80">
        <v>0.75547425000000001</v>
      </c>
      <c r="AI1080">
        <f t="shared" si="87"/>
        <v>2019</v>
      </c>
    </row>
    <row r="1081" spans="27:35" x14ac:dyDescent="0.3">
      <c r="AA1081" s="80" t="s">
        <v>151</v>
      </c>
      <c r="AB1081" s="80" t="s">
        <v>147</v>
      </c>
      <c r="AC1081" s="80" t="s">
        <v>56</v>
      </c>
      <c r="AD1081" s="80" t="s">
        <v>13</v>
      </c>
      <c r="AE1081" s="80" t="s">
        <v>14</v>
      </c>
      <c r="AF1081" s="80" t="s">
        <v>149</v>
      </c>
      <c r="AG1081" s="80">
        <v>1.1430099904537201</v>
      </c>
      <c r="AH1081" s="80" t="s">
        <v>33</v>
      </c>
      <c r="AI1081">
        <f t="shared" si="87"/>
        <v>2019</v>
      </c>
    </row>
    <row r="1082" spans="27:35" x14ac:dyDescent="0.3">
      <c r="AA1082" s="80" t="s">
        <v>151</v>
      </c>
      <c r="AB1082" s="80" t="s">
        <v>147</v>
      </c>
      <c r="AC1082" s="80" t="s">
        <v>56</v>
      </c>
      <c r="AD1082" s="80" t="s">
        <v>13</v>
      </c>
      <c r="AE1082" s="80" t="s">
        <v>14</v>
      </c>
      <c r="AF1082" s="80" t="s">
        <v>145</v>
      </c>
      <c r="AG1082" s="80">
        <v>25674.936193525791</v>
      </c>
      <c r="AH1082" s="80">
        <v>1.19135839</v>
      </c>
      <c r="AI1082">
        <f t="shared" si="87"/>
        <v>2019</v>
      </c>
    </row>
    <row r="1083" spans="27:35" x14ac:dyDescent="0.3">
      <c r="AA1083" s="80" t="s">
        <v>151</v>
      </c>
      <c r="AB1083" s="80" t="s">
        <v>147</v>
      </c>
      <c r="AC1083" s="80" t="s">
        <v>56</v>
      </c>
      <c r="AD1083" s="80" t="s">
        <v>13</v>
      </c>
      <c r="AE1083" s="80" t="s">
        <v>6</v>
      </c>
      <c r="AF1083" s="80" t="s">
        <v>145</v>
      </c>
      <c r="AG1083" s="80">
        <v>175.903225004673</v>
      </c>
      <c r="AH1083" s="80" t="s">
        <v>33</v>
      </c>
      <c r="AI1083">
        <f t="shared" si="87"/>
        <v>2019</v>
      </c>
    </row>
    <row r="1084" spans="27:35" x14ac:dyDescent="0.3">
      <c r="AA1084" s="80" t="s">
        <v>151</v>
      </c>
      <c r="AB1084" s="80" t="s">
        <v>147</v>
      </c>
      <c r="AC1084" s="80" t="s">
        <v>56</v>
      </c>
      <c r="AD1084" s="80" t="s">
        <v>15</v>
      </c>
      <c r="AE1084" s="80" t="s">
        <v>14</v>
      </c>
      <c r="AF1084" s="80" t="s">
        <v>149</v>
      </c>
      <c r="AG1084" s="80">
        <v>2.7677409909665585</v>
      </c>
      <c r="AH1084" s="80">
        <v>2.84183831</v>
      </c>
      <c r="AI1084">
        <f t="shared" si="87"/>
        <v>2019</v>
      </c>
    </row>
    <row r="1085" spans="27:35" x14ac:dyDescent="0.3">
      <c r="AA1085" s="80" t="s">
        <v>151</v>
      </c>
      <c r="AB1085" s="80" t="s">
        <v>147</v>
      </c>
      <c r="AC1085" s="80" t="s">
        <v>56</v>
      </c>
      <c r="AD1085" s="80" t="s">
        <v>15</v>
      </c>
      <c r="AE1085" s="80" t="s">
        <v>14</v>
      </c>
      <c r="AF1085" s="80" t="s">
        <v>145</v>
      </c>
      <c r="AG1085" s="80">
        <v>22137.046144939959</v>
      </c>
      <c r="AH1085" s="80">
        <v>1.12257553</v>
      </c>
      <c r="AI1085">
        <f t="shared" si="87"/>
        <v>2019</v>
      </c>
    </row>
    <row r="1086" spans="27:35" x14ac:dyDescent="0.3">
      <c r="AA1086" s="80" t="s">
        <v>151</v>
      </c>
      <c r="AB1086" s="80" t="s">
        <v>147</v>
      </c>
      <c r="AC1086" s="80" t="s">
        <v>56</v>
      </c>
      <c r="AD1086" s="80" t="s">
        <v>15</v>
      </c>
      <c r="AE1086" s="80" t="s">
        <v>12</v>
      </c>
      <c r="AF1086" s="80" t="s">
        <v>145</v>
      </c>
      <c r="AG1086" s="80">
        <v>969.46774096786976</v>
      </c>
      <c r="AH1086" s="80">
        <v>0.50845669000000004</v>
      </c>
      <c r="AI1086">
        <f t="shared" si="87"/>
        <v>2019</v>
      </c>
    </row>
    <row r="1087" spans="27:35" x14ac:dyDescent="0.3">
      <c r="AA1087" s="80" t="s">
        <v>151</v>
      </c>
      <c r="AB1087" s="80" t="s">
        <v>147</v>
      </c>
      <c r="AC1087" s="80" t="s">
        <v>56</v>
      </c>
      <c r="AD1087" s="80" t="s">
        <v>4</v>
      </c>
      <c r="AE1087" s="80" t="s">
        <v>5</v>
      </c>
      <c r="AF1087" s="80" t="s">
        <v>145</v>
      </c>
      <c r="AG1087" s="80">
        <v>5069.9525039680302</v>
      </c>
      <c r="AH1087" s="80" t="s">
        <v>33</v>
      </c>
      <c r="AI1087">
        <f t="shared" si="87"/>
        <v>2019</v>
      </c>
    </row>
    <row r="1088" spans="27:35" x14ac:dyDescent="0.3">
      <c r="AA1088" s="80" t="s">
        <v>151</v>
      </c>
      <c r="AB1088" s="80" t="s">
        <v>147</v>
      </c>
      <c r="AC1088" s="80" t="s">
        <v>56</v>
      </c>
      <c r="AD1088" s="80" t="s">
        <v>4</v>
      </c>
      <c r="AE1088" s="80" t="s">
        <v>7</v>
      </c>
      <c r="AF1088" s="80" t="s">
        <v>145</v>
      </c>
      <c r="AG1088" s="80">
        <v>225220.52289843932</v>
      </c>
      <c r="AH1088" s="80">
        <v>0.80297748000000002</v>
      </c>
      <c r="AI1088">
        <f t="shared" si="87"/>
        <v>2019</v>
      </c>
    </row>
    <row r="1089" spans="27:35" x14ac:dyDescent="0.3">
      <c r="AA1089" s="80" t="s">
        <v>151</v>
      </c>
      <c r="AB1089" s="80" t="s">
        <v>147</v>
      </c>
      <c r="AC1089" s="80" t="s">
        <v>56</v>
      </c>
      <c r="AD1089" s="80" t="s">
        <v>4</v>
      </c>
      <c r="AE1089" s="80" t="s">
        <v>8</v>
      </c>
      <c r="AF1089" s="80" t="s">
        <v>145</v>
      </c>
      <c r="AG1089" s="80">
        <v>78939.641389939934</v>
      </c>
      <c r="AH1089" s="80">
        <v>1.6219920299999999</v>
      </c>
      <c r="AI1089">
        <f t="shared" si="87"/>
        <v>2019</v>
      </c>
    </row>
    <row r="1090" spans="27:35" x14ac:dyDescent="0.3">
      <c r="AA1090" s="80" t="s">
        <v>151</v>
      </c>
      <c r="AB1090" s="80" t="s">
        <v>147</v>
      </c>
      <c r="AC1090" s="80" t="s">
        <v>56</v>
      </c>
      <c r="AD1090" s="80" t="s">
        <v>4</v>
      </c>
      <c r="AE1090" s="80" t="s">
        <v>9</v>
      </c>
      <c r="AF1090" s="80" t="s">
        <v>145</v>
      </c>
      <c r="AG1090" s="80">
        <v>46275.93369685486</v>
      </c>
      <c r="AH1090" s="80">
        <v>0.92895004999999997</v>
      </c>
      <c r="AI1090">
        <f t="shared" si="87"/>
        <v>2019</v>
      </c>
    </row>
    <row r="1091" spans="27:35" x14ac:dyDescent="0.3">
      <c r="AA1091" s="80" t="s">
        <v>151</v>
      </c>
      <c r="AB1091" s="80" t="s">
        <v>147</v>
      </c>
      <c r="AC1091" s="80" t="s">
        <v>56</v>
      </c>
      <c r="AD1091" s="80" t="s">
        <v>4</v>
      </c>
      <c r="AE1091" s="80" t="s">
        <v>6</v>
      </c>
      <c r="AF1091" s="80" t="s">
        <v>145</v>
      </c>
      <c r="AG1091" s="80">
        <v>16363.775150753558</v>
      </c>
      <c r="AH1091" s="80" t="s">
        <v>33</v>
      </c>
      <c r="AI1091">
        <f t="shared" si="87"/>
        <v>2019</v>
      </c>
    </row>
    <row r="1092" spans="27:35" x14ac:dyDescent="0.3">
      <c r="AA1092" s="80" t="s">
        <v>151</v>
      </c>
      <c r="AB1092" s="80" t="s">
        <v>147</v>
      </c>
      <c r="AC1092" s="80" t="s">
        <v>56</v>
      </c>
      <c r="AD1092" s="80" t="s">
        <v>4</v>
      </c>
      <c r="AE1092" s="80" t="s">
        <v>10</v>
      </c>
      <c r="AF1092" s="80" t="s">
        <v>145</v>
      </c>
      <c r="AG1092" s="80">
        <v>1391.3902938850224</v>
      </c>
      <c r="AH1092" s="80">
        <v>2.84849584</v>
      </c>
      <c r="AI1092">
        <f t="shared" si="87"/>
        <v>2019</v>
      </c>
    </row>
    <row r="1093" spans="27:35" x14ac:dyDescent="0.3">
      <c r="AA1093" s="80" t="s">
        <v>151</v>
      </c>
      <c r="AB1093" s="80" t="s">
        <v>147</v>
      </c>
      <c r="AC1093" s="80" t="s">
        <v>56</v>
      </c>
      <c r="AD1093" s="80" t="s">
        <v>11</v>
      </c>
      <c r="AE1093" s="80" t="s">
        <v>8</v>
      </c>
      <c r="AF1093" s="80" t="s">
        <v>145</v>
      </c>
      <c r="AG1093" s="80">
        <v>20855.425516843796</v>
      </c>
      <c r="AH1093" s="80">
        <v>1.1269794799999999</v>
      </c>
      <c r="AI1093">
        <f t="shared" si="87"/>
        <v>2019</v>
      </c>
    </row>
    <row r="1094" spans="27:35" x14ac:dyDescent="0.3">
      <c r="AA1094" s="80" t="s">
        <v>151</v>
      </c>
      <c r="AB1094" s="80" t="s">
        <v>147</v>
      </c>
      <c r="AC1094" s="80" t="s">
        <v>56</v>
      </c>
      <c r="AD1094" s="80" t="s">
        <v>11</v>
      </c>
      <c r="AE1094" s="80" t="s">
        <v>9</v>
      </c>
      <c r="AF1094" s="80" t="s">
        <v>145</v>
      </c>
      <c r="AG1094" s="80">
        <v>5697.6762847304344</v>
      </c>
      <c r="AH1094" s="80">
        <v>0.74836073000000003</v>
      </c>
      <c r="AI1094">
        <f t="shared" si="87"/>
        <v>2019</v>
      </c>
    </row>
    <row r="1095" spans="27:35" x14ac:dyDescent="0.3">
      <c r="AA1095" s="80" t="s">
        <v>151</v>
      </c>
      <c r="AB1095" s="80" t="s">
        <v>147</v>
      </c>
      <c r="AC1095" s="80" t="s">
        <v>56</v>
      </c>
      <c r="AD1095" s="80" t="s">
        <v>11</v>
      </c>
      <c r="AE1095" s="80" t="s">
        <v>10</v>
      </c>
      <c r="AF1095" s="80" t="s">
        <v>145</v>
      </c>
      <c r="AG1095" s="80">
        <v>279.00752401351929</v>
      </c>
      <c r="AH1095" s="80">
        <v>1.56089835</v>
      </c>
      <c r="AI1095">
        <f t="shared" si="87"/>
        <v>2019</v>
      </c>
    </row>
    <row r="1096" spans="27:35" x14ac:dyDescent="0.3">
      <c r="AA1096" s="80" t="s">
        <v>151</v>
      </c>
      <c r="AB1096" s="80" t="s">
        <v>147</v>
      </c>
      <c r="AC1096" s="80" t="s">
        <v>56</v>
      </c>
      <c r="AD1096" s="80" t="s">
        <v>11</v>
      </c>
      <c r="AE1096" s="80" t="s">
        <v>12</v>
      </c>
      <c r="AF1096" s="80" t="s">
        <v>145</v>
      </c>
      <c r="AG1096" s="80">
        <v>2788.2376200184226</v>
      </c>
      <c r="AH1096" s="80">
        <v>0.69076649999999995</v>
      </c>
      <c r="AI1096">
        <f t="shared" si="87"/>
        <v>2019</v>
      </c>
    </row>
    <row r="1097" spans="27:35" x14ac:dyDescent="0.3">
      <c r="AA1097" s="80" t="s">
        <v>151</v>
      </c>
      <c r="AB1097" s="80" t="s">
        <v>147</v>
      </c>
      <c r="AC1097" s="80" t="s">
        <v>57</v>
      </c>
      <c r="AD1097" s="80" t="s">
        <v>27</v>
      </c>
      <c r="AE1097" s="80" t="s">
        <v>28</v>
      </c>
      <c r="AF1097" s="80" t="s">
        <v>145</v>
      </c>
      <c r="AG1097" s="80">
        <v>582.0322570130229</v>
      </c>
      <c r="AH1097" s="80" t="s">
        <v>33</v>
      </c>
      <c r="AI1097">
        <f t="shared" si="87"/>
        <v>2019</v>
      </c>
    </row>
    <row r="1098" spans="27:35" x14ac:dyDescent="0.3">
      <c r="AA1098" s="80" t="s">
        <v>151</v>
      </c>
      <c r="AB1098" s="80" t="s">
        <v>147</v>
      </c>
      <c r="AC1098" s="80" t="s">
        <v>57</v>
      </c>
      <c r="AD1098" s="80" t="s">
        <v>20</v>
      </c>
      <c r="AE1098" s="80" t="s">
        <v>5</v>
      </c>
      <c r="AF1098" s="80" t="s">
        <v>145</v>
      </c>
      <c r="AG1098" s="80">
        <v>54</v>
      </c>
      <c r="AH1098" s="80" t="s">
        <v>33</v>
      </c>
      <c r="AI1098">
        <f t="shared" ref="AI1098:AI1161" si="88">VALUE(LEFT(AA1098,4))</f>
        <v>2019</v>
      </c>
    </row>
    <row r="1099" spans="27:35" x14ac:dyDescent="0.3">
      <c r="AA1099" s="80" t="s">
        <v>151</v>
      </c>
      <c r="AB1099" s="80" t="s">
        <v>147</v>
      </c>
      <c r="AC1099" s="80" t="s">
        <v>57</v>
      </c>
      <c r="AD1099" s="80" t="s">
        <v>20</v>
      </c>
      <c r="AE1099" s="80" t="s">
        <v>7</v>
      </c>
      <c r="AF1099" s="80" t="s">
        <v>145</v>
      </c>
      <c r="AG1099" s="80">
        <v>21869.228963557631</v>
      </c>
      <c r="AH1099" s="80" t="s">
        <v>33</v>
      </c>
      <c r="AI1099">
        <f t="shared" si="88"/>
        <v>2019</v>
      </c>
    </row>
    <row r="1100" spans="27:35" x14ac:dyDescent="0.3">
      <c r="AA1100" s="80" t="s">
        <v>151</v>
      </c>
      <c r="AB1100" s="80" t="s">
        <v>147</v>
      </c>
      <c r="AC1100" s="80" t="s">
        <v>57</v>
      </c>
      <c r="AD1100" s="80" t="s">
        <v>20</v>
      </c>
      <c r="AE1100" s="80" t="s">
        <v>14</v>
      </c>
      <c r="AF1100" s="80" t="s">
        <v>145</v>
      </c>
      <c r="AG1100" s="80">
        <v>6883.5182619057596</v>
      </c>
      <c r="AH1100" s="80" t="s">
        <v>33</v>
      </c>
      <c r="AI1100">
        <f t="shared" si="88"/>
        <v>2019</v>
      </c>
    </row>
    <row r="1101" spans="27:35" x14ac:dyDescent="0.3">
      <c r="AA1101" s="80" t="s">
        <v>151</v>
      </c>
      <c r="AB1101" s="80" t="s">
        <v>147</v>
      </c>
      <c r="AC1101" s="80" t="s">
        <v>57</v>
      </c>
      <c r="AD1101" s="80" t="s">
        <v>20</v>
      </c>
      <c r="AE1101" s="80" t="s">
        <v>6</v>
      </c>
      <c r="AF1101" s="80" t="s">
        <v>145</v>
      </c>
      <c r="AG1101" s="80">
        <v>904.41935296356678</v>
      </c>
      <c r="AH1101" s="80" t="s">
        <v>33</v>
      </c>
      <c r="AI1101">
        <f t="shared" si="88"/>
        <v>2019</v>
      </c>
    </row>
    <row r="1102" spans="27:35" x14ac:dyDescent="0.3">
      <c r="AA1102" s="80" t="s">
        <v>151</v>
      </c>
      <c r="AB1102" s="80" t="s">
        <v>147</v>
      </c>
      <c r="AC1102" s="80" t="s">
        <v>57</v>
      </c>
      <c r="AD1102" s="80" t="s">
        <v>24</v>
      </c>
      <c r="AE1102" s="80" t="s">
        <v>22</v>
      </c>
      <c r="AF1102" s="80" t="s">
        <v>145</v>
      </c>
      <c r="AG1102" s="80">
        <v>542.39999490976334</v>
      </c>
      <c r="AH1102" s="80" t="s">
        <v>33</v>
      </c>
      <c r="AI1102">
        <f t="shared" si="88"/>
        <v>2019</v>
      </c>
    </row>
    <row r="1103" spans="27:35" x14ac:dyDescent="0.3">
      <c r="AA1103" s="80" t="s">
        <v>151</v>
      </c>
      <c r="AB1103" s="80" t="s">
        <v>147</v>
      </c>
      <c r="AC1103" s="80" t="s">
        <v>57</v>
      </c>
      <c r="AD1103" s="80" t="s">
        <v>24</v>
      </c>
      <c r="AE1103" s="80" t="s">
        <v>23</v>
      </c>
      <c r="AF1103" s="80" t="s">
        <v>145</v>
      </c>
      <c r="AG1103" s="80">
        <v>408.34946101903915</v>
      </c>
      <c r="AH1103" s="80" t="s">
        <v>33</v>
      </c>
      <c r="AI1103">
        <f t="shared" si="88"/>
        <v>2019</v>
      </c>
    </row>
    <row r="1104" spans="27:35" x14ac:dyDescent="0.3">
      <c r="AA1104" s="80" t="s">
        <v>151</v>
      </c>
      <c r="AB1104" s="80" t="s">
        <v>147</v>
      </c>
      <c r="AC1104" s="80" t="s">
        <v>57</v>
      </c>
      <c r="AD1104" s="80" t="s">
        <v>116</v>
      </c>
      <c r="AE1104" s="80" t="s">
        <v>22</v>
      </c>
      <c r="AF1104" s="80" t="s">
        <v>145</v>
      </c>
      <c r="AG1104" s="80">
        <v>2369.9634187854826</v>
      </c>
      <c r="AH1104" s="80" t="s">
        <v>33</v>
      </c>
      <c r="AI1104">
        <f t="shared" si="88"/>
        <v>2019</v>
      </c>
    </row>
    <row r="1105" spans="27:35" x14ac:dyDescent="0.3">
      <c r="AA1105" s="80" t="s">
        <v>151</v>
      </c>
      <c r="AB1105" s="80" t="s">
        <v>147</v>
      </c>
      <c r="AC1105" s="80" t="s">
        <v>57</v>
      </c>
      <c r="AD1105" s="80" t="s">
        <v>116</v>
      </c>
      <c r="AE1105" s="80" t="s">
        <v>23</v>
      </c>
      <c r="AF1105" s="80" t="s">
        <v>145</v>
      </c>
      <c r="AG1105" s="80">
        <v>1976.3774049393833</v>
      </c>
      <c r="AH1105" s="80" t="s">
        <v>33</v>
      </c>
      <c r="AI1105">
        <f t="shared" si="88"/>
        <v>2019</v>
      </c>
    </row>
    <row r="1106" spans="27:35" x14ac:dyDescent="0.3">
      <c r="AA1106" s="80" t="s">
        <v>151</v>
      </c>
      <c r="AB1106" s="80" t="s">
        <v>147</v>
      </c>
      <c r="AC1106" s="80" t="s">
        <v>57</v>
      </c>
      <c r="AD1106" s="80" t="s">
        <v>26</v>
      </c>
      <c r="AE1106" s="80" t="s">
        <v>18</v>
      </c>
      <c r="AF1106" s="80" t="s">
        <v>149</v>
      </c>
      <c r="AG1106" s="80">
        <v>0.54838699102401733</v>
      </c>
      <c r="AH1106" s="80" t="s">
        <v>33</v>
      </c>
      <c r="AI1106">
        <f t="shared" si="88"/>
        <v>2019</v>
      </c>
    </row>
    <row r="1107" spans="27:35" x14ac:dyDescent="0.3">
      <c r="AA1107" s="80" t="s">
        <v>151</v>
      </c>
      <c r="AB1107" s="80" t="s">
        <v>147</v>
      </c>
      <c r="AC1107" s="80" t="s">
        <v>57</v>
      </c>
      <c r="AD1107" s="80" t="s">
        <v>26</v>
      </c>
      <c r="AE1107" s="80" t="s">
        <v>18</v>
      </c>
      <c r="AF1107" s="80" t="s">
        <v>145</v>
      </c>
      <c r="AG1107" s="80">
        <v>11293.180585961789</v>
      </c>
      <c r="AH1107" s="80" t="s">
        <v>33</v>
      </c>
      <c r="AI1107">
        <f t="shared" si="88"/>
        <v>2019</v>
      </c>
    </row>
    <row r="1108" spans="27:35" x14ac:dyDescent="0.3">
      <c r="AA1108" s="80" t="s">
        <v>151</v>
      </c>
      <c r="AB1108" s="80" t="s">
        <v>147</v>
      </c>
      <c r="AC1108" s="80" t="s">
        <v>57</v>
      </c>
      <c r="AD1108" s="80" t="s">
        <v>26</v>
      </c>
      <c r="AE1108" s="80" t="s">
        <v>19</v>
      </c>
      <c r="AF1108" s="80" t="s">
        <v>149</v>
      </c>
      <c r="AG1108" s="80">
        <v>0.70967599749565125</v>
      </c>
      <c r="AH1108" s="80" t="s">
        <v>33</v>
      </c>
      <c r="AI1108">
        <f t="shared" si="88"/>
        <v>2019</v>
      </c>
    </row>
    <row r="1109" spans="27:35" x14ac:dyDescent="0.3">
      <c r="AA1109" s="80" t="s">
        <v>151</v>
      </c>
      <c r="AB1109" s="80" t="s">
        <v>147</v>
      </c>
      <c r="AC1109" s="80" t="s">
        <v>57</v>
      </c>
      <c r="AD1109" s="80" t="s">
        <v>26</v>
      </c>
      <c r="AE1109" s="80" t="s">
        <v>19</v>
      </c>
      <c r="AF1109" s="80" t="s">
        <v>145</v>
      </c>
      <c r="AG1109" s="80">
        <v>15637.1622973755</v>
      </c>
      <c r="AH1109" s="80" t="s">
        <v>33</v>
      </c>
      <c r="AI1109">
        <f t="shared" si="88"/>
        <v>2019</v>
      </c>
    </row>
    <row r="1110" spans="27:35" x14ac:dyDescent="0.3">
      <c r="AA1110" s="80" t="s">
        <v>151</v>
      </c>
      <c r="AB1110" s="80" t="s">
        <v>147</v>
      </c>
      <c r="AC1110" s="80" t="s">
        <v>57</v>
      </c>
      <c r="AD1110" s="80" t="s">
        <v>26</v>
      </c>
      <c r="AE1110" s="80" t="s">
        <v>17</v>
      </c>
      <c r="AF1110" s="80" t="s">
        <v>145</v>
      </c>
      <c r="AG1110" s="80">
        <v>1277.0849388241768</v>
      </c>
      <c r="AH1110" s="80" t="s">
        <v>33</v>
      </c>
      <c r="AI1110">
        <f t="shared" si="88"/>
        <v>2019</v>
      </c>
    </row>
    <row r="1111" spans="27:35" x14ac:dyDescent="0.3">
      <c r="AA1111" s="80" t="s">
        <v>151</v>
      </c>
      <c r="AB1111" s="80" t="s">
        <v>147</v>
      </c>
      <c r="AC1111" s="80" t="s">
        <v>57</v>
      </c>
      <c r="AD1111" s="80" t="s">
        <v>25</v>
      </c>
      <c r="AE1111" s="80" t="s">
        <v>18</v>
      </c>
      <c r="AF1111" s="80" t="s">
        <v>145</v>
      </c>
      <c r="AG1111" s="80">
        <v>279</v>
      </c>
      <c r="AH1111" s="80" t="s">
        <v>33</v>
      </c>
      <c r="AI1111">
        <f t="shared" si="88"/>
        <v>2019</v>
      </c>
    </row>
    <row r="1112" spans="27:35" x14ac:dyDescent="0.3">
      <c r="AA1112" s="80" t="s">
        <v>151</v>
      </c>
      <c r="AB1112" s="80" t="s">
        <v>147</v>
      </c>
      <c r="AC1112" s="80" t="s">
        <v>57</v>
      </c>
      <c r="AD1112" s="80" t="s">
        <v>25</v>
      </c>
      <c r="AE1112" s="80" t="s">
        <v>19</v>
      </c>
      <c r="AF1112" s="80" t="s">
        <v>145</v>
      </c>
      <c r="AG1112" s="80">
        <v>2148.3204259201884</v>
      </c>
      <c r="AH1112" s="80" t="s">
        <v>33</v>
      </c>
      <c r="AI1112">
        <f t="shared" si="88"/>
        <v>2019</v>
      </c>
    </row>
    <row r="1113" spans="27:35" x14ac:dyDescent="0.3">
      <c r="AA1113" s="80" t="s">
        <v>151</v>
      </c>
      <c r="AB1113" s="80" t="s">
        <v>147</v>
      </c>
      <c r="AC1113" s="80" t="s">
        <v>57</v>
      </c>
      <c r="AD1113" s="80" t="s">
        <v>25</v>
      </c>
      <c r="AE1113" s="80" t="s">
        <v>17</v>
      </c>
      <c r="AF1113" s="80" t="s">
        <v>149</v>
      </c>
      <c r="AG1113" s="80">
        <v>1.0322580002248287</v>
      </c>
      <c r="AH1113" s="80" t="s">
        <v>33</v>
      </c>
      <c r="AI1113">
        <f t="shared" si="88"/>
        <v>2019</v>
      </c>
    </row>
    <row r="1114" spans="27:35" x14ac:dyDescent="0.3">
      <c r="AA1114" s="80" t="s">
        <v>151</v>
      </c>
      <c r="AB1114" s="80" t="s">
        <v>147</v>
      </c>
      <c r="AC1114" s="80" t="s">
        <v>57</v>
      </c>
      <c r="AD1114" s="80" t="s">
        <v>25</v>
      </c>
      <c r="AE1114" s="80" t="s">
        <v>17</v>
      </c>
      <c r="AF1114" s="80" t="s">
        <v>145</v>
      </c>
      <c r="AG1114" s="80">
        <v>830.19999900460243</v>
      </c>
      <c r="AH1114" s="80" t="s">
        <v>33</v>
      </c>
      <c r="AI1114">
        <f t="shared" si="88"/>
        <v>2019</v>
      </c>
    </row>
    <row r="1115" spans="27:35" x14ac:dyDescent="0.3">
      <c r="AA1115" s="80" t="s">
        <v>151</v>
      </c>
      <c r="AB1115" s="80" t="s">
        <v>147</v>
      </c>
      <c r="AC1115" s="80" t="s">
        <v>57</v>
      </c>
      <c r="AD1115" s="80" t="s">
        <v>16</v>
      </c>
      <c r="AE1115" s="80" t="s">
        <v>18</v>
      </c>
      <c r="AF1115" s="80" t="s">
        <v>149</v>
      </c>
      <c r="AG1115" s="80">
        <v>44.522548750042915</v>
      </c>
      <c r="AH1115" s="80" t="s">
        <v>33</v>
      </c>
      <c r="AI1115">
        <f t="shared" si="88"/>
        <v>2019</v>
      </c>
    </row>
    <row r="1116" spans="27:35" x14ac:dyDescent="0.3">
      <c r="AA1116" s="80" t="s">
        <v>151</v>
      </c>
      <c r="AB1116" s="80" t="s">
        <v>147</v>
      </c>
      <c r="AC1116" s="80" t="s">
        <v>57</v>
      </c>
      <c r="AD1116" s="80" t="s">
        <v>16</v>
      </c>
      <c r="AE1116" s="80" t="s">
        <v>18</v>
      </c>
      <c r="AF1116" s="80" t="s">
        <v>145</v>
      </c>
      <c r="AG1116" s="80">
        <v>14029.440416797996</v>
      </c>
      <c r="AH1116" s="80" t="s">
        <v>33</v>
      </c>
      <c r="AI1116">
        <f t="shared" si="88"/>
        <v>2019</v>
      </c>
    </row>
    <row r="1117" spans="27:35" x14ac:dyDescent="0.3">
      <c r="AA1117" s="80" t="s">
        <v>151</v>
      </c>
      <c r="AB1117" s="80" t="s">
        <v>147</v>
      </c>
      <c r="AC1117" s="80" t="s">
        <v>57</v>
      </c>
      <c r="AD1117" s="80" t="s">
        <v>16</v>
      </c>
      <c r="AE1117" s="80" t="s">
        <v>19</v>
      </c>
      <c r="AF1117" s="80" t="s">
        <v>149</v>
      </c>
      <c r="AG1117" s="80">
        <v>4.4053710103034973</v>
      </c>
      <c r="AH1117" s="80" t="s">
        <v>33</v>
      </c>
      <c r="AI1117">
        <f t="shared" si="88"/>
        <v>2019</v>
      </c>
    </row>
    <row r="1118" spans="27:35" x14ac:dyDescent="0.3">
      <c r="AA1118" s="80" t="s">
        <v>151</v>
      </c>
      <c r="AB1118" s="80" t="s">
        <v>147</v>
      </c>
      <c r="AC1118" s="80" t="s">
        <v>57</v>
      </c>
      <c r="AD1118" s="80" t="s">
        <v>16</v>
      </c>
      <c r="AE1118" s="80" t="s">
        <v>19</v>
      </c>
      <c r="AF1118" s="80" t="s">
        <v>145</v>
      </c>
      <c r="AG1118" s="80">
        <v>10825.323558140546</v>
      </c>
      <c r="AH1118" s="80" t="s">
        <v>33</v>
      </c>
      <c r="AI1118">
        <f t="shared" si="88"/>
        <v>2019</v>
      </c>
    </row>
    <row r="1119" spans="27:35" x14ac:dyDescent="0.3">
      <c r="AA1119" s="80" t="s">
        <v>151</v>
      </c>
      <c r="AB1119" s="80" t="s">
        <v>147</v>
      </c>
      <c r="AC1119" s="80" t="s">
        <v>57</v>
      </c>
      <c r="AD1119" s="80" t="s">
        <v>16</v>
      </c>
      <c r="AE1119" s="80" t="s">
        <v>17</v>
      </c>
      <c r="AF1119" s="80" t="s">
        <v>149</v>
      </c>
      <c r="AG1119" s="80">
        <v>6.5440810173749924</v>
      </c>
      <c r="AH1119" s="80" t="s">
        <v>33</v>
      </c>
      <c r="AI1119">
        <f t="shared" si="88"/>
        <v>2019</v>
      </c>
    </row>
    <row r="1120" spans="27:35" x14ac:dyDescent="0.3">
      <c r="AA1120" s="80" t="s">
        <v>151</v>
      </c>
      <c r="AB1120" s="80" t="s">
        <v>147</v>
      </c>
      <c r="AC1120" s="80" t="s">
        <v>57</v>
      </c>
      <c r="AD1120" s="80" t="s">
        <v>16</v>
      </c>
      <c r="AE1120" s="80" t="s">
        <v>17</v>
      </c>
      <c r="AF1120" s="80" t="s">
        <v>145</v>
      </c>
      <c r="AG1120" s="80">
        <v>7496.9676130861044</v>
      </c>
      <c r="AH1120" s="80" t="s">
        <v>33</v>
      </c>
      <c r="AI1120">
        <f t="shared" si="88"/>
        <v>2019</v>
      </c>
    </row>
    <row r="1121" spans="27:35" x14ac:dyDescent="0.3">
      <c r="AA1121" s="80" t="s">
        <v>151</v>
      </c>
      <c r="AB1121" s="80" t="s">
        <v>147</v>
      </c>
      <c r="AC1121" s="80" t="s">
        <v>57</v>
      </c>
      <c r="AD1121" s="80" t="s">
        <v>13</v>
      </c>
      <c r="AE1121" s="80" t="s">
        <v>5</v>
      </c>
      <c r="AF1121" s="80" t="s">
        <v>145</v>
      </c>
      <c r="AG1121" s="80">
        <v>65.226874016225338</v>
      </c>
      <c r="AH1121" s="80" t="s">
        <v>33</v>
      </c>
      <c r="AI1121">
        <f t="shared" si="88"/>
        <v>2019</v>
      </c>
    </row>
    <row r="1122" spans="27:35" x14ac:dyDescent="0.3">
      <c r="AA1122" s="80" t="s">
        <v>151</v>
      </c>
      <c r="AB1122" s="80" t="s">
        <v>147</v>
      </c>
      <c r="AC1122" s="80" t="s">
        <v>57</v>
      </c>
      <c r="AD1122" s="80" t="s">
        <v>13</v>
      </c>
      <c r="AE1122" s="80" t="s">
        <v>7</v>
      </c>
      <c r="AF1122" s="80" t="s">
        <v>145</v>
      </c>
      <c r="AG1122" s="80">
        <v>24004.516051374376</v>
      </c>
      <c r="AH1122" s="80">
        <v>0.68927495000000005</v>
      </c>
      <c r="AI1122">
        <f t="shared" si="88"/>
        <v>2019</v>
      </c>
    </row>
    <row r="1123" spans="27:35" x14ac:dyDescent="0.3">
      <c r="AA1123" s="80" t="s">
        <v>151</v>
      </c>
      <c r="AB1123" s="80" t="s">
        <v>147</v>
      </c>
      <c r="AC1123" s="80" t="s">
        <v>57</v>
      </c>
      <c r="AD1123" s="80" t="s">
        <v>13</v>
      </c>
      <c r="AE1123" s="80" t="s">
        <v>14</v>
      </c>
      <c r="AF1123" s="80" t="s">
        <v>149</v>
      </c>
      <c r="AG1123" s="80">
        <v>1.8473110496997833</v>
      </c>
      <c r="AH1123" s="80" t="s">
        <v>33</v>
      </c>
      <c r="AI1123">
        <f t="shared" si="88"/>
        <v>2019</v>
      </c>
    </row>
    <row r="1124" spans="27:35" x14ac:dyDescent="0.3">
      <c r="AA1124" s="80" t="s">
        <v>151</v>
      </c>
      <c r="AB1124" s="80" t="s">
        <v>147</v>
      </c>
      <c r="AC1124" s="80" t="s">
        <v>57</v>
      </c>
      <c r="AD1124" s="80" t="s">
        <v>13</v>
      </c>
      <c r="AE1124" s="80" t="s">
        <v>14</v>
      </c>
      <c r="AF1124" s="80" t="s">
        <v>145</v>
      </c>
      <c r="AG1124" s="80">
        <v>56179.326225697994</v>
      </c>
      <c r="AH1124" s="80">
        <v>1.0889829799999999</v>
      </c>
      <c r="AI1124">
        <f t="shared" si="88"/>
        <v>2019</v>
      </c>
    </row>
    <row r="1125" spans="27:35" x14ac:dyDescent="0.3">
      <c r="AA1125" s="80" t="s">
        <v>151</v>
      </c>
      <c r="AB1125" s="80" t="s">
        <v>147</v>
      </c>
      <c r="AC1125" s="80" t="s">
        <v>57</v>
      </c>
      <c r="AD1125" s="80" t="s">
        <v>13</v>
      </c>
      <c r="AE1125" s="80" t="s">
        <v>6</v>
      </c>
      <c r="AF1125" s="80" t="s">
        <v>145</v>
      </c>
      <c r="AG1125" s="80">
        <v>461.42150401324034</v>
      </c>
      <c r="AH1125" s="80" t="s">
        <v>33</v>
      </c>
      <c r="AI1125">
        <f t="shared" si="88"/>
        <v>2019</v>
      </c>
    </row>
    <row r="1126" spans="27:35" x14ac:dyDescent="0.3">
      <c r="AA1126" s="80" t="s">
        <v>151</v>
      </c>
      <c r="AB1126" s="80" t="s">
        <v>147</v>
      </c>
      <c r="AC1126" s="80" t="s">
        <v>57</v>
      </c>
      <c r="AD1126" s="80" t="s">
        <v>15</v>
      </c>
      <c r="AE1126" s="80" t="s">
        <v>14</v>
      </c>
      <c r="AF1126" s="80" t="s">
        <v>149</v>
      </c>
      <c r="AG1126" s="80">
        <v>2.7666659951210022</v>
      </c>
      <c r="AH1126" s="80">
        <v>1.39185209</v>
      </c>
      <c r="AI1126">
        <f t="shared" si="88"/>
        <v>2019</v>
      </c>
    </row>
    <row r="1127" spans="27:35" x14ac:dyDescent="0.3">
      <c r="AA1127" s="80" t="s">
        <v>151</v>
      </c>
      <c r="AB1127" s="80" t="s">
        <v>147</v>
      </c>
      <c r="AC1127" s="80" t="s">
        <v>57</v>
      </c>
      <c r="AD1127" s="80" t="s">
        <v>15</v>
      </c>
      <c r="AE1127" s="80" t="s">
        <v>14</v>
      </c>
      <c r="AF1127" s="80" t="s">
        <v>145</v>
      </c>
      <c r="AG1127" s="80">
        <v>42440.274026729167</v>
      </c>
      <c r="AH1127" s="80">
        <v>1.0459930799999999</v>
      </c>
      <c r="AI1127">
        <f t="shared" si="88"/>
        <v>2019</v>
      </c>
    </row>
    <row r="1128" spans="27:35" x14ac:dyDescent="0.3">
      <c r="AA1128" s="80" t="s">
        <v>151</v>
      </c>
      <c r="AB1128" s="80" t="s">
        <v>147</v>
      </c>
      <c r="AC1128" s="80" t="s">
        <v>57</v>
      </c>
      <c r="AD1128" s="80" t="s">
        <v>15</v>
      </c>
      <c r="AE1128" s="80" t="s">
        <v>12</v>
      </c>
      <c r="AF1128" s="80" t="s">
        <v>145</v>
      </c>
      <c r="AG1128" s="80">
        <v>2080.4666639566422</v>
      </c>
      <c r="AH1128" s="80">
        <v>0.5015056</v>
      </c>
      <c r="AI1128">
        <f t="shared" si="88"/>
        <v>2019</v>
      </c>
    </row>
    <row r="1129" spans="27:35" x14ac:dyDescent="0.3">
      <c r="AA1129" s="80" t="s">
        <v>151</v>
      </c>
      <c r="AB1129" s="80" t="s">
        <v>147</v>
      </c>
      <c r="AC1129" s="80" t="s">
        <v>57</v>
      </c>
      <c r="AD1129" s="80" t="s">
        <v>4</v>
      </c>
      <c r="AE1129" s="80" t="s">
        <v>5</v>
      </c>
      <c r="AF1129" s="80" t="s">
        <v>145</v>
      </c>
      <c r="AG1129" s="80">
        <v>12612.886502411216</v>
      </c>
      <c r="AH1129" s="80" t="s">
        <v>33</v>
      </c>
      <c r="AI1129">
        <f t="shared" si="88"/>
        <v>2019</v>
      </c>
    </row>
    <row r="1130" spans="27:35" x14ac:dyDescent="0.3">
      <c r="AA1130" s="80" t="s">
        <v>151</v>
      </c>
      <c r="AB1130" s="80" t="s">
        <v>147</v>
      </c>
      <c r="AC1130" s="80" t="s">
        <v>57</v>
      </c>
      <c r="AD1130" s="80" t="s">
        <v>4</v>
      </c>
      <c r="AE1130" s="80" t="s">
        <v>7</v>
      </c>
      <c r="AF1130" s="80" t="s">
        <v>145</v>
      </c>
      <c r="AG1130" s="80">
        <v>578670.26696436107</v>
      </c>
      <c r="AH1130" s="80">
        <v>0.78978961999999997</v>
      </c>
      <c r="AI1130">
        <f t="shared" si="88"/>
        <v>2019</v>
      </c>
    </row>
    <row r="1131" spans="27:35" x14ac:dyDescent="0.3">
      <c r="AA1131" s="80" t="s">
        <v>151</v>
      </c>
      <c r="AB1131" s="80" t="s">
        <v>147</v>
      </c>
      <c r="AC1131" s="80" t="s">
        <v>57</v>
      </c>
      <c r="AD1131" s="80" t="s">
        <v>4</v>
      </c>
      <c r="AE1131" s="80" t="s">
        <v>8</v>
      </c>
      <c r="AF1131" s="80" t="s">
        <v>145</v>
      </c>
      <c r="AG1131" s="80">
        <v>197240.53560230136</v>
      </c>
      <c r="AH1131" s="80">
        <v>1.563947</v>
      </c>
      <c r="AI1131">
        <f t="shared" si="88"/>
        <v>2019</v>
      </c>
    </row>
    <row r="1132" spans="27:35" x14ac:dyDescent="0.3">
      <c r="AA1132" s="80" t="s">
        <v>151</v>
      </c>
      <c r="AB1132" s="80" t="s">
        <v>147</v>
      </c>
      <c r="AC1132" s="80" t="s">
        <v>57</v>
      </c>
      <c r="AD1132" s="80" t="s">
        <v>4</v>
      </c>
      <c r="AE1132" s="80" t="s">
        <v>9</v>
      </c>
      <c r="AF1132" s="80" t="s">
        <v>145</v>
      </c>
      <c r="AG1132" s="80">
        <v>111869.65309834108</v>
      </c>
      <c r="AH1132" s="80">
        <v>0.86434045999999998</v>
      </c>
      <c r="AI1132">
        <f t="shared" si="88"/>
        <v>2019</v>
      </c>
    </row>
    <row r="1133" spans="27:35" x14ac:dyDescent="0.3">
      <c r="AA1133" s="80" t="s">
        <v>151</v>
      </c>
      <c r="AB1133" s="80" t="s">
        <v>147</v>
      </c>
      <c r="AC1133" s="80" t="s">
        <v>57</v>
      </c>
      <c r="AD1133" s="80" t="s">
        <v>4</v>
      </c>
      <c r="AE1133" s="80" t="s">
        <v>6</v>
      </c>
      <c r="AF1133" s="80" t="s">
        <v>145</v>
      </c>
      <c r="AG1133" s="80">
        <v>41947.549163267016</v>
      </c>
      <c r="AH1133" s="80" t="s">
        <v>33</v>
      </c>
      <c r="AI1133">
        <f t="shared" si="88"/>
        <v>2019</v>
      </c>
    </row>
    <row r="1134" spans="27:35" x14ac:dyDescent="0.3">
      <c r="AA1134" s="80" t="s">
        <v>151</v>
      </c>
      <c r="AB1134" s="80" t="s">
        <v>147</v>
      </c>
      <c r="AC1134" s="80" t="s">
        <v>57</v>
      </c>
      <c r="AD1134" s="80" t="s">
        <v>4</v>
      </c>
      <c r="AE1134" s="80" t="s">
        <v>10</v>
      </c>
      <c r="AF1134" s="80" t="s">
        <v>145</v>
      </c>
      <c r="AG1134" s="80">
        <v>2834.6784336715937</v>
      </c>
      <c r="AH1134" s="80">
        <v>2.8600862199999999</v>
      </c>
      <c r="AI1134">
        <f t="shared" si="88"/>
        <v>2019</v>
      </c>
    </row>
    <row r="1135" spans="27:35" x14ac:dyDescent="0.3">
      <c r="AA1135" s="80" t="s">
        <v>151</v>
      </c>
      <c r="AB1135" s="80" t="s">
        <v>147</v>
      </c>
      <c r="AC1135" s="80" t="s">
        <v>57</v>
      </c>
      <c r="AD1135" s="80" t="s">
        <v>11</v>
      </c>
      <c r="AE1135" s="80" t="s">
        <v>8</v>
      </c>
      <c r="AF1135" s="80" t="s">
        <v>145</v>
      </c>
      <c r="AG1135" s="80">
        <v>40078.083279963583</v>
      </c>
      <c r="AH1135" s="80">
        <v>1.1045092299999999</v>
      </c>
      <c r="AI1135">
        <f t="shared" si="88"/>
        <v>2019</v>
      </c>
    </row>
    <row r="1136" spans="27:35" x14ac:dyDescent="0.3">
      <c r="AA1136" s="80" t="s">
        <v>151</v>
      </c>
      <c r="AB1136" s="80" t="s">
        <v>147</v>
      </c>
      <c r="AC1136" s="80" t="s">
        <v>57</v>
      </c>
      <c r="AD1136" s="80" t="s">
        <v>11</v>
      </c>
      <c r="AE1136" s="80" t="s">
        <v>9</v>
      </c>
      <c r="AF1136" s="80" t="s">
        <v>145</v>
      </c>
      <c r="AG1136" s="80">
        <v>10034.724633388221</v>
      </c>
      <c r="AH1136" s="80">
        <v>0.71991952999999997</v>
      </c>
      <c r="AI1136">
        <f t="shared" si="88"/>
        <v>2019</v>
      </c>
    </row>
    <row r="1137" spans="27:35" x14ac:dyDescent="0.3">
      <c r="AA1137" s="80" t="s">
        <v>151</v>
      </c>
      <c r="AB1137" s="80" t="s">
        <v>147</v>
      </c>
      <c r="AC1137" s="80" t="s">
        <v>57</v>
      </c>
      <c r="AD1137" s="80" t="s">
        <v>11</v>
      </c>
      <c r="AE1137" s="80" t="s">
        <v>10</v>
      </c>
      <c r="AF1137" s="80" t="s">
        <v>145</v>
      </c>
      <c r="AG1137" s="80">
        <v>445.22042192518711</v>
      </c>
      <c r="AH1137" s="80">
        <v>1.5939641600000001</v>
      </c>
      <c r="AI1137">
        <f t="shared" si="88"/>
        <v>2019</v>
      </c>
    </row>
    <row r="1138" spans="27:35" x14ac:dyDescent="0.3">
      <c r="AA1138" s="80" t="s">
        <v>151</v>
      </c>
      <c r="AB1138" s="80" t="s">
        <v>147</v>
      </c>
      <c r="AC1138" s="80" t="s">
        <v>57</v>
      </c>
      <c r="AD1138" s="80" t="s">
        <v>11</v>
      </c>
      <c r="AE1138" s="80" t="s">
        <v>12</v>
      </c>
      <c r="AF1138" s="80" t="s">
        <v>145</v>
      </c>
      <c r="AG1138" s="80">
        <v>6220.0859780311584</v>
      </c>
      <c r="AH1138" s="80">
        <v>0.67062001000000004</v>
      </c>
      <c r="AI1138">
        <f t="shared" si="88"/>
        <v>2019</v>
      </c>
    </row>
    <row r="1139" spans="27:35" x14ac:dyDescent="0.3">
      <c r="AA1139" s="80" t="s">
        <v>151</v>
      </c>
      <c r="AB1139" s="80" t="s">
        <v>147</v>
      </c>
      <c r="AC1139" s="80" t="s">
        <v>58</v>
      </c>
      <c r="AD1139" s="80" t="s">
        <v>27</v>
      </c>
      <c r="AE1139" s="80" t="s">
        <v>28</v>
      </c>
      <c r="AF1139" s="80" t="s">
        <v>145</v>
      </c>
      <c r="AG1139" s="80">
        <v>691.63978189229965</v>
      </c>
      <c r="AH1139" s="80" t="s">
        <v>33</v>
      </c>
      <c r="AI1139">
        <f t="shared" si="88"/>
        <v>2019</v>
      </c>
    </row>
    <row r="1140" spans="27:35" x14ac:dyDescent="0.3">
      <c r="AA1140" s="80" t="s">
        <v>151</v>
      </c>
      <c r="AB1140" s="80" t="s">
        <v>147</v>
      </c>
      <c r="AC1140" s="80" t="s">
        <v>58</v>
      </c>
      <c r="AD1140" s="80" t="s">
        <v>20</v>
      </c>
      <c r="AE1140" s="80" t="s">
        <v>5</v>
      </c>
      <c r="AF1140" s="80" t="s">
        <v>145</v>
      </c>
      <c r="AG1140" s="80">
        <v>58</v>
      </c>
      <c r="AH1140" s="80" t="s">
        <v>33</v>
      </c>
      <c r="AI1140">
        <f t="shared" si="88"/>
        <v>2019</v>
      </c>
    </row>
    <row r="1141" spans="27:35" x14ac:dyDescent="0.3">
      <c r="AA1141" s="80" t="s">
        <v>151</v>
      </c>
      <c r="AB1141" s="80" t="s">
        <v>147</v>
      </c>
      <c r="AC1141" s="80" t="s">
        <v>58</v>
      </c>
      <c r="AD1141" s="80" t="s">
        <v>20</v>
      </c>
      <c r="AE1141" s="80" t="s">
        <v>7</v>
      </c>
      <c r="AF1141" s="80" t="s">
        <v>145</v>
      </c>
      <c r="AG1141" s="80">
        <v>14076.934380970895</v>
      </c>
      <c r="AH1141" s="80" t="s">
        <v>33</v>
      </c>
      <c r="AI1141">
        <f t="shared" si="88"/>
        <v>2019</v>
      </c>
    </row>
    <row r="1142" spans="27:35" x14ac:dyDescent="0.3">
      <c r="AA1142" s="80" t="s">
        <v>151</v>
      </c>
      <c r="AB1142" s="80" t="s">
        <v>147</v>
      </c>
      <c r="AC1142" s="80" t="s">
        <v>58</v>
      </c>
      <c r="AD1142" s="80" t="s">
        <v>20</v>
      </c>
      <c r="AE1142" s="80" t="s">
        <v>14</v>
      </c>
      <c r="AF1142" s="80" t="s">
        <v>145</v>
      </c>
      <c r="AG1142" s="80">
        <v>4311.4505200013518</v>
      </c>
      <c r="AH1142" s="80" t="s">
        <v>33</v>
      </c>
      <c r="AI1142">
        <f t="shared" si="88"/>
        <v>2019</v>
      </c>
    </row>
    <row r="1143" spans="27:35" x14ac:dyDescent="0.3">
      <c r="AA1143" s="80" t="s">
        <v>151</v>
      </c>
      <c r="AB1143" s="80" t="s">
        <v>147</v>
      </c>
      <c r="AC1143" s="80" t="s">
        <v>58</v>
      </c>
      <c r="AD1143" s="80" t="s">
        <v>20</v>
      </c>
      <c r="AE1143" s="80" t="s">
        <v>6</v>
      </c>
      <c r="AF1143" s="80" t="s">
        <v>145</v>
      </c>
      <c r="AG1143" s="80">
        <v>709.06451500952244</v>
      </c>
      <c r="AH1143" s="80" t="s">
        <v>33</v>
      </c>
      <c r="AI1143">
        <f t="shared" si="88"/>
        <v>2019</v>
      </c>
    </row>
    <row r="1144" spans="27:35" x14ac:dyDescent="0.3">
      <c r="AA1144" s="80" t="s">
        <v>151</v>
      </c>
      <c r="AB1144" s="80" t="s">
        <v>147</v>
      </c>
      <c r="AC1144" s="80" t="s">
        <v>58</v>
      </c>
      <c r="AD1144" s="80" t="s">
        <v>24</v>
      </c>
      <c r="AE1144" s="80" t="s">
        <v>22</v>
      </c>
      <c r="AF1144" s="80" t="s">
        <v>145</v>
      </c>
      <c r="AG1144" s="80">
        <v>740.35483700037003</v>
      </c>
      <c r="AH1144" s="80" t="s">
        <v>33</v>
      </c>
      <c r="AI1144">
        <f t="shared" si="88"/>
        <v>2019</v>
      </c>
    </row>
    <row r="1145" spans="27:35" x14ac:dyDescent="0.3">
      <c r="AA1145" s="80" t="s">
        <v>151</v>
      </c>
      <c r="AB1145" s="80" t="s">
        <v>147</v>
      </c>
      <c r="AC1145" s="80" t="s">
        <v>58</v>
      </c>
      <c r="AD1145" s="80" t="s">
        <v>24</v>
      </c>
      <c r="AE1145" s="80" t="s">
        <v>23</v>
      </c>
      <c r="AF1145" s="80" t="s">
        <v>145</v>
      </c>
      <c r="AG1145" s="80">
        <v>470.86666601523757</v>
      </c>
      <c r="AH1145" s="80" t="s">
        <v>33</v>
      </c>
      <c r="AI1145">
        <f t="shared" si="88"/>
        <v>2019</v>
      </c>
    </row>
    <row r="1146" spans="27:35" x14ac:dyDescent="0.3">
      <c r="AA1146" s="80" t="s">
        <v>151</v>
      </c>
      <c r="AB1146" s="80" t="s">
        <v>147</v>
      </c>
      <c r="AC1146" s="80" t="s">
        <v>58</v>
      </c>
      <c r="AD1146" s="80" t="s">
        <v>116</v>
      </c>
      <c r="AE1146" s="80" t="s">
        <v>22</v>
      </c>
      <c r="AF1146" s="80" t="s">
        <v>145</v>
      </c>
      <c r="AG1146" s="80">
        <v>2295.8247078880668</v>
      </c>
      <c r="AH1146" s="80" t="s">
        <v>33</v>
      </c>
      <c r="AI1146">
        <f t="shared" si="88"/>
        <v>2019</v>
      </c>
    </row>
    <row r="1147" spans="27:35" x14ac:dyDescent="0.3">
      <c r="AA1147" s="80" t="s">
        <v>151</v>
      </c>
      <c r="AB1147" s="80" t="s">
        <v>147</v>
      </c>
      <c r="AC1147" s="80" t="s">
        <v>58</v>
      </c>
      <c r="AD1147" s="80" t="s">
        <v>116</v>
      </c>
      <c r="AE1147" s="80" t="s">
        <v>23</v>
      </c>
      <c r="AF1147" s="80" t="s">
        <v>145</v>
      </c>
      <c r="AG1147" s="80">
        <v>1917.0236459076405</v>
      </c>
      <c r="AH1147" s="80" t="s">
        <v>33</v>
      </c>
      <c r="AI1147">
        <f t="shared" si="88"/>
        <v>2019</v>
      </c>
    </row>
    <row r="1148" spans="27:35" x14ac:dyDescent="0.3">
      <c r="AA1148" s="80" t="s">
        <v>151</v>
      </c>
      <c r="AB1148" s="80" t="s">
        <v>147</v>
      </c>
      <c r="AC1148" s="80" t="s">
        <v>58</v>
      </c>
      <c r="AD1148" s="80" t="s">
        <v>26</v>
      </c>
      <c r="AE1148" s="80" t="s">
        <v>18</v>
      </c>
      <c r="AF1148" s="80" t="s">
        <v>145</v>
      </c>
      <c r="AG1148" s="80">
        <v>9362.7687681876123</v>
      </c>
      <c r="AH1148" s="80" t="s">
        <v>33</v>
      </c>
      <c r="AI1148">
        <f t="shared" si="88"/>
        <v>2019</v>
      </c>
    </row>
    <row r="1149" spans="27:35" x14ac:dyDescent="0.3">
      <c r="AA1149" s="80" t="s">
        <v>151</v>
      </c>
      <c r="AB1149" s="80" t="s">
        <v>147</v>
      </c>
      <c r="AC1149" s="80" t="s">
        <v>58</v>
      </c>
      <c r="AD1149" s="80" t="s">
        <v>26</v>
      </c>
      <c r="AE1149" s="80" t="s">
        <v>19</v>
      </c>
      <c r="AF1149" s="80" t="s">
        <v>149</v>
      </c>
      <c r="AG1149" s="80">
        <v>0.12903200089931488</v>
      </c>
      <c r="AH1149" s="80" t="s">
        <v>33</v>
      </c>
      <c r="AI1149">
        <f t="shared" si="88"/>
        <v>2019</v>
      </c>
    </row>
    <row r="1150" spans="27:35" x14ac:dyDescent="0.3">
      <c r="AA1150" s="80" t="s">
        <v>151</v>
      </c>
      <c r="AB1150" s="80" t="s">
        <v>147</v>
      </c>
      <c r="AC1150" s="80" t="s">
        <v>58</v>
      </c>
      <c r="AD1150" s="80" t="s">
        <v>26</v>
      </c>
      <c r="AE1150" s="80" t="s">
        <v>19</v>
      </c>
      <c r="AF1150" s="80" t="s">
        <v>145</v>
      </c>
      <c r="AG1150" s="80">
        <v>13005.769830260426</v>
      </c>
      <c r="AH1150" s="80" t="s">
        <v>33</v>
      </c>
      <c r="AI1150">
        <f t="shared" si="88"/>
        <v>2019</v>
      </c>
    </row>
    <row r="1151" spans="27:35" x14ac:dyDescent="0.3">
      <c r="AA1151" s="80" t="s">
        <v>151</v>
      </c>
      <c r="AB1151" s="80" t="s">
        <v>147</v>
      </c>
      <c r="AC1151" s="80" t="s">
        <v>58</v>
      </c>
      <c r="AD1151" s="80" t="s">
        <v>26</v>
      </c>
      <c r="AE1151" s="80" t="s">
        <v>17</v>
      </c>
      <c r="AF1151" s="80" t="s">
        <v>145</v>
      </c>
      <c r="AG1151" s="80">
        <v>1115.8451589494944</v>
      </c>
      <c r="AH1151" s="80" t="s">
        <v>33</v>
      </c>
      <c r="AI1151">
        <f t="shared" si="88"/>
        <v>2019</v>
      </c>
    </row>
    <row r="1152" spans="27:35" x14ac:dyDescent="0.3">
      <c r="AA1152" s="80" t="s">
        <v>151</v>
      </c>
      <c r="AB1152" s="80" t="s">
        <v>147</v>
      </c>
      <c r="AC1152" s="80" t="s">
        <v>58</v>
      </c>
      <c r="AD1152" s="80" t="s">
        <v>25</v>
      </c>
      <c r="AE1152" s="80" t="s">
        <v>18</v>
      </c>
      <c r="AF1152" s="80" t="s">
        <v>145</v>
      </c>
      <c r="AG1152" s="80">
        <v>191.9354829788208</v>
      </c>
      <c r="AH1152" s="80" t="s">
        <v>33</v>
      </c>
      <c r="AI1152">
        <f t="shared" si="88"/>
        <v>2019</v>
      </c>
    </row>
    <row r="1153" spans="27:35" x14ac:dyDescent="0.3">
      <c r="AA1153" s="80" t="s">
        <v>151</v>
      </c>
      <c r="AB1153" s="80" t="s">
        <v>147</v>
      </c>
      <c r="AC1153" s="80" t="s">
        <v>58</v>
      </c>
      <c r="AD1153" s="80" t="s">
        <v>25</v>
      </c>
      <c r="AE1153" s="80" t="s">
        <v>19</v>
      </c>
      <c r="AF1153" s="80" t="s">
        <v>145</v>
      </c>
      <c r="AG1153" s="80">
        <v>1370.3032209277153</v>
      </c>
      <c r="AH1153" s="80" t="s">
        <v>33</v>
      </c>
      <c r="AI1153">
        <f t="shared" si="88"/>
        <v>2019</v>
      </c>
    </row>
    <row r="1154" spans="27:35" x14ac:dyDescent="0.3">
      <c r="AA1154" s="80" t="s">
        <v>151</v>
      </c>
      <c r="AB1154" s="80" t="s">
        <v>147</v>
      </c>
      <c r="AC1154" s="80" t="s">
        <v>58</v>
      </c>
      <c r="AD1154" s="80" t="s">
        <v>25</v>
      </c>
      <c r="AE1154" s="80" t="s">
        <v>17</v>
      </c>
      <c r="AF1154" s="80" t="s">
        <v>145</v>
      </c>
      <c r="AG1154" s="80">
        <v>824.32687994837761</v>
      </c>
      <c r="AH1154" s="80" t="s">
        <v>33</v>
      </c>
      <c r="AI1154">
        <f t="shared" si="88"/>
        <v>2019</v>
      </c>
    </row>
    <row r="1155" spans="27:35" x14ac:dyDescent="0.3">
      <c r="AA1155" s="80" t="s">
        <v>151</v>
      </c>
      <c r="AB1155" s="80" t="s">
        <v>147</v>
      </c>
      <c r="AC1155" s="80" t="s">
        <v>58</v>
      </c>
      <c r="AD1155" s="80" t="s">
        <v>16</v>
      </c>
      <c r="AE1155" s="80" t="s">
        <v>18</v>
      </c>
      <c r="AF1155" s="80" t="s">
        <v>149</v>
      </c>
      <c r="AG1155" s="80">
        <v>40.450502969324589</v>
      </c>
      <c r="AH1155" s="80" t="s">
        <v>33</v>
      </c>
      <c r="AI1155">
        <f t="shared" si="88"/>
        <v>2019</v>
      </c>
    </row>
    <row r="1156" spans="27:35" x14ac:dyDescent="0.3">
      <c r="AA1156" s="80" t="s">
        <v>151</v>
      </c>
      <c r="AB1156" s="80" t="s">
        <v>147</v>
      </c>
      <c r="AC1156" s="80" t="s">
        <v>58</v>
      </c>
      <c r="AD1156" s="80" t="s">
        <v>16</v>
      </c>
      <c r="AE1156" s="80" t="s">
        <v>18</v>
      </c>
      <c r="AF1156" s="80" t="s">
        <v>145</v>
      </c>
      <c r="AG1156" s="80">
        <v>12595.184572797269</v>
      </c>
      <c r="AH1156" s="80" t="s">
        <v>33</v>
      </c>
      <c r="AI1156">
        <f t="shared" si="88"/>
        <v>2019</v>
      </c>
    </row>
    <row r="1157" spans="27:35" x14ac:dyDescent="0.3">
      <c r="AA1157" s="80" t="s">
        <v>151</v>
      </c>
      <c r="AB1157" s="80" t="s">
        <v>147</v>
      </c>
      <c r="AC1157" s="80" t="s">
        <v>58</v>
      </c>
      <c r="AD1157" s="80" t="s">
        <v>16</v>
      </c>
      <c r="AE1157" s="80" t="s">
        <v>19</v>
      </c>
      <c r="AF1157" s="80" t="s">
        <v>149</v>
      </c>
      <c r="AG1157" s="80">
        <v>4.6193530075252056</v>
      </c>
      <c r="AH1157" s="80" t="s">
        <v>33</v>
      </c>
      <c r="AI1157">
        <f t="shared" si="88"/>
        <v>2019</v>
      </c>
    </row>
    <row r="1158" spans="27:35" x14ac:dyDescent="0.3">
      <c r="AA1158" s="80" t="s">
        <v>151</v>
      </c>
      <c r="AB1158" s="80" t="s">
        <v>147</v>
      </c>
      <c r="AC1158" s="80" t="s">
        <v>58</v>
      </c>
      <c r="AD1158" s="80" t="s">
        <v>16</v>
      </c>
      <c r="AE1158" s="80" t="s">
        <v>19</v>
      </c>
      <c r="AF1158" s="80" t="s">
        <v>145</v>
      </c>
      <c r="AG1158" s="80">
        <v>8443.430033583194</v>
      </c>
      <c r="AH1158" s="80" t="s">
        <v>33</v>
      </c>
      <c r="AI1158">
        <f t="shared" si="88"/>
        <v>2019</v>
      </c>
    </row>
    <row r="1159" spans="27:35" x14ac:dyDescent="0.3">
      <c r="AA1159" s="80" t="s">
        <v>151</v>
      </c>
      <c r="AB1159" s="80" t="s">
        <v>147</v>
      </c>
      <c r="AC1159" s="80" t="s">
        <v>58</v>
      </c>
      <c r="AD1159" s="80" t="s">
        <v>16</v>
      </c>
      <c r="AE1159" s="80" t="s">
        <v>17</v>
      </c>
      <c r="AF1159" s="80" t="s">
        <v>149</v>
      </c>
      <c r="AG1159" s="80">
        <v>2.9408569931983948</v>
      </c>
      <c r="AH1159" s="80" t="s">
        <v>33</v>
      </c>
      <c r="AI1159">
        <f t="shared" si="88"/>
        <v>2019</v>
      </c>
    </row>
    <row r="1160" spans="27:35" x14ac:dyDescent="0.3">
      <c r="AA1160" s="80" t="s">
        <v>151</v>
      </c>
      <c r="AB1160" s="80" t="s">
        <v>147</v>
      </c>
      <c r="AC1160" s="80" t="s">
        <v>58</v>
      </c>
      <c r="AD1160" s="80" t="s">
        <v>16</v>
      </c>
      <c r="AE1160" s="80" t="s">
        <v>17</v>
      </c>
      <c r="AF1160" s="80" t="s">
        <v>145</v>
      </c>
      <c r="AG1160" s="80">
        <v>6604.395574208349</v>
      </c>
      <c r="AH1160" s="80" t="s">
        <v>33</v>
      </c>
      <c r="AI1160">
        <f t="shared" si="88"/>
        <v>2019</v>
      </c>
    </row>
    <row r="1161" spans="27:35" x14ac:dyDescent="0.3">
      <c r="AA1161" s="80" t="s">
        <v>151</v>
      </c>
      <c r="AB1161" s="80" t="s">
        <v>147</v>
      </c>
      <c r="AC1161" s="80" t="s">
        <v>58</v>
      </c>
      <c r="AD1161" s="80" t="s">
        <v>13</v>
      </c>
      <c r="AE1161" s="80" t="s">
        <v>5</v>
      </c>
      <c r="AF1161" s="80" t="s">
        <v>145</v>
      </c>
      <c r="AG1161" s="80">
        <v>93.955907020717859</v>
      </c>
      <c r="AH1161" s="80" t="s">
        <v>33</v>
      </c>
      <c r="AI1161">
        <f t="shared" si="88"/>
        <v>2019</v>
      </c>
    </row>
    <row r="1162" spans="27:35" x14ac:dyDescent="0.3">
      <c r="AA1162" s="80" t="s">
        <v>151</v>
      </c>
      <c r="AB1162" s="80" t="s">
        <v>147</v>
      </c>
      <c r="AC1162" s="80" t="s">
        <v>58</v>
      </c>
      <c r="AD1162" s="80" t="s">
        <v>13</v>
      </c>
      <c r="AE1162" s="80" t="s">
        <v>7</v>
      </c>
      <c r="AF1162" s="80" t="s">
        <v>145</v>
      </c>
      <c r="AG1162" s="80">
        <v>24901.254758797586</v>
      </c>
      <c r="AH1162" s="80">
        <v>0.76918019999999998</v>
      </c>
      <c r="AI1162">
        <f t="shared" ref="AI1162:AI1225" si="89">VALUE(LEFT(AA1162,4))</f>
        <v>2019</v>
      </c>
    </row>
    <row r="1163" spans="27:35" x14ac:dyDescent="0.3">
      <c r="AA1163" s="80" t="s">
        <v>151</v>
      </c>
      <c r="AB1163" s="80" t="s">
        <v>147</v>
      </c>
      <c r="AC1163" s="80" t="s">
        <v>58</v>
      </c>
      <c r="AD1163" s="80" t="s">
        <v>13</v>
      </c>
      <c r="AE1163" s="80" t="s">
        <v>14</v>
      </c>
      <c r="AF1163" s="80" t="s">
        <v>149</v>
      </c>
      <c r="AG1163" s="80">
        <v>1.7903220057487488</v>
      </c>
      <c r="AH1163" s="80" t="s">
        <v>33</v>
      </c>
      <c r="AI1163">
        <f t="shared" si="89"/>
        <v>2019</v>
      </c>
    </row>
    <row r="1164" spans="27:35" x14ac:dyDescent="0.3">
      <c r="AA1164" s="80" t="s">
        <v>151</v>
      </c>
      <c r="AB1164" s="80" t="s">
        <v>147</v>
      </c>
      <c r="AC1164" s="80" t="s">
        <v>58</v>
      </c>
      <c r="AD1164" s="80" t="s">
        <v>13</v>
      </c>
      <c r="AE1164" s="80" t="s">
        <v>14</v>
      </c>
      <c r="AF1164" s="80" t="s">
        <v>145</v>
      </c>
      <c r="AG1164" s="80">
        <v>53398.67891619727</v>
      </c>
      <c r="AH1164" s="80">
        <v>1.15346956</v>
      </c>
      <c r="AI1164">
        <f t="shared" si="89"/>
        <v>2019</v>
      </c>
    </row>
    <row r="1165" spans="27:35" x14ac:dyDescent="0.3">
      <c r="AA1165" s="80" t="s">
        <v>151</v>
      </c>
      <c r="AB1165" s="80" t="s">
        <v>147</v>
      </c>
      <c r="AC1165" s="80" t="s">
        <v>58</v>
      </c>
      <c r="AD1165" s="80" t="s">
        <v>13</v>
      </c>
      <c r="AE1165" s="80" t="s">
        <v>6</v>
      </c>
      <c r="AF1165" s="80" t="s">
        <v>145</v>
      </c>
      <c r="AG1165" s="80">
        <v>542.9354809820652</v>
      </c>
      <c r="AH1165" s="80" t="s">
        <v>33</v>
      </c>
      <c r="AI1165">
        <f t="shared" si="89"/>
        <v>2019</v>
      </c>
    </row>
    <row r="1166" spans="27:35" x14ac:dyDescent="0.3">
      <c r="AA1166" s="80" t="s">
        <v>151</v>
      </c>
      <c r="AB1166" s="80" t="s">
        <v>147</v>
      </c>
      <c r="AC1166" s="80" t="s">
        <v>58</v>
      </c>
      <c r="AD1166" s="80" t="s">
        <v>15</v>
      </c>
      <c r="AE1166" s="80" t="s">
        <v>14</v>
      </c>
      <c r="AF1166" s="80" t="s">
        <v>149</v>
      </c>
      <c r="AG1166" s="80">
        <v>0.61290299892425537</v>
      </c>
      <c r="AH1166" s="80">
        <v>1.3386857400000001</v>
      </c>
      <c r="AI1166">
        <f t="shared" si="89"/>
        <v>2019</v>
      </c>
    </row>
    <row r="1167" spans="27:35" x14ac:dyDescent="0.3">
      <c r="AA1167" s="80" t="s">
        <v>151</v>
      </c>
      <c r="AB1167" s="80" t="s">
        <v>147</v>
      </c>
      <c r="AC1167" s="80" t="s">
        <v>58</v>
      </c>
      <c r="AD1167" s="80" t="s">
        <v>15</v>
      </c>
      <c r="AE1167" s="80" t="s">
        <v>14</v>
      </c>
      <c r="AF1167" s="80" t="s">
        <v>145</v>
      </c>
      <c r="AG1167" s="80">
        <v>38681.96007797122</v>
      </c>
      <c r="AH1167" s="80">
        <v>1.0540065199999999</v>
      </c>
      <c r="AI1167">
        <f t="shared" si="89"/>
        <v>2019</v>
      </c>
    </row>
    <row r="1168" spans="27:35" x14ac:dyDescent="0.3">
      <c r="AA1168" s="80" t="s">
        <v>151</v>
      </c>
      <c r="AB1168" s="80" t="s">
        <v>147</v>
      </c>
      <c r="AC1168" s="80" t="s">
        <v>58</v>
      </c>
      <c r="AD1168" s="80" t="s">
        <v>15</v>
      </c>
      <c r="AE1168" s="80" t="s">
        <v>12</v>
      </c>
      <c r="AF1168" s="80" t="s">
        <v>145</v>
      </c>
      <c r="AG1168" s="80">
        <v>2378.9021469950676</v>
      </c>
      <c r="AH1168" s="80">
        <v>0.51477892999999997</v>
      </c>
      <c r="AI1168">
        <f t="shared" si="89"/>
        <v>2019</v>
      </c>
    </row>
    <row r="1169" spans="27:35" x14ac:dyDescent="0.3">
      <c r="AA1169" s="80" t="s">
        <v>151</v>
      </c>
      <c r="AB1169" s="80" t="s">
        <v>147</v>
      </c>
      <c r="AC1169" s="80" t="s">
        <v>58</v>
      </c>
      <c r="AD1169" s="80" t="s">
        <v>4</v>
      </c>
      <c r="AE1169" s="80" t="s">
        <v>5</v>
      </c>
      <c r="AF1169" s="80" t="s">
        <v>145</v>
      </c>
      <c r="AG1169" s="80">
        <v>11188.2348960042</v>
      </c>
      <c r="AH1169" s="80" t="s">
        <v>33</v>
      </c>
      <c r="AI1169">
        <f t="shared" si="89"/>
        <v>2019</v>
      </c>
    </row>
    <row r="1170" spans="27:35" x14ac:dyDescent="0.3">
      <c r="AA1170" s="80" t="s">
        <v>151</v>
      </c>
      <c r="AB1170" s="80" t="s">
        <v>147</v>
      </c>
      <c r="AC1170" s="80" t="s">
        <v>58</v>
      </c>
      <c r="AD1170" s="80" t="s">
        <v>4</v>
      </c>
      <c r="AE1170" s="80" t="s">
        <v>7</v>
      </c>
      <c r="AF1170" s="80" t="s">
        <v>145</v>
      </c>
      <c r="AG1170" s="80">
        <v>532881.77770824358</v>
      </c>
      <c r="AH1170" s="80">
        <v>0.81548061999999999</v>
      </c>
      <c r="AI1170">
        <f t="shared" si="89"/>
        <v>2019</v>
      </c>
    </row>
    <row r="1171" spans="27:35" x14ac:dyDescent="0.3">
      <c r="AA1171" s="80" t="s">
        <v>151</v>
      </c>
      <c r="AB1171" s="80" t="s">
        <v>147</v>
      </c>
      <c r="AC1171" s="80" t="s">
        <v>58</v>
      </c>
      <c r="AD1171" s="80" t="s">
        <v>4</v>
      </c>
      <c r="AE1171" s="80" t="s">
        <v>8</v>
      </c>
      <c r="AF1171" s="80" t="s">
        <v>145</v>
      </c>
      <c r="AG1171" s="80">
        <v>180288.19816040993</v>
      </c>
      <c r="AH1171" s="80">
        <v>1.5368656999999999</v>
      </c>
      <c r="AI1171">
        <f t="shared" si="89"/>
        <v>2019</v>
      </c>
    </row>
    <row r="1172" spans="27:35" x14ac:dyDescent="0.3">
      <c r="AA1172" s="80" t="s">
        <v>151</v>
      </c>
      <c r="AB1172" s="80" t="s">
        <v>147</v>
      </c>
      <c r="AC1172" s="80" t="s">
        <v>58</v>
      </c>
      <c r="AD1172" s="80" t="s">
        <v>4</v>
      </c>
      <c r="AE1172" s="80" t="s">
        <v>9</v>
      </c>
      <c r="AF1172" s="80" t="s">
        <v>145</v>
      </c>
      <c r="AG1172" s="80">
        <v>107650.73065036535</v>
      </c>
      <c r="AH1172" s="80">
        <v>0.90466340000000001</v>
      </c>
      <c r="AI1172">
        <f t="shared" si="89"/>
        <v>2019</v>
      </c>
    </row>
    <row r="1173" spans="27:35" x14ac:dyDescent="0.3">
      <c r="AA1173" s="80" t="s">
        <v>151</v>
      </c>
      <c r="AB1173" s="80" t="s">
        <v>147</v>
      </c>
      <c r="AC1173" s="80" t="s">
        <v>58</v>
      </c>
      <c r="AD1173" s="80" t="s">
        <v>4</v>
      </c>
      <c r="AE1173" s="80" t="s">
        <v>6</v>
      </c>
      <c r="AF1173" s="80" t="s">
        <v>145</v>
      </c>
      <c r="AG1173" s="80">
        <v>39136.043762490153</v>
      </c>
      <c r="AH1173" s="80" t="s">
        <v>33</v>
      </c>
      <c r="AI1173">
        <f t="shared" si="89"/>
        <v>2019</v>
      </c>
    </row>
    <row r="1174" spans="27:35" x14ac:dyDescent="0.3">
      <c r="AA1174" s="80" t="s">
        <v>151</v>
      </c>
      <c r="AB1174" s="80" t="s">
        <v>147</v>
      </c>
      <c r="AC1174" s="80" t="s">
        <v>58</v>
      </c>
      <c r="AD1174" s="80" t="s">
        <v>4</v>
      </c>
      <c r="AE1174" s="80" t="s">
        <v>10</v>
      </c>
      <c r="AF1174" s="80" t="s">
        <v>145</v>
      </c>
      <c r="AG1174" s="80">
        <v>2875.7805752456188</v>
      </c>
      <c r="AH1174" s="80">
        <v>2.7845154399999998</v>
      </c>
      <c r="AI1174">
        <f t="shared" si="89"/>
        <v>2019</v>
      </c>
    </row>
    <row r="1175" spans="27:35" x14ac:dyDescent="0.3">
      <c r="AA1175" s="80" t="s">
        <v>151</v>
      </c>
      <c r="AB1175" s="80" t="s">
        <v>147</v>
      </c>
      <c r="AC1175" s="80" t="s">
        <v>58</v>
      </c>
      <c r="AD1175" s="80" t="s">
        <v>11</v>
      </c>
      <c r="AE1175" s="80" t="s">
        <v>8</v>
      </c>
      <c r="AF1175" s="80" t="s">
        <v>145</v>
      </c>
      <c r="AG1175" s="80">
        <v>38777.128458481282</v>
      </c>
      <c r="AH1175" s="80">
        <v>1.0948944199999999</v>
      </c>
      <c r="AI1175">
        <f t="shared" si="89"/>
        <v>2019</v>
      </c>
    </row>
    <row r="1176" spans="27:35" x14ac:dyDescent="0.3">
      <c r="AA1176" s="80" t="s">
        <v>151</v>
      </c>
      <c r="AB1176" s="80" t="s">
        <v>147</v>
      </c>
      <c r="AC1176" s="80" t="s">
        <v>58</v>
      </c>
      <c r="AD1176" s="80" t="s">
        <v>11</v>
      </c>
      <c r="AE1176" s="80" t="s">
        <v>9</v>
      </c>
      <c r="AF1176" s="80" t="s">
        <v>145</v>
      </c>
      <c r="AG1176" s="80">
        <v>10619.183759324253</v>
      </c>
      <c r="AH1176" s="80">
        <v>0.72265345999999997</v>
      </c>
      <c r="AI1176">
        <f t="shared" si="89"/>
        <v>2019</v>
      </c>
    </row>
    <row r="1177" spans="27:35" x14ac:dyDescent="0.3">
      <c r="AA1177" s="80" t="s">
        <v>151</v>
      </c>
      <c r="AB1177" s="80" t="s">
        <v>147</v>
      </c>
      <c r="AC1177" s="80" t="s">
        <v>58</v>
      </c>
      <c r="AD1177" s="80" t="s">
        <v>11</v>
      </c>
      <c r="AE1177" s="80" t="s">
        <v>10</v>
      </c>
      <c r="AF1177" s="80" t="s">
        <v>145</v>
      </c>
      <c r="AG1177" s="80">
        <v>484.10537201166153</v>
      </c>
      <c r="AH1177" s="80">
        <v>1.67649219</v>
      </c>
      <c r="AI1177">
        <f t="shared" si="89"/>
        <v>2019</v>
      </c>
    </row>
    <row r="1178" spans="27:35" x14ac:dyDescent="0.3">
      <c r="AA1178" s="80" t="s">
        <v>151</v>
      </c>
      <c r="AB1178" s="80" t="s">
        <v>147</v>
      </c>
      <c r="AC1178" s="80" t="s">
        <v>58</v>
      </c>
      <c r="AD1178" s="80" t="s">
        <v>11</v>
      </c>
      <c r="AE1178" s="80" t="s">
        <v>12</v>
      </c>
      <c r="AF1178" s="80" t="s">
        <v>145</v>
      </c>
      <c r="AG1178" s="80">
        <v>7479.0956619791687</v>
      </c>
      <c r="AH1178" s="80">
        <v>0.69253136999999998</v>
      </c>
      <c r="AI1178">
        <f t="shared" si="89"/>
        <v>2019</v>
      </c>
    </row>
    <row r="1179" spans="27:35" x14ac:dyDescent="0.3">
      <c r="AA1179" s="80" t="s">
        <v>151</v>
      </c>
      <c r="AB1179" s="80" t="s">
        <v>147</v>
      </c>
      <c r="AC1179" s="80" t="s">
        <v>59</v>
      </c>
      <c r="AD1179" s="80" t="s">
        <v>27</v>
      </c>
      <c r="AE1179" s="80" t="s">
        <v>28</v>
      </c>
      <c r="AF1179" s="80" t="s">
        <v>145</v>
      </c>
      <c r="AG1179" s="80">
        <v>190.80107301473618</v>
      </c>
      <c r="AH1179" s="80" t="s">
        <v>33</v>
      </c>
      <c r="AI1179">
        <f t="shared" si="89"/>
        <v>2019</v>
      </c>
    </row>
    <row r="1180" spans="27:35" x14ac:dyDescent="0.3">
      <c r="AA1180" s="80" t="s">
        <v>151</v>
      </c>
      <c r="AB1180" s="80" t="s">
        <v>147</v>
      </c>
      <c r="AC1180" s="80" t="s">
        <v>59</v>
      </c>
      <c r="AD1180" s="80" t="s">
        <v>20</v>
      </c>
      <c r="AE1180" s="80" t="s">
        <v>5</v>
      </c>
      <c r="AF1180" s="80" t="s">
        <v>145</v>
      </c>
      <c r="AG1180" s="80">
        <v>44</v>
      </c>
      <c r="AH1180" s="80" t="s">
        <v>33</v>
      </c>
      <c r="AI1180">
        <f t="shared" si="89"/>
        <v>2019</v>
      </c>
    </row>
    <row r="1181" spans="27:35" x14ac:dyDescent="0.3">
      <c r="AA1181" s="80" t="s">
        <v>151</v>
      </c>
      <c r="AB1181" s="80" t="s">
        <v>147</v>
      </c>
      <c r="AC1181" s="80" t="s">
        <v>59</v>
      </c>
      <c r="AD1181" s="80" t="s">
        <v>20</v>
      </c>
      <c r="AE1181" s="80" t="s">
        <v>7</v>
      </c>
      <c r="AF1181" s="80" t="s">
        <v>145</v>
      </c>
      <c r="AG1181" s="80">
        <v>10226.61286662519</v>
      </c>
      <c r="AH1181" s="80" t="s">
        <v>33</v>
      </c>
      <c r="AI1181">
        <f t="shared" si="89"/>
        <v>2019</v>
      </c>
    </row>
    <row r="1182" spans="27:35" x14ac:dyDescent="0.3">
      <c r="AA1182" s="80" t="s">
        <v>151</v>
      </c>
      <c r="AB1182" s="80" t="s">
        <v>147</v>
      </c>
      <c r="AC1182" s="80" t="s">
        <v>59</v>
      </c>
      <c r="AD1182" s="80" t="s">
        <v>20</v>
      </c>
      <c r="AE1182" s="80" t="s">
        <v>14</v>
      </c>
      <c r="AF1182" s="80" t="s">
        <v>145</v>
      </c>
      <c r="AG1182" s="80">
        <v>2670.1193449683487</v>
      </c>
      <c r="AH1182" s="80" t="s">
        <v>33</v>
      </c>
      <c r="AI1182">
        <f t="shared" si="89"/>
        <v>2019</v>
      </c>
    </row>
    <row r="1183" spans="27:35" x14ac:dyDescent="0.3">
      <c r="AA1183" s="80" t="s">
        <v>151</v>
      </c>
      <c r="AB1183" s="80" t="s">
        <v>147</v>
      </c>
      <c r="AC1183" s="80" t="s">
        <v>59</v>
      </c>
      <c r="AD1183" s="80" t="s">
        <v>20</v>
      </c>
      <c r="AE1183" s="80" t="s">
        <v>6</v>
      </c>
      <c r="AF1183" s="80" t="s">
        <v>145</v>
      </c>
      <c r="AG1183" s="80">
        <v>463.69354799389839</v>
      </c>
      <c r="AH1183" s="80" t="s">
        <v>33</v>
      </c>
      <c r="AI1183">
        <f t="shared" si="89"/>
        <v>2019</v>
      </c>
    </row>
    <row r="1184" spans="27:35" x14ac:dyDescent="0.3">
      <c r="AA1184" s="80" t="s">
        <v>151</v>
      </c>
      <c r="AB1184" s="80" t="s">
        <v>147</v>
      </c>
      <c r="AC1184" s="80" t="s">
        <v>59</v>
      </c>
      <c r="AD1184" s="80" t="s">
        <v>24</v>
      </c>
      <c r="AE1184" s="80" t="s">
        <v>22</v>
      </c>
      <c r="AF1184" s="80" t="s">
        <v>145</v>
      </c>
      <c r="AG1184" s="80">
        <v>568.96236400306225</v>
      </c>
      <c r="AH1184" s="80" t="s">
        <v>33</v>
      </c>
      <c r="AI1184">
        <f t="shared" si="89"/>
        <v>2019</v>
      </c>
    </row>
    <row r="1185" spans="27:35" x14ac:dyDescent="0.3">
      <c r="AA1185" s="80" t="s">
        <v>151</v>
      </c>
      <c r="AB1185" s="80" t="s">
        <v>147</v>
      </c>
      <c r="AC1185" s="80" t="s">
        <v>59</v>
      </c>
      <c r="AD1185" s="80" t="s">
        <v>24</v>
      </c>
      <c r="AE1185" s="80" t="s">
        <v>23</v>
      </c>
      <c r="AF1185" s="80" t="s">
        <v>149</v>
      </c>
      <c r="AG1185" s="80">
        <v>0.4838699996471405</v>
      </c>
      <c r="AH1185" s="80" t="s">
        <v>33</v>
      </c>
      <c r="AI1185">
        <f t="shared" si="89"/>
        <v>2019</v>
      </c>
    </row>
    <row r="1186" spans="27:35" x14ac:dyDescent="0.3">
      <c r="AA1186" s="80" t="s">
        <v>151</v>
      </c>
      <c r="AB1186" s="80" t="s">
        <v>147</v>
      </c>
      <c r="AC1186" s="80" t="s">
        <v>59</v>
      </c>
      <c r="AD1186" s="80" t="s">
        <v>24</v>
      </c>
      <c r="AE1186" s="80" t="s">
        <v>23</v>
      </c>
      <c r="AF1186" s="80" t="s">
        <v>145</v>
      </c>
      <c r="AG1186" s="80">
        <v>334.24946200847626</v>
      </c>
      <c r="AH1186" s="80" t="s">
        <v>33</v>
      </c>
      <c r="AI1186">
        <f t="shared" si="89"/>
        <v>2019</v>
      </c>
    </row>
    <row r="1187" spans="27:35" x14ac:dyDescent="0.3">
      <c r="AA1187" s="80" t="s">
        <v>151</v>
      </c>
      <c r="AB1187" s="80" t="s">
        <v>147</v>
      </c>
      <c r="AC1187" s="80" t="s">
        <v>59</v>
      </c>
      <c r="AD1187" s="80" t="s">
        <v>116</v>
      </c>
      <c r="AE1187" s="80" t="s">
        <v>22</v>
      </c>
      <c r="AF1187" s="80" t="s">
        <v>145</v>
      </c>
      <c r="AG1187" s="80">
        <v>865.72687705606222</v>
      </c>
      <c r="AH1187" s="80" t="s">
        <v>33</v>
      </c>
      <c r="AI1187">
        <f t="shared" si="89"/>
        <v>2019</v>
      </c>
    </row>
    <row r="1188" spans="27:35" x14ac:dyDescent="0.3">
      <c r="AA1188" s="80" t="s">
        <v>151</v>
      </c>
      <c r="AB1188" s="80" t="s">
        <v>147</v>
      </c>
      <c r="AC1188" s="80" t="s">
        <v>59</v>
      </c>
      <c r="AD1188" s="80" t="s">
        <v>116</v>
      </c>
      <c r="AE1188" s="80" t="s">
        <v>23</v>
      </c>
      <c r="AF1188" s="80" t="s">
        <v>145</v>
      </c>
      <c r="AG1188" s="80">
        <v>571.01827695965767</v>
      </c>
      <c r="AH1188" s="80" t="s">
        <v>33</v>
      </c>
      <c r="AI1188">
        <f t="shared" si="89"/>
        <v>2019</v>
      </c>
    </row>
    <row r="1189" spans="27:35" x14ac:dyDescent="0.3">
      <c r="AA1189" s="80" t="s">
        <v>151</v>
      </c>
      <c r="AB1189" s="80" t="s">
        <v>147</v>
      </c>
      <c r="AC1189" s="80" t="s">
        <v>59</v>
      </c>
      <c r="AD1189" s="80" t="s">
        <v>26</v>
      </c>
      <c r="AE1189" s="80" t="s">
        <v>18</v>
      </c>
      <c r="AF1189" s="80" t="s">
        <v>145</v>
      </c>
      <c r="AG1189" s="80">
        <v>7659.1139463968575</v>
      </c>
      <c r="AH1189" s="80" t="s">
        <v>33</v>
      </c>
      <c r="AI1189">
        <f t="shared" si="89"/>
        <v>2019</v>
      </c>
    </row>
    <row r="1190" spans="27:35" x14ac:dyDescent="0.3">
      <c r="AA1190" s="80" t="s">
        <v>151</v>
      </c>
      <c r="AB1190" s="80" t="s">
        <v>147</v>
      </c>
      <c r="AC1190" s="80" t="s">
        <v>59</v>
      </c>
      <c r="AD1190" s="80" t="s">
        <v>26</v>
      </c>
      <c r="AE1190" s="80" t="s">
        <v>19</v>
      </c>
      <c r="AF1190" s="80" t="s">
        <v>145</v>
      </c>
      <c r="AG1190" s="80">
        <v>8862.7849206589162</v>
      </c>
      <c r="AH1190" s="80" t="s">
        <v>33</v>
      </c>
      <c r="AI1190">
        <f t="shared" si="89"/>
        <v>2019</v>
      </c>
    </row>
    <row r="1191" spans="27:35" x14ac:dyDescent="0.3">
      <c r="AA1191" s="80" t="s">
        <v>151</v>
      </c>
      <c r="AB1191" s="80" t="s">
        <v>147</v>
      </c>
      <c r="AC1191" s="80" t="s">
        <v>59</v>
      </c>
      <c r="AD1191" s="80" t="s">
        <v>26</v>
      </c>
      <c r="AE1191" s="80" t="s">
        <v>17</v>
      </c>
      <c r="AF1191" s="80" t="s">
        <v>145</v>
      </c>
      <c r="AG1191" s="80">
        <v>814.35268491506577</v>
      </c>
      <c r="AH1191" s="80" t="s">
        <v>33</v>
      </c>
      <c r="AI1191">
        <f t="shared" si="89"/>
        <v>2019</v>
      </c>
    </row>
    <row r="1192" spans="27:35" x14ac:dyDescent="0.3">
      <c r="AA1192" s="80" t="s">
        <v>151</v>
      </c>
      <c r="AB1192" s="80" t="s">
        <v>147</v>
      </c>
      <c r="AC1192" s="80" t="s">
        <v>59</v>
      </c>
      <c r="AD1192" s="80" t="s">
        <v>25</v>
      </c>
      <c r="AE1192" s="80" t="s">
        <v>18</v>
      </c>
      <c r="AF1192" s="80" t="s">
        <v>145</v>
      </c>
      <c r="AG1192" s="80">
        <v>81</v>
      </c>
      <c r="AH1192" s="80" t="s">
        <v>33</v>
      </c>
      <c r="AI1192">
        <f t="shared" si="89"/>
        <v>2019</v>
      </c>
    </row>
    <row r="1193" spans="27:35" x14ac:dyDescent="0.3">
      <c r="AA1193" s="80" t="s">
        <v>151</v>
      </c>
      <c r="AB1193" s="80" t="s">
        <v>147</v>
      </c>
      <c r="AC1193" s="80" t="s">
        <v>59</v>
      </c>
      <c r="AD1193" s="80" t="s">
        <v>25</v>
      </c>
      <c r="AE1193" s="80" t="s">
        <v>19</v>
      </c>
      <c r="AF1193" s="80" t="s">
        <v>145</v>
      </c>
      <c r="AG1193" s="80">
        <v>834.41935300827026</v>
      </c>
      <c r="AH1193" s="80" t="s">
        <v>33</v>
      </c>
      <c r="AI1193">
        <f t="shared" si="89"/>
        <v>2019</v>
      </c>
    </row>
    <row r="1194" spans="27:35" x14ac:dyDescent="0.3">
      <c r="AA1194" s="80" t="s">
        <v>151</v>
      </c>
      <c r="AB1194" s="80" t="s">
        <v>147</v>
      </c>
      <c r="AC1194" s="80" t="s">
        <v>59</v>
      </c>
      <c r="AD1194" s="80" t="s">
        <v>25</v>
      </c>
      <c r="AE1194" s="80" t="s">
        <v>17</v>
      </c>
      <c r="AF1194" s="80" t="s">
        <v>145</v>
      </c>
      <c r="AG1194" s="80">
        <v>384.14301005005836</v>
      </c>
      <c r="AH1194" s="80" t="s">
        <v>33</v>
      </c>
      <c r="AI1194">
        <f t="shared" si="89"/>
        <v>2019</v>
      </c>
    </row>
    <row r="1195" spans="27:35" x14ac:dyDescent="0.3">
      <c r="AA1195" s="80" t="s">
        <v>151</v>
      </c>
      <c r="AB1195" s="80" t="s">
        <v>147</v>
      </c>
      <c r="AC1195" s="80" t="s">
        <v>59</v>
      </c>
      <c r="AD1195" s="80" t="s">
        <v>16</v>
      </c>
      <c r="AE1195" s="80" t="s">
        <v>18</v>
      </c>
      <c r="AF1195" s="80" t="s">
        <v>149</v>
      </c>
      <c r="AG1195" s="80">
        <v>37.082769919186831</v>
      </c>
      <c r="AH1195" s="80" t="s">
        <v>33</v>
      </c>
      <c r="AI1195">
        <f t="shared" si="89"/>
        <v>2019</v>
      </c>
    </row>
    <row r="1196" spans="27:35" x14ac:dyDescent="0.3">
      <c r="AA1196" s="80" t="s">
        <v>151</v>
      </c>
      <c r="AB1196" s="80" t="s">
        <v>147</v>
      </c>
      <c r="AC1196" s="80" t="s">
        <v>59</v>
      </c>
      <c r="AD1196" s="80" t="s">
        <v>16</v>
      </c>
      <c r="AE1196" s="80" t="s">
        <v>18</v>
      </c>
      <c r="AF1196" s="80" t="s">
        <v>145</v>
      </c>
      <c r="AG1196" s="80">
        <v>10742.454605422914</v>
      </c>
      <c r="AH1196" s="80" t="s">
        <v>33</v>
      </c>
      <c r="AI1196">
        <f t="shared" si="89"/>
        <v>2019</v>
      </c>
    </row>
    <row r="1197" spans="27:35" x14ac:dyDescent="0.3">
      <c r="AA1197" s="80" t="s">
        <v>151</v>
      </c>
      <c r="AB1197" s="80" t="s">
        <v>147</v>
      </c>
      <c r="AC1197" s="80" t="s">
        <v>59</v>
      </c>
      <c r="AD1197" s="80" t="s">
        <v>16</v>
      </c>
      <c r="AE1197" s="80" t="s">
        <v>19</v>
      </c>
      <c r="AF1197" s="80" t="s">
        <v>149</v>
      </c>
      <c r="AG1197" s="80">
        <v>3.3655899614095688</v>
      </c>
      <c r="AH1197" s="80" t="s">
        <v>33</v>
      </c>
      <c r="AI1197">
        <f t="shared" si="89"/>
        <v>2019</v>
      </c>
    </row>
    <row r="1198" spans="27:35" x14ac:dyDescent="0.3">
      <c r="AA1198" s="80" t="s">
        <v>151</v>
      </c>
      <c r="AB1198" s="80" t="s">
        <v>147</v>
      </c>
      <c r="AC1198" s="80" t="s">
        <v>59</v>
      </c>
      <c r="AD1198" s="80" t="s">
        <v>16</v>
      </c>
      <c r="AE1198" s="80" t="s">
        <v>19</v>
      </c>
      <c r="AF1198" s="80" t="s">
        <v>145</v>
      </c>
      <c r="AG1198" s="80">
        <v>6252.4117776788771</v>
      </c>
      <c r="AH1198" s="80" t="s">
        <v>33</v>
      </c>
      <c r="AI1198">
        <f t="shared" si="89"/>
        <v>2019</v>
      </c>
    </row>
    <row r="1199" spans="27:35" x14ac:dyDescent="0.3">
      <c r="AA1199" s="80" t="s">
        <v>151</v>
      </c>
      <c r="AB1199" s="80" t="s">
        <v>147</v>
      </c>
      <c r="AC1199" s="80" t="s">
        <v>59</v>
      </c>
      <c r="AD1199" s="80" t="s">
        <v>16</v>
      </c>
      <c r="AE1199" s="80" t="s">
        <v>17</v>
      </c>
      <c r="AF1199" s="80" t="s">
        <v>149</v>
      </c>
      <c r="AG1199" s="80">
        <v>6.5139749646186829</v>
      </c>
      <c r="AH1199" s="80" t="s">
        <v>33</v>
      </c>
      <c r="AI1199">
        <f t="shared" si="89"/>
        <v>2019</v>
      </c>
    </row>
    <row r="1200" spans="27:35" x14ac:dyDescent="0.3">
      <c r="AA1200" s="80" t="s">
        <v>151</v>
      </c>
      <c r="AB1200" s="80" t="s">
        <v>147</v>
      </c>
      <c r="AC1200" s="80" t="s">
        <v>59</v>
      </c>
      <c r="AD1200" s="80" t="s">
        <v>16</v>
      </c>
      <c r="AE1200" s="80" t="s">
        <v>17</v>
      </c>
      <c r="AF1200" s="80" t="s">
        <v>145</v>
      </c>
      <c r="AG1200" s="80">
        <v>4039.3838235996664</v>
      </c>
      <c r="AH1200" s="80" t="s">
        <v>33</v>
      </c>
      <c r="AI1200">
        <f t="shared" si="89"/>
        <v>2019</v>
      </c>
    </row>
    <row r="1201" spans="27:35" x14ac:dyDescent="0.3">
      <c r="AA1201" s="80" t="s">
        <v>151</v>
      </c>
      <c r="AB1201" s="80" t="s">
        <v>147</v>
      </c>
      <c r="AC1201" s="80" t="s">
        <v>59</v>
      </c>
      <c r="AD1201" s="80" t="s">
        <v>13</v>
      </c>
      <c r="AE1201" s="80" t="s">
        <v>5</v>
      </c>
      <c r="AF1201" s="80" t="s">
        <v>145</v>
      </c>
      <c r="AG1201" s="80">
        <v>40.236553981900215</v>
      </c>
      <c r="AH1201" s="80" t="s">
        <v>33</v>
      </c>
      <c r="AI1201">
        <f t="shared" si="89"/>
        <v>2019</v>
      </c>
    </row>
    <row r="1202" spans="27:35" x14ac:dyDescent="0.3">
      <c r="AA1202" s="80" t="s">
        <v>151</v>
      </c>
      <c r="AB1202" s="80" t="s">
        <v>147</v>
      </c>
      <c r="AC1202" s="80" t="s">
        <v>59</v>
      </c>
      <c r="AD1202" s="80" t="s">
        <v>13</v>
      </c>
      <c r="AE1202" s="80" t="s">
        <v>7</v>
      </c>
      <c r="AF1202" s="80" t="s">
        <v>145</v>
      </c>
      <c r="AG1202" s="80">
        <v>7640.209657818079</v>
      </c>
      <c r="AH1202" s="80">
        <v>0.75648331000000002</v>
      </c>
      <c r="AI1202">
        <f t="shared" si="89"/>
        <v>2019</v>
      </c>
    </row>
    <row r="1203" spans="27:35" x14ac:dyDescent="0.3">
      <c r="AA1203" s="80" t="s">
        <v>151</v>
      </c>
      <c r="AB1203" s="80" t="s">
        <v>147</v>
      </c>
      <c r="AC1203" s="80" t="s">
        <v>59</v>
      </c>
      <c r="AD1203" s="80" t="s">
        <v>13</v>
      </c>
      <c r="AE1203" s="80" t="s">
        <v>14</v>
      </c>
      <c r="AF1203" s="80" t="s">
        <v>149</v>
      </c>
      <c r="AG1203" s="80">
        <v>0.35483801364898682</v>
      </c>
      <c r="AH1203" s="80" t="s">
        <v>33</v>
      </c>
      <c r="AI1203">
        <f t="shared" si="89"/>
        <v>2019</v>
      </c>
    </row>
    <row r="1204" spans="27:35" x14ac:dyDescent="0.3">
      <c r="AA1204" s="80" t="s">
        <v>151</v>
      </c>
      <c r="AB1204" s="80" t="s">
        <v>147</v>
      </c>
      <c r="AC1204" s="80" t="s">
        <v>59</v>
      </c>
      <c r="AD1204" s="80" t="s">
        <v>13</v>
      </c>
      <c r="AE1204" s="80" t="s">
        <v>14</v>
      </c>
      <c r="AF1204" s="80" t="s">
        <v>145</v>
      </c>
      <c r="AG1204" s="80">
        <v>23678.869520671666</v>
      </c>
      <c r="AH1204" s="80">
        <v>1.2225866999999999</v>
      </c>
      <c r="AI1204">
        <f t="shared" si="89"/>
        <v>2019</v>
      </c>
    </row>
    <row r="1205" spans="27:35" x14ac:dyDescent="0.3">
      <c r="AA1205" s="80" t="s">
        <v>151</v>
      </c>
      <c r="AB1205" s="80" t="s">
        <v>147</v>
      </c>
      <c r="AC1205" s="80" t="s">
        <v>59</v>
      </c>
      <c r="AD1205" s="80" t="s">
        <v>13</v>
      </c>
      <c r="AE1205" s="80" t="s">
        <v>6</v>
      </c>
      <c r="AF1205" s="80" t="s">
        <v>145</v>
      </c>
      <c r="AG1205" s="80">
        <v>235.6731159389019</v>
      </c>
      <c r="AH1205" s="80" t="s">
        <v>33</v>
      </c>
      <c r="AI1205">
        <f t="shared" si="89"/>
        <v>2019</v>
      </c>
    </row>
    <row r="1206" spans="27:35" x14ac:dyDescent="0.3">
      <c r="AA1206" s="80" t="s">
        <v>151</v>
      </c>
      <c r="AB1206" s="80" t="s">
        <v>147</v>
      </c>
      <c r="AC1206" s="80" t="s">
        <v>59</v>
      </c>
      <c r="AD1206" s="80" t="s">
        <v>15</v>
      </c>
      <c r="AE1206" s="80" t="s">
        <v>14</v>
      </c>
      <c r="AF1206" s="80" t="s">
        <v>149</v>
      </c>
      <c r="AG1206" s="80">
        <v>1.4193539619445801</v>
      </c>
      <c r="AH1206" s="80">
        <v>0.29552647999999998</v>
      </c>
      <c r="AI1206">
        <f t="shared" si="89"/>
        <v>2019</v>
      </c>
    </row>
    <row r="1207" spans="27:35" x14ac:dyDescent="0.3">
      <c r="AA1207" s="80" t="s">
        <v>151</v>
      </c>
      <c r="AB1207" s="80" t="s">
        <v>147</v>
      </c>
      <c r="AC1207" s="80" t="s">
        <v>59</v>
      </c>
      <c r="AD1207" s="80" t="s">
        <v>15</v>
      </c>
      <c r="AE1207" s="80" t="s">
        <v>14</v>
      </c>
      <c r="AF1207" s="80" t="s">
        <v>145</v>
      </c>
      <c r="AG1207" s="80">
        <v>14882.020364582539</v>
      </c>
      <c r="AH1207" s="80">
        <v>1.07222463</v>
      </c>
      <c r="AI1207">
        <f t="shared" si="89"/>
        <v>2019</v>
      </c>
    </row>
    <row r="1208" spans="27:35" x14ac:dyDescent="0.3">
      <c r="AA1208" s="80" t="s">
        <v>151</v>
      </c>
      <c r="AB1208" s="80" t="s">
        <v>147</v>
      </c>
      <c r="AC1208" s="80" t="s">
        <v>59</v>
      </c>
      <c r="AD1208" s="80" t="s">
        <v>15</v>
      </c>
      <c r="AE1208" s="80" t="s">
        <v>12</v>
      </c>
      <c r="AF1208" s="80" t="s">
        <v>145</v>
      </c>
      <c r="AG1208" s="80">
        <v>875.26989099383354</v>
      </c>
      <c r="AH1208" s="80">
        <v>0.50430867000000001</v>
      </c>
      <c r="AI1208">
        <f t="shared" si="89"/>
        <v>2019</v>
      </c>
    </row>
    <row r="1209" spans="27:35" x14ac:dyDescent="0.3">
      <c r="AA1209" s="80" t="s">
        <v>151</v>
      </c>
      <c r="AB1209" s="80" t="s">
        <v>147</v>
      </c>
      <c r="AC1209" s="80" t="s">
        <v>59</v>
      </c>
      <c r="AD1209" s="80" t="s">
        <v>4</v>
      </c>
      <c r="AE1209" s="80" t="s">
        <v>5</v>
      </c>
      <c r="AF1209" s="80" t="s">
        <v>145</v>
      </c>
      <c r="AG1209" s="80">
        <v>6087.4652024433017</v>
      </c>
      <c r="AH1209" s="80" t="s">
        <v>33</v>
      </c>
      <c r="AI1209">
        <f t="shared" si="89"/>
        <v>2019</v>
      </c>
    </row>
    <row r="1210" spans="27:35" x14ac:dyDescent="0.3">
      <c r="AA1210" s="80" t="s">
        <v>151</v>
      </c>
      <c r="AB1210" s="80" t="s">
        <v>147</v>
      </c>
      <c r="AC1210" s="80" t="s">
        <v>59</v>
      </c>
      <c r="AD1210" s="80" t="s">
        <v>4</v>
      </c>
      <c r="AE1210" s="80" t="s">
        <v>7</v>
      </c>
      <c r="AF1210" s="80" t="s">
        <v>145</v>
      </c>
      <c r="AG1210" s="80">
        <v>277842.58557399362</v>
      </c>
      <c r="AH1210" s="80">
        <v>0.81891460999999999</v>
      </c>
      <c r="AI1210">
        <f t="shared" si="89"/>
        <v>2019</v>
      </c>
    </row>
    <row r="1211" spans="27:35" x14ac:dyDescent="0.3">
      <c r="AA1211" s="80" t="s">
        <v>151</v>
      </c>
      <c r="AB1211" s="80" t="s">
        <v>147</v>
      </c>
      <c r="AC1211" s="80" t="s">
        <v>59</v>
      </c>
      <c r="AD1211" s="80" t="s">
        <v>4</v>
      </c>
      <c r="AE1211" s="80" t="s">
        <v>8</v>
      </c>
      <c r="AF1211" s="80" t="s">
        <v>145</v>
      </c>
      <c r="AG1211" s="80">
        <v>86444.394907500595</v>
      </c>
      <c r="AH1211" s="80">
        <v>1.53734554</v>
      </c>
      <c r="AI1211">
        <f t="shared" si="89"/>
        <v>2019</v>
      </c>
    </row>
    <row r="1212" spans="27:35" x14ac:dyDescent="0.3">
      <c r="AA1212" s="80" t="s">
        <v>151</v>
      </c>
      <c r="AB1212" s="80" t="s">
        <v>147</v>
      </c>
      <c r="AC1212" s="80" t="s">
        <v>59</v>
      </c>
      <c r="AD1212" s="80" t="s">
        <v>4</v>
      </c>
      <c r="AE1212" s="80" t="s">
        <v>9</v>
      </c>
      <c r="AF1212" s="80" t="s">
        <v>145</v>
      </c>
      <c r="AG1212" s="80">
        <v>53177.988406617194</v>
      </c>
      <c r="AH1212" s="80">
        <v>0.88684514999999997</v>
      </c>
      <c r="AI1212">
        <f t="shared" si="89"/>
        <v>2019</v>
      </c>
    </row>
    <row r="1213" spans="27:35" x14ac:dyDescent="0.3">
      <c r="AA1213" s="80" t="s">
        <v>151</v>
      </c>
      <c r="AB1213" s="80" t="s">
        <v>147</v>
      </c>
      <c r="AC1213" s="80" t="s">
        <v>59</v>
      </c>
      <c r="AD1213" s="80" t="s">
        <v>4</v>
      </c>
      <c r="AE1213" s="80" t="s">
        <v>6</v>
      </c>
      <c r="AF1213" s="80" t="s">
        <v>145</v>
      </c>
      <c r="AG1213" s="80">
        <v>21917.487000867724</v>
      </c>
      <c r="AH1213" s="80" t="s">
        <v>33</v>
      </c>
      <c r="AI1213">
        <f t="shared" si="89"/>
        <v>2019</v>
      </c>
    </row>
    <row r="1214" spans="27:35" x14ac:dyDescent="0.3">
      <c r="AA1214" s="80" t="s">
        <v>151</v>
      </c>
      <c r="AB1214" s="80" t="s">
        <v>147</v>
      </c>
      <c r="AC1214" s="80" t="s">
        <v>59</v>
      </c>
      <c r="AD1214" s="80" t="s">
        <v>4</v>
      </c>
      <c r="AE1214" s="80" t="s">
        <v>10</v>
      </c>
      <c r="AF1214" s="80" t="s">
        <v>145</v>
      </c>
      <c r="AG1214" s="80">
        <v>1698.2978177964687</v>
      </c>
      <c r="AH1214" s="80">
        <v>2.7577955900000002</v>
      </c>
      <c r="AI1214">
        <f t="shared" si="89"/>
        <v>2019</v>
      </c>
    </row>
    <row r="1215" spans="27:35" x14ac:dyDescent="0.3">
      <c r="AA1215" s="80" t="s">
        <v>151</v>
      </c>
      <c r="AB1215" s="80" t="s">
        <v>147</v>
      </c>
      <c r="AC1215" s="80" t="s">
        <v>59</v>
      </c>
      <c r="AD1215" s="80" t="s">
        <v>11</v>
      </c>
      <c r="AE1215" s="80" t="s">
        <v>8</v>
      </c>
      <c r="AF1215" s="80" t="s">
        <v>145</v>
      </c>
      <c r="AG1215" s="80">
        <v>17238.915887847543</v>
      </c>
      <c r="AH1215" s="80">
        <v>1.10533971</v>
      </c>
      <c r="AI1215">
        <f t="shared" si="89"/>
        <v>2019</v>
      </c>
    </row>
    <row r="1216" spans="27:35" x14ac:dyDescent="0.3">
      <c r="AA1216" s="80" t="s">
        <v>151</v>
      </c>
      <c r="AB1216" s="80" t="s">
        <v>147</v>
      </c>
      <c r="AC1216" s="80" t="s">
        <v>59</v>
      </c>
      <c r="AD1216" s="80" t="s">
        <v>11</v>
      </c>
      <c r="AE1216" s="80" t="s">
        <v>9</v>
      </c>
      <c r="AF1216" s="80" t="s">
        <v>145</v>
      </c>
      <c r="AG1216" s="80">
        <v>5022.3429575376213</v>
      </c>
      <c r="AH1216" s="80">
        <v>0.71824401999999998</v>
      </c>
      <c r="AI1216">
        <f t="shared" si="89"/>
        <v>2019</v>
      </c>
    </row>
    <row r="1217" spans="27:35" x14ac:dyDescent="0.3">
      <c r="AA1217" s="80" t="s">
        <v>151</v>
      </c>
      <c r="AB1217" s="80" t="s">
        <v>147</v>
      </c>
      <c r="AC1217" s="80" t="s">
        <v>59</v>
      </c>
      <c r="AD1217" s="80" t="s">
        <v>11</v>
      </c>
      <c r="AE1217" s="80" t="s">
        <v>10</v>
      </c>
      <c r="AF1217" s="80" t="s">
        <v>145</v>
      </c>
      <c r="AG1217" s="80">
        <v>208.54408395290375</v>
      </c>
      <c r="AH1217" s="80">
        <v>1.6136330000000001</v>
      </c>
      <c r="AI1217">
        <f t="shared" si="89"/>
        <v>2019</v>
      </c>
    </row>
    <row r="1218" spans="27:35" x14ac:dyDescent="0.3">
      <c r="AA1218" s="80" t="s">
        <v>151</v>
      </c>
      <c r="AB1218" s="80" t="s">
        <v>147</v>
      </c>
      <c r="AC1218" s="80" t="s">
        <v>59</v>
      </c>
      <c r="AD1218" s="80" t="s">
        <v>11</v>
      </c>
      <c r="AE1218" s="80" t="s">
        <v>12</v>
      </c>
      <c r="AF1218" s="80" t="s">
        <v>145</v>
      </c>
      <c r="AG1218" s="80">
        <v>3739.3343840353191</v>
      </c>
      <c r="AH1218" s="80">
        <v>0.71684212999999997</v>
      </c>
      <c r="AI1218">
        <f t="shared" si="89"/>
        <v>2019</v>
      </c>
    </row>
    <row r="1219" spans="27:35" x14ac:dyDescent="0.3">
      <c r="AA1219" s="80" t="s">
        <v>151</v>
      </c>
      <c r="AB1219" s="80" t="s">
        <v>147</v>
      </c>
      <c r="AC1219" s="80" t="s">
        <v>60</v>
      </c>
      <c r="AD1219" s="80" t="s">
        <v>27</v>
      </c>
      <c r="AE1219" s="80" t="s">
        <v>28</v>
      </c>
      <c r="AF1219" s="80" t="s">
        <v>145</v>
      </c>
      <c r="AG1219" s="80">
        <v>332.46774005889893</v>
      </c>
      <c r="AH1219" s="80" t="s">
        <v>33</v>
      </c>
      <c r="AI1219">
        <f t="shared" si="89"/>
        <v>2019</v>
      </c>
    </row>
    <row r="1220" spans="27:35" x14ac:dyDescent="0.3">
      <c r="AA1220" s="80" t="s">
        <v>151</v>
      </c>
      <c r="AB1220" s="80" t="s">
        <v>147</v>
      </c>
      <c r="AC1220" s="80" t="s">
        <v>60</v>
      </c>
      <c r="AD1220" s="80" t="s">
        <v>20</v>
      </c>
      <c r="AE1220" s="80" t="s">
        <v>5</v>
      </c>
      <c r="AF1220" s="80" t="s">
        <v>145</v>
      </c>
      <c r="AG1220" s="80">
        <v>20</v>
      </c>
      <c r="AH1220" s="80" t="s">
        <v>33</v>
      </c>
      <c r="AI1220">
        <f t="shared" si="89"/>
        <v>2019</v>
      </c>
    </row>
    <row r="1221" spans="27:35" x14ac:dyDescent="0.3">
      <c r="AA1221" s="80" t="s">
        <v>151</v>
      </c>
      <c r="AB1221" s="80" t="s">
        <v>147</v>
      </c>
      <c r="AC1221" s="80" t="s">
        <v>60</v>
      </c>
      <c r="AD1221" s="80" t="s">
        <v>20</v>
      </c>
      <c r="AE1221" s="80" t="s">
        <v>7</v>
      </c>
      <c r="AF1221" s="80" t="s">
        <v>145</v>
      </c>
      <c r="AG1221" s="80">
        <v>11813.049430999905</v>
      </c>
      <c r="AH1221" s="80" t="s">
        <v>33</v>
      </c>
      <c r="AI1221">
        <f t="shared" si="89"/>
        <v>2019</v>
      </c>
    </row>
    <row r="1222" spans="27:35" x14ac:dyDescent="0.3">
      <c r="AA1222" s="80" t="s">
        <v>151</v>
      </c>
      <c r="AB1222" s="80" t="s">
        <v>147</v>
      </c>
      <c r="AC1222" s="80" t="s">
        <v>60</v>
      </c>
      <c r="AD1222" s="80" t="s">
        <v>20</v>
      </c>
      <c r="AE1222" s="80" t="s">
        <v>14</v>
      </c>
      <c r="AF1222" s="80" t="s">
        <v>145</v>
      </c>
      <c r="AG1222" s="80">
        <v>3677.3870839327574</v>
      </c>
      <c r="AH1222" s="80" t="s">
        <v>33</v>
      </c>
      <c r="AI1222">
        <f t="shared" si="89"/>
        <v>2019</v>
      </c>
    </row>
    <row r="1223" spans="27:35" x14ac:dyDescent="0.3">
      <c r="AA1223" s="80" t="s">
        <v>151</v>
      </c>
      <c r="AB1223" s="80" t="s">
        <v>147</v>
      </c>
      <c r="AC1223" s="80" t="s">
        <v>60</v>
      </c>
      <c r="AD1223" s="80" t="s">
        <v>20</v>
      </c>
      <c r="AE1223" s="80" t="s">
        <v>6</v>
      </c>
      <c r="AF1223" s="80" t="s">
        <v>145</v>
      </c>
      <c r="AG1223" s="80">
        <v>425.32258000224829</v>
      </c>
      <c r="AH1223" s="80" t="s">
        <v>33</v>
      </c>
      <c r="AI1223">
        <f t="shared" si="89"/>
        <v>2019</v>
      </c>
    </row>
    <row r="1224" spans="27:35" x14ac:dyDescent="0.3">
      <c r="AA1224" s="80" t="s">
        <v>151</v>
      </c>
      <c r="AB1224" s="80" t="s">
        <v>147</v>
      </c>
      <c r="AC1224" s="80" t="s">
        <v>60</v>
      </c>
      <c r="AD1224" s="80" t="s">
        <v>24</v>
      </c>
      <c r="AE1224" s="80" t="s">
        <v>22</v>
      </c>
      <c r="AF1224" s="80" t="s">
        <v>149</v>
      </c>
      <c r="AG1224" s="80">
        <v>1.4752680063247681</v>
      </c>
      <c r="AH1224" s="80" t="s">
        <v>33</v>
      </c>
      <c r="AI1224">
        <f t="shared" si="89"/>
        <v>2019</v>
      </c>
    </row>
    <row r="1225" spans="27:35" x14ac:dyDescent="0.3">
      <c r="AA1225" s="80" t="s">
        <v>151</v>
      </c>
      <c r="AB1225" s="80" t="s">
        <v>147</v>
      </c>
      <c r="AC1225" s="80" t="s">
        <v>60</v>
      </c>
      <c r="AD1225" s="80" t="s">
        <v>24</v>
      </c>
      <c r="AE1225" s="80" t="s">
        <v>22</v>
      </c>
      <c r="AF1225" s="80" t="s">
        <v>145</v>
      </c>
      <c r="AG1225" s="80">
        <v>880.80321897566319</v>
      </c>
      <c r="AH1225" s="80" t="s">
        <v>33</v>
      </c>
      <c r="AI1225">
        <f t="shared" si="89"/>
        <v>2019</v>
      </c>
    </row>
    <row r="1226" spans="27:35" x14ac:dyDescent="0.3">
      <c r="AA1226" s="80" t="s">
        <v>151</v>
      </c>
      <c r="AB1226" s="80" t="s">
        <v>147</v>
      </c>
      <c r="AC1226" s="80" t="s">
        <v>60</v>
      </c>
      <c r="AD1226" s="80" t="s">
        <v>24</v>
      </c>
      <c r="AE1226" s="80" t="s">
        <v>23</v>
      </c>
      <c r="AF1226" s="80" t="s">
        <v>149</v>
      </c>
      <c r="AG1226" s="80">
        <v>1</v>
      </c>
      <c r="AH1226" s="80" t="s">
        <v>33</v>
      </c>
      <c r="AI1226">
        <f t="shared" ref="AI1226:AI1289" si="90">VALUE(LEFT(AA1226,4))</f>
        <v>2019</v>
      </c>
    </row>
    <row r="1227" spans="27:35" x14ac:dyDescent="0.3">
      <c r="AA1227" s="80" t="s">
        <v>151</v>
      </c>
      <c r="AB1227" s="80" t="s">
        <v>147</v>
      </c>
      <c r="AC1227" s="80" t="s">
        <v>60</v>
      </c>
      <c r="AD1227" s="80" t="s">
        <v>24</v>
      </c>
      <c r="AE1227" s="80" t="s">
        <v>23</v>
      </c>
      <c r="AF1227" s="80" t="s">
        <v>145</v>
      </c>
      <c r="AG1227" s="80">
        <v>435.22580501437187</v>
      </c>
      <c r="AH1227" s="80" t="s">
        <v>33</v>
      </c>
      <c r="AI1227">
        <f t="shared" si="90"/>
        <v>2019</v>
      </c>
    </row>
    <row r="1228" spans="27:35" x14ac:dyDescent="0.3">
      <c r="AA1228" s="80" t="s">
        <v>151</v>
      </c>
      <c r="AB1228" s="80" t="s">
        <v>147</v>
      </c>
      <c r="AC1228" s="80" t="s">
        <v>60</v>
      </c>
      <c r="AD1228" s="80" t="s">
        <v>116</v>
      </c>
      <c r="AE1228" s="80" t="s">
        <v>22</v>
      </c>
      <c r="AF1228" s="80" t="s">
        <v>145</v>
      </c>
      <c r="AG1228" s="80">
        <v>2224.5472979098558</v>
      </c>
      <c r="AH1228" s="80" t="s">
        <v>33</v>
      </c>
      <c r="AI1228">
        <f t="shared" si="90"/>
        <v>2019</v>
      </c>
    </row>
    <row r="1229" spans="27:35" x14ac:dyDescent="0.3">
      <c r="AA1229" s="80" t="s">
        <v>151</v>
      </c>
      <c r="AB1229" s="80" t="s">
        <v>147</v>
      </c>
      <c r="AC1229" s="80" t="s">
        <v>60</v>
      </c>
      <c r="AD1229" s="80" t="s">
        <v>116</v>
      </c>
      <c r="AE1229" s="80" t="s">
        <v>23</v>
      </c>
      <c r="AF1229" s="80" t="s">
        <v>145</v>
      </c>
      <c r="AG1229" s="80">
        <v>1632.5430019050837</v>
      </c>
      <c r="AH1229" s="80" t="s">
        <v>33</v>
      </c>
      <c r="AI1229">
        <f t="shared" si="90"/>
        <v>2019</v>
      </c>
    </row>
    <row r="1230" spans="27:35" x14ac:dyDescent="0.3">
      <c r="AA1230" s="80" t="s">
        <v>151</v>
      </c>
      <c r="AB1230" s="80" t="s">
        <v>147</v>
      </c>
      <c r="AC1230" s="80" t="s">
        <v>60</v>
      </c>
      <c r="AD1230" s="80" t="s">
        <v>26</v>
      </c>
      <c r="AE1230" s="80" t="s">
        <v>18</v>
      </c>
      <c r="AF1230" s="80" t="s">
        <v>149</v>
      </c>
      <c r="AG1230" s="80">
        <v>1.509676992893219</v>
      </c>
      <c r="AH1230" s="80" t="s">
        <v>33</v>
      </c>
      <c r="AI1230">
        <f t="shared" si="90"/>
        <v>2019</v>
      </c>
    </row>
    <row r="1231" spans="27:35" x14ac:dyDescent="0.3">
      <c r="AA1231" s="80" t="s">
        <v>151</v>
      </c>
      <c r="AB1231" s="80" t="s">
        <v>147</v>
      </c>
      <c r="AC1231" s="80" t="s">
        <v>60</v>
      </c>
      <c r="AD1231" s="80" t="s">
        <v>26</v>
      </c>
      <c r="AE1231" s="80" t="s">
        <v>18</v>
      </c>
      <c r="AF1231" s="80" t="s">
        <v>145</v>
      </c>
      <c r="AG1231" s="80">
        <v>11504.315004102886</v>
      </c>
      <c r="AH1231" s="80" t="s">
        <v>33</v>
      </c>
      <c r="AI1231">
        <f t="shared" si="90"/>
        <v>2019</v>
      </c>
    </row>
    <row r="1232" spans="27:35" x14ac:dyDescent="0.3">
      <c r="AA1232" s="80" t="s">
        <v>151</v>
      </c>
      <c r="AB1232" s="80" t="s">
        <v>147</v>
      </c>
      <c r="AC1232" s="80" t="s">
        <v>60</v>
      </c>
      <c r="AD1232" s="80" t="s">
        <v>26</v>
      </c>
      <c r="AE1232" s="80" t="s">
        <v>19</v>
      </c>
      <c r="AF1232" s="80" t="s">
        <v>149</v>
      </c>
      <c r="AG1232" s="80">
        <v>0.73333298787474632</v>
      </c>
      <c r="AH1232" s="80" t="s">
        <v>33</v>
      </c>
      <c r="AI1232">
        <f t="shared" si="90"/>
        <v>2019</v>
      </c>
    </row>
    <row r="1233" spans="27:35" x14ac:dyDescent="0.3">
      <c r="AA1233" s="80" t="s">
        <v>151</v>
      </c>
      <c r="AB1233" s="80" t="s">
        <v>147</v>
      </c>
      <c r="AC1233" s="80" t="s">
        <v>60</v>
      </c>
      <c r="AD1233" s="80" t="s">
        <v>26</v>
      </c>
      <c r="AE1233" s="80" t="s">
        <v>19</v>
      </c>
      <c r="AF1233" s="80" t="s">
        <v>145</v>
      </c>
      <c r="AG1233" s="80">
        <v>12053.594555128366</v>
      </c>
      <c r="AH1233" s="80" t="s">
        <v>33</v>
      </c>
      <c r="AI1233">
        <f t="shared" si="90"/>
        <v>2019</v>
      </c>
    </row>
    <row r="1234" spans="27:35" x14ac:dyDescent="0.3">
      <c r="AA1234" s="80" t="s">
        <v>151</v>
      </c>
      <c r="AB1234" s="80" t="s">
        <v>147</v>
      </c>
      <c r="AC1234" s="80" t="s">
        <v>60</v>
      </c>
      <c r="AD1234" s="80" t="s">
        <v>26</v>
      </c>
      <c r="AE1234" s="80" t="s">
        <v>17</v>
      </c>
      <c r="AF1234" s="80" t="s">
        <v>149</v>
      </c>
      <c r="AG1234" s="80">
        <v>1</v>
      </c>
      <c r="AH1234" s="80" t="s">
        <v>33</v>
      </c>
      <c r="AI1234">
        <f t="shared" si="90"/>
        <v>2019</v>
      </c>
    </row>
    <row r="1235" spans="27:35" x14ac:dyDescent="0.3">
      <c r="AA1235" s="80" t="s">
        <v>151</v>
      </c>
      <c r="AB1235" s="80" t="s">
        <v>147</v>
      </c>
      <c r="AC1235" s="80" t="s">
        <v>60</v>
      </c>
      <c r="AD1235" s="80" t="s">
        <v>26</v>
      </c>
      <c r="AE1235" s="80" t="s">
        <v>17</v>
      </c>
      <c r="AF1235" s="80" t="s">
        <v>145</v>
      </c>
      <c r="AG1235" s="80">
        <v>1043.7720389068127</v>
      </c>
      <c r="AH1235" s="80" t="s">
        <v>33</v>
      </c>
      <c r="AI1235">
        <f t="shared" si="90"/>
        <v>2019</v>
      </c>
    </row>
    <row r="1236" spans="27:35" x14ac:dyDescent="0.3">
      <c r="AA1236" s="80" t="s">
        <v>151</v>
      </c>
      <c r="AB1236" s="80" t="s">
        <v>147</v>
      </c>
      <c r="AC1236" s="80" t="s">
        <v>60</v>
      </c>
      <c r="AD1236" s="80" t="s">
        <v>25</v>
      </c>
      <c r="AE1236" s="80" t="s">
        <v>18</v>
      </c>
      <c r="AF1236" s="80" t="s">
        <v>145</v>
      </c>
      <c r="AG1236" s="80">
        <v>252.41935396194458</v>
      </c>
      <c r="AH1236" s="80" t="s">
        <v>33</v>
      </c>
      <c r="AI1236">
        <f t="shared" si="90"/>
        <v>2019</v>
      </c>
    </row>
    <row r="1237" spans="27:35" x14ac:dyDescent="0.3">
      <c r="AA1237" s="80" t="s">
        <v>151</v>
      </c>
      <c r="AB1237" s="80" t="s">
        <v>147</v>
      </c>
      <c r="AC1237" s="80" t="s">
        <v>60</v>
      </c>
      <c r="AD1237" s="80" t="s">
        <v>25</v>
      </c>
      <c r="AE1237" s="80" t="s">
        <v>19</v>
      </c>
      <c r="AF1237" s="80" t="s">
        <v>149</v>
      </c>
      <c r="AG1237" s="80">
        <v>0.69999998807907104</v>
      </c>
      <c r="AH1237" s="80" t="s">
        <v>33</v>
      </c>
      <c r="AI1237">
        <f t="shared" si="90"/>
        <v>2019</v>
      </c>
    </row>
    <row r="1238" spans="27:35" x14ac:dyDescent="0.3">
      <c r="AA1238" s="80" t="s">
        <v>151</v>
      </c>
      <c r="AB1238" s="80" t="s">
        <v>147</v>
      </c>
      <c r="AC1238" s="80" t="s">
        <v>60</v>
      </c>
      <c r="AD1238" s="80" t="s">
        <v>25</v>
      </c>
      <c r="AE1238" s="80" t="s">
        <v>19</v>
      </c>
      <c r="AF1238" s="80" t="s">
        <v>145</v>
      </c>
      <c r="AG1238" s="80">
        <v>1323.690317928791</v>
      </c>
      <c r="AH1238" s="80" t="s">
        <v>33</v>
      </c>
      <c r="AI1238">
        <f t="shared" si="90"/>
        <v>2019</v>
      </c>
    </row>
    <row r="1239" spans="27:35" x14ac:dyDescent="0.3">
      <c r="AA1239" s="80" t="s">
        <v>151</v>
      </c>
      <c r="AB1239" s="80" t="s">
        <v>147</v>
      </c>
      <c r="AC1239" s="80" t="s">
        <v>60</v>
      </c>
      <c r="AD1239" s="80" t="s">
        <v>25</v>
      </c>
      <c r="AE1239" s="80" t="s">
        <v>17</v>
      </c>
      <c r="AF1239" s="80" t="s">
        <v>149</v>
      </c>
      <c r="AG1239" s="80">
        <v>0.87096697092056274</v>
      </c>
      <c r="AH1239" s="80" t="s">
        <v>33</v>
      </c>
      <c r="AI1239">
        <f t="shared" si="90"/>
        <v>2019</v>
      </c>
    </row>
    <row r="1240" spans="27:35" x14ac:dyDescent="0.3">
      <c r="AA1240" s="80" t="s">
        <v>151</v>
      </c>
      <c r="AB1240" s="80" t="s">
        <v>147</v>
      </c>
      <c r="AC1240" s="80" t="s">
        <v>60</v>
      </c>
      <c r="AD1240" s="80" t="s">
        <v>25</v>
      </c>
      <c r="AE1240" s="80" t="s">
        <v>17</v>
      </c>
      <c r="AF1240" s="80" t="s">
        <v>145</v>
      </c>
      <c r="AG1240" s="80">
        <v>676.48386895656586</v>
      </c>
      <c r="AH1240" s="80" t="s">
        <v>33</v>
      </c>
      <c r="AI1240">
        <f t="shared" si="90"/>
        <v>2019</v>
      </c>
    </row>
    <row r="1241" spans="27:35" x14ac:dyDescent="0.3">
      <c r="AA1241" s="80" t="s">
        <v>151</v>
      </c>
      <c r="AB1241" s="80" t="s">
        <v>147</v>
      </c>
      <c r="AC1241" s="80" t="s">
        <v>60</v>
      </c>
      <c r="AD1241" s="80" t="s">
        <v>16</v>
      </c>
      <c r="AE1241" s="80" t="s">
        <v>18</v>
      </c>
      <c r="AF1241" s="80" t="s">
        <v>149</v>
      </c>
      <c r="AG1241" s="80">
        <v>82.714995607733727</v>
      </c>
      <c r="AH1241" s="80" t="s">
        <v>33</v>
      </c>
      <c r="AI1241">
        <f t="shared" si="90"/>
        <v>2019</v>
      </c>
    </row>
    <row r="1242" spans="27:35" x14ac:dyDescent="0.3">
      <c r="AA1242" s="80" t="s">
        <v>151</v>
      </c>
      <c r="AB1242" s="80" t="s">
        <v>147</v>
      </c>
      <c r="AC1242" s="80" t="s">
        <v>60</v>
      </c>
      <c r="AD1242" s="80" t="s">
        <v>16</v>
      </c>
      <c r="AE1242" s="80" t="s">
        <v>18</v>
      </c>
      <c r="AF1242" s="80" t="s">
        <v>145</v>
      </c>
      <c r="AG1242" s="80">
        <v>11236.301772691309</v>
      </c>
      <c r="AH1242" s="80" t="s">
        <v>33</v>
      </c>
      <c r="AI1242">
        <f t="shared" si="90"/>
        <v>2019</v>
      </c>
    </row>
    <row r="1243" spans="27:35" x14ac:dyDescent="0.3">
      <c r="AA1243" s="80" t="s">
        <v>151</v>
      </c>
      <c r="AB1243" s="80" t="s">
        <v>147</v>
      </c>
      <c r="AC1243" s="80" t="s">
        <v>60</v>
      </c>
      <c r="AD1243" s="80" t="s">
        <v>16</v>
      </c>
      <c r="AE1243" s="80" t="s">
        <v>19</v>
      </c>
      <c r="AF1243" s="80" t="s">
        <v>149</v>
      </c>
      <c r="AG1243" s="80">
        <v>8.9408560134470463</v>
      </c>
      <c r="AH1243" s="80" t="s">
        <v>33</v>
      </c>
      <c r="AI1243">
        <f t="shared" si="90"/>
        <v>2019</v>
      </c>
    </row>
    <row r="1244" spans="27:35" x14ac:dyDescent="0.3">
      <c r="AA1244" s="80" t="s">
        <v>151</v>
      </c>
      <c r="AB1244" s="80" t="s">
        <v>147</v>
      </c>
      <c r="AC1244" s="80" t="s">
        <v>60</v>
      </c>
      <c r="AD1244" s="80" t="s">
        <v>16</v>
      </c>
      <c r="AE1244" s="80" t="s">
        <v>19</v>
      </c>
      <c r="AF1244" s="80" t="s">
        <v>145</v>
      </c>
      <c r="AG1244" s="80">
        <v>6155.3601471073925</v>
      </c>
      <c r="AH1244" s="80" t="s">
        <v>33</v>
      </c>
      <c r="AI1244">
        <f t="shared" si="90"/>
        <v>2019</v>
      </c>
    </row>
    <row r="1245" spans="27:35" x14ac:dyDescent="0.3">
      <c r="AA1245" s="80" t="s">
        <v>151</v>
      </c>
      <c r="AB1245" s="80" t="s">
        <v>147</v>
      </c>
      <c r="AC1245" s="80" t="s">
        <v>60</v>
      </c>
      <c r="AD1245" s="80" t="s">
        <v>16</v>
      </c>
      <c r="AE1245" s="80" t="s">
        <v>17</v>
      </c>
      <c r="AF1245" s="80" t="s">
        <v>149</v>
      </c>
      <c r="AG1245" s="80">
        <v>8.759134903550148</v>
      </c>
      <c r="AH1245" s="80" t="s">
        <v>33</v>
      </c>
      <c r="AI1245">
        <f t="shared" si="90"/>
        <v>2019</v>
      </c>
    </row>
    <row r="1246" spans="27:35" x14ac:dyDescent="0.3">
      <c r="AA1246" s="80" t="s">
        <v>151</v>
      </c>
      <c r="AB1246" s="80" t="s">
        <v>147</v>
      </c>
      <c r="AC1246" s="80" t="s">
        <v>60</v>
      </c>
      <c r="AD1246" s="80" t="s">
        <v>16</v>
      </c>
      <c r="AE1246" s="80" t="s">
        <v>17</v>
      </c>
      <c r="AF1246" s="80" t="s">
        <v>145</v>
      </c>
      <c r="AG1246" s="80">
        <v>3998.7794985622168</v>
      </c>
      <c r="AH1246" s="80" t="s">
        <v>33</v>
      </c>
      <c r="AI1246">
        <f t="shared" si="90"/>
        <v>2019</v>
      </c>
    </row>
    <row r="1247" spans="27:35" x14ac:dyDescent="0.3">
      <c r="AA1247" s="80" t="s">
        <v>151</v>
      </c>
      <c r="AB1247" s="80" t="s">
        <v>147</v>
      </c>
      <c r="AC1247" s="80" t="s">
        <v>60</v>
      </c>
      <c r="AD1247" s="80" t="s">
        <v>13</v>
      </c>
      <c r="AE1247" s="80" t="s">
        <v>5</v>
      </c>
      <c r="AF1247" s="80" t="s">
        <v>145</v>
      </c>
      <c r="AG1247" s="80">
        <v>37.369890984147787</v>
      </c>
      <c r="AH1247" s="80" t="s">
        <v>33</v>
      </c>
      <c r="AI1247">
        <f t="shared" si="90"/>
        <v>2019</v>
      </c>
    </row>
    <row r="1248" spans="27:35" x14ac:dyDescent="0.3">
      <c r="AA1248" s="80" t="s">
        <v>151</v>
      </c>
      <c r="AB1248" s="80" t="s">
        <v>147</v>
      </c>
      <c r="AC1248" s="80" t="s">
        <v>60</v>
      </c>
      <c r="AD1248" s="80" t="s">
        <v>13</v>
      </c>
      <c r="AE1248" s="80" t="s">
        <v>7</v>
      </c>
      <c r="AF1248" s="80" t="s">
        <v>145</v>
      </c>
      <c r="AG1248" s="80">
        <v>11482.808570820838</v>
      </c>
      <c r="AH1248" s="80">
        <v>0.68383380000000005</v>
      </c>
      <c r="AI1248">
        <f t="shared" si="90"/>
        <v>2019</v>
      </c>
    </row>
    <row r="1249" spans="27:35" x14ac:dyDescent="0.3">
      <c r="AA1249" s="80" t="s">
        <v>151</v>
      </c>
      <c r="AB1249" s="80" t="s">
        <v>147</v>
      </c>
      <c r="AC1249" s="80" t="s">
        <v>60</v>
      </c>
      <c r="AD1249" s="80" t="s">
        <v>13</v>
      </c>
      <c r="AE1249" s="80" t="s">
        <v>14</v>
      </c>
      <c r="AF1249" s="80" t="s">
        <v>149</v>
      </c>
      <c r="AG1249" s="80">
        <v>1.9354820102453232</v>
      </c>
      <c r="AH1249" s="80" t="s">
        <v>33</v>
      </c>
      <c r="AI1249">
        <f t="shared" si="90"/>
        <v>2019</v>
      </c>
    </row>
    <row r="1250" spans="27:35" x14ac:dyDescent="0.3">
      <c r="AA1250" s="80" t="s">
        <v>151</v>
      </c>
      <c r="AB1250" s="80" t="s">
        <v>147</v>
      </c>
      <c r="AC1250" s="80" t="s">
        <v>60</v>
      </c>
      <c r="AD1250" s="80" t="s">
        <v>13</v>
      </c>
      <c r="AE1250" s="80" t="s">
        <v>14</v>
      </c>
      <c r="AF1250" s="80" t="s">
        <v>145</v>
      </c>
      <c r="AG1250" s="80">
        <v>29187.672667600214</v>
      </c>
      <c r="AH1250" s="80">
        <v>1.1219651100000001</v>
      </c>
      <c r="AI1250">
        <f t="shared" si="90"/>
        <v>2019</v>
      </c>
    </row>
    <row r="1251" spans="27:35" x14ac:dyDescent="0.3">
      <c r="AA1251" s="80" t="s">
        <v>151</v>
      </c>
      <c r="AB1251" s="80" t="s">
        <v>147</v>
      </c>
      <c r="AC1251" s="80" t="s">
        <v>60</v>
      </c>
      <c r="AD1251" s="80" t="s">
        <v>13</v>
      </c>
      <c r="AE1251" s="80" t="s">
        <v>6</v>
      </c>
      <c r="AF1251" s="80" t="s">
        <v>145</v>
      </c>
      <c r="AG1251" s="80">
        <v>160.89999997615814</v>
      </c>
      <c r="AH1251" s="80" t="s">
        <v>33</v>
      </c>
      <c r="AI1251">
        <f t="shared" si="90"/>
        <v>2019</v>
      </c>
    </row>
    <row r="1252" spans="27:35" x14ac:dyDescent="0.3">
      <c r="AA1252" s="80" t="s">
        <v>151</v>
      </c>
      <c r="AB1252" s="80" t="s">
        <v>147</v>
      </c>
      <c r="AC1252" s="80" t="s">
        <v>60</v>
      </c>
      <c r="AD1252" s="80" t="s">
        <v>15</v>
      </c>
      <c r="AE1252" s="80" t="s">
        <v>14</v>
      </c>
      <c r="AF1252" s="80" t="s">
        <v>145</v>
      </c>
      <c r="AG1252" s="80">
        <v>18843.379490941763</v>
      </c>
      <c r="AH1252" s="80">
        <v>1.0427120999999999</v>
      </c>
      <c r="AI1252">
        <f t="shared" si="90"/>
        <v>2019</v>
      </c>
    </row>
    <row r="1253" spans="27:35" x14ac:dyDescent="0.3">
      <c r="AA1253" s="80" t="s">
        <v>151</v>
      </c>
      <c r="AB1253" s="80" t="s">
        <v>147</v>
      </c>
      <c r="AC1253" s="80" t="s">
        <v>60</v>
      </c>
      <c r="AD1253" s="80" t="s">
        <v>15</v>
      </c>
      <c r="AE1253" s="80" t="s">
        <v>12</v>
      </c>
      <c r="AF1253" s="80" t="s">
        <v>145</v>
      </c>
      <c r="AG1253" s="80">
        <v>1096.0967739969492</v>
      </c>
      <c r="AH1253" s="80">
        <v>0.46092124000000001</v>
      </c>
      <c r="AI1253">
        <f t="shared" si="90"/>
        <v>2019</v>
      </c>
    </row>
    <row r="1254" spans="27:35" x14ac:dyDescent="0.3">
      <c r="AA1254" s="80" t="s">
        <v>151</v>
      </c>
      <c r="AB1254" s="80" t="s">
        <v>147</v>
      </c>
      <c r="AC1254" s="80" t="s">
        <v>60</v>
      </c>
      <c r="AD1254" s="80" t="s">
        <v>4</v>
      </c>
      <c r="AE1254" s="80" t="s">
        <v>5</v>
      </c>
      <c r="AF1254" s="80" t="s">
        <v>145</v>
      </c>
      <c r="AG1254" s="80">
        <v>7813.3489307910204</v>
      </c>
      <c r="AH1254" s="80" t="s">
        <v>33</v>
      </c>
      <c r="AI1254">
        <f t="shared" si="90"/>
        <v>2019</v>
      </c>
    </row>
    <row r="1255" spans="27:35" x14ac:dyDescent="0.3">
      <c r="AA1255" s="80" t="s">
        <v>151</v>
      </c>
      <c r="AB1255" s="80" t="s">
        <v>147</v>
      </c>
      <c r="AC1255" s="80" t="s">
        <v>60</v>
      </c>
      <c r="AD1255" s="80" t="s">
        <v>4</v>
      </c>
      <c r="AE1255" s="80" t="s">
        <v>7</v>
      </c>
      <c r="AF1255" s="80" t="s">
        <v>145</v>
      </c>
      <c r="AG1255" s="80">
        <v>373727.18029542267</v>
      </c>
      <c r="AH1255" s="80">
        <v>0.80387476000000002</v>
      </c>
      <c r="AI1255">
        <f t="shared" si="90"/>
        <v>2019</v>
      </c>
    </row>
    <row r="1256" spans="27:35" x14ac:dyDescent="0.3">
      <c r="AA1256" s="80" t="s">
        <v>151</v>
      </c>
      <c r="AB1256" s="80" t="s">
        <v>147</v>
      </c>
      <c r="AC1256" s="80" t="s">
        <v>60</v>
      </c>
      <c r="AD1256" s="80" t="s">
        <v>4</v>
      </c>
      <c r="AE1256" s="80" t="s">
        <v>8</v>
      </c>
      <c r="AF1256" s="80" t="s">
        <v>145</v>
      </c>
      <c r="AG1256" s="80">
        <v>113945.1309011206</v>
      </c>
      <c r="AH1256" s="80">
        <v>1.5098289499999999</v>
      </c>
      <c r="AI1256">
        <f t="shared" si="90"/>
        <v>2019</v>
      </c>
    </row>
    <row r="1257" spans="27:35" x14ac:dyDescent="0.3">
      <c r="AA1257" s="80" t="s">
        <v>151</v>
      </c>
      <c r="AB1257" s="80" t="s">
        <v>147</v>
      </c>
      <c r="AC1257" s="80" t="s">
        <v>60</v>
      </c>
      <c r="AD1257" s="80" t="s">
        <v>4</v>
      </c>
      <c r="AE1257" s="80" t="s">
        <v>9</v>
      </c>
      <c r="AF1257" s="80" t="s">
        <v>145</v>
      </c>
      <c r="AG1257" s="80">
        <v>69326.088208779693</v>
      </c>
      <c r="AH1257" s="80">
        <v>0.85839156999999999</v>
      </c>
      <c r="AI1257">
        <f t="shared" si="90"/>
        <v>2019</v>
      </c>
    </row>
    <row r="1258" spans="27:35" x14ac:dyDescent="0.3">
      <c r="AA1258" s="80" t="s">
        <v>151</v>
      </c>
      <c r="AB1258" s="80" t="s">
        <v>147</v>
      </c>
      <c r="AC1258" s="80" t="s">
        <v>60</v>
      </c>
      <c r="AD1258" s="80" t="s">
        <v>4</v>
      </c>
      <c r="AE1258" s="80" t="s">
        <v>6</v>
      </c>
      <c r="AF1258" s="80" t="s">
        <v>145</v>
      </c>
      <c r="AG1258" s="80">
        <v>28432.14389647916</v>
      </c>
      <c r="AH1258" s="80" t="s">
        <v>33</v>
      </c>
      <c r="AI1258">
        <f t="shared" si="90"/>
        <v>2019</v>
      </c>
    </row>
    <row r="1259" spans="27:35" x14ac:dyDescent="0.3">
      <c r="AA1259" s="80" t="s">
        <v>151</v>
      </c>
      <c r="AB1259" s="80" t="s">
        <v>147</v>
      </c>
      <c r="AC1259" s="80" t="s">
        <v>60</v>
      </c>
      <c r="AD1259" s="80" t="s">
        <v>4</v>
      </c>
      <c r="AE1259" s="80" t="s">
        <v>10</v>
      </c>
      <c r="AF1259" s="80" t="s">
        <v>145</v>
      </c>
      <c r="AG1259" s="80">
        <v>2230.4483400098979</v>
      </c>
      <c r="AH1259" s="80">
        <v>2.82272619</v>
      </c>
      <c r="AI1259">
        <f t="shared" si="90"/>
        <v>2019</v>
      </c>
    </row>
    <row r="1260" spans="27:35" x14ac:dyDescent="0.3">
      <c r="AA1260" s="80" t="s">
        <v>151</v>
      </c>
      <c r="AB1260" s="80" t="s">
        <v>147</v>
      </c>
      <c r="AC1260" s="80" t="s">
        <v>60</v>
      </c>
      <c r="AD1260" s="80" t="s">
        <v>11</v>
      </c>
      <c r="AE1260" s="80" t="s">
        <v>8</v>
      </c>
      <c r="AF1260" s="80" t="s">
        <v>149</v>
      </c>
      <c r="AG1260" s="80">
        <v>6.451600044965744E-2</v>
      </c>
      <c r="AH1260" s="80" t="s">
        <v>33</v>
      </c>
      <c r="AI1260">
        <f t="shared" si="90"/>
        <v>2019</v>
      </c>
    </row>
    <row r="1261" spans="27:35" x14ac:dyDescent="0.3">
      <c r="AA1261" s="80" t="s">
        <v>151</v>
      </c>
      <c r="AB1261" s="80" t="s">
        <v>147</v>
      </c>
      <c r="AC1261" s="80" t="s">
        <v>60</v>
      </c>
      <c r="AD1261" s="80" t="s">
        <v>11</v>
      </c>
      <c r="AE1261" s="80" t="s">
        <v>8</v>
      </c>
      <c r="AF1261" s="80" t="s">
        <v>145</v>
      </c>
      <c r="AG1261" s="80">
        <v>20944.499666687101</v>
      </c>
      <c r="AH1261" s="80">
        <v>1.0721115299999999</v>
      </c>
      <c r="AI1261">
        <f t="shared" si="90"/>
        <v>2019</v>
      </c>
    </row>
    <row r="1262" spans="27:35" x14ac:dyDescent="0.3">
      <c r="AA1262" s="80" t="s">
        <v>151</v>
      </c>
      <c r="AB1262" s="80" t="s">
        <v>147</v>
      </c>
      <c r="AC1262" s="80" t="s">
        <v>60</v>
      </c>
      <c r="AD1262" s="80" t="s">
        <v>11</v>
      </c>
      <c r="AE1262" s="80" t="s">
        <v>9</v>
      </c>
      <c r="AF1262" s="80" t="s">
        <v>145</v>
      </c>
      <c r="AG1262" s="80">
        <v>5795.8042316697538</v>
      </c>
      <c r="AH1262" s="80">
        <v>0.68718804</v>
      </c>
      <c r="AI1262">
        <f t="shared" si="90"/>
        <v>2019</v>
      </c>
    </row>
    <row r="1263" spans="27:35" x14ac:dyDescent="0.3">
      <c r="AA1263" s="80" t="s">
        <v>151</v>
      </c>
      <c r="AB1263" s="80" t="s">
        <v>147</v>
      </c>
      <c r="AC1263" s="80" t="s">
        <v>60</v>
      </c>
      <c r="AD1263" s="80" t="s">
        <v>11</v>
      </c>
      <c r="AE1263" s="80" t="s">
        <v>10</v>
      </c>
      <c r="AF1263" s="80" t="s">
        <v>145</v>
      </c>
      <c r="AG1263" s="80">
        <v>319.37849396467209</v>
      </c>
      <c r="AH1263" s="80">
        <v>1.9705523700000001</v>
      </c>
      <c r="AI1263">
        <f t="shared" si="90"/>
        <v>2019</v>
      </c>
    </row>
    <row r="1264" spans="27:35" x14ac:dyDescent="0.3">
      <c r="AA1264" s="80" t="s">
        <v>151</v>
      </c>
      <c r="AB1264" s="80" t="s">
        <v>147</v>
      </c>
      <c r="AC1264" s="80" t="s">
        <v>60</v>
      </c>
      <c r="AD1264" s="80" t="s">
        <v>11</v>
      </c>
      <c r="AE1264" s="80" t="s">
        <v>12</v>
      </c>
      <c r="AF1264" s="80" t="s">
        <v>145</v>
      </c>
      <c r="AG1264" s="80">
        <v>4151.6300787851214</v>
      </c>
      <c r="AH1264" s="80">
        <v>0.68738127000000004</v>
      </c>
      <c r="AI1264">
        <f t="shared" si="90"/>
        <v>2019</v>
      </c>
    </row>
    <row r="1265" spans="27:35" x14ac:dyDescent="0.3">
      <c r="AA1265" s="80" t="s">
        <v>151</v>
      </c>
      <c r="AB1265" s="80" t="s">
        <v>147</v>
      </c>
      <c r="AC1265" s="80" t="s">
        <v>61</v>
      </c>
      <c r="AD1265" s="80" t="s">
        <v>27</v>
      </c>
      <c r="AE1265" s="80" t="s">
        <v>28</v>
      </c>
      <c r="AF1265" s="80" t="s">
        <v>145</v>
      </c>
      <c r="AG1265" s="80">
        <v>315.70752596855164</v>
      </c>
      <c r="AH1265" s="80" t="s">
        <v>33</v>
      </c>
      <c r="AI1265">
        <f t="shared" si="90"/>
        <v>2019</v>
      </c>
    </row>
    <row r="1266" spans="27:35" x14ac:dyDescent="0.3">
      <c r="AA1266" s="80" t="s">
        <v>151</v>
      </c>
      <c r="AB1266" s="80" t="s">
        <v>147</v>
      </c>
      <c r="AC1266" s="80" t="s">
        <v>61</v>
      </c>
      <c r="AD1266" s="80" t="s">
        <v>20</v>
      </c>
      <c r="AE1266" s="80" t="s">
        <v>5</v>
      </c>
      <c r="AF1266" s="80" t="s">
        <v>145</v>
      </c>
      <c r="AG1266" s="80">
        <v>18</v>
      </c>
      <c r="AH1266" s="80" t="s">
        <v>33</v>
      </c>
      <c r="AI1266">
        <f t="shared" si="90"/>
        <v>2019</v>
      </c>
    </row>
    <row r="1267" spans="27:35" x14ac:dyDescent="0.3">
      <c r="AA1267" s="80" t="s">
        <v>151</v>
      </c>
      <c r="AB1267" s="80" t="s">
        <v>147</v>
      </c>
      <c r="AC1267" s="80" t="s">
        <v>61</v>
      </c>
      <c r="AD1267" s="80" t="s">
        <v>20</v>
      </c>
      <c r="AE1267" s="80" t="s">
        <v>7</v>
      </c>
      <c r="AF1267" s="80" t="s">
        <v>145</v>
      </c>
      <c r="AG1267" s="80">
        <v>8930.1483669579029</v>
      </c>
      <c r="AH1267" s="80" t="s">
        <v>33</v>
      </c>
      <c r="AI1267">
        <f t="shared" si="90"/>
        <v>2019</v>
      </c>
    </row>
    <row r="1268" spans="27:35" x14ac:dyDescent="0.3">
      <c r="AA1268" s="80" t="s">
        <v>151</v>
      </c>
      <c r="AB1268" s="80" t="s">
        <v>147</v>
      </c>
      <c r="AC1268" s="80" t="s">
        <v>61</v>
      </c>
      <c r="AD1268" s="80" t="s">
        <v>20</v>
      </c>
      <c r="AE1268" s="80" t="s">
        <v>14</v>
      </c>
      <c r="AF1268" s="80" t="s">
        <v>145</v>
      </c>
      <c r="AG1268" s="80">
        <v>2677.159131962806</v>
      </c>
      <c r="AH1268" s="80" t="s">
        <v>33</v>
      </c>
      <c r="AI1268">
        <f t="shared" si="90"/>
        <v>2019</v>
      </c>
    </row>
    <row r="1269" spans="27:35" x14ac:dyDescent="0.3">
      <c r="AA1269" s="80" t="s">
        <v>151</v>
      </c>
      <c r="AB1269" s="80" t="s">
        <v>147</v>
      </c>
      <c r="AC1269" s="80" t="s">
        <v>61</v>
      </c>
      <c r="AD1269" s="80" t="s">
        <v>20</v>
      </c>
      <c r="AE1269" s="80" t="s">
        <v>6</v>
      </c>
      <c r="AF1269" s="80" t="s">
        <v>145</v>
      </c>
      <c r="AG1269" s="80">
        <v>285.73548298329115</v>
      </c>
      <c r="AH1269" s="80" t="s">
        <v>33</v>
      </c>
      <c r="AI1269">
        <f t="shared" si="90"/>
        <v>2019</v>
      </c>
    </row>
    <row r="1270" spans="27:35" x14ac:dyDescent="0.3">
      <c r="AA1270" s="80" t="s">
        <v>151</v>
      </c>
      <c r="AB1270" s="80" t="s">
        <v>147</v>
      </c>
      <c r="AC1270" s="80" t="s">
        <v>61</v>
      </c>
      <c r="AD1270" s="80" t="s">
        <v>24</v>
      </c>
      <c r="AE1270" s="80" t="s">
        <v>22</v>
      </c>
      <c r="AF1270" s="80" t="s">
        <v>145</v>
      </c>
      <c r="AG1270" s="80">
        <v>1135.6548308879137</v>
      </c>
      <c r="AH1270" s="80" t="s">
        <v>33</v>
      </c>
      <c r="AI1270">
        <f t="shared" si="90"/>
        <v>2019</v>
      </c>
    </row>
    <row r="1271" spans="27:35" x14ac:dyDescent="0.3">
      <c r="AA1271" s="80" t="s">
        <v>151</v>
      </c>
      <c r="AB1271" s="80" t="s">
        <v>147</v>
      </c>
      <c r="AC1271" s="80" t="s">
        <v>61</v>
      </c>
      <c r="AD1271" s="80" t="s">
        <v>24</v>
      </c>
      <c r="AE1271" s="80" t="s">
        <v>23</v>
      </c>
      <c r="AF1271" s="80" t="s">
        <v>149</v>
      </c>
      <c r="AG1271" s="80">
        <v>2</v>
      </c>
      <c r="AH1271" s="80" t="s">
        <v>33</v>
      </c>
      <c r="AI1271">
        <f t="shared" si="90"/>
        <v>2019</v>
      </c>
    </row>
    <row r="1272" spans="27:35" x14ac:dyDescent="0.3">
      <c r="AA1272" s="80" t="s">
        <v>151</v>
      </c>
      <c r="AB1272" s="80" t="s">
        <v>147</v>
      </c>
      <c r="AC1272" s="80" t="s">
        <v>61</v>
      </c>
      <c r="AD1272" s="80" t="s">
        <v>24</v>
      </c>
      <c r="AE1272" s="80" t="s">
        <v>23</v>
      </c>
      <c r="AF1272" s="80" t="s">
        <v>145</v>
      </c>
      <c r="AG1272" s="80">
        <v>801.82364892214537</v>
      </c>
      <c r="AH1272" s="80" t="s">
        <v>33</v>
      </c>
      <c r="AI1272">
        <f t="shared" si="90"/>
        <v>2019</v>
      </c>
    </row>
    <row r="1273" spans="27:35" x14ac:dyDescent="0.3">
      <c r="AA1273" s="80" t="s">
        <v>151</v>
      </c>
      <c r="AB1273" s="80" t="s">
        <v>147</v>
      </c>
      <c r="AC1273" s="80" t="s">
        <v>61</v>
      </c>
      <c r="AD1273" s="80" t="s">
        <v>116</v>
      </c>
      <c r="AE1273" s="80" t="s">
        <v>22</v>
      </c>
      <c r="AF1273" s="80" t="s">
        <v>145</v>
      </c>
      <c r="AG1273" s="80">
        <v>2936.2204057946801</v>
      </c>
      <c r="AH1273" s="80" t="s">
        <v>33</v>
      </c>
      <c r="AI1273">
        <f t="shared" si="90"/>
        <v>2019</v>
      </c>
    </row>
    <row r="1274" spans="27:35" x14ac:dyDescent="0.3">
      <c r="AA1274" s="80" t="s">
        <v>151</v>
      </c>
      <c r="AB1274" s="80" t="s">
        <v>147</v>
      </c>
      <c r="AC1274" s="80" t="s">
        <v>61</v>
      </c>
      <c r="AD1274" s="80" t="s">
        <v>116</v>
      </c>
      <c r="AE1274" s="80" t="s">
        <v>23</v>
      </c>
      <c r="AF1274" s="80" t="s">
        <v>145</v>
      </c>
      <c r="AG1274" s="80">
        <v>2324.1558960080147</v>
      </c>
      <c r="AH1274" s="80" t="s">
        <v>33</v>
      </c>
      <c r="AI1274">
        <f t="shared" si="90"/>
        <v>2019</v>
      </c>
    </row>
    <row r="1275" spans="27:35" x14ac:dyDescent="0.3">
      <c r="AA1275" s="80" t="s">
        <v>151</v>
      </c>
      <c r="AB1275" s="80" t="s">
        <v>147</v>
      </c>
      <c r="AC1275" s="80" t="s">
        <v>61</v>
      </c>
      <c r="AD1275" s="80" t="s">
        <v>26</v>
      </c>
      <c r="AE1275" s="80" t="s">
        <v>18</v>
      </c>
      <c r="AF1275" s="80" t="s">
        <v>149</v>
      </c>
      <c r="AG1275" s="80">
        <v>2.4838689863681793</v>
      </c>
      <c r="AH1275" s="80" t="s">
        <v>33</v>
      </c>
      <c r="AI1275">
        <f t="shared" si="90"/>
        <v>2019</v>
      </c>
    </row>
    <row r="1276" spans="27:35" x14ac:dyDescent="0.3">
      <c r="AA1276" s="80" t="s">
        <v>151</v>
      </c>
      <c r="AB1276" s="80" t="s">
        <v>147</v>
      </c>
      <c r="AC1276" s="80" t="s">
        <v>61</v>
      </c>
      <c r="AD1276" s="80" t="s">
        <v>26</v>
      </c>
      <c r="AE1276" s="80" t="s">
        <v>18</v>
      </c>
      <c r="AF1276" s="80" t="s">
        <v>145</v>
      </c>
      <c r="AG1276" s="80">
        <v>8712.4913643449545</v>
      </c>
      <c r="AH1276" s="80" t="s">
        <v>33</v>
      </c>
      <c r="AI1276">
        <f t="shared" si="90"/>
        <v>2019</v>
      </c>
    </row>
    <row r="1277" spans="27:35" x14ac:dyDescent="0.3">
      <c r="AA1277" s="80" t="s">
        <v>151</v>
      </c>
      <c r="AB1277" s="80" t="s">
        <v>147</v>
      </c>
      <c r="AC1277" s="80" t="s">
        <v>61</v>
      </c>
      <c r="AD1277" s="80" t="s">
        <v>26</v>
      </c>
      <c r="AE1277" s="80" t="s">
        <v>19</v>
      </c>
      <c r="AF1277" s="80" t="s">
        <v>149</v>
      </c>
      <c r="AG1277" s="80">
        <v>1</v>
      </c>
      <c r="AH1277" s="80" t="s">
        <v>33</v>
      </c>
      <c r="AI1277">
        <f t="shared" si="90"/>
        <v>2019</v>
      </c>
    </row>
    <row r="1278" spans="27:35" x14ac:dyDescent="0.3">
      <c r="AA1278" s="80" t="s">
        <v>151</v>
      </c>
      <c r="AB1278" s="80" t="s">
        <v>147</v>
      </c>
      <c r="AC1278" s="80" t="s">
        <v>61</v>
      </c>
      <c r="AD1278" s="80" t="s">
        <v>26</v>
      </c>
      <c r="AE1278" s="80" t="s">
        <v>19</v>
      </c>
      <c r="AF1278" s="80" t="s">
        <v>145</v>
      </c>
      <c r="AG1278" s="80">
        <v>9775.1580438427627</v>
      </c>
      <c r="AH1278" s="80" t="s">
        <v>33</v>
      </c>
      <c r="AI1278">
        <f t="shared" si="90"/>
        <v>2019</v>
      </c>
    </row>
    <row r="1279" spans="27:35" x14ac:dyDescent="0.3">
      <c r="AA1279" s="80" t="s">
        <v>151</v>
      </c>
      <c r="AB1279" s="80" t="s">
        <v>147</v>
      </c>
      <c r="AC1279" s="80" t="s">
        <v>61</v>
      </c>
      <c r="AD1279" s="80" t="s">
        <v>26</v>
      </c>
      <c r="AE1279" s="80" t="s">
        <v>17</v>
      </c>
      <c r="AF1279" s="80" t="s">
        <v>145</v>
      </c>
      <c r="AG1279" s="80">
        <v>896.94623291492462</v>
      </c>
      <c r="AH1279" s="80" t="s">
        <v>33</v>
      </c>
      <c r="AI1279">
        <f t="shared" si="90"/>
        <v>2019</v>
      </c>
    </row>
    <row r="1280" spans="27:35" x14ac:dyDescent="0.3">
      <c r="AA1280" s="80" t="s">
        <v>151</v>
      </c>
      <c r="AB1280" s="80" t="s">
        <v>147</v>
      </c>
      <c r="AC1280" s="80" t="s">
        <v>61</v>
      </c>
      <c r="AD1280" s="80" t="s">
        <v>25</v>
      </c>
      <c r="AE1280" s="80" t="s">
        <v>18</v>
      </c>
      <c r="AF1280" s="80" t="s">
        <v>145</v>
      </c>
      <c r="AG1280" s="80">
        <v>113.70967698097229</v>
      </c>
      <c r="AH1280" s="80" t="s">
        <v>33</v>
      </c>
      <c r="AI1280">
        <f t="shared" si="90"/>
        <v>2019</v>
      </c>
    </row>
    <row r="1281" spans="27:35" x14ac:dyDescent="0.3">
      <c r="AA1281" s="80" t="s">
        <v>151</v>
      </c>
      <c r="AB1281" s="80" t="s">
        <v>147</v>
      </c>
      <c r="AC1281" s="80" t="s">
        <v>61</v>
      </c>
      <c r="AD1281" s="80" t="s">
        <v>25</v>
      </c>
      <c r="AE1281" s="80" t="s">
        <v>19</v>
      </c>
      <c r="AF1281" s="80" t="s">
        <v>145</v>
      </c>
      <c r="AG1281" s="80">
        <v>1402.1612879931927</v>
      </c>
      <c r="AH1281" s="80" t="s">
        <v>33</v>
      </c>
      <c r="AI1281">
        <f t="shared" si="90"/>
        <v>2019</v>
      </c>
    </row>
    <row r="1282" spans="27:35" x14ac:dyDescent="0.3">
      <c r="AA1282" s="80" t="s">
        <v>151</v>
      </c>
      <c r="AB1282" s="80" t="s">
        <v>147</v>
      </c>
      <c r="AC1282" s="80" t="s">
        <v>61</v>
      </c>
      <c r="AD1282" s="80" t="s">
        <v>25</v>
      </c>
      <c r="AE1282" s="80" t="s">
        <v>17</v>
      </c>
      <c r="AF1282" s="80" t="s">
        <v>145</v>
      </c>
      <c r="AG1282" s="80">
        <v>608.41075098514557</v>
      </c>
      <c r="AH1282" s="80" t="s">
        <v>33</v>
      </c>
      <c r="AI1282">
        <f t="shared" si="90"/>
        <v>2019</v>
      </c>
    </row>
    <row r="1283" spans="27:35" x14ac:dyDescent="0.3">
      <c r="AA1283" s="80" t="s">
        <v>151</v>
      </c>
      <c r="AB1283" s="80" t="s">
        <v>147</v>
      </c>
      <c r="AC1283" s="80" t="s">
        <v>61</v>
      </c>
      <c r="AD1283" s="80" t="s">
        <v>16</v>
      </c>
      <c r="AE1283" s="80" t="s">
        <v>18</v>
      </c>
      <c r="AF1283" s="80" t="s">
        <v>149</v>
      </c>
      <c r="AG1283" s="80">
        <v>37.55481281131506</v>
      </c>
      <c r="AH1283" s="80" t="s">
        <v>33</v>
      </c>
      <c r="AI1283">
        <f t="shared" si="90"/>
        <v>2019</v>
      </c>
    </row>
    <row r="1284" spans="27:35" x14ac:dyDescent="0.3">
      <c r="AA1284" s="80" t="s">
        <v>151</v>
      </c>
      <c r="AB1284" s="80" t="s">
        <v>147</v>
      </c>
      <c r="AC1284" s="80" t="s">
        <v>61</v>
      </c>
      <c r="AD1284" s="80" t="s">
        <v>16</v>
      </c>
      <c r="AE1284" s="80" t="s">
        <v>18</v>
      </c>
      <c r="AF1284" s="80" t="s">
        <v>145</v>
      </c>
      <c r="AG1284" s="80">
        <v>15276.092130791396</v>
      </c>
      <c r="AH1284" s="80" t="s">
        <v>33</v>
      </c>
      <c r="AI1284">
        <f t="shared" si="90"/>
        <v>2019</v>
      </c>
    </row>
    <row r="1285" spans="27:35" x14ac:dyDescent="0.3">
      <c r="AA1285" s="80" t="s">
        <v>151</v>
      </c>
      <c r="AB1285" s="80" t="s">
        <v>147</v>
      </c>
      <c r="AC1285" s="80" t="s">
        <v>61</v>
      </c>
      <c r="AD1285" s="80" t="s">
        <v>16</v>
      </c>
      <c r="AE1285" s="80" t="s">
        <v>19</v>
      </c>
      <c r="AF1285" s="80" t="s">
        <v>149</v>
      </c>
      <c r="AG1285" s="80">
        <v>5.561289057135582</v>
      </c>
      <c r="AH1285" s="80" t="s">
        <v>33</v>
      </c>
      <c r="AI1285">
        <f t="shared" si="90"/>
        <v>2019</v>
      </c>
    </row>
    <row r="1286" spans="27:35" x14ac:dyDescent="0.3">
      <c r="AA1286" s="80" t="s">
        <v>151</v>
      </c>
      <c r="AB1286" s="80" t="s">
        <v>147</v>
      </c>
      <c r="AC1286" s="80" t="s">
        <v>61</v>
      </c>
      <c r="AD1286" s="80" t="s">
        <v>16</v>
      </c>
      <c r="AE1286" s="80" t="s">
        <v>19</v>
      </c>
      <c r="AF1286" s="80" t="s">
        <v>145</v>
      </c>
      <c r="AG1286" s="80">
        <v>6401.7214484885335</v>
      </c>
      <c r="AH1286" s="80" t="s">
        <v>33</v>
      </c>
      <c r="AI1286">
        <f t="shared" si="90"/>
        <v>2019</v>
      </c>
    </row>
    <row r="1287" spans="27:35" x14ac:dyDescent="0.3">
      <c r="AA1287" s="80" t="s">
        <v>151</v>
      </c>
      <c r="AB1287" s="80" t="s">
        <v>147</v>
      </c>
      <c r="AC1287" s="80" t="s">
        <v>61</v>
      </c>
      <c r="AD1287" s="80" t="s">
        <v>16</v>
      </c>
      <c r="AE1287" s="80" t="s">
        <v>17</v>
      </c>
      <c r="AF1287" s="80" t="s">
        <v>149</v>
      </c>
      <c r="AG1287" s="80">
        <v>2.0397840440273285</v>
      </c>
      <c r="AH1287" s="80" t="s">
        <v>33</v>
      </c>
      <c r="AI1287">
        <f t="shared" si="90"/>
        <v>2019</v>
      </c>
    </row>
    <row r="1288" spans="27:35" x14ac:dyDescent="0.3">
      <c r="AA1288" s="80" t="s">
        <v>151</v>
      </c>
      <c r="AB1288" s="80" t="s">
        <v>147</v>
      </c>
      <c r="AC1288" s="80" t="s">
        <v>61</v>
      </c>
      <c r="AD1288" s="80" t="s">
        <v>16</v>
      </c>
      <c r="AE1288" s="80" t="s">
        <v>17</v>
      </c>
      <c r="AF1288" s="80" t="s">
        <v>145</v>
      </c>
      <c r="AG1288" s="80">
        <v>3298.7483329512179</v>
      </c>
      <c r="AH1288" s="80" t="s">
        <v>33</v>
      </c>
      <c r="AI1288">
        <f t="shared" si="90"/>
        <v>2019</v>
      </c>
    </row>
    <row r="1289" spans="27:35" x14ac:dyDescent="0.3">
      <c r="AA1289" s="80" t="s">
        <v>151</v>
      </c>
      <c r="AB1289" s="80" t="s">
        <v>147</v>
      </c>
      <c r="AC1289" s="80" t="s">
        <v>61</v>
      </c>
      <c r="AD1289" s="80" t="s">
        <v>13</v>
      </c>
      <c r="AE1289" s="80" t="s">
        <v>5</v>
      </c>
      <c r="AF1289" s="80" t="s">
        <v>145</v>
      </c>
      <c r="AG1289" s="80">
        <v>84.449448015540838</v>
      </c>
      <c r="AH1289" s="80" t="s">
        <v>33</v>
      </c>
      <c r="AI1289">
        <f t="shared" si="90"/>
        <v>2019</v>
      </c>
    </row>
    <row r="1290" spans="27:35" x14ac:dyDescent="0.3">
      <c r="AA1290" s="80" t="s">
        <v>151</v>
      </c>
      <c r="AB1290" s="80" t="s">
        <v>147</v>
      </c>
      <c r="AC1290" s="80" t="s">
        <v>61</v>
      </c>
      <c r="AD1290" s="80" t="s">
        <v>13</v>
      </c>
      <c r="AE1290" s="80" t="s">
        <v>7</v>
      </c>
      <c r="AF1290" s="80" t="s">
        <v>145</v>
      </c>
      <c r="AG1290" s="80">
        <v>12212.450504921377</v>
      </c>
      <c r="AH1290" s="80">
        <v>0.64246552999999995</v>
      </c>
      <c r="AI1290">
        <f t="shared" ref="AI1290:AI1353" si="91">VALUE(LEFT(AA1290,4))</f>
        <v>2019</v>
      </c>
    </row>
    <row r="1291" spans="27:35" x14ac:dyDescent="0.3">
      <c r="AA1291" s="80" t="s">
        <v>151</v>
      </c>
      <c r="AB1291" s="80" t="s">
        <v>147</v>
      </c>
      <c r="AC1291" s="80" t="s">
        <v>61</v>
      </c>
      <c r="AD1291" s="80" t="s">
        <v>13</v>
      </c>
      <c r="AE1291" s="80" t="s">
        <v>14</v>
      </c>
      <c r="AF1291" s="80" t="s">
        <v>149</v>
      </c>
      <c r="AG1291" s="80">
        <v>3.0731149911880493</v>
      </c>
      <c r="AH1291" s="80">
        <v>2.32304215</v>
      </c>
      <c r="AI1291">
        <f t="shared" si="91"/>
        <v>2019</v>
      </c>
    </row>
    <row r="1292" spans="27:35" x14ac:dyDescent="0.3">
      <c r="AA1292" s="80" t="s">
        <v>151</v>
      </c>
      <c r="AB1292" s="80" t="s">
        <v>147</v>
      </c>
      <c r="AC1292" s="80" t="s">
        <v>61</v>
      </c>
      <c r="AD1292" s="80" t="s">
        <v>13</v>
      </c>
      <c r="AE1292" s="80" t="s">
        <v>14</v>
      </c>
      <c r="AF1292" s="80" t="s">
        <v>145</v>
      </c>
      <c r="AG1292" s="80">
        <v>30623.561888154596</v>
      </c>
      <c r="AH1292" s="80">
        <v>1.1642021899999999</v>
      </c>
      <c r="AI1292">
        <f t="shared" si="91"/>
        <v>2019</v>
      </c>
    </row>
    <row r="1293" spans="27:35" x14ac:dyDescent="0.3">
      <c r="AA1293" s="80" t="s">
        <v>151</v>
      </c>
      <c r="AB1293" s="80" t="s">
        <v>147</v>
      </c>
      <c r="AC1293" s="80" t="s">
        <v>61</v>
      </c>
      <c r="AD1293" s="80" t="s">
        <v>13</v>
      </c>
      <c r="AE1293" s="80" t="s">
        <v>6</v>
      </c>
      <c r="AF1293" s="80" t="s">
        <v>145</v>
      </c>
      <c r="AG1293" s="80">
        <v>395.62688000127673</v>
      </c>
      <c r="AH1293" s="80" t="s">
        <v>33</v>
      </c>
      <c r="AI1293">
        <f t="shared" si="91"/>
        <v>2019</v>
      </c>
    </row>
    <row r="1294" spans="27:35" x14ac:dyDescent="0.3">
      <c r="AA1294" s="80" t="s">
        <v>151</v>
      </c>
      <c r="AB1294" s="80" t="s">
        <v>147</v>
      </c>
      <c r="AC1294" s="80" t="s">
        <v>61</v>
      </c>
      <c r="AD1294" s="80" t="s">
        <v>15</v>
      </c>
      <c r="AE1294" s="80" t="s">
        <v>14</v>
      </c>
      <c r="AF1294" s="80" t="s">
        <v>149</v>
      </c>
      <c r="AG1294" s="80">
        <v>0.87096697092056274</v>
      </c>
      <c r="AH1294" s="80">
        <v>0.76726335000000001</v>
      </c>
      <c r="AI1294">
        <f t="shared" si="91"/>
        <v>2019</v>
      </c>
    </row>
    <row r="1295" spans="27:35" x14ac:dyDescent="0.3">
      <c r="AA1295" s="80" t="s">
        <v>151</v>
      </c>
      <c r="AB1295" s="80" t="s">
        <v>147</v>
      </c>
      <c r="AC1295" s="80" t="s">
        <v>61</v>
      </c>
      <c r="AD1295" s="80" t="s">
        <v>15</v>
      </c>
      <c r="AE1295" s="80" t="s">
        <v>14</v>
      </c>
      <c r="AF1295" s="80" t="s">
        <v>145</v>
      </c>
      <c r="AG1295" s="80">
        <v>20342.724628694355</v>
      </c>
      <c r="AH1295" s="80">
        <v>1.0658211099999999</v>
      </c>
      <c r="AI1295">
        <f t="shared" si="91"/>
        <v>2019</v>
      </c>
    </row>
    <row r="1296" spans="27:35" x14ac:dyDescent="0.3">
      <c r="AA1296" s="80" t="s">
        <v>151</v>
      </c>
      <c r="AB1296" s="80" t="s">
        <v>147</v>
      </c>
      <c r="AC1296" s="80" t="s">
        <v>61</v>
      </c>
      <c r="AD1296" s="80" t="s">
        <v>15</v>
      </c>
      <c r="AE1296" s="80" t="s">
        <v>12</v>
      </c>
      <c r="AF1296" s="80" t="s">
        <v>145</v>
      </c>
      <c r="AG1296" s="80">
        <v>943.42042898759246</v>
      </c>
      <c r="AH1296" s="80">
        <v>0.48535230000000001</v>
      </c>
      <c r="AI1296">
        <f t="shared" si="91"/>
        <v>2019</v>
      </c>
    </row>
    <row r="1297" spans="27:35" x14ac:dyDescent="0.3">
      <c r="AA1297" s="80" t="s">
        <v>151</v>
      </c>
      <c r="AB1297" s="80" t="s">
        <v>147</v>
      </c>
      <c r="AC1297" s="80" t="s">
        <v>61</v>
      </c>
      <c r="AD1297" s="80" t="s">
        <v>4</v>
      </c>
      <c r="AE1297" s="80" t="s">
        <v>5</v>
      </c>
      <c r="AF1297" s="80" t="s">
        <v>145</v>
      </c>
      <c r="AG1297" s="80">
        <v>7393.4371212311089</v>
      </c>
      <c r="AH1297" s="80" t="s">
        <v>33</v>
      </c>
      <c r="AI1297">
        <f t="shared" si="91"/>
        <v>2019</v>
      </c>
    </row>
    <row r="1298" spans="27:35" x14ac:dyDescent="0.3">
      <c r="AA1298" s="80" t="s">
        <v>151</v>
      </c>
      <c r="AB1298" s="80" t="s">
        <v>147</v>
      </c>
      <c r="AC1298" s="80" t="s">
        <v>61</v>
      </c>
      <c r="AD1298" s="80" t="s">
        <v>4</v>
      </c>
      <c r="AE1298" s="80" t="s">
        <v>7</v>
      </c>
      <c r="AF1298" s="80" t="s">
        <v>145</v>
      </c>
      <c r="AG1298" s="80">
        <v>351839.57192721218</v>
      </c>
      <c r="AH1298" s="80">
        <v>0.78280713999999996</v>
      </c>
      <c r="AI1298">
        <f t="shared" si="91"/>
        <v>2019</v>
      </c>
    </row>
    <row r="1299" spans="27:35" x14ac:dyDescent="0.3">
      <c r="AA1299" s="80" t="s">
        <v>151</v>
      </c>
      <c r="AB1299" s="80" t="s">
        <v>147</v>
      </c>
      <c r="AC1299" s="80" t="s">
        <v>61</v>
      </c>
      <c r="AD1299" s="80" t="s">
        <v>4</v>
      </c>
      <c r="AE1299" s="80" t="s">
        <v>8</v>
      </c>
      <c r="AF1299" s="80" t="s">
        <v>145</v>
      </c>
      <c r="AG1299" s="80">
        <v>110078.27401385829</v>
      </c>
      <c r="AH1299" s="80">
        <v>1.46037938</v>
      </c>
      <c r="AI1299">
        <f t="shared" si="91"/>
        <v>2019</v>
      </c>
    </row>
    <row r="1300" spans="27:35" x14ac:dyDescent="0.3">
      <c r="AA1300" s="80" t="s">
        <v>151</v>
      </c>
      <c r="AB1300" s="80" t="s">
        <v>147</v>
      </c>
      <c r="AC1300" s="80" t="s">
        <v>61</v>
      </c>
      <c r="AD1300" s="80" t="s">
        <v>4</v>
      </c>
      <c r="AE1300" s="80" t="s">
        <v>9</v>
      </c>
      <c r="AF1300" s="80" t="s">
        <v>145</v>
      </c>
      <c r="AG1300" s="80">
        <v>64414.472209520638</v>
      </c>
      <c r="AH1300" s="80">
        <v>0.82175396000000001</v>
      </c>
      <c r="AI1300">
        <f t="shared" si="91"/>
        <v>2019</v>
      </c>
    </row>
    <row r="1301" spans="27:35" x14ac:dyDescent="0.3">
      <c r="AA1301" s="80" t="s">
        <v>151</v>
      </c>
      <c r="AB1301" s="80" t="s">
        <v>147</v>
      </c>
      <c r="AC1301" s="80" t="s">
        <v>61</v>
      </c>
      <c r="AD1301" s="80" t="s">
        <v>4</v>
      </c>
      <c r="AE1301" s="80" t="s">
        <v>6</v>
      </c>
      <c r="AF1301" s="80" t="s">
        <v>145</v>
      </c>
      <c r="AG1301" s="80">
        <v>27045.469670537859</v>
      </c>
      <c r="AH1301" s="80" t="s">
        <v>33</v>
      </c>
      <c r="AI1301">
        <f t="shared" si="91"/>
        <v>2019</v>
      </c>
    </row>
    <row r="1302" spans="27:35" x14ac:dyDescent="0.3">
      <c r="AA1302" s="80" t="s">
        <v>151</v>
      </c>
      <c r="AB1302" s="80" t="s">
        <v>147</v>
      </c>
      <c r="AC1302" s="80" t="s">
        <v>61</v>
      </c>
      <c r="AD1302" s="80" t="s">
        <v>4</v>
      </c>
      <c r="AE1302" s="80" t="s">
        <v>10</v>
      </c>
      <c r="AF1302" s="80" t="s">
        <v>145</v>
      </c>
      <c r="AG1302" s="80">
        <v>2248.2805960252881</v>
      </c>
      <c r="AH1302" s="80">
        <v>2.8509498</v>
      </c>
      <c r="AI1302">
        <f t="shared" si="91"/>
        <v>2019</v>
      </c>
    </row>
    <row r="1303" spans="27:35" x14ac:dyDescent="0.3">
      <c r="AA1303" s="80" t="s">
        <v>151</v>
      </c>
      <c r="AB1303" s="80" t="s">
        <v>147</v>
      </c>
      <c r="AC1303" s="80" t="s">
        <v>61</v>
      </c>
      <c r="AD1303" s="80" t="s">
        <v>11</v>
      </c>
      <c r="AE1303" s="80" t="s">
        <v>8</v>
      </c>
      <c r="AF1303" s="80" t="s">
        <v>145</v>
      </c>
      <c r="AG1303" s="80">
        <v>17807.222309198231</v>
      </c>
      <c r="AH1303" s="80">
        <v>1.0297102600000001</v>
      </c>
      <c r="AI1303">
        <f t="shared" si="91"/>
        <v>2019</v>
      </c>
    </row>
    <row r="1304" spans="27:35" x14ac:dyDescent="0.3">
      <c r="AA1304" s="80" t="s">
        <v>151</v>
      </c>
      <c r="AB1304" s="80" t="s">
        <v>147</v>
      </c>
      <c r="AC1304" s="80" t="s">
        <v>61</v>
      </c>
      <c r="AD1304" s="80" t="s">
        <v>11</v>
      </c>
      <c r="AE1304" s="80" t="s">
        <v>9</v>
      </c>
      <c r="AF1304" s="80" t="s">
        <v>145</v>
      </c>
      <c r="AG1304" s="80">
        <v>5115.0515656881034</v>
      </c>
      <c r="AH1304" s="80">
        <v>0.71231438999999996</v>
      </c>
      <c r="AI1304">
        <f t="shared" si="91"/>
        <v>2019</v>
      </c>
    </row>
    <row r="1305" spans="27:35" x14ac:dyDescent="0.3">
      <c r="AA1305" s="80" t="s">
        <v>151</v>
      </c>
      <c r="AB1305" s="80" t="s">
        <v>147</v>
      </c>
      <c r="AC1305" s="80" t="s">
        <v>61</v>
      </c>
      <c r="AD1305" s="80" t="s">
        <v>11</v>
      </c>
      <c r="AE1305" s="80" t="s">
        <v>10</v>
      </c>
      <c r="AF1305" s="80" t="s">
        <v>145</v>
      </c>
      <c r="AG1305" s="80">
        <v>314.45268600806594</v>
      </c>
      <c r="AH1305" s="80">
        <v>1.4930257</v>
      </c>
      <c r="AI1305">
        <f t="shared" si="91"/>
        <v>2019</v>
      </c>
    </row>
    <row r="1306" spans="27:35" x14ac:dyDescent="0.3">
      <c r="AA1306" s="80" t="s">
        <v>151</v>
      </c>
      <c r="AB1306" s="80" t="s">
        <v>147</v>
      </c>
      <c r="AC1306" s="80" t="s">
        <v>61</v>
      </c>
      <c r="AD1306" s="80" t="s">
        <v>11</v>
      </c>
      <c r="AE1306" s="80" t="s">
        <v>12</v>
      </c>
      <c r="AF1306" s="80" t="s">
        <v>145</v>
      </c>
      <c r="AG1306" s="80">
        <v>3722.6075019910932</v>
      </c>
      <c r="AH1306" s="80">
        <v>0.68661086000000005</v>
      </c>
      <c r="AI1306">
        <f t="shared" si="91"/>
        <v>2019</v>
      </c>
    </row>
    <row r="1307" spans="27:35" x14ac:dyDescent="0.3">
      <c r="AA1307" s="80" t="s">
        <v>151</v>
      </c>
      <c r="AB1307" s="80" t="s">
        <v>147</v>
      </c>
      <c r="AC1307" s="80" t="s">
        <v>62</v>
      </c>
      <c r="AD1307" s="80" t="s">
        <v>27</v>
      </c>
      <c r="AE1307" s="80" t="s">
        <v>28</v>
      </c>
      <c r="AF1307" s="80" t="s">
        <v>145</v>
      </c>
      <c r="AG1307" s="80">
        <v>310.23763092979789</v>
      </c>
      <c r="AH1307" s="80" t="s">
        <v>33</v>
      </c>
      <c r="AI1307">
        <f t="shared" si="91"/>
        <v>2019</v>
      </c>
    </row>
    <row r="1308" spans="27:35" x14ac:dyDescent="0.3">
      <c r="AA1308" s="80" t="s">
        <v>151</v>
      </c>
      <c r="AB1308" s="80" t="s">
        <v>147</v>
      </c>
      <c r="AC1308" s="80" t="s">
        <v>62</v>
      </c>
      <c r="AD1308" s="80" t="s">
        <v>20</v>
      </c>
      <c r="AE1308" s="80" t="s">
        <v>5</v>
      </c>
      <c r="AF1308" s="80" t="s">
        <v>145</v>
      </c>
      <c r="AG1308" s="80">
        <v>10</v>
      </c>
      <c r="AH1308" s="80" t="s">
        <v>33</v>
      </c>
      <c r="AI1308">
        <f t="shared" si="91"/>
        <v>2019</v>
      </c>
    </row>
    <row r="1309" spans="27:35" x14ac:dyDescent="0.3">
      <c r="AA1309" s="80" t="s">
        <v>151</v>
      </c>
      <c r="AB1309" s="80" t="s">
        <v>147</v>
      </c>
      <c r="AC1309" s="80" t="s">
        <v>62</v>
      </c>
      <c r="AD1309" s="80" t="s">
        <v>20</v>
      </c>
      <c r="AE1309" s="80" t="s">
        <v>7</v>
      </c>
      <c r="AF1309" s="80" t="s">
        <v>145</v>
      </c>
      <c r="AG1309" s="80">
        <v>10505.675250992179</v>
      </c>
      <c r="AH1309" s="80" t="s">
        <v>33</v>
      </c>
      <c r="AI1309">
        <f t="shared" si="91"/>
        <v>2019</v>
      </c>
    </row>
    <row r="1310" spans="27:35" x14ac:dyDescent="0.3">
      <c r="AA1310" s="80" t="s">
        <v>151</v>
      </c>
      <c r="AB1310" s="80" t="s">
        <v>147</v>
      </c>
      <c r="AC1310" s="80" t="s">
        <v>62</v>
      </c>
      <c r="AD1310" s="80" t="s">
        <v>20</v>
      </c>
      <c r="AE1310" s="80" t="s">
        <v>14</v>
      </c>
      <c r="AF1310" s="80" t="s">
        <v>145</v>
      </c>
      <c r="AG1310" s="80">
        <v>4049.9182699471712</v>
      </c>
      <c r="AH1310" s="80" t="s">
        <v>33</v>
      </c>
      <c r="AI1310">
        <f t="shared" si="91"/>
        <v>2019</v>
      </c>
    </row>
    <row r="1311" spans="27:35" x14ac:dyDescent="0.3">
      <c r="AA1311" s="80" t="s">
        <v>151</v>
      </c>
      <c r="AB1311" s="80" t="s">
        <v>147</v>
      </c>
      <c r="AC1311" s="80" t="s">
        <v>62</v>
      </c>
      <c r="AD1311" s="80" t="s">
        <v>20</v>
      </c>
      <c r="AE1311" s="80" t="s">
        <v>6</v>
      </c>
      <c r="AF1311" s="80" t="s">
        <v>145</v>
      </c>
      <c r="AG1311" s="80">
        <v>297</v>
      </c>
      <c r="AH1311" s="80" t="s">
        <v>33</v>
      </c>
      <c r="AI1311">
        <f t="shared" si="91"/>
        <v>2019</v>
      </c>
    </row>
    <row r="1312" spans="27:35" x14ac:dyDescent="0.3">
      <c r="AA1312" s="80" t="s">
        <v>151</v>
      </c>
      <c r="AB1312" s="80" t="s">
        <v>147</v>
      </c>
      <c r="AC1312" s="80" t="s">
        <v>62</v>
      </c>
      <c r="AD1312" s="80" t="s">
        <v>24</v>
      </c>
      <c r="AE1312" s="80" t="s">
        <v>22</v>
      </c>
      <c r="AF1312" s="80" t="s">
        <v>145</v>
      </c>
      <c r="AG1312" s="80">
        <v>1810.1171969361603</v>
      </c>
      <c r="AH1312" s="80" t="s">
        <v>33</v>
      </c>
      <c r="AI1312">
        <f t="shared" si="91"/>
        <v>2019</v>
      </c>
    </row>
    <row r="1313" spans="27:35" x14ac:dyDescent="0.3">
      <c r="AA1313" s="80" t="s">
        <v>151</v>
      </c>
      <c r="AB1313" s="80" t="s">
        <v>147</v>
      </c>
      <c r="AC1313" s="80" t="s">
        <v>62</v>
      </c>
      <c r="AD1313" s="80" t="s">
        <v>24</v>
      </c>
      <c r="AE1313" s="80" t="s">
        <v>23</v>
      </c>
      <c r="AF1313" s="80" t="s">
        <v>145</v>
      </c>
      <c r="AG1313" s="80">
        <v>1790.4311789534986</v>
      </c>
      <c r="AH1313" s="80" t="s">
        <v>33</v>
      </c>
      <c r="AI1313">
        <f t="shared" si="91"/>
        <v>2019</v>
      </c>
    </row>
    <row r="1314" spans="27:35" x14ac:dyDescent="0.3">
      <c r="AA1314" s="80" t="s">
        <v>151</v>
      </c>
      <c r="AB1314" s="80" t="s">
        <v>147</v>
      </c>
      <c r="AC1314" s="80" t="s">
        <v>62</v>
      </c>
      <c r="AD1314" s="80" t="s">
        <v>116</v>
      </c>
      <c r="AE1314" s="80" t="s">
        <v>22</v>
      </c>
      <c r="AF1314" s="80" t="s">
        <v>145</v>
      </c>
      <c r="AG1314" s="80">
        <v>4665.234376847744</v>
      </c>
      <c r="AH1314" s="80" t="s">
        <v>33</v>
      </c>
      <c r="AI1314">
        <f t="shared" si="91"/>
        <v>2019</v>
      </c>
    </row>
    <row r="1315" spans="27:35" x14ac:dyDescent="0.3">
      <c r="AA1315" s="80" t="s">
        <v>151</v>
      </c>
      <c r="AB1315" s="80" t="s">
        <v>147</v>
      </c>
      <c r="AC1315" s="80" t="s">
        <v>62</v>
      </c>
      <c r="AD1315" s="80" t="s">
        <v>116</v>
      </c>
      <c r="AE1315" s="80" t="s">
        <v>23</v>
      </c>
      <c r="AF1315" s="80" t="s">
        <v>145</v>
      </c>
      <c r="AG1315" s="80">
        <v>5423.4440640062094</v>
      </c>
      <c r="AH1315" s="80" t="s">
        <v>33</v>
      </c>
      <c r="AI1315">
        <f t="shared" si="91"/>
        <v>2019</v>
      </c>
    </row>
    <row r="1316" spans="27:35" x14ac:dyDescent="0.3">
      <c r="AA1316" s="80" t="s">
        <v>151</v>
      </c>
      <c r="AB1316" s="80" t="s">
        <v>147</v>
      </c>
      <c r="AC1316" s="80" t="s">
        <v>62</v>
      </c>
      <c r="AD1316" s="80" t="s">
        <v>26</v>
      </c>
      <c r="AE1316" s="80" t="s">
        <v>18</v>
      </c>
      <c r="AF1316" s="80" t="s">
        <v>149</v>
      </c>
      <c r="AG1316" s="80">
        <v>1.7096759676933289</v>
      </c>
      <c r="AH1316" s="80" t="s">
        <v>33</v>
      </c>
      <c r="AI1316">
        <f t="shared" si="91"/>
        <v>2019</v>
      </c>
    </row>
    <row r="1317" spans="27:35" x14ac:dyDescent="0.3">
      <c r="AA1317" s="80" t="s">
        <v>151</v>
      </c>
      <c r="AB1317" s="80" t="s">
        <v>147</v>
      </c>
      <c r="AC1317" s="80" t="s">
        <v>62</v>
      </c>
      <c r="AD1317" s="80" t="s">
        <v>26</v>
      </c>
      <c r="AE1317" s="80" t="s">
        <v>18</v>
      </c>
      <c r="AF1317" s="80" t="s">
        <v>145</v>
      </c>
      <c r="AG1317" s="80">
        <v>18324.918215896934</v>
      </c>
      <c r="AH1317" s="80" t="s">
        <v>33</v>
      </c>
      <c r="AI1317">
        <f t="shared" si="91"/>
        <v>2019</v>
      </c>
    </row>
    <row r="1318" spans="27:35" x14ac:dyDescent="0.3">
      <c r="AA1318" s="80" t="s">
        <v>151</v>
      </c>
      <c r="AB1318" s="80" t="s">
        <v>147</v>
      </c>
      <c r="AC1318" s="80" t="s">
        <v>62</v>
      </c>
      <c r="AD1318" s="80" t="s">
        <v>26</v>
      </c>
      <c r="AE1318" s="80" t="s">
        <v>19</v>
      </c>
      <c r="AF1318" s="80" t="s">
        <v>149</v>
      </c>
      <c r="AG1318" s="80">
        <v>1</v>
      </c>
      <c r="AH1318" s="80" t="s">
        <v>33</v>
      </c>
      <c r="AI1318">
        <f t="shared" si="91"/>
        <v>2019</v>
      </c>
    </row>
    <row r="1319" spans="27:35" x14ac:dyDescent="0.3">
      <c r="AA1319" s="80" t="s">
        <v>151</v>
      </c>
      <c r="AB1319" s="80" t="s">
        <v>147</v>
      </c>
      <c r="AC1319" s="80" t="s">
        <v>62</v>
      </c>
      <c r="AD1319" s="80" t="s">
        <v>26</v>
      </c>
      <c r="AE1319" s="80" t="s">
        <v>19</v>
      </c>
      <c r="AF1319" s="80" t="s">
        <v>145</v>
      </c>
      <c r="AG1319" s="80">
        <v>25077.42143458873</v>
      </c>
      <c r="AH1319" s="80" t="s">
        <v>33</v>
      </c>
      <c r="AI1319">
        <f t="shared" si="91"/>
        <v>2019</v>
      </c>
    </row>
    <row r="1320" spans="27:35" x14ac:dyDescent="0.3">
      <c r="AA1320" s="80" t="s">
        <v>151</v>
      </c>
      <c r="AB1320" s="80" t="s">
        <v>147</v>
      </c>
      <c r="AC1320" s="80" t="s">
        <v>62</v>
      </c>
      <c r="AD1320" s="80" t="s">
        <v>26</v>
      </c>
      <c r="AE1320" s="80" t="s">
        <v>17</v>
      </c>
      <c r="AF1320" s="80" t="s">
        <v>149</v>
      </c>
      <c r="AG1320" s="80">
        <v>0.19354799389839172</v>
      </c>
      <c r="AH1320" s="80" t="s">
        <v>33</v>
      </c>
      <c r="AI1320">
        <f t="shared" si="91"/>
        <v>2019</v>
      </c>
    </row>
    <row r="1321" spans="27:35" x14ac:dyDescent="0.3">
      <c r="AA1321" s="80" t="s">
        <v>151</v>
      </c>
      <c r="AB1321" s="80" t="s">
        <v>147</v>
      </c>
      <c r="AC1321" s="80" t="s">
        <v>62</v>
      </c>
      <c r="AD1321" s="80" t="s">
        <v>26</v>
      </c>
      <c r="AE1321" s="80" t="s">
        <v>17</v>
      </c>
      <c r="AF1321" s="80" t="s">
        <v>145</v>
      </c>
      <c r="AG1321" s="80">
        <v>1303.9268779605627</v>
      </c>
      <c r="AH1321" s="80" t="s">
        <v>33</v>
      </c>
      <c r="AI1321">
        <f t="shared" si="91"/>
        <v>2019</v>
      </c>
    </row>
    <row r="1322" spans="27:35" x14ac:dyDescent="0.3">
      <c r="AA1322" s="80" t="s">
        <v>151</v>
      </c>
      <c r="AB1322" s="80" t="s">
        <v>147</v>
      </c>
      <c r="AC1322" s="80" t="s">
        <v>62</v>
      </c>
      <c r="AD1322" s="80" t="s">
        <v>25</v>
      </c>
      <c r="AE1322" s="80" t="s">
        <v>18</v>
      </c>
      <c r="AF1322" s="80" t="s">
        <v>145</v>
      </c>
      <c r="AG1322" s="80">
        <v>521.32257997989655</v>
      </c>
      <c r="AH1322" s="80" t="s">
        <v>33</v>
      </c>
      <c r="AI1322">
        <f t="shared" si="91"/>
        <v>2019</v>
      </c>
    </row>
    <row r="1323" spans="27:35" x14ac:dyDescent="0.3">
      <c r="AA1323" s="80" t="s">
        <v>151</v>
      </c>
      <c r="AB1323" s="80" t="s">
        <v>147</v>
      </c>
      <c r="AC1323" s="80" t="s">
        <v>62</v>
      </c>
      <c r="AD1323" s="80" t="s">
        <v>25</v>
      </c>
      <c r="AE1323" s="80" t="s">
        <v>19</v>
      </c>
      <c r="AF1323" s="80" t="s">
        <v>145</v>
      </c>
      <c r="AG1323" s="80">
        <v>3956.1268760226667</v>
      </c>
      <c r="AH1323" s="80" t="s">
        <v>33</v>
      </c>
      <c r="AI1323">
        <f t="shared" si="91"/>
        <v>2019</v>
      </c>
    </row>
    <row r="1324" spans="27:35" x14ac:dyDescent="0.3">
      <c r="AA1324" s="80" t="s">
        <v>151</v>
      </c>
      <c r="AB1324" s="80" t="s">
        <v>147</v>
      </c>
      <c r="AC1324" s="80" t="s">
        <v>62</v>
      </c>
      <c r="AD1324" s="80" t="s">
        <v>25</v>
      </c>
      <c r="AE1324" s="80" t="s">
        <v>17</v>
      </c>
      <c r="AF1324" s="80" t="s">
        <v>145</v>
      </c>
      <c r="AG1324" s="80">
        <v>1176.5064499378204</v>
      </c>
      <c r="AH1324" s="80" t="s">
        <v>33</v>
      </c>
      <c r="AI1324">
        <f t="shared" si="91"/>
        <v>2019</v>
      </c>
    </row>
    <row r="1325" spans="27:35" x14ac:dyDescent="0.3">
      <c r="AA1325" s="80" t="s">
        <v>151</v>
      </c>
      <c r="AB1325" s="80" t="s">
        <v>147</v>
      </c>
      <c r="AC1325" s="80" t="s">
        <v>62</v>
      </c>
      <c r="AD1325" s="80" t="s">
        <v>16</v>
      </c>
      <c r="AE1325" s="80" t="s">
        <v>18</v>
      </c>
      <c r="AF1325" s="80" t="s">
        <v>149</v>
      </c>
      <c r="AG1325" s="80">
        <v>30.915029052644968</v>
      </c>
      <c r="AH1325" s="80" t="s">
        <v>33</v>
      </c>
      <c r="AI1325">
        <f t="shared" si="91"/>
        <v>2019</v>
      </c>
    </row>
    <row r="1326" spans="27:35" x14ac:dyDescent="0.3">
      <c r="AA1326" s="80" t="s">
        <v>151</v>
      </c>
      <c r="AB1326" s="80" t="s">
        <v>147</v>
      </c>
      <c r="AC1326" s="80" t="s">
        <v>62</v>
      </c>
      <c r="AD1326" s="80" t="s">
        <v>16</v>
      </c>
      <c r="AE1326" s="80" t="s">
        <v>18</v>
      </c>
      <c r="AF1326" s="80" t="s">
        <v>145</v>
      </c>
      <c r="AG1326" s="80">
        <v>42376.477793093771</v>
      </c>
      <c r="AH1326" s="80" t="s">
        <v>33</v>
      </c>
      <c r="AI1326">
        <f t="shared" si="91"/>
        <v>2019</v>
      </c>
    </row>
    <row r="1327" spans="27:35" x14ac:dyDescent="0.3">
      <c r="AA1327" s="80" t="s">
        <v>151</v>
      </c>
      <c r="AB1327" s="80" t="s">
        <v>147</v>
      </c>
      <c r="AC1327" s="80" t="s">
        <v>62</v>
      </c>
      <c r="AD1327" s="80" t="s">
        <v>16</v>
      </c>
      <c r="AE1327" s="80" t="s">
        <v>19</v>
      </c>
      <c r="AF1327" s="80" t="s">
        <v>149</v>
      </c>
      <c r="AG1327" s="80">
        <v>7.5892429351806641</v>
      </c>
      <c r="AH1327" s="80" t="s">
        <v>33</v>
      </c>
      <c r="AI1327">
        <f t="shared" si="91"/>
        <v>2019</v>
      </c>
    </row>
    <row r="1328" spans="27:35" x14ac:dyDescent="0.3">
      <c r="AA1328" s="80" t="s">
        <v>151</v>
      </c>
      <c r="AB1328" s="80" t="s">
        <v>147</v>
      </c>
      <c r="AC1328" s="80" t="s">
        <v>62</v>
      </c>
      <c r="AD1328" s="80" t="s">
        <v>16</v>
      </c>
      <c r="AE1328" s="80" t="s">
        <v>19</v>
      </c>
      <c r="AF1328" s="80" t="s">
        <v>145</v>
      </c>
      <c r="AG1328" s="80">
        <v>33915.158921372145</v>
      </c>
      <c r="AH1328" s="80" t="s">
        <v>33</v>
      </c>
      <c r="AI1328">
        <f t="shared" si="91"/>
        <v>2019</v>
      </c>
    </row>
    <row r="1329" spans="27:35" x14ac:dyDescent="0.3">
      <c r="AA1329" s="80" t="s">
        <v>151</v>
      </c>
      <c r="AB1329" s="80" t="s">
        <v>147</v>
      </c>
      <c r="AC1329" s="80" t="s">
        <v>62</v>
      </c>
      <c r="AD1329" s="80" t="s">
        <v>16</v>
      </c>
      <c r="AE1329" s="80" t="s">
        <v>17</v>
      </c>
      <c r="AF1329" s="80" t="s">
        <v>149</v>
      </c>
      <c r="AG1329" s="80">
        <v>1.9677410125732422</v>
      </c>
      <c r="AH1329" s="80" t="s">
        <v>33</v>
      </c>
      <c r="AI1329">
        <f t="shared" si="91"/>
        <v>2019</v>
      </c>
    </row>
    <row r="1330" spans="27:35" x14ac:dyDescent="0.3">
      <c r="AA1330" s="80" t="s">
        <v>151</v>
      </c>
      <c r="AB1330" s="80" t="s">
        <v>147</v>
      </c>
      <c r="AC1330" s="80" t="s">
        <v>62</v>
      </c>
      <c r="AD1330" s="80" t="s">
        <v>16</v>
      </c>
      <c r="AE1330" s="80" t="s">
        <v>17</v>
      </c>
      <c r="AF1330" s="80" t="s">
        <v>145</v>
      </c>
      <c r="AG1330" s="80">
        <v>5482.6870358511806</v>
      </c>
      <c r="AH1330" s="80" t="s">
        <v>33</v>
      </c>
      <c r="AI1330">
        <f t="shared" si="91"/>
        <v>2019</v>
      </c>
    </row>
    <row r="1331" spans="27:35" x14ac:dyDescent="0.3">
      <c r="AA1331" s="80" t="s">
        <v>151</v>
      </c>
      <c r="AB1331" s="80" t="s">
        <v>147</v>
      </c>
      <c r="AC1331" s="80" t="s">
        <v>62</v>
      </c>
      <c r="AD1331" s="80" t="s">
        <v>13</v>
      </c>
      <c r="AE1331" s="80" t="s">
        <v>5</v>
      </c>
      <c r="AF1331" s="80" t="s">
        <v>145</v>
      </c>
      <c r="AG1331" s="80">
        <v>94.695689965039492</v>
      </c>
      <c r="AH1331" s="80" t="s">
        <v>33</v>
      </c>
      <c r="AI1331">
        <f t="shared" si="91"/>
        <v>2019</v>
      </c>
    </row>
    <row r="1332" spans="27:35" x14ac:dyDescent="0.3">
      <c r="AA1332" s="80" t="s">
        <v>151</v>
      </c>
      <c r="AB1332" s="80" t="s">
        <v>147</v>
      </c>
      <c r="AC1332" s="80" t="s">
        <v>62</v>
      </c>
      <c r="AD1332" s="80" t="s">
        <v>13</v>
      </c>
      <c r="AE1332" s="80" t="s">
        <v>7</v>
      </c>
      <c r="AF1332" s="80" t="s">
        <v>145</v>
      </c>
      <c r="AG1332" s="80">
        <v>18589.079535610974</v>
      </c>
      <c r="AH1332" s="80">
        <v>0.66616160999999996</v>
      </c>
      <c r="AI1332">
        <f t="shared" si="91"/>
        <v>2019</v>
      </c>
    </row>
    <row r="1333" spans="27:35" x14ac:dyDescent="0.3">
      <c r="AA1333" s="80" t="s">
        <v>151</v>
      </c>
      <c r="AB1333" s="80" t="s">
        <v>147</v>
      </c>
      <c r="AC1333" s="80" t="s">
        <v>62</v>
      </c>
      <c r="AD1333" s="80" t="s">
        <v>13</v>
      </c>
      <c r="AE1333" s="80" t="s">
        <v>14</v>
      </c>
      <c r="AF1333" s="80" t="s">
        <v>149</v>
      </c>
      <c r="AG1333" s="80">
        <v>0.96774096786975861</v>
      </c>
      <c r="AH1333" s="80" t="s">
        <v>33</v>
      </c>
      <c r="AI1333">
        <f t="shared" si="91"/>
        <v>2019</v>
      </c>
    </row>
    <row r="1334" spans="27:35" x14ac:dyDescent="0.3">
      <c r="AA1334" s="80" t="s">
        <v>151</v>
      </c>
      <c r="AB1334" s="80" t="s">
        <v>147</v>
      </c>
      <c r="AC1334" s="80" t="s">
        <v>62</v>
      </c>
      <c r="AD1334" s="80" t="s">
        <v>13</v>
      </c>
      <c r="AE1334" s="80" t="s">
        <v>14</v>
      </c>
      <c r="AF1334" s="80" t="s">
        <v>145</v>
      </c>
      <c r="AG1334" s="80">
        <v>66512.313076812774</v>
      </c>
      <c r="AH1334" s="80">
        <v>1.18011658</v>
      </c>
      <c r="AI1334">
        <f t="shared" si="91"/>
        <v>2019</v>
      </c>
    </row>
    <row r="1335" spans="27:35" x14ac:dyDescent="0.3">
      <c r="AA1335" s="80" t="s">
        <v>151</v>
      </c>
      <c r="AB1335" s="80" t="s">
        <v>147</v>
      </c>
      <c r="AC1335" s="80" t="s">
        <v>62</v>
      </c>
      <c r="AD1335" s="80" t="s">
        <v>13</v>
      </c>
      <c r="AE1335" s="80" t="s">
        <v>6</v>
      </c>
      <c r="AF1335" s="80" t="s">
        <v>145</v>
      </c>
      <c r="AG1335" s="80">
        <v>429.44300799816847</v>
      </c>
      <c r="AH1335" s="80" t="s">
        <v>33</v>
      </c>
      <c r="AI1335">
        <f t="shared" si="91"/>
        <v>2019</v>
      </c>
    </row>
    <row r="1336" spans="27:35" x14ac:dyDescent="0.3">
      <c r="AA1336" s="80" t="s">
        <v>151</v>
      </c>
      <c r="AB1336" s="80" t="s">
        <v>147</v>
      </c>
      <c r="AC1336" s="80" t="s">
        <v>62</v>
      </c>
      <c r="AD1336" s="80" t="s">
        <v>15</v>
      </c>
      <c r="AE1336" s="80" t="s">
        <v>14</v>
      </c>
      <c r="AF1336" s="80" t="s">
        <v>149</v>
      </c>
      <c r="AG1336" s="80">
        <v>0.54838699102401733</v>
      </c>
      <c r="AH1336" s="80">
        <v>0.93191533000000004</v>
      </c>
      <c r="AI1336">
        <f t="shared" si="91"/>
        <v>2019</v>
      </c>
    </row>
    <row r="1337" spans="27:35" x14ac:dyDescent="0.3">
      <c r="AA1337" s="80" t="s">
        <v>151</v>
      </c>
      <c r="AB1337" s="80" t="s">
        <v>147</v>
      </c>
      <c r="AC1337" s="80" t="s">
        <v>62</v>
      </c>
      <c r="AD1337" s="80" t="s">
        <v>15</v>
      </c>
      <c r="AE1337" s="80" t="s">
        <v>14</v>
      </c>
      <c r="AF1337" s="80" t="s">
        <v>145</v>
      </c>
      <c r="AG1337" s="80">
        <v>67165.577227193862</v>
      </c>
      <c r="AH1337" s="80">
        <v>1.04611801</v>
      </c>
      <c r="AI1337">
        <f t="shared" si="91"/>
        <v>2019</v>
      </c>
    </row>
    <row r="1338" spans="27:35" x14ac:dyDescent="0.3">
      <c r="AA1338" s="80" t="s">
        <v>151</v>
      </c>
      <c r="AB1338" s="80" t="s">
        <v>147</v>
      </c>
      <c r="AC1338" s="80" t="s">
        <v>62</v>
      </c>
      <c r="AD1338" s="80" t="s">
        <v>15</v>
      </c>
      <c r="AE1338" s="80" t="s">
        <v>12</v>
      </c>
      <c r="AF1338" s="80" t="s">
        <v>145</v>
      </c>
      <c r="AG1338" s="80">
        <v>1819.3451609611511</v>
      </c>
      <c r="AH1338" s="80">
        <v>0.46452807000000002</v>
      </c>
      <c r="AI1338">
        <f t="shared" si="91"/>
        <v>2019</v>
      </c>
    </row>
    <row r="1339" spans="27:35" x14ac:dyDescent="0.3">
      <c r="AA1339" s="80" t="s">
        <v>151</v>
      </c>
      <c r="AB1339" s="80" t="s">
        <v>147</v>
      </c>
      <c r="AC1339" s="80" t="s">
        <v>62</v>
      </c>
      <c r="AD1339" s="80" t="s">
        <v>4</v>
      </c>
      <c r="AE1339" s="80" t="s">
        <v>5</v>
      </c>
      <c r="AF1339" s="80" t="s">
        <v>145</v>
      </c>
      <c r="AG1339" s="80">
        <v>12546.987443957478</v>
      </c>
      <c r="AH1339" s="80" t="s">
        <v>33</v>
      </c>
      <c r="AI1339">
        <f t="shared" si="91"/>
        <v>2019</v>
      </c>
    </row>
    <row r="1340" spans="27:35" x14ac:dyDescent="0.3">
      <c r="AA1340" s="80" t="s">
        <v>151</v>
      </c>
      <c r="AB1340" s="80" t="s">
        <v>147</v>
      </c>
      <c r="AC1340" s="80" t="s">
        <v>62</v>
      </c>
      <c r="AD1340" s="80" t="s">
        <v>4</v>
      </c>
      <c r="AE1340" s="80" t="s">
        <v>7</v>
      </c>
      <c r="AF1340" s="80" t="s">
        <v>145</v>
      </c>
      <c r="AG1340" s="80">
        <v>603526.68292542174</v>
      </c>
      <c r="AH1340" s="80">
        <v>0.87255327000000005</v>
      </c>
      <c r="AI1340">
        <f t="shared" si="91"/>
        <v>2019</v>
      </c>
    </row>
    <row r="1341" spans="27:35" x14ac:dyDescent="0.3">
      <c r="AA1341" s="80" t="s">
        <v>151</v>
      </c>
      <c r="AB1341" s="80" t="s">
        <v>147</v>
      </c>
      <c r="AC1341" s="80" t="s">
        <v>62</v>
      </c>
      <c r="AD1341" s="80" t="s">
        <v>4</v>
      </c>
      <c r="AE1341" s="80" t="s">
        <v>8</v>
      </c>
      <c r="AF1341" s="80" t="s">
        <v>145</v>
      </c>
      <c r="AG1341" s="80">
        <v>213804.44326177239</v>
      </c>
      <c r="AH1341" s="80">
        <v>1.4375952999999999</v>
      </c>
      <c r="AI1341">
        <f t="shared" si="91"/>
        <v>2019</v>
      </c>
    </row>
    <row r="1342" spans="27:35" x14ac:dyDescent="0.3">
      <c r="AA1342" s="80" t="s">
        <v>151</v>
      </c>
      <c r="AB1342" s="80" t="s">
        <v>147</v>
      </c>
      <c r="AC1342" s="80" t="s">
        <v>62</v>
      </c>
      <c r="AD1342" s="80" t="s">
        <v>4</v>
      </c>
      <c r="AE1342" s="80" t="s">
        <v>9</v>
      </c>
      <c r="AF1342" s="80" t="s">
        <v>145</v>
      </c>
      <c r="AG1342" s="80">
        <v>128402.24215120077</v>
      </c>
      <c r="AH1342" s="80">
        <v>0.87366973000000003</v>
      </c>
      <c r="AI1342">
        <f t="shared" si="91"/>
        <v>2019</v>
      </c>
    </row>
    <row r="1343" spans="27:35" x14ac:dyDescent="0.3">
      <c r="AA1343" s="80" t="s">
        <v>151</v>
      </c>
      <c r="AB1343" s="80" t="s">
        <v>147</v>
      </c>
      <c r="AC1343" s="80" t="s">
        <v>62</v>
      </c>
      <c r="AD1343" s="80" t="s">
        <v>4</v>
      </c>
      <c r="AE1343" s="80" t="s">
        <v>6</v>
      </c>
      <c r="AF1343" s="80" t="s">
        <v>145</v>
      </c>
      <c r="AG1343" s="80">
        <v>44341.741695541888</v>
      </c>
      <c r="AH1343" s="80" t="s">
        <v>33</v>
      </c>
      <c r="AI1343">
        <f t="shared" si="91"/>
        <v>2019</v>
      </c>
    </row>
    <row r="1344" spans="27:35" x14ac:dyDescent="0.3">
      <c r="AA1344" s="80" t="s">
        <v>151</v>
      </c>
      <c r="AB1344" s="80" t="s">
        <v>147</v>
      </c>
      <c r="AC1344" s="80" t="s">
        <v>62</v>
      </c>
      <c r="AD1344" s="80" t="s">
        <v>4</v>
      </c>
      <c r="AE1344" s="80" t="s">
        <v>10</v>
      </c>
      <c r="AF1344" s="80" t="s">
        <v>145</v>
      </c>
      <c r="AG1344" s="80">
        <v>3996.9655045643449</v>
      </c>
      <c r="AH1344" s="80">
        <v>2.8187147499999998</v>
      </c>
      <c r="AI1344">
        <f t="shared" si="91"/>
        <v>2019</v>
      </c>
    </row>
    <row r="1345" spans="27:35" x14ac:dyDescent="0.3">
      <c r="AA1345" s="80" t="s">
        <v>151</v>
      </c>
      <c r="AB1345" s="80" t="s">
        <v>147</v>
      </c>
      <c r="AC1345" s="80" t="s">
        <v>62</v>
      </c>
      <c r="AD1345" s="80" t="s">
        <v>11</v>
      </c>
      <c r="AE1345" s="80" t="s">
        <v>8</v>
      </c>
      <c r="AF1345" s="80" t="s">
        <v>145</v>
      </c>
      <c r="AG1345" s="80">
        <v>31727.100677222013</v>
      </c>
      <c r="AH1345" s="80">
        <v>1.02003212</v>
      </c>
      <c r="AI1345">
        <f t="shared" si="91"/>
        <v>2019</v>
      </c>
    </row>
    <row r="1346" spans="27:35" x14ac:dyDescent="0.3">
      <c r="AA1346" s="80" t="s">
        <v>151</v>
      </c>
      <c r="AB1346" s="80" t="s">
        <v>147</v>
      </c>
      <c r="AC1346" s="80" t="s">
        <v>62</v>
      </c>
      <c r="AD1346" s="80" t="s">
        <v>11</v>
      </c>
      <c r="AE1346" s="80" t="s">
        <v>9</v>
      </c>
      <c r="AF1346" s="80" t="s">
        <v>145</v>
      </c>
      <c r="AG1346" s="80">
        <v>9664.8128115944564</v>
      </c>
      <c r="AH1346" s="80">
        <v>0.68976647000000002</v>
      </c>
      <c r="AI1346">
        <f t="shared" si="91"/>
        <v>2019</v>
      </c>
    </row>
    <row r="1347" spans="27:35" x14ac:dyDescent="0.3">
      <c r="AA1347" s="80" t="s">
        <v>151</v>
      </c>
      <c r="AB1347" s="80" t="s">
        <v>147</v>
      </c>
      <c r="AC1347" s="80" t="s">
        <v>62</v>
      </c>
      <c r="AD1347" s="80" t="s">
        <v>11</v>
      </c>
      <c r="AE1347" s="80" t="s">
        <v>10</v>
      </c>
      <c r="AF1347" s="80" t="s">
        <v>145</v>
      </c>
      <c r="AG1347" s="80">
        <v>712.68924197182059</v>
      </c>
      <c r="AH1347" s="80">
        <v>1.55238448</v>
      </c>
      <c r="AI1347">
        <f t="shared" si="91"/>
        <v>2019</v>
      </c>
    </row>
    <row r="1348" spans="27:35" x14ac:dyDescent="0.3">
      <c r="AA1348" s="80" t="s">
        <v>151</v>
      </c>
      <c r="AB1348" s="80" t="s">
        <v>147</v>
      </c>
      <c r="AC1348" s="80" t="s">
        <v>62</v>
      </c>
      <c r="AD1348" s="80" t="s">
        <v>11</v>
      </c>
      <c r="AE1348" s="80" t="s">
        <v>12</v>
      </c>
      <c r="AF1348" s="80" t="s">
        <v>145</v>
      </c>
      <c r="AG1348" s="80">
        <v>7097.6666359379888</v>
      </c>
      <c r="AH1348" s="80">
        <v>0.69559006000000001</v>
      </c>
      <c r="AI1348">
        <f t="shared" si="91"/>
        <v>2019</v>
      </c>
    </row>
    <row r="1349" spans="27:35" x14ac:dyDescent="0.3">
      <c r="AA1349" s="80" t="s">
        <v>152</v>
      </c>
      <c r="AB1349" s="80" t="s">
        <v>144</v>
      </c>
      <c r="AC1349" s="80" t="s">
        <v>46</v>
      </c>
      <c r="AD1349" s="80" t="s">
        <v>30</v>
      </c>
      <c r="AE1349" s="80" t="s">
        <v>31</v>
      </c>
      <c r="AF1349" s="80" t="s">
        <v>145</v>
      </c>
      <c r="AG1349" s="80">
        <v>14030.454838709677</v>
      </c>
      <c r="AH1349" s="80" t="s">
        <v>33</v>
      </c>
      <c r="AI1349">
        <f t="shared" si="91"/>
        <v>2019</v>
      </c>
    </row>
    <row r="1350" spans="27:35" x14ac:dyDescent="0.3">
      <c r="AA1350" s="80" t="s">
        <v>152</v>
      </c>
      <c r="AB1350" s="80" t="s">
        <v>144</v>
      </c>
      <c r="AC1350" s="80" t="s">
        <v>46</v>
      </c>
      <c r="AD1350" s="80" t="s">
        <v>29</v>
      </c>
      <c r="AE1350" s="80" t="s">
        <v>28</v>
      </c>
      <c r="AF1350" s="80" t="s">
        <v>145</v>
      </c>
      <c r="AG1350" s="80">
        <v>144</v>
      </c>
      <c r="AH1350" s="80" t="s">
        <v>33</v>
      </c>
      <c r="AI1350">
        <f t="shared" si="91"/>
        <v>2019</v>
      </c>
    </row>
    <row r="1351" spans="27:35" x14ac:dyDescent="0.3">
      <c r="AA1351" s="80" t="s">
        <v>152</v>
      </c>
      <c r="AB1351" s="80" t="s">
        <v>144</v>
      </c>
      <c r="AC1351" s="80" t="s">
        <v>55</v>
      </c>
      <c r="AD1351" s="80" t="s">
        <v>30</v>
      </c>
      <c r="AE1351" s="80" t="s">
        <v>31</v>
      </c>
      <c r="AF1351" s="80" t="s">
        <v>145</v>
      </c>
      <c r="AG1351" s="80">
        <v>27983.381720430112</v>
      </c>
      <c r="AH1351" s="80" t="s">
        <v>33</v>
      </c>
      <c r="AI1351">
        <f t="shared" si="91"/>
        <v>2019</v>
      </c>
    </row>
    <row r="1352" spans="27:35" x14ac:dyDescent="0.3">
      <c r="AA1352" s="80" t="s">
        <v>152</v>
      </c>
      <c r="AB1352" s="80" t="s">
        <v>144</v>
      </c>
      <c r="AC1352" s="80" t="s">
        <v>55</v>
      </c>
      <c r="AD1352" s="80" t="s">
        <v>29</v>
      </c>
      <c r="AE1352" s="80" t="s">
        <v>28</v>
      </c>
      <c r="AF1352" s="80" t="s">
        <v>145</v>
      </c>
      <c r="AG1352" s="80">
        <v>440</v>
      </c>
      <c r="AH1352" s="80" t="s">
        <v>33</v>
      </c>
      <c r="AI1352">
        <f t="shared" si="91"/>
        <v>2019</v>
      </c>
    </row>
    <row r="1353" spans="27:35" x14ac:dyDescent="0.3">
      <c r="AA1353" s="80" t="s">
        <v>152</v>
      </c>
      <c r="AB1353" s="80" t="s">
        <v>144</v>
      </c>
      <c r="AC1353" s="80" t="s">
        <v>56</v>
      </c>
      <c r="AD1353" s="80" t="s">
        <v>30</v>
      </c>
      <c r="AE1353" s="80" t="s">
        <v>31</v>
      </c>
      <c r="AF1353" s="80" t="s">
        <v>145</v>
      </c>
      <c r="AG1353" s="80">
        <v>11632.491397849462</v>
      </c>
      <c r="AH1353" s="80" t="s">
        <v>33</v>
      </c>
      <c r="AI1353">
        <f t="shared" si="91"/>
        <v>2019</v>
      </c>
    </row>
    <row r="1354" spans="27:35" x14ac:dyDescent="0.3">
      <c r="AA1354" s="80" t="s">
        <v>152</v>
      </c>
      <c r="AB1354" s="80" t="s">
        <v>144</v>
      </c>
      <c r="AC1354" s="80" t="s">
        <v>56</v>
      </c>
      <c r="AD1354" s="80" t="s">
        <v>29</v>
      </c>
      <c r="AE1354" s="80" t="s">
        <v>28</v>
      </c>
      <c r="AF1354" s="80" t="s">
        <v>145</v>
      </c>
      <c r="AG1354" s="80">
        <v>119</v>
      </c>
      <c r="AH1354" s="80" t="s">
        <v>33</v>
      </c>
      <c r="AI1354">
        <f t="shared" ref="AI1354:AI1417" si="92">VALUE(LEFT(AA1354,4))</f>
        <v>2019</v>
      </c>
    </row>
    <row r="1355" spans="27:35" x14ac:dyDescent="0.3">
      <c r="AA1355" s="80" t="s">
        <v>152</v>
      </c>
      <c r="AB1355" s="80" t="s">
        <v>144</v>
      </c>
      <c r="AC1355" s="80" t="s">
        <v>57</v>
      </c>
      <c r="AD1355" s="80" t="s">
        <v>30</v>
      </c>
      <c r="AE1355" s="80" t="s">
        <v>31</v>
      </c>
      <c r="AF1355" s="80" t="s">
        <v>145</v>
      </c>
      <c r="AG1355" s="80">
        <v>22960.086021505376</v>
      </c>
      <c r="AH1355" s="80" t="s">
        <v>33</v>
      </c>
      <c r="AI1355">
        <f t="shared" si="92"/>
        <v>2019</v>
      </c>
    </row>
    <row r="1356" spans="27:35" x14ac:dyDescent="0.3">
      <c r="AA1356" s="80" t="s">
        <v>152</v>
      </c>
      <c r="AB1356" s="80" t="s">
        <v>144</v>
      </c>
      <c r="AC1356" s="80" t="s">
        <v>57</v>
      </c>
      <c r="AD1356" s="80" t="s">
        <v>29</v>
      </c>
      <c r="AE1356" s="80" t="s">
        <v>28</v>
      </c>
      <c r="AF1356" s="80" t="s">
        <v>145</v>
      </c>
      <c r="AG1356" s="80">
        <v>455</v>
      </c>
      <c r="AH1356" s="80" t="s">
        <v>33</v>
      </c>
      <c r="AI1356">
        <f t="shared" si="92"/>
        <v>2019</v>
      </c>
    </row>
    <row r="1357" spans="27:35" x14ac:dyDescent="0.3">
      <c r="AA1357" s="80" t="s">
        <v>152</v>
      </c>
      <c r="AB1357" s="80" t="s">
        <v>144</v>
      </c>
      <c r="AC1357" s="80" t="s">
        <v>58</v>
      </c>
      <c r="AD1357" s="80" t="s">
        <v>30</v>
      </c>
      <c r="AE1357" s="80" t="s">
        <v>31</v>
      </c>
      <c r="AF1357" s="80" t="s">
        <v>145</v>
      </c>
      <c r="AG1357" s="80">
        <v>22837.183870967747</v>
      </c>
      <c r="AH1357" s="80" t="s">
        <v>33</v>
      </c>
      <c r="AI1357">
        <f t="shared" si="92"/>
        <v>2019</v>
      </c>
    </row>
    <row r="1358" spans="27:35" x14ac:dyDescent="0.3">
      <c r="AA1358" s="80" t="s">
        <v>152</v>
      </c>
      <c r="AB1358" s="80" t="s">
        <v>144</v>
      </c>
      <c r="AC1358" s="80" t="s">
        <v>58</v>
      </c>
      <c r="AD1358" s="80" t="s">
        <v>29</v>
      </c>
      <c r="AE1358" s="80" t="s">
        <v>28</v>
      </c>
      <c r="AF1358" s="80" t="s">
        <v>145</v>
      </c>
      <c r="AG1358" s="80">
        <v>325.77311827956987</v>
      </c>
      <c r="AH1358" s="80" t="s">
        <v>33</v>
      </c>
      <c r="AI1358">
        <f t="shared" si="92"/>
        <v>2019</v>
      </c>
    </row>
    <row r="1359" spans="27:35" x14ac:dyDescent="0.3">
      <c r="AA1359" s="80" t="s">
        <v>152</v>
      </c>
      <c r="AB1359" s="80" t="s">
        <v>144</v>
      </c>
      <c r="AC1359" s="80" t="s">
        <v>59</v>
      </c>
      <c r="AD1359" s="80" t="s">
        <v>30</v>
      </c>
      <c r="AE1359" s="80" t="s">
        <v>31</v>
      </c>
      <c r="AF1359" s="80" t="s">
        <v>145</v>
      </c>
      <c r="AG1359" s="80">
        <v>9838.5956989247316</v>
      </c>
      <c r="AH1359" s="80" t="s">
        <v>33</v>
      </c>
      <c r="AI1359">
        <f t="shared" si="92"/>
        <v>2019</v>
      </c>
    </row>
    <row r="1360" spans="27:35" x14ac:dyDescent="0.3">
      <c r="AA1360" s="80" t="s">
        <v>152</v>
      </c>
      <c r="AB1360" s="80" t="s">
        <v>144</v>
      </c>
      <c r="AC1360" s="80" t="s">
        <v>59</v>
      </c>
      <c r="AD1360" s="80" t="s">
        <v>29</v>
      </c>
      <c r="AE1360" s="80" t="s">
        <v>28</v>
      </c>
      <c r="AF1360" s="80" t="s">
        <v>145</v>
      </c>
      <c r="AG1360" s="80">
        <v>104</v>
      </c>
      <c r="AH1360" s="80" t="s">
        <v>33</v>
      </c>
      <c r="AI1360">
        <f t="shared" si="92"/>
        <v>2019</v>
      </c>
    </row>
    <row r="1361" spans="27:35" x14ac:dyDescent="0.3">
      <c r="AA1361" s="80" t="s">
        <v>152</v>
      </c>
      <c r="AB1361" s="80" t="s">
        <v>144</v>
      </c>
      <c r="AC1361" s="80" t="s">
        <v>60</v>
      </c>
      <c r="AD1361" s="80" t="s">
        <v>30</v>
      </c>
      <c r="AE1361" s="80" t="s">
        <v>31</v>
      </c>
      <c r="AF1361" s="80" t="s">
        <v>145</v>
      </c>
      <c r="AG1361" s="80">
        <v>13353.497849462368</v>
      </c>
      <c r="AH1361" s="80" t="s">
        <v>33</v>
      </c>
      <c r="AI1361">
        <f t="shared" si="92"/>
        <v>2019</v>
      </c>
    </row>
    <row r="1362" spans="27:35" x14ac:dyDescent="0.3">
      <c r="AA1362" s="80" t="s">
        <v>152</v>
      </c>
      <c r="AB1362" s="80" t="s">
        <v>144</v>
      </c>
      <c r="AC1362" s="80" t="s">
        <v>60</v>
      </c>
      <c r="AD1362" s="80" t="s">
        <v>29</v>
      </c>
      <c r="AE1362" s="80" t="s">
        <v>28</v>
      </c>
      <c r="AF1362" s="80" t="s">
        <v>145</v>
      </c>
      <c r="AG1362" s="80">
        <v>289</v>
      </c>
      <c r="AH1362" s="80" t="s">
        <v>33</v>
      </c>
      <c r="AI1362">
        <f t="shared" si="92"/>
        <v>2019</v>
      </c>
    </row>
    <row r="1363" spans="27:35" x14ac:dyDescent="0.3">
      <c r="AA1363" s="80" t="s">
        <v>152</v>
      </c>
      <c r="AB1363" s="80" t="s">
        <v>144</v>
      </c>
      <c r="AC1363" s="80" t="s">
        <v>61</v>
      </c>
      <c r="AD1363" s="80" t="s">
        <v>30</v>
      </c>
      <c r="AE1363" s="80" t="s">
        <v>31</v>
      </c>
      <c r="AF1363" s="80" t="s">
        <v>145</v>
      </c>
      <c r="AG1363" s="80">
        <v>17431.709677419356</v>
      </c>
      <c r="AH1363" s="80" t="s">
        <v>33</v>
      </c>
      <c r="AI1363">
        <f t="shared" si="92"/>
        <v>2019</v>
      </c>
    </row>
    <row r="1364" spans="27:35" x14ac:dyDescent="0.3">
      <c r="AA1364" s="80" t="s">
        <v>152</v>
      </c>
      <c r="AB1364" s="80" t="s">
        <v>144</v>
      </c>
      <c r="AC1364" s="80" t="s">
        <v>61</v>
      </c>
      <c r="AD1364" s="80" t="s">
        <v>29</v>
      </c>
      <c r="AE1364" s="80" t="s">
        <v>28</v>
      </c>
      <c r="AF1364" s="80" t="s">
        <v>145</v>
      </c>
      <c r="AG1364" s="80">
        <v>481.33118279569896</v>
      </c>
      <c r="AH1364" s="80" t="s">
        <v>33</v>
      </c>
      <c r="AI1364">
        <f t="shared" si="92"/>
        <v>2019</v>
      </c>
    </row>
    <row r="1365" spans="27:35" x14ac:dyDescent="0.3">
      <c r="AA1365" s="80" t="s">
        <v>152</v>
      </c>
      <c r="AB1365" s="80" t="s">
        <v>144</v>
      </c>
      <c r="AC1365" s="80" t="s">
        <v>62</v>
      </c>
      <c r="AD1365" s="80" t="s">
        <v>30</v>
      </c>
      <c r="AE1365" s="80" t="s">
        <v>31</v>
      </c>
      <c r="AF1365" s="80" t="s">
        <v>145</v>
      </c>
      <c r="AG1365" s="80">
        <v>33463.793548387104</v>
      </c>
      <c r="AH1365" s="80" t="s">
        <v>33</v>
      </c>
      <c r="AI1365">
        <f t="shared" si="92"/>
        <v>2019</v>
      </c>
    </row>
    <row r="1366" spans="27:35" x14ac:dyDescent="0.3">
      <c r="AA1366" s="80" t="s">
        <v>152</v>
      </c>
      <c r="AB1366" s="80" t="s">
        <v>144</v>
      </c>
      <c r="AC1366" s="80" t="s">
        <v>62</v>
      </c>
      <c r="AD1366" s="80" t="s">
        <v>29</v>
      </c>
      <c r="AE1366" s="80" t="s">
        <v>28</v>
      </c>
      <c r="AF1366" s="80" t="s">
        <v>145</v>
      </c>
      <c r="AG1366" s="80">
        <v>466.23440860215055</v>
      </c>
      <c r="AH1366" s="80" t="s">
        <v>33</v>
      </c>
      <c r="AI1366">
        <f t="shared" si="92"/>
        <v>2019</v>
      </c>
    </row>
    <row r="1367" spans="27:35" x14ac:dyDescent="0.3">
      <c r="AA1367" s="80" t="s">
        <v>152</v>
      </c>
      <c r="AB1367" s="80" t="s">
        <v>147</v>
      </c>
      <c r="AC1367" s="80" t="s">
        <v>46</v>
      </c>
      <c r="AD1367" s="80" t="s">
        <v>27</v>
      </c>
      <c r="AE1367" s="80" t="s">
        <v>28</v>
      </c>
      <c r="AF1367" s="80" t="s">
        <v>145</v>
      </c>
      <c r="AG1367" s="80">
        <v>102</v>
      </c>
      <c r="AH1367" s="80" t="s">
        <v>33</v>
      </c>
      <c r="AI1367">
        <f t="shared" si="92"/>
        <v>2019</v>
      </c>
    </row>
    <row r="1368" spans="27:35" x14ac:dyDescent="0.3">
      <c r="AA1368" s="80" t="s">
        <v>152</v>
      </c>
      <c r="AB1368" s="80" t="s">
        <v>147</v>
      </c>
      <c r="AC1368" s="80" t="s">
        <v>46</v>
      </c>
      <c r="AD1368" s="80" t="s">
        <v>20</v>
      </c>
      <c r="AE1368" s="80" t="s">
        <v>5</v>
      </c>
      <c r="AF1368" s="80" t="s">
        <v>145</v>
      </c>
      <c r="AG1368" s="80">
        <v>49</v>
      </c>
      <c r="AH1368" s="80" t="s">
        <v>33</v>
      </c>
      <c r="AI1368">
        <f t="shared" si="92"/>
        <v>2019</v>
      </c>
    </row>
    <row r="1369" spans="27:35" x14ac:dyDescent="0.3">
      <c r="AA1369" s="80" t="s">
        <v>152</v>
      </c>
      <c r="AB1369" s="80" t="s">
        <v>147</v>
      </c>
      <c r="AC1369" s="80" t="s">
        <v>46</v>
      </c>
      <c r="AD1369" s="80" t="s">
        <v>20</v>
      </c>
      <c r="AE1369" s="80" t="s">
        <v>7</v>
      </c>
      <c r="AF1369" s="80" t="s">
        <v>145</v>
      </c>
      <c r="AG1369" s="80">
        <v>14927.979538109154</v>
      </c>
      <c r="AH1369" s="80" t="s">
        <v>33</v>
      </c>
      <c r="AI1369">
        <f t="shared" si="92"/>
        <v>2019</v>
      </c>
    </row>
    <row r="1370" spans="27:35" x14ac:dyDescent="0.3">
      <c r="AA1370" s="80" t="s">
        <v>152</v>
      </c>
      <c r="AB1370" s="80" t="s">
        <v>147</v>
      </c>
      <c r="AC1370" s="80" t="s">
        <v>46</v>
      </c>
      <c r="AD1370" s="80" t="s">
        <v>20</v>
      </c>
      <c r="AE1370" s="80" t="s">
        <v>14</v>
      </c>
      <c r="AF1370" s="80" t="s">
        <v>145</v>
      </c>
      <c r="AG1370" s="80">
        <v>4028.1397741176188</v>
      </c>
      <c r="AH1370" s="80" t="s">
        <v>33</v>
      </c>
      <c r="AI1370">
        <f t="shared" si="92"/>
        <v>2019</v>
      </c>
    </row>
    <row r="1371" spans="27:35" x14ac:dyDescent="0.3">
      <c r="AA1371" s="80" t="s">
        <v>152</v>
      </c>
      <c r="AB1371" s="80" t="s">
        <v>147</v>
      </c>
      <c r="AC1371" s="80" t="s">
        <v>46</v>
      </c>
      <c r="AD1371" s="80" t="s">
        <v>20</v>
      </c>
      <c r="AE1371" s="80" t="s">
        <v>6</v>
      </c>
      <c r="AF1371" s="80" t="s">
        <v>145</v>
      </c>
      <c r="AG1371" s="80">
        <v>691.13440397381783</v>
      </c>
      <c r="AH1371" s="80" t="s">
        <v>33</v>
      </c>
      <c r="AI1371">
        <f t="shared" si="92"/>
        <v>2019</v>
      </c>
    </row>
    <row r="1372" spans="27:35" x14ac:dyDescent="0.3">
      <c r="AA1372" s="80" t="s">
        <v>152</v>
      </c>
      <c r="AB1372" s="80" t="s">
        <v>147</v>
      </c>
      <c r="AC1372" s="80" t="s">
        <v>46</v>
      </c>
      <c r="AD1372" s="80" t="s">
        <v>24</v>
      </c>
      <c r="AE1372" s="80" t="s">
        <v>22</v>
      </c>
      <c r="AF1372" s="80" t="s">
        <v>145</v>
      </c>
      <c r="AG1372" s="80">
        <v>287.80645102262497</v>
      </c>
      <c r="AH1372" s="80" t="s">
        <v>33</v>
      </c>
      <c r="AI1372">
        <f t="shared" si="92"/>
        <v>2019</v>
      </c>
    </row>
    <row r="1373" spans="27:35" x14ac:dyDescent="0.3">
      <c r="AA1373" s="80" t="s">
        <v>152</v>
      </c>
      <c r="AB1373" s="80" t="s">
        <v>147</v>
      </c>
      <c r="AC1373" s="80" t="s">
        <v>46</v>
      </c>
      <c r="AD1373" s="80" t="s">
        <v>24</v>
      </c>
      <c r="AE1373" s="80" t="s">
        <v>23</v>
      </c>
      <c r="AF1373" s="80" t="s">
        <v>145</v>
      </c>
      <c r="AG1373" s="80">
        <v>171.96774101257324</v>
      </c>
      <c r="AH1373" s="80" t="s">
        <v>33</v>
      </c>
      <c r="AI1373">
        <f t="shared" si="92"/>
        <v>2019</v>
      </c>
    </row>
    <row r="1374" spans="27:35" x14ac:dyDescent="0.3">
      <c r="AA1374" s="80" t="s">
        <v>152</v>
      </c>
      <c r="AB1374" s="80" t="s">
        <v>147</v>
      </c>
      <c r="AC1374" s="80" t="s">
        <v>46</v>
      </c>
      <c r="AD1374" s="80" t="s">
        <v>116</v>
      </c>
      <c r="AE1374" s="80" t="s">
        <v>22</v>
      </c>
      <c r="AF1374" s="80" t="s">
        <v>145</v>
      </c>
      <c r="AG1374" s="80">
        <v>1199.9096649810672</v>
      </c>
      <c r="AH1374" s="80" t="s">
        <v>33</v>
      </c>
      <c r="AI1374">
        <f t="shared" si="92"/>
        <v>2019</v>
      </c>
    </row>
    <row r="1375" spans="27:35" x14ac:dyDescent="0.3">
      <c r="AA1375" s="80" t="s">
        <v>152</v>
      </c>
      <c r="AB1375" s="80" t="s">
        <v>147</v>
      </c>
      <c r="AC1375" s="80" t="s">
        <v>46</v>
      </c>
      <c r="AD1375" s="80" t="s">
        <v>116</v>
      </c>
      <c r="AE1375" s="80" t="s">
        <v>23</v>
      </c>
      <c r="AF1375" s="80" t="s">
        <v>145</v>
      </c>
      <c r="AG1375" s="80">
        <v>831.8236480280757</v>
      </c>
      <c r="AH1375" s="80" t="s">
        <v>33</v>
      </c>
      <c r="AI1375">
        <f t="shared" si="92"/>
        <v>2019</v>
      </c>
    </row>
    <row r="1376" spans="27:35" x14ac:dyDescent="0.3">
      <c r="AA1376" s="80" t="s">
        <v>152</v>
      </c>
      <c r="AB1376" s="80" t="s">
        <v>147</v>
      </c>
      <c r="AC1376" s="80" t="s">
        <v>46</v>
      </c>
      <c r="AD1376" s="80" t="s">
        <v>26</v>
      </c>
      <c r="AE1376" s="80" t="s">
        <v>18</v>
      </c>
      <c r="AF1376" s="80" t="s">
        <v>145</v>
      </c>
      <c r="AG1376" s="80">
        <v>7219.1107350662351</v>
      </c>
      <c r="AH1376" s="80" t="s">
        <v>33</v>
      </c>
      <c r="AI1376">
        <f t="shared" si="92"/>
        <v>2019</v>
      </c>
    </row>
    <row r="1377" spans="27:35" x14ac:dyDescent="0.3">
      <c r="AA1377" s="80" t="s">
        <v>152</v>
      </c>
      <c r="AB1377" s="80" t="s">
        <v>147</v>
      </c>
      <c r="AC1377" s="80" t="s">
        <v>46</v>
      </c>
      <c r="AD1377" s="80" t="s">
        <v>26</v>
      </c>
      <c r="AE1377" s="80" t="s">
        <v>19</v>
      </c>
      <c r="AF1377" s="80" t="s">
        <v>149</v>
      </c>
      <c r="AG1377" s="80">
        <v>2.1817190051078796</v>
      </c>
      <c r="AH1377" s="80" t="s">
        <v>33</v>
      </c>
      <c r="AI1377">
        <f t="shared" si="92"/>
        <v>2019</v>
      </c>
    </row>
    <row r="1378" spans="27:35" x14ac:dyDescent="0.3">
      <c r="AA1378" s="80" t="s">
        <v>152</v>
      </c>
      <c r="AB1378" s="80" t="s">
        <v>147</v>
      </c>
      <c r="AC1378" s="80" t="s">
        <v>46</v>
      </c>
      <c r="AD1378" s="80" t="s">
        <v>26</v>
      </c>
      <c r="AE1378" s="80" t="s">
        <v>19</v>
      </c>
      <c r="AF1378" s="80" t="s">
        <v>145</v>
      </c>
      <c r="AG1378" s="80">
        <v>8976.1741720922291</v>
      </c>
      <c r="AH1378" s="80" t="s">
        <v>33</v>
      </c>
      <c r="AI1378">
        <f t="shared" si="92"/>
        <v>2019</v>
      </c>
    </row>
    <row r="1379" spans="27:35" x14ac:dyDescent="0.3">
      <c r="AA1379" s="80" t="s">
        <v>152</v>
      </c>
      <c r="AB1379" s="80" t="s">
        <v>147</v>
      </c>
      <c r="AC1379" s="80" t="s">
        <v>46</v>
      </c>
      <c r="AD1379" s="80" t="s">
        <v>26</v>
      </c>
      <c r="AE1379" s="80" t="s">
        <v>17</v>
      </c>
      <c r="AF1379" s="80" t="s">
        <v>145</v>
      </c>
      <c r="AG1379" s="80">
        <v>1030.870964050293</v>
      </c>
      <c r="AH1379" s="80" t="s">
        <v>33</v>
      </c>
      <c r="AI1379">
        <f t="shared" si="92"/>
        <v>2019</v>
      </c>
    </row>
    <row r="1380" spans="27:35" x14ac:dyDescent="0.3">
      <c r="AA1380" s="80" t="s">
        <v>152</v>
      </c>
      <c r="AB1380" s="80" t="s">
        <v>147</v>
      </c>
      <c r="AC1380" s="80" t="s">
        <v>46</v>
      </c>
      <c r="AD1380" s="80" t="s">
        <v>25</v>
      </c>
      <c r="AE1380" s="80" t="s">
        <v>18</v>
      </c>
      <c r="AF1380" s="80" t="s">
        <v>145</v>
      </c>
      <c r="AG1380" s="80">
        <v>48</v>
      </c>
      <c r="AH1380" s="80" t="s">
        <v>33</v>
      </c>
      <c r="AI1380">
        <f t="shared" si="92"/>
        <v>2019</v>
      </c>
    </row>
    <row r="1381" spans="27:35" x14ac:dyDescent="0.3">
      <c r="AA1381" s="80" t="s">
        <v>152</v>
      </c>
      <c r="AB1381" s="80" t="s">
        <v>147</v>
      </c>
      <c r="AC1381" s="80" t="s">
        <v>46</v>
      </c>
      <c r="AD1381" s="80" t="s">
        <v>25</v>
      </c>
      <c r="AE1381" s="80" t="s">
        <v>19</v>
      </c>
      <c r="AF1381" s="80" t="s">
        <v>145</v>
      </c>
      <c r="AG1381" s="80">
        <v>1140.2698909938335</v>
      </c>
      <c r="AH1381" s="80" t="s">
        <v>33</v>
      </c>
      <c r="AI1381">
        <f t="shared" si="92"/>
        <v>2019</v>
      </c>
    </row>
    <row r="1382" spans="27:35" x14ac:dyDescent="0.3">
      <c r="AA1382" s="80" t="s">
        <v>152</v>
      </c>
      <c r="AB1382" s="80" t="s">
        <v>147</v>
      </c>
      <c r="AC1382" s="80" t="s">
        <v>46</v>
      </c>
      <c r="AD1382" s="80" t="s">
        <v>25</v>
      </c>
      <c r="AE1382" s="80" t="s">
        <v>17</v>
      </c>
      <c r="AF1382" s="80" t="s">
        <v>145</v>
      </c>
      <c r="AG1382" s="80">
        <v>722</v>
      </c>
      <c r="AH1382" s="80" t="s">
        <v>33</v>
      </c>
      <c r="AI1382">
        <f t="shared" si="92"/>
        <v>2019</v>
      </c>
    </row>
    <row r="1383" spans="27:35" x14ac:dyDescent="0.3">
      <c r="AA1383" s="80" t="s">
        <v>152</v>
      </c>
      <c r="AB1383" s="80" t="s">
        <v>147</v>
      </c>
      <c r="AC1383" s="80" t="s">
        <v>46</v>
      </c>
      <c r="AD1383" s="80" t="s">
        <v>16</v>
      </c>
      <c r="AE1383" s="80" t="s">
        <v>18</v>
      </c>
      <c r="AF1383" s="80" t="s">
        <v>149</v>
      </c>
      <c r="AG1383" s="80">
        <v>29.512879133224487</v>
      </c>
      <c r="AH1383" s="80" t="s">
        <v>33</v>
      </c>
      <c r="AI1383">
        <f t="shared" si="92"/>
        <v>2019</v>
      </c>
    </row>
    <row r="1384" spans="27:35" x14ac:dyDescent="0.3">
      <c r="AA1384" s="80" t="s">
        <v>152</v>
      </c>
      <c r="AB1384" s="80" t="s">
        <v>147</v>
      </c>
      <c r="AC1384" s="80" t="s">
        <v>46</v>
      </c>
      <c r="AD1384" s="80" t="s">
        <v>16</v>
      </c>
      <c r="AE1384" s="80" t="s">
        <v>18</v>
      </c>
      <c r="AF1384" s="80" t="s">
        <v>145</v>
      </c>
      <c r="AG1384" s="80">
        <v>8188.8105896264315</v>
      </c>
      <c r="AH1384" s="80" t="s">
        <v>33</v>
      </c>
      <c r="AI1384">
        <f t="shared" si="92"/>
        <v>2019</v>
      </c>
    </row>
    <row r="1385" spans="27:35" x14ac:dyDescent="0.3">
      <c r="AA1385" s="80" t="s">
        <v>152</v>
      </c>
      <c r="AB1385" s="80" t="s">
        <v>147</v>
      </c>
      <c r="AC1385" s="80" t="s">
        <v>46</v>
      </c>
      <c r="AD1385" s="80" t="s">
        <v>16</v>
      </c>
      <c r="AE1385" s="80" t="s">
        <v>19</v>
      </c>
      <c r="AF1385" s="80" t="s">
        <v>149</v>
      </c>
      <c r="AG1385" s="80">
        <v>2.9860199987888336</v>
      </c>
      <c r="AH1385" s="80" t="s">
        <v>33</v>
      </c>
      <c r="AI1385">
        <f t="shared" si="92"/>
        <v>2019</v>
      </c>
    </row>
    <row r="1386" spans="27:35" x14ac:dyDescent="0.3">
      <c r="AA1386" s="80" t="s">
        <v>152</v>
      </c>
      <c r="AB1386" s="80" t="s">
        <v>147</v>
      </c>
      <c r="AC1386" s="80" t="s">
        <v>46</v>
      </c>
      <c r="AD1386" s="80" t="s">
        <v>16</v>
      </c>
      <c r="AE1386" s="80" t="s">
        <v>19</v>
      </c>
      <c r="AF1386" s="80" t="s">
        <v>145</v>
      </c>
      <c r="AG1386" s="80">
        <v>7023.7375941537321</v>
      </c>
      <c r="AH1386" s="80" t="s">
        <v>33</v>
      </c>
      <c r="AI1386">
        <f t="shared" si="92"/>
        <v>2019</v>
      </c>
    </row>
    <row r="1387" spans="27:35" x14ac:dyDescent="0.3">
      <c r="AA1387" s="80" t="s">
        <v>152</v>
      </c>
      <c r="AB1387" s="80" t="s">
        <v>147</v>
      </c>
      <c r="AC1387" s="80" t="s">
        <v>46</v>
      </c>
      <c r="AD1387" s="80" t="s">
        <v>16</v>
      </c>
      <c r="AE1387" s="80" t="s">
        <v>17</v>
      </c>
      <c r="AF1387" s="80" t="s">
        <v>149</v>
      </c>
      <c r="AG1387" s="80">
        <v>4.8935449346899986</v>
      </c>
      <c r="AH1387" s="80" t="s">
        <v>33</v>
      </c>
      <c r="AI1387">
        <f t="shared" si="92"/>
        <v>2019</v>
      </c>
    </row>
    <row r="1388" spans="27:35" x14ac:dyDescent="0.3">
      <c r="AA1388" s="80" t="s">
        <v>152</v>
      </c>
      <c r="AB1388" s="80" t="s">
        <v>147</v>
      </c>
      <c r="AC1388" s="80" t="s">
        <v>46</v>
      </c>
      <c r="AD1388" s="80" t="s">
        <v>16</v>
      </c>
      <c r="AE1388" s="80" t="s">
        <v>17</v>
      </c>
      <c r="AF1388" s="80" t="s">
        <v>145</v>
      </c>
      <c r="AG1388" s="80">
        <v>6970.7300323545933</v>
      </c>
      <c r="AH1388" s="80" t="s">
        <v>33</v>
      </c>
      <c r="AI1388">
        <f t="shared" si="92"/>
        <v>2019</v>
      </c>
    </row>
    <row r="1389" spans="27:35" x14ac:dyDescent="0.3">
      <c r="AA1389" s="80" t="s">
        <v>152</v>
      </c>
      <c r="AB1389" s="80" t="s">
        <v>147</v>
      </c>
      <c r="AC1389" s="80" t="s">
        <v>46</v>
      </c>
      <c r="AD1389" s="80" t="s">
        <v>13</v>
      </c>
      <c r="AE1389" s="80" t="s">
        <v>5</v>
      </c>
      <c r="AF1389" s="80" t="s">
        <v>145</v>
      </c>
      <c r="AG1389" s="80">
        <v>42.559137016534805</v>
      </c>
      <c r="AH1389" s="80" t="s">
        <v>33</v>
      </c>
      <c r="AI1389">
        <f t="shared" si="92"/>
        <v>2019</v>
      </c>
    </row>
    <row r="1390" spans="27:35" x14ac:dyDescent="0.3">
      <c r="AA1390" s="80" t="s">
        <v>152</v>
      </c>
      <c r="AB1390" s="80" t="s">
        <v>147</v>
      </c>
      <c r="AC1390" s="80" t="s">
        <v>46</v>
      </c>
      <c r="AD1390" s="80" t="s">
        <v>13</v>
      </c>
      <c r="AE1390" s="80" t="s">
        <v>7</v>
      </c>
      <c r="AF1390" s="80" t="s">
        <v>145</v>
      </c>
      <c r="AG1390" s="80">
        <v>11378.584910050035</v>
      </c>
      <c r="AH1390" s="80">
        <v>0.58475619999999995</v>
      </c>
      <c r="AI1390">
        <f t="shared" si="92"/>
        <v>2019</v>
      </c>
    </row>
    <row r="1391" spans="27:35" x14ac:dyDescent="0.3">
      <c r="AA1391" s="80" t="s">
        <v>152</v>
      </c>
      <c r="AB1391" s="80" t="s">
        <v>147</v>
      </c>
      <c r="AC1391" s="80" t="s">
        <v>46</v>
      </c>
      <c r="AD1391" s="80" t="s">
        <v>13</v>
      </c>
      <c r="AE1391" s="80" t="s">
        <v>14</v>
      </c>
      <c r="AF1391" s="80" t="s">
        <v>149</v>
      </c>
      <c r="AG1391" s="80">
        <v>1.284945011138916</v>
      </c>
      <c r="AH1391" s="80" t="s">
        <v>33</v>
      </c>
      <c r="AI1391">
        <f t="shared" si="92"/>
        <v>2019</v>
      </c>
    </row>
    <row r="1392" spans="27:35" x14ac:dyDescent="0.3">
      <c r="AA1392" s="80" t="s">
        <v>152</v>
      </c>
      <c r="AB1392" s="80" t="s">
        <v>147</v>
      </c>
      <c r="AC1392" s="80" t="s">
        <v>46</v>
      </c>
      <c r="AD1392" s="80" t="s">
        <v>13</v>
      </c>
      <c r="AE1392" s="80" t="s">
        <v>14</v>
      </c>
      <c r="AF1392" s="80" t="s">
        <v>145</v>
      </c>
      <c r="AG1392" s="80">
        <v>33872.010382257402</v>
      </c>
      <c r="AH1392" s="80">
        <v>1.16155367</v>
      </c>
      <c r="AI1392">
        <f t="shared" si="92"/>
        <v>2019</v>
      </c>
    </row>
    <row r="1393" spans="27:35" x14ac:dyDescent="0.3">
      <c r="AA1393" s="80" t="s">
        <v>152</v>
      </c>
      <c r="AB1393" s="80" t="s">
        <v>147</v>
      </c>
      <c r="AC1393" s="80" t="s">
        <v>46</v>
      </c>
      <c r="AD1393" s="80" t="s">
        <v>13</v>
      </c>
      <c r="AE1393" s="80" t="s">
        <v>6</v>
      </c>
      <c r="AF1393" s="80" t="s">
        <v>145</v>
      </c>
      <c r="AG1393" s="80">
        <v>276.62687900662422</v>
      </c>
      <c r="AH1393" s="80" t="s">
        <v>33</v>
      </c>
      <c r="AI1393">
        <f t="shared" si="92"/>
        <v>2019</v>
      </c>
    </row>
    <row r="1394" spans="27:35" x14ac:dyDescent="0.3">
      <c r="AA1394" s="80" t="s">
        <v>152</v>
      </c>
      <c r="AB1394" s="80" t="s">
        <v>147</v>
      </c>
      <c r="AC1394" s="80" t="s">
        <v>46</v>
      </c>
      <c r="AD1394" s="80" t="s">
        <v>15</v>
      </c>
      <c r="AE1394" s="80" t="s">
        <v>14</v>
      </c>
      <c r="AF1394" s="80" t="s">
        <v>145</v>
      </c>
      <c r="AG1394" s="80">
        <v>22414.406367115676</v>
      </c>
      <c r="AH1394" s="80">
        <v>1.00784283</v>
      </c>
      <c r="AI1394">
        <f t="shared" si="92"/>
        <v>2019</v>
      </c>
    </row>
    <row r="1395" spans="27:35" x14ac:dyDescent="0.3">
      <c r="AA1395" s="80" t="s">
        <v>152</v>
      </c>
      <c r="AB1395" s="80" t="s">
        <v>147</v>
      </c>
      <c r="AC1395" s="80" t="s">
        <v>46</v>
      </c>
      <c r="AD1395" s="80" t="s">
        <v>15</v>
      </c>
      <c r="AE1395" s="80" t="s">
        <v>12</v>
      </c>
      <c r="AF1395" s="80" t="s">
        <v>145</v>
      </c>
      <c r="AG1395" s="80">
        <v>843.35483700037003</v>
      </c>
      <c r="AH1395" s="80">
        <v>0.48798545999999998</v>
      </c>
      <c r="AI1395">
        <f t="shared" si="92"/>
        <v>2019</v>
      </c>
    </row>
    <row r="1396" spans="27:35" x14ac:dyDescent="0.3">
      <c r="AA1396" s="80" t="s">
        <v>152</v>
      </c>
      <c r="AB1396" s="80" t="s">
        <v>147</v>
      </c>
      <c r="AC1396" s="80" t="s">
        <v>46</v>
      </c>
      <c r="AD1396" s="80" t="s">
        <v>4</v>
      </c>
      <c r="AE1396" s="80" t="s">
        <v>5</v>
      </c>
      <c r="AF1396" s="80" t="s">
        <v>145</v>
      </c>
      <c r="AG1396" s="80">
        <v>6891.2986740283668</v>
      </c>
      <c r="AH1396" s="80" t="s">
        <v>33</v>
      </c>
      <c r="AI1396">
        <f t="shared" si="92"/>
        <v>2019</v>
      </c>
    </row>
    <row r="1397" spans="27:35" x14ac:dyDescent="0.3">
      <c r="AA1397" s="80" t="s">
        <v>152</v>
      </c>
      <c r="AB1397" s="80" t="s">
        <v>147</v>
      </c>
      <c r="AC1397" s="80" t="s">
        <v>46</v>
      </c>
      <c r="AD1397" s="80" t="s">
        <v>4</v>
      </c>
      <c r="AE1397" s="80" t="s">
        <v>7</v>
      </c>
      <c r="AF1397" s="80" t="s">
        <v>145</v>
      </c>
      <c r="AG1397" s="80">
        <v>270850.96133105829</v>
      </c>
      <c r="AH1397" s="80">
        <v>0.78485154000000001</v>
      </c>
      <c r="AI1397">
        <f t="shared" si="92"/>
        <v>2019</v>
      </c>
    </row>
    <row r="1398" spans="27:35" x14ac:dyDescent="0.3">
      <c r="AA1398" s="80" t="s">
        <v>152</v>
      </c>
      <c r="AB1398" s="80" t="s">
        <v>147</v>
      </c>
      <c r="AC1398" s="80" t="s">
        <v>46</v>
      </c>
      <c r="AD1398" s="80" t="s">
        <v>4</v>
      </c>
      <c r="AE1398" s="80" t="s">
        <v>8</v>
      </c>
      <c r="AF1398" s="80" t="s">
        <v>145</v>
      </c>
      <c r="AG1398" s="80">
        <v>95505.53779771924</v>
      </c>
      <c r="AH1398" s="80">
        <v>1.5788871499999999</v>
      </c>
      <c r="AI1398">
        <f t="shared" si="92"/>
        <v>2019</v>
      </c>
    </row>
    <row r="1399" spans="27:35" x14ac:dyDescent="0.3">
      <c r="AA1399" s="80" t="s">
        <v>152</v>
      </c>
      <c r="AB1399" s="80" t="s">
        <v>147</v>
      </c>
      <c r="AC1399" s="80" t="s">
        <v>46</v>
      </c>
      <c r="AD1399" s="80" t="s">
        <v>4</v>
      </c>
      <c r="AE1399" s="80" t="s">
        <v>9</v>
      </c>
      <c r="AF1399" s="80" t="s">
        <v>145</v>
      </c>
      <c r="AG1399" s="80">
        <v>51841.329369843006</v>
      </c>
      <c r="AH1399" s="80">
        <v>0.89647736</v>
      </c>
      <c r="AI1399">
        <f t="shared" si="92"/>
        <v>2019</v>
      </c>
    </row>
    <row r="1400" spans="27:35" x14ac:dyDescent="0.3">
      <c r="AA1400" s="80" t="s">
        <v>152</v>
      </c>
      <c r="AB1400" s="80" t="s">
        <v>147</v>
      </c>
      <c r="AC1400" s="80" t="s">
        <v>46</v>
      </c>
      <c r="AD1400" s="80" t="s">
        <v>4</v>
      </c>
      <c r="AE1400" s="80" t="s">
        <v>6</v>
      </c>
      <c r="AF1400" s="80" t="s">
        <v>145</v>
      </c>
      <c r="AG1400" s="80">
        <v>20812.185862917453</v>
      </c>
      <c r="AH1400" s="80" t="s">
        <v>33</v>
      </c>
      <c r="AI1400">
        <f t="shared" si="92"/>
        <v>2019</v>
      </c>
    </row>
    <row r="1401" spans="27:35" x14ac:dyDescent="0.3">
      <c r="AA1401" s="80" t="s">
        <v>152</v>
      </c>
      <c r="AB1401" s="80" t="s">
        <v>147</v>
      </c>
      <c r="AC1401" s="80" t="s">
        <v>46</v>
      </c>
      <c r="AD1401" s="80" t="s">
        <v>4</v>
      </c>
      <c r="AE1401" s="80" t="s">
        <v>10</v>
      </c>
      <c r="AF1401" s="80" t="s">
        <v>145</v>
      </c>
      <c r="AG1401" s="80">
        <v>1296.980617262423</v>
      </c>
      <c r="AH1401" s="80">
        <v>2.6841176400000002</v>
      </c>
      <c r="AI1401">
        <f t="shared" si="92"/>
        <v>2019</v>
      </c>
    </row>
    <row r="1402" spans="27:35" x14ac:dyDescent="0.3">
      <c r="AA1402" s="80" t="s">
        <v>152</v>
      </c>
      <c r="AB1402" s="80" t="s">
        <v>147</v>
      </c>
      <c r="AC1402" s="80" t="s">
        <v>46</v>
      </c>
      <c r="AD1402" s="80" t="s">
        <v>11</v>
      </c>
      <c r="AE1402" s="80" t="s">
        <v>8</v>
      </c>
      <c r="AF1402" s="80" t="s">
        <v>145</v>
      </c>
      <c r="AG1402" s="80">
        <v>22551.619010966271</v>
      </c>
      <c r="AH1402" s="80">
        <v>1.04729885</v>
      </c>
      <c r="AI1402">
        <f t="shared" si="92"/>
        <v>2019</v>
      </c>
    </row>
    <row r="1403" spans="27:35" x14ac:dyDescent="0.3">
      <c r="AA1403" s="80" t="s">
        <v>152</v>
      </c>
      <c r="AB1403" s="80" t="s">
        <v>147</v>
      </c>
      <c r="AC1403" s="80" t="s">
        <v>46</v>
      </c>
      <c r="AD1403" s="80" t="s">
        <v>11</v>
      </c>
      <c r="AE1403" s="80" t="s">
        <v>9</v>
      </c>
      <c r="AF1403" s="80" t="s">
        <v>145</v>
      </c>
      <c r="AG1403" s="80">
        <v>5035.3042474091053</v>
      </c>
      <c r="AH1403" s="80">
        <v>0.68470763000000001</v>
      </c>
      <c r="AI1403">
        <f t="shared" si="92"/>
        <v>2019</v>
      </c>
    </row>
    <row r="1404" spans="27:35" x14ac:dyDescent="0.3">
      <c r="AA1404" s="80" t="s">
        <v>152</v>
      </c>
      <c r="AB1404" s="80" t="s">
        <v>147</v>
      </c>
      <c r="AC1404" s="80" t="s">
        <v>46</v>
      </c>
      <c r="AD1404" s="80" t="s">
        <v>11</v>
      </c>
      <c r="AE1404" s="80" t="s">
        <v>10</v>
      </c>
      <c r="AF1404" s="80" t="s">
        <v>145</v>
      </c>
      <c r="AG1404" s="80">
        <v>222.25806298851967</v>
      </c>
      <c r="AH1404" s="80">
        <v>1.7787781300000001</v>
      </c>
      <c r="AI1404">
        <f t="shared" si="92"/>
        <v>2019</v>
      </c>
    </row>
    <row r="1405" spans="27:35" x14ac:dyDescent="0.3">
      <c r="AA1405" s="80" t="s">
        <v>152</v>
      </c>
      <c r="AB1405" s="80" t="s">
        <v>147</v>
      </c>
      <c r="AC1405" s="80" t="s">
        <v>46</v>
      </c>
      <c r="AD1405" s="80" t="s">
        <v>11</v>
      </c>
      <c r="AE1405" s="80" t="s">
        <v>12</v>
      </c>
      <c r="AF1405" s="80" t="s">
        <v>145</v>
      </c>
      <c r="AG1405" s="80">
        <v>2785.2214850410819</v>
      </c>
      <c r="AH1405" s="80">
        <v>0.65626021000000001</v>
      </c>
      <c r="AI1405">
        <f t="shared" si="92"/>
        <v>2019</v>
      </c>
    </row>
    <row r="1406" spans="27:35" x14ac:dyDescent="0.3">
      <c r="AA1406" s="80" t="s">
        <v>152</v>
      </c>
      <c r="AB1406" s="80" t="s">
        <v>147</v>
      </c>
      <c r="AC1406" s="80" t="s">
        <v>55</v>
      </c>
      <c r="AD1406" s="80" t="s">
        <v>27</v>
      </c>
      <c r="AE1406" s="80" t="s">
        <v>28</v>
      </c>
      <c r="AF1406" s="80" t="s">
        <v>145</v>
      </c>
      <c r="AG1406" s="80">
        <v>479</v>
      </c>
      <c r="AH1406" s="80" t="s">
        <v>33</v>
      </c>
      <c r="AI1406">
        <f t="shared" si="92"/>
        <v>2019</v>
      </c>
    </row>
    <row r="1407" spans="27:35" x14ac:dyDescent="0.3">
      <c r="AA1407" s="80" t="s">
        <v>152</v>
      </c>
      <c r="AB1407" s="80" t="s">
        <v>147</v>
      </c>
      <c r="AC1407" s="80" t="s">
        <v>55</v>
      </c>
      <c r="AD1407" s="80" t="s">
        <v>20</v>
      </c>
      <c r="AE1407" s="80" t="s">
        <v>5</v>
      </c>
      <c r="AF1407" s="80" t="s">
        <v>145</v>
      </c>
      <c r="AG1407" s="80">
        <v>92.935482978820801</v>
      </c>
      <c r="AH1407" s="80" t="s">
        <v>33</v>
      </c>
      <c r="AI1407">
        <f t="shared" si="92"/>
        <v>2019</v>
      </c>
    </row>
    <row r="1408" spans="27:35" x14ac:dyDescent="0.3">
      <c r="AA1408" s="80" t="s">
        <v>152</v>
      </c>
      <c r="AB1408" s="80" t="s">
        <v>147</v>
      </c>
      <c r="AC1408" s="80" t="s">
        <v>55</v>
      </c>
      <c r="AD1408" s="80" t="s">
        <v>20</v>
      </c>
      <c r="AE1408" s="80" t="s">
        <v>7</v>
      </c>
      <c r="AF1408" s="80" t="s">
        <v>145</v>
      </c>
      <c r="AG1408" s="80">
        <v>34330.438620761037</v>
      </c>
      <c r="AH1408" s="80" t="s">
        <v>33</v>
      </c>
      <c r="AI1408">
        <f t="shared" si="92"/>
        <v>2019</v>
      </c>
    </row>
    <row r="1409" spans="27:35" x14ac:dyDescent="0.3">
      <c r="AA1409" s="80" t="s">
        <v>152</v>
      </c>
      <c r="AB1409" s="80" t="s">
        <v>147</v>
      </c>
      <c r="AC1409" s="80" t="s">
        <v>55</v>
      </c>
      <c r="AD1409" s="80" t="s">
        <v>20</v>
      </c>
      <c r="AE1409" s="80" t="s">
        <v>14</v>
      </c>
      <c r="AF1409" s="80" t="s">
        <v>145</v>
      </c>
      <c r="AG1409" s="80">
        <v>10528.831153355539</v>
      </c>
      <c r="AH1409" s="80" t="s">
        <v>33</v>
      </c>
      <c r="AI1409">
        <f t="shared" si="92"/>
        <v>2019</v>
      </c>
    </row>
    <row r="1410" spans="27:35" x14ac:dyDescent="0.3">
      <c r="AA1410" s="80" t="s">
        <v>152</v>
      </c>
      <c r="AB1410" s="80" t="s">
        <v>147</v>
      </c>
      <c r="AC1410" s="80" t="s">
        <v>55</v>
      </c>
      <c r="AD1410" s="80" t="s">
        <v>20</v>
      </c>
      <c r="AE1410" s="80" t="s">
        <v>6</v>
      </c>
      <c r="AF1410" s="80" t="s">
        <v>145</v>
      </c>
      <c r="AG1410" s="80">
        <v>1371.7741920351982</v>
      </c>
      <c r="AH1410" s="80" t="s">
        <v>33</v>
      </c>
      <c r="AI1410">
        <f t="shared" si="92"/>
        <v>2019</v>
      </c>
    </row>
    <row r="1411" spans="27:35" x14ac:dyDescent="0.3">
      <c r="AA1411" s="80" t="s">
        <v>152</v>
      </c>
      <c r="AB1411" s="80" t="s">
        <v>147</v>
      </c>
      <c r="AC1411" s="80" t="s">
        <v>55</v>
      </c>
      <c r="AD1411" s="80" t="s">
        <v>24</v>
      </c>
      <c r="AE1411" s="80" t="s">
        <v>22</v>
      </c>
      <c r="AF1411" s="80" t="s">
        <v>149</v>
      </c>
      <c r="AG1411" s="80">
        <v>0.80645102262496948</v>
      </c>
      <c r="AH1411" s="80" t="s">
        <v>33</v>
      </c>
      <c r="AI1411">
        <f t="shared" si="92"/>
        <v>2019</v>
      </c>
    </row>
    <row r="1412" spans="27:35" x14ac:dyDescent="0.3">
      <c r="AA1412" s="80" t="s">
        <v>152</v>
      </c>
      <c r="AB1412" s="80" t="s">
        <v>147</v>
      </c>
      <c r="AC1412" s="80" t="s">
        <v>55</v>
      </c>
      <c r="AD1412" s="80" t="s">
        <v>24</v>
      </c>
      <c r="AE1412" s="80" t="s">
        <v>22</v>
      </c>
      <c r="AF1412" s="80" t="s">
        <v>145</v>
      </c>
      <c r="AG1412" s="80">
        <v>1163.3247280269861</v>
      </c>
      <c r="AH1412" s="80" t="s">
        <v>33</v>
      </c>
      <c r="AI1412">
        <f t="shared" si="92"/>
        <v>2019</v>
      </c>
    </row>
    <row r="1413" spans="27:35" x14ac:dyDescent="0.3">
      <c r="AA1413" s="80" t="s">
        <v>152</v>
      </c>
      <c r="AB1413" s="80" t="s">
        <v>147</v>
      </c>
      <c r="AC1413" s="80" t="s">
        <v>55</v>
      </c>
      <c r="AD1413" s="80" t="s">
        <v>24</v>
      </c>
      <c r="AE1413" s="80" t="s">
        <v>23</v>
      </c>
      <c r="AF1413" s="80" t="s">
        <v>145</v>
      </c>
      <c r="AG1413" s="80">
        <v>704.66988899186254</v>
      </c>
      <c r="AH1413" s="80" t="s">
        <v>33</v>
      </c>
      <c r="AI1413">
        <f t="shared" si="92"/>
        <v>2019</v>
      </c>
    </row>
    <row r="1414" spans="27:35" x14ac:dyDescent="0.3">
      <c r="AA1414" s="80" t="s">
        <v>152</v>
      </c>
      <c r="AB1414" s="80" t="s">
        <v>147</v>
      </c>
      <c r="AC1414" s="80" t="s">
        <v>55</v>
      </c>
      <c r="AD1414" s="80" t="s">
        <v>116</v>
      </c>
      <c r="AE1414" s="80" t="s">
        <v>22</v>
      </c>
      <c r="AF1414" s="80" t="s">
        <v>145</v>
      </c>
      <c r="AG1414" s="80">
        <v>4166.1311591975391</v>
      </c>
      <c r="AH1414" s="80" t="s">
        <v>33</v>
      </c>
      <c r="AI1414">
        <f t="shared" si="92"/>
        <v>2019</v>
      </c>
    </row>
    <row r="1415" spans="27:35" x14ac:dyDescent="0.3">
      <c r="AA1415" s="80" t="s">
        <v>152</v>
      </c>
      <c r="AB1415" s="80" t="s">
        <v>147</v>
      </c>
      <c r="AC1415" s="80" t="s">
        <v>55</v>
      </c>
      <c r="AD1415" s="80" t="s">
        <v>116</v>
      </c>
      <c r="AE1415" s="80" t="s">
        <v>23</v>
      </c>
      <c r="AF1415" s="80" t="s">
        <v>145</v>
      </c>
      <c r="AG1415" s="80">
        <v>3106.6408420279622</v>
      </c>
      <c r="AH1415" s="80" t="s">
        <v>33</v>
      </c>
      <c r="AI1415">
        <f t="shared" si="92"/>
        <v>2019</v>
      </c>
    </row>
    <row r="1416" spans="27:35" x14ac:dyDescent="0.3">
      <c r="AA1416" s="80" t="s">
        <v>152</v>
      </c>
      <c r="AB1416" s="80" t="s">
        <v>147</v>
      </c>
      <c r="AC1416" s="80" t="s">
        <v>55</v>
      </c>
      <c r="AD1416" s="80" t="s">
        <v>26</v>
      </c>
      <c r="AE1416" s="80" t="s">
        <v>18</v>
      </c>
      <c r="AF1416" s="80" t="s">
        <v>149</v>
      </c>
      <c r="AG1416" s="80">
        <v>1.6333330273628235</v>
      </c>
      <c r="AH1416" s="80" t="s">
        <v>33</v>
      </c>
      <c r="AI1416">
        <f t="shared" si="92"/>
        <v>2019</v>
      </c>
    </row>
    <row r="1417" spans="27:35" x14ac:dyDescent="0.3">
      <c r="AA1417" s="80" t="s">
        <v>152</v>
      </c>
      <c r="AB1417" s="80" t="s">
        <v>147</v>
      </c>
      <c r="AC1417" s="80" t="s">
        <v>55</v>
      </c>
      <c r="AD1417" s="80" t="s">
        <v>26</v>
      </c>
      <c r="AE1417" s="80" t="s">
        <v>18</v>
      </c>
      <c r="AF1417" s="80" t="s">
        <v>145</v>
      </c>
      <c r="AG1417" s="80">
        <v>16481.617152318358</v>
      </c>
      <c r="AH1417" s="80" t="s">
        <v>33</v>
      </c>
      <c r="AI1417">
        <f t="shared" si="92"/>
        <v>2019</v>
      </c>
    </row>
    <row r="1418" spans="27:35" x14ac:dyDescent="0.3">
      <c r="AA1418" s="80" t="s">
        <v>152</v>
      </c>
      <c r="AB1418" s="80" t="s">
        <v>147</v>
      </c>
      <c r="AC1418" s="80" t="s">
        <v>55</v>
      </c>
      <c r="AD1418" s="80" t="s">
        <v>26</v>
      </c>
      <c r="AE1418" s="80" t="s">
        <v>19</v>
      </c>
      <c r="AF1418" s="80" t="s">
        <v>149</v>
      </c>
      <c r="AG1418" s="80">
        <v>0.3602139949798584</v>
      </c>
      <c r="AH1418" s="80" t="s">
        <v>33</v>
      </c>
      <c r="AI1418">
        <f t="shared" ref="AI1418:AI1481" si="93">VALUE(LEFT(AA1418,4))</f>
        <v>2019</v>
      </c>
    </row>
    <row r="1419" spans="27:35" x14ac:dyDescent="0.3">
      <c r="AA1419" s="80" t="s">
        <v>152</v>
      </c>
      <c r="AB1419" s="80" t="s">
        <v>147</v>
      </c>
      <c r="AC1419" s="80" t="s">
        <v>55</v>
      </c>
      <c r="AD1419" s="80" t="s">
        <v>26</v>
      </c>
      <c r="AE1419" s="80" t="s">
        <v>19</v>
      </c>
      <c r="AF1419" s="80" t="s">
        <v>145</v>
      </c>
      <c r="AG1419" s="80">
        <v>24032.64615367353</v>
      </c>
      <c r="AH1419" s="80" t="s">
        <v>33</v>
      </c>
      <c r="AI1419">
        <f t="shared" si="93"/>
        <v>2019</v>
      </c>
    </row>
    <row r="1420" spans="27:35" x14ac:dyDescent="0.3">
      <c r="AA1420" s="80" t="s">
        <v>152</v>
      </c>
      <c r="AB1420" s="80" t="s">
        <v>147</v>
      </c>
      <c r="AC1420" s="80" t="s">
        <v>55</v>
      </c>
      <c r="AD1420" s="80" t="s">
        <v>26</v>
      </c>
      <c r="AE1420" s="80" t="s">
        <v>17</v>
      </c>
      <c r="AF1420" s="80" t="s">
        <v>145</v>
      </c>
      <c r="AG1420" s="80">
        <v>1961.5451570153236</v>
      </c>
      <c r="AH1420" s="80" t="s">
        <v>33</v>
      </c>
      <c r="AI1420">
        <f t="shared" si="93"/>
        <v>2019</v>
      </c>
    </row>
    <row r="1421" spans="27:35" x14ac:dyDescent="0.3">
      <c r="AA1421" s="80" t="s">
        <v>152</v>
      </c>
      <c r="AB1421" s="80" t="s">
        <v>147</v>
      </c>
      <c r="AC1421" s="80" t="s">
        <v>55</v>
      </c>
      <c r="AD1421" s="80" t="s">
        <v>25</v>
      </c>
      <c r="AE1421" s="80" t="s">
        <v>18</v>
      </c>
      <c r="AF1421" s="80" t="s">
        <v>145</v>
      </c>
      <c r="AG1421" s="80">
        <v>147</v>
      </c>
      <c r="AH1421" s="80" t="s">
        <v>33</v>
      </c>
      <c r="AI1421">
        <f t="shared" si="93"/>
        <v>2019</v>
      </c>
    </row>
    <row r="1422" spans="27:35" x14ac:dyDescent="0.3">
      <c r="AA1422" s="80" t="s">
        <v>152</v>
      </c>
      <c r="AB1422" s="80" t="s">
        <v>147</v>
      </c>
      <c r="AC1422" s="80" t="s">
        <v>55</v>
      </c>
      <c r="AD1422" s="80" t="s">
        <v>25</v>
      </c>
      <c r="AE1422" s="80" t="s">
        <v>19</v>
      </c>
      <c r="AF1422" s="80" t="s">
        <v>145</v>
      </c>
      <c r="AG1422" s="80">
        <v>2789.5752660483122</v>
      </c>
      <c r="AH1422" s="80" t="s">
        <v>33</v>
      </c>
      <c r="AI1422">
        <f t="shared" si="93"/>
        <v>2019</v>
      </c>
    </row>
    <row r="1423" spans="27:35" x14ac:dyDescent="0.3">
      <c r="AA1423" s="80" t="s">
        <v>152</v>
      </c>
      <c r="AB1423" s="80" t="s">
        <v>147</v>
      </c>
      <c r="AC1423" s="80" t="s">
        <v>55</v>
      </c>
      <c r="AD1423" s="80" t="s">
        <v>25</v>
      </c>
      <c r="AE1423" s="80" t="s">
        <v>17</v>
      </c>
      <c r="AF1423" s="80" t="s">
        <v>145</v>
      </c>
      <c r="AG1423" s="80">
        <v>1473.9881700277328</v>
      </c>
      <c r="AH1423" s="80" t="s">
        <v>33</v>
      </c>
      <c r="AI1423">
        <f t="shared" si="93"/>
        <v>2019</v>
      </c>
    </row>
    <row r="1424" spans="27:35" x14ac:dyDescent="0.3">
      <c r="AA1424" s="80" t="s">
        <v>152</v>
      </c>
      <c r="AB1424" s="80" t="s">
        <v>147</v>
      </c>
      <c r="AC1424" s="80" t="s">
        <v>55</v>
      </c>
      <c r="AD1424" s="80" t="s">
        <v>16</v>
      </c>
      <c r="AE1424" s="80" t="s">
        <v>18</v>
      </c>
      <c r="AF1424" s="80" t="s">
        <v>149</v>
      </c>
      <c r="AG1424" s="80">
        <v>101.37303847819567</v>
      </c>
      <c r="AH1424" s="80" t="s">
        <v>33</v>
      </c>
      <c r="AI1424">
        <f t="shared" si="93"/>
        <v>2019</v>
      </c>
    </row>
    <row r="1425" spans="27:35" x14ac:dyDescent="0.3">
      <c r="AA1425" s="80" t="s">
        <v>152</v>
      </c>
      <c r="AB1425" s="80" t="s">
        <v>147</v>
      </c>
      <c r="AC1425" s="80" t="s">
        <v>55</v>
      </c>
      <c r="AD1425" s="80" t="s">
        <v>16</v>
      </c>
      <c r="AE1425" s="80" t="s">
        <v>18</v>
      </c>
      <c r="AF1425" s="80" t="s">
        <v>145</v>
      </c>
      <c r="AG1425" s="80">
        <v>18829.155353818089</v>
      </c>
      <c r="AH1425" s="80" t="s">
        <v>33</v>
      </c>
      <c r="AI1425">
        <f t="shared" si="93"/>
        <v>2019</v>
      </c>
    </row>
    <row r="1426" spans="27:35" x14ac:dyDescent="0.3">
      <c r="AA1426" s="80" t="s">
        <v>152</v>
      </c>
      <c r="AB1426" s="80" t="s">
        <v>147</v>
      </c>
      <c r="AC1426" s="80" t="s">
        <v>55</v>
      </c>
      <c r="AD1426" s="80" t="s">
        <v>16</v>
      </c>
      <c r="AE1426" s="80" t="s">
        <v>19</v>
      </c>
      <c r="AF1426" s="80" t="s">
        <v>149</v>
      </c>
      <c r="AG1426" s="80">
        <v>21.234399076551199</v>
      </c>
      <c r="AH1426" s="80" t="s">
        <v>33</v>
      </c>
      <c r="AI1426">
        <f t="shared" si="93"/>
        <v>2019</v>
      </c>
    </row>
    <row r="1427" spans="27:35" x14ac:dyDescent="0.3">
      <c r="AA1427" s="80" t="s">
        <v>152</v>
      </c>
      <c r="AB1427" s="80" t="s">
        <v>147</v>
      </c>
      <c r="AC1427" s="80" t="s">
        <v>55</v>
      </c>
      <c r="AD1427" s="80" t="s">
        <v>16</v>
      </c>
      <c r="AE1427" s="80" t="s">
        <v>19</v>
      </c>
      <c r="AF1427" s="80" t="s">
        <v>145</v>
      </c>
      <c r="AG1427" s="80">
        <v>15459.451474588364</v>
      </c>
      <c r="AH1427" s="80" t="s">
        <v>33</v>
      </c>
      <c r="AI1427">
        <f t="shared" si="93"/>
        <v>2019</v>
      </c>
    </row>
    <row r="1428" spans="27:35" x14ac:dyDescent="0.3">
      <c r="AA1428" s="80" t="s">
        <v>152</v>
      </c>
      <c r="AB1428" s="80" t="s">
        <v>147</v>
      </c>
      <c r="AC1428" s="80" t="s">
        <v>55</v>
      </c>
      <c r="AD1428" s="80" t="s">
        <v>16</v>
      </c>
      <c r="AE1428" s="80" t="s">
        <v>17</v>
      </c>
      <c r="AF1428" s="80" t="s">
        <v>149</v>
      </c>
      <c r="AG1428" s="80">
        <v>6.08924300968647</v>
      </c>
      <c r="AH1428" s="80" t="s">
        <v>33</v>
      </c>
      <c r="AI1428">
        <f t="shared" si="93"/>
        <v>2019</v>
      </c>
    </row>
    <row r="1429" spans="27:35" x14ac:dyDescent="0.3">
      <c r="AA1429" s="80" t="s">
        <v>152</v>
      </c>
      <c r="AB1429" s="80" t="s">
        <v>147</v>
      </c>
      <c r="AC1429" s="80" t="s">
        <v>55</v>
      </c>
      <c r="AD1429" s="80" t="s">
        <v>16</v>
      </c>
      <c r="AE1429" s="80" t="s">
        <v>17</v>
      </c>
      <c r="AF1429" s="80" t="s">
        <v>145</v>
      </c>
      <c r="AG1429" s="80">
        <v>12800.815941989422</v>
      </c>
      <c r="AH1429" s="80" t="s">
        <v>33</v>
      </c>
      <c r="AI1429">
        <f t="shared" si="93"/>
        <v>2019</v>
      </c>
    </row>
    <row r="1430" spans="27:35" x14ac:dyDescent="0.3">
      <c r="AA1430" s="80" t="s">
        <v>152</v>
      </c>
      <c r="AB1430" s="80" t="s">
        <v>147</v>
      </c>
      <c r="AC1430" s="80" t="s">
        <v>55</v>
      </c>
      <c r="AD1430" s="80" t="s">
        <v>13</v>
      </c>
      <c r="AE1430" s="80" t="s">
        <v>5</v>
      </c>
      <c r="AF1430" s="80" t="s">
        <v>145</v>
      </c>
      <c r="AG1430" s="80">
        <v>105.56128600612283</v>
      </c>
      <c r="AH1430" s="80" t="s">
        <v>33</v>
      </c>
      <c r="AI1430">
        <f t="shared" si="93"/>
        <v>2019</v>
      </c>
    </row>
    <row r="1431" spans="27:35" x14ac:dyDescent="0.3">
      <c r="AA1431" s="80" t="s">
        <v>152</v>
      </c>
      <c r="AB1431" s="80" t="s">
        <v>147</v>
      </c>
      <c r="AC1431" s="80" t="s">
        <v>55</v>
      </c>
      <c r="AD1431" s="80" t="s">
        <v>13</v>
      </c>
      <c r="AE1431" s="80" t="s">
        <v>7</v>
      </c>
      <c r="AF1431" s="80" t="s">
        <v>145</v>
      </c>
      <c r="AG1431" s="80">
        <v>29362.114983219653</v>
      </c>
      <c r="AH1431" s="80">
        <v>0.68235038999999997</v>
      </c>
      <c r="AI1431">
        <f t="shared" si="93"/>
        <v>2019</v>
      </c>
    </row>
    <row r="1432" spans="27:35" x14ac:dyDescent="0.3">
      <c r="AA1432" s="80" t="s">
        <v>152</v>
      </c>
      <c r="AB1432" s="80" t="s">
        <v>147</v>
      </c>
      <c r="AC1432" s="80" t="s">
        <v>55</v>
      </c>
      <c r="AD1432" s="80" t="s">
        <v>13</v>
      </c>
      <c r="AE1432" s="80" t="s">
        <v>14</v>
      </c>
      <c r="AF1432" s="80" t="s">
        <v>149</v>
      </c>
      <c r="AG1432" s="80">
        <v>6.3365560322999954</v>
      </c>
      <c r="AH1432" s="80">
        <v>10.823807950000001</v>
      </c>
      <c r="AI1432">
        <f t="shared" si="93"/>
        <v>2019</v>
      </c>
    </row>
    <row r="1433" spans="27:35" x14ac:dyDescent="0.3">
      <c r="AA1433" s="80" t="s">
        <v>152</v>
      </c>
      <c r="AB1433" s="80" t="s">
        <v>147</v>
      </c>
      <c r="AC1433" s="80" t="s">
        <v>55</v>
      </c>
      <c r="AD1433" s="80" t="s">
        <v>13</v>
      </c>
      <c r="AE1433" s="80" t="s">
        <v>14</v>
      </c>
      <c r="AF1433" s="80" t="s">
        <v>145</v>
      </c>
      <c r="AG1433" s="80">
        <v>82667.974287331104</v>
      </c>
      <c r="AH1433" s="80">
        <v>1.18411482</v>
      </c>
      <c r="AI1433">
        <f t="shared" si="93"/>
        <v>2019</v>
      </c>
    </row>
    <row r="1434" spans="27:35" x14ac:dyDescent="0.3">
      <c r="AA1434" s="80" t="s">
        <v>152</v>
      </c>
      <c r="AB1434" s="80" t="s">
        <v>147</v>
      </c>
      <c r="AC1434" s="80" t="s">
        <v>55</v>
      </c>
      <c r="AD1434" s="80" t="s">
        <v>13</v>
      </c>
      <c r="AE1434" s="80" t="s">
        <v>6</v>
      </c>
      <c r="AF1434" s="80" t="s">
        <v>145</v>
      </c>
      <c r="AG1434" s="80">
        <v>744.03010206669569</v>
      </c>
      <c r="AH1434" s="80" t="s">
        <v>33</v>
      </c>
      <c r="AI1434">
        <f t="shared" si="93"/>
        <v>2019</v>
      </c>
    </row>
    <row r="1435" spans="27:35" x14ac:dyDescent="0.3">
      <c r="AA1435" s="80" t="s">
        <v>152</v>
      </c>
      <c r="AB1435" s="80" t="s">
        <v>147</v>
      </c>
      <c r="AC1435" s="80" t="s">
        <v>55</v>
      </c>
      <c r="AD1435" s="80" t="s">
        <v>15</v>
      </c>
      <c r="AE1435" s="80" t="s">
        <v>14</v>
      </c>
      <c r="AF1435" s="80" t="s">
        <v>149</v>
      </c>
      <c r="AG1435" s="80">
        <v>2.4193539917469025</v>
      </c>
      <c r="AH1435" s="80">
        <v>2.0411962400000001</v>
      </c>
      <c r="AI1435">
        <f t="shared" si="93"/>
        <v>2019</v>
      </c>
    </row>
    <row r="1436" spans="27:35" x14ac:dyDescent="0.3">
      <c r="AA1436" s="80" t="s">
        <v>152</v>
      </c>
      <c r="AB1436" s="80" t="s">
        <v>147</v>
      </c>
      <c r="AC1436" s="80" t="s">
        <v>55</v>
      </c>
      <c r="AD1436" s="80" t="s">
        <v>15</v>
      </c>
      <c r="AE1436" s="80" t="s">
        <v>14</v>
      </c>
      <c r="AF1436" s="80" t="s">
        <v>145</v>
      </c>
      <c r="AG1436" s="80">
        <v>60642.657837804407</v>
      </c>
      <c r="AH1436" s="80">
        <v>1.05505469</v>
      </c>
      <c r="AI1436">
        <f t="shared" si="93"/>
        <v>2019</v>
      </c>
    </row>
    <row r="1437" spans="27:35" x14ac:dyDescent="0.3">
      <c r="AA1437" s="80" t="s">
        <v>152</v>
      </c>
      <c r="AB1437" s="80" t="s">
        <v>147</v>
      </c>
      <c r="AC1437" s="80" t="s">
        <v>55</v>
      </c>
      <c r="AD1437" s="80" t="s">
        <v>15</v>
      </c>
      <c r="AE1437" s="80" t="s">
        <v>12</v>
      </c>
      <c r="AF1437" s="80" t="s">
        <v>145</v>
      </c>
      <c r="AG1437" s="80">
        <v>3135.9967690631747</v>
      </c>
      <c r="AH1437" s="80">
        <v>0.49375693999999998</v>
      </c>
      <c r="AI1437">
        <f t="shared" si="93"/>
        <v>2019</v>
      </c>
    </row>
    <row r="1438" spans="27:35" x14ac:dyDescent="0.3">
      <c r="AA1438" s="80" t="s">
        <v>152</v>
      </c>
      <c r="AB1438" s="80" t="s">
        <v>147</v>
      </c>
      <c r="AC1438" s="80" t="s">
        <v>55</v>
      </c>
      <c r="AD1438" s="80" t="s">
        <v>4</v>
      </c>
      <c r="AE1438" s="80" t="s">
        <v>5</v>
      </c>
      <c r="AF1438" s="80" t="s">
        <v>145</v>
      </c>
      <c r="AG1438" s="80">
        <v>17422.39932891354</v>
      </c>
      <c r="AH1438" s="80" t="s">
        <v>33</v>
      </c>
      <c r="AI1438">
        <f t="shared" si="93"/>
        <v>2019</v>
      </c>
    </row>
    <row r="1439" spans="27:35" x14ac:dyDescent="0.3">
      <c r="AA1439" s="80" t="s">
        <v>152</v>
      </c>
      <c r="AB1439" s="80" t="s">
        <v>147</v>
      </c>
      <c r="AC1439" s="80" t="s">
        <v>55</v>
      </c>
      <c r="AD1439" s="80" t="s">
        <v>4</v>
      </c>
      <c r="AE1439" s="80" t="s">
        <v>7</v>
      </c>
      <c r="AF1439" s="80" t="s">
        <v>145</v>
      </c>
      <c r="AG1439" s="80">
        <v>747679.15785897151</v>
      </c>
      <c r="AH1439" s="80">
        <v>0.79414954000000004</v>
      </c>
      <c r="AI1439">
        <f t="shared" si="93"/>
        <v>2019</v>
      </c>
    </row>
    <row r="1440" spans="27:35" x14ac:dyDescent="0.3">
      <c r="AA1440" s="80" t="s">
        <v>152</v>
      </c>
      <c r="AB1440" s="80" t="s">
        <v>147</v>
      </c>
      <c r="AC1440" s="80" t="s">
        <v>55</v>
      </c>
      <c r="AD1440" s="80" t="s">
        <v>4</v>
      </c>
      <c r="AE1440" s="80" t="s">
        <v>8</v>
      </c>
      <c r="AF1440" s="80" t="s">
        <v>145</v>
      </c>
      <c r="AG1440" s="80">
        <v>271613.26047681272</v>
      </c>
      <c r="AH1440" s="80">
        <v>1.5797735100000001</v>
      </c>
      <c r="AI1440">
        <f t="shared" si="93"/>
        <v>2019</v>
      </c>
    </row>
    <row r="1441" spans="27:35" x14ac:dyDescent="0.3">
      <c r="AA1441" s="80" t="s">
        <v>152</v>
      </c>
      <c r="AB1441" s="80" t="s">
        <v>147</v>
      </c>
      <c r="AC1441" s="80" t="s">
        <v>55</v>
      </c>
      <c r="AD1441" s="80" t="s">
        <v>4</v>
      </c>
      <c r="AE1441" s="80" t="s">
        <v>9</v>
      </c>
      <c r="AF1441" s="80" t="s">
        <v>145</v>
      </c>
      <c r="AG1441" s="80">
        <v>153634.78173495829</v>
      </c>
      <c r="AH1441" s="80">
        <v>0.91673039000000001</v>
      </c>
      <c r="AI1441">
        <f t="shared" si="93"/>
        <v>2019</v>
      </c>
    </row>
    <row r="1442" spans="27:35" x14ac:dyDescent="0.3">
      <c r="AA1442" s="80" t="s">
        <v>152</v>
      </c>
      <c r="AB1442" s="80" t="s">
        <v>147</v>
      </c>
      <c r="AC1442" s="80" t="s">
        <v>55</v>
      </c>
      <c r="AD1442" s="80" t="s">
        <v>4</v>
      </c>
      <c r="AE1442" s="80" t="s">
        <v>6</v>
      </c>
      <c r="AF1442" s="80" t="s">
        <v>145</v>
      </c>
      <c r="AG1442" s="80">
        <v>52744.537272009999</v>
      </c>
      <c r="AH1442" s="80" t="s">
        <v>33</v>
      </c>
      <c r="AI1442">
        <f t="shared" si="93"/>
        <v>2019</v>
      </c>
    </row>
    <row r="1443" spans="27:35" x14ac:dyDescent="0.3">
      <c r="AA1443" s="80" t="s">
        <v>152</v>
      </c>
      <c r="AB1443" s="80" t="s">
        <v>147</v>
      </c>
      <c r="AC1443" s="80" t="s">
        <v>55</v>
      </c>
      <c r="AD1443" s="80" t="s">
        <v>4</v>
      </c>
      <c r="AE1443" s="80" t="s">
        <v>10</v>
      </c>
      <c r="AF1443" s="80" t="s">
        <v>145</v>
      </c>
      <c r="AG1443" s="80">
        <v>4631.8289555162191</v>
      </c>
      <c r="AH1443" s="80">
        <v>2.8012191299999998</v>
      </c>
      <c r="AI1443">
        <f t="shared" si="93"/>
        <v>2019</v>
      </c>
    </row>
    <row r="1444" spans="27:35" x14ac:dyDescent="0.3">
      <c r="AA1444" s="80" t="s">
        <v>152</v>
      </c>
      <c r="AB1444" s="80" t="s">
        <v>147</v>
      </c>
      <c r="AC1444" s="80" t="s">
        <v>55</v>
      </c>
      <c r="AD1444" s="80" t="s">
        <v>11</v>
      </c>
      <c r="AE1444" s="80" t="s">
        <v>8</v>
      </c>
      <c r="AF1444" s="80" t="s">
        <v>145</v>
      </c>
      <c r="AG1444" s="80">
        <v>69401.414164159447</v>
      </c>
      <c r="AH1444" s="80">
        <v>1.1165791899999999</v>
      </c>
      <c r="AI1444">
        <f t="shared" si="93"/>
        <v>2019</v>
      </c>
    </row>
    <row r="1445" spans="27:35" x14ac:dyDescent="0.3">
      <c r="AA1445" s="80" t="s">
        <v>152</v>
      </c>
      <c r="AB1445" s="80" t="s">
        <v>147</v>
      </c>
      <c r="AC1445" s="80" t="s">
        <v>55</v>
      </c>
      <c r="AD1445" s="80" t="s">
        <v>11</v>
      </c>
      <c r="AE1445" s="80" t="s">
        <v>9</v>
      </c>
      <c r="AF1445" s="80" t="s">
        <v>145</v>
      </c>
      <c r="AG1445" s="80">
        <v>18399.080488234758</v>
      </c>
      <c r="AH1445" s="80">
        <v>0.74360667000000003</v>
      </c>
      <c r="AI1445">
        <f t="shared" si="93"/>
        <v>2019</v>
      </c>
    </row>
    <row r="1446" spans="27:35" x14ac:dyDescent="0.3">
      <c r="AA1446" s="80" t="s">
        <v>152</v>
      </c>
      <c r="AB1446" s="80" t="s">
        <v>147</v>
      </c>
      <c r="AC1446" s="80" t="s">
        <v>55</v>
      </c>
      <c r="AD1446" s="80" t="s">
        <v>11</v>
      </c>
      <c r="AE1446" s="80" t="s">
        <v>10</v>
      </c>
      <c r="AF1446" s="80" t="s">
        <v>145</v>
      </c>
      <c r="AG1446" s="80">
        <v>830.03870394825935</v>
      </c>
      <c r="AH1446" s="80">
        <v>1.6955210599999999</v>
      </c>
      <c r="AI1446">
        <f t="shared" si="93"/>
        <v>2019</v>
      </c>
    </row>
    <row r="1447" spans="27:35" x14ac:dyDescent="0.3">
      <c r="AA1447" s="80" t="s">
        <v>152</v>
      </c>
      <c r="AB1447" s="80" t="s">
        <v>147</v>
      </c>
      <c r="AC1447" s="80" t="s">
        <v>55</v>
      </c>
      <c r="AD1447" s="80" t="s">
        <v>11</v>
      </c>
      <c r="AE1447" s="80" t="s">
        <v>12</v>
      </c>
      <c r="AF1447" s="80" t="s">
        <v>145</v>
      </c>
      <c r="AG1447" s="80">
        <v>11132.838650491089</v>
      </c>
      <c r="AH1447" s="80">
        <v>0.69878936000000003</v>
      </c>
      <c r="AI1447">
        <f t="shared" si="93"/>
        <v>2019</v>
      </c>
    </row>
    <row r="1448" spans="27:35" x14ac:dyDescent="0.3">
      <c r="AA1448" s="80" t="s">
        <v>152</v>
      </c>
      <c r="AB1448" s="80" t="s">
        <v>147</v>
      </c>
      <c r="AC1448" s="80" t="s">
        <v>56</v>
      </c>
      <c r="AD1448" s="80" t="s">
        <v>27</v>
      </c>
      <c r="AE1448" s="80" t="s">
        <v>28</v>
      </c>
      <c r="AF1448" s="80" t="s">
        <v>145</v>
      </c>
      <c r="AG1448" s="80">
        <v>225.45161199569702</v>
      </c>
      <c r="AH1448" s="80" t="s">
        <v>33</v>
      </c>
      <c r="AI1448">
        <f t="shared" si="93"/>
        <v>2019</v>
      </c>
    </row>
    <row r="1449" spans="27:35" x14ac:dyDescent="0.3">
      <c r="AA1449" s="80" t="s">
        <v>152</v>
      </c>
      <c r="AB1449" s="80" t="s">
        <v>147</v>
      </c>
      <c r="AC1449" s="80" t="s">
        <v>56</v>
      </c>
      <c r="AD1449" s="80" t="s">
        <v>20</v>
      </c>
      <c r="AE1449" s="80" t="s">
        <v>5</v>
      </c>
      <c r="AF1449" s="80" t="s">
        <v>145</v>
      </c>
      <c r="AG1449" s="80">
        <v>31</v>
      </c>
      <c r="AH1449" s="80" t="s">
        <v>33</v>
      </c>
      <c r="AI1449">
        <f t="shared" si="93"/>
        <v>2019</v>
      </c>
    </row>
    <row r="1450" spans="27:35" x14ac:dyDescent="0.3">
      <c r="AA1450" s="80" t="s">
        <v>152</v>
      </c>
      <c r="AB1450" s="80" t="s">
        <v>147</v>
      </c>
      <c r="AC1450" s="80" t="s">
        <v>56</v>
      </c>
      <c r="AD1450" s="80" t="s">
        <v>20</v>
      </c>
      <c r="AE1450" s="80" t="s">
        <v>7</v>
      </c>
      <c r="AF1450" s="80" t="s">
        <v>145</v>
      </c>
      <c r="AG1450" s="80">
        <v>12096.147279452533</v>
      </c>
      <c r="AH1450" s="80" t="s">
        <v>33</v>
      </c>
      <c r="AI1450">
        <f t="shared" si="93"/>
        <v>2019</v>
      </c>
    </row>
    <row r="1451" spans="27:35" x14ac:dyDescent="0.3">
      <c r="AA1451" s="80" t="s">
        <v>152</v>
      </c>
      <c r="AB1451" s="80" t="s">
        <v>147</v>
      </c>
      <c r="AC1451" s="80" t="s">
        <v>56</v>
      </c>
      <c r="AD1451" s="80" t="s">
        <v>20</v>
      </c>
      <c r="AE1451" s="80" t="s">
        <v>14</v>
      </c>
      <c r="AF1451" s="80" t="s">
        <v>145</v>
      </c>
      <c r="AG1451" s="80">
        <v>3601.935477077961</v>
      </c>
      <c r="AH1451" s="80" t="s">
        <v>33</v>
      </c>
      <c r="AI1451">
        <f t="shared" si="93"/>
        <v>2019</v>
      </c>
    </row>
    <row r="1452" spans="27:35" x14ac:dyDescent="0.3">
      <c r="AA1452" s="80" t="s">
        <v>152</v>
      </c>
      <c r="AB1452" s="80" t="s">
        <v>147</v>
      </c>
      <c r="AC1452" s="80" t="s">
        <v>56</v>
      </c>
      <c r="AD1452" s="80" t="s">
        <v>20</v>
      </c>
      <c r="AE1452" s="80" t="s">
        <v>6</v>
      </c>
      <c r="AF1452" s="80" t="s">
        <v>145</v>
      </c>
      <c r="AG1452" s="80">
        <v>468</v>
      </c>
      <c r="AH1452" s="80" t="s">
        <v>33</v>
      </c>
      <c r="AI1452">
        <f t="shared" si="93"/>
        <v>2019</v>
      </c>
    </row>
    <row r="1453" spans="27:35" x14ac:dyDescent="0.3">
      <c r="AA1453" s="80" t="s">
        <v>152</v>
      </c>
      <c r="AB1453" s="80" t="s">
        <v>147</v>
      </c>
      <c r="AC1453" s="80" t="s">
        <v>56</v>
      </c>
      <c r="AD1453" s="80" t="s">
        <v>24</v>
      </c>
      <c r="AE1453" s="80" t="s">
        <v>22</v>
      </c>
      <c r="AF1453" s="80" t="s">
        <v>145</v>
      </c>
      <c r="AG1453" s="80">
        <v>687.08924402669072</v>
      </c>
      <c r="AH1453" s="80" t="s">
        <v>33</v>
      </c>
      <c r="AI1453">
        <f t="shared" si="93"/>
        <v>2019</v>
      </c>
    </row>
    <row r="1454" spans="27:35" x14ac:dyDescent="0.3">
      <c r="AA1454" s="80" t="s">
        <v>152</v>
      </c>
      <c r="AB1454" s="80" t="s">
        <v>147</v>
      </c>
      <c r="AC1454" s="80" t="s">
        <v>56</v>
      </c>
      <c r="AD1454" s="80" t="s">
        <v>24</v>
      </c>
      <c r="AE1454" s="80" t="s">
        <v>23</v>
      </c>
      <c r="AF1454" s="80" t="s">
        <v>145</v>
      </c>
      <c r="AG1454" s="80">
        <v>481.50859998911619</v>
      </c>
      <c r="AH1454" s="80" t="s">
        <v>33</v>
      </c>
      <c r="AI1454">
        <f t="shared" si="93"/>
        <v>2019</v>
      </c>
    </row>
    <row r="1455" spans="27:35" x14ac:dyDescent="0.3">
      <c r="AA1455" s="80" t="s">
        <v>152</v>
      </c>
      <c r="AB1455" s="80" t="s">
        <v>147</v>
      </c>
      <c r="AC1455" s="80" t="s">
        <v>56</v>
      </c>
      <c r="AD1455" s="80" t="s">
        <v>116</v>
      </c>
      <c r="AE1455" s="80" t="s">
        <v>22</v>
      </c>
      <c r="AF1455" s="80" t="s">
        <v>145</v>
      </c>
      <c r="AG1455" s="80">
        <v>847.07418502867222</v>
      </c>
      <c r="AH1455" s="80" t="s">
        <v>33</v>
      </c>
      <c r="AI1455">
        <f t="shared" si="93"/>
        <v>2019</v>
      </c>
    </row>
    <row r="1456" spans="27:35" x14ac:dyDescent="0.3">
      <c r="AA1456" s="80" t="s">
        <v>152</v>
      </c>
      <c r="AB1456" s="80" t="s">
        <v>147</v>
      </c>
      <c r="AC1456" s="80" t="s">
        <v>56</v>
      </c>
      <c r="AD1456" s="80" t="s">
        <v>116</v>
      </c>
      <c r="AE1456" s="80" t="s">
        <v>23</v>
      </c>
      <c r="AF1456" s="80" t="s">
        <v>145</v>
      </c>
      <c r="AG1456" s="80">
        <v>1065.7365510165691</v>
      </c>
      <c r="AH1456" s="80" t="s">
        <v>33</v>
      </c>
      <c r="AI1456">
        <f t="shared" si="93"/>
        <v>2019</v>
      </c>
    </row>
    <row r="1457" spans="27:35" x14ac:dyDescent="0.3">
      <c r="AA1457" s="80" t="s">
        <v>152</v>
      </c>
      <c r="AB1457" s="80" t="s">
        <v>147</v>
      </c>
      <c r="AC1457" s="80" t="s">
        <v>56</v>
      </c>
      <c r="AD1457" s="80" t="s">
        <v>26</v>
      </c>
      <c r="AE1457" s="80" t="s">
        <v>18</v>
      </c>
      <c r="AF1457" s="80" t="s">
        <v>149</v>
      </c>
      <c r="AG1457" s="80">
        <v>1.2903220057487488</v>
      </c>
      <c r="AH1457" s="80" t="s">
        <v>33</v>
      </c>
      <c r="AI1457">
        <f t="shared" si="93"/>
        <v>2019</v>
      </c>
    </row>
    <row r="1458" spans="27:35" x14ac:dyDescent="0.3">
      <c r="AA1458" s="80" t="s">
        <v>152</v>
      </c>
      <c r="AB1458" s="80" t="s">
        <v>147</v>
      </c>
      <c r="AC1458" s="80" t="s">
        <v>56</v>
      </c>
      <c r="AD1458" s="80" t="s">
        <v>26</v>
      </c>
      <c r="AE1458" s="80" t="s">
        <v>18</v>
      </c>
      <c r="AF1458" s="80" t="s">
        <v>145</v>
      </c>
      <c r="AG1458" s="80">
        <v>9605.7666360251606</v>
      </c>
      <c r="AH1458" s="80" t="s">
        <v>33</v>
      </c>
      <c r="AI1458">
        <f t="shared" si="93"/>
        <v>2019</v>
      </c>
    </row>
    <row r="1459" spans="27:35" x14ac:dyDescent="0.3">
      <c r="AA1459" s="80" t="s">
        <v>152</v>
      </c>
      <c r="AB1459" s="80" t="s">
        <v>147</v>
      </c>
      <c r="AC1459" s="80" t="s">
        <v>56</v>
      </c>
      <c r="AD1459" s="80" t="s">
        <v>26</v>
      </c>
      <c r="AE1459" s="80" t="s">
        <v>19</v>
      </c>
      <c r="AF1459" s="80" t="s">
        <v>149</v>
      </c>
      <c r="AG1459" s="80">
        <v>1.3107520341873169</v>
      </c>
      <c r="AH1459" s="80" t="s">
        <v>33</v>
      </c>
      <c r="AI1459">
        <f t="shared" si="93"/>
        <v>2019</v>
      </c>
    </row>
    <row r="1460" spans="27:35" x14ac:dyDescent="0.3">
      <c r="AA1460" s="80" t="s">
        <v>152</v>
      </c>
      <c r="AB1460" s="80" t="s">
        <v>147</v>
      </c>
      <c r="AC1460" s="80" t="s">
        <v>56</v>
      </c>
      <c r="AD1460" s="80" t="s">
        <v>26</v>
      </c>
      <c r="AE1460" s="80" t="s">
        <v>19</v>
      </c>
      <c r="AF1460" s="80" t="s">
        <v>145</v>
      </c>
      <c r="AG1460" s="80">
        <v>16068.102105490863</v>
      </c>
      <c r="AH1460" s="80" t="s">
        <v>33</v>
      </c>
      <c r="AI1460">
        <f t="shared" si="93"/>
        <v>2019</v>
      </c>
    </row>
    <row r="1461" spans="27:35" x14ac:dyDescent="0.3">
      <c r="AA1461" s="80" t="s">
        <v>152</v>
      </c>
      <c r="AB1461" s="80" t="s">
        <v>147</v>
      </c>
      <c r="AC1461" s="80" t="s">
        <v>56</v>
      </c>
      <c r="AD1461" s="80" t="s">
        <v>26</v>
      </c>
      <c r="AE1461" s="80" t="s">
        <v>17</v>
      </c>
      <c r="AF1461" s="80" t="s">
        <v>145</v>
      </c>
      <c r="AG1461" s="80">
        <v>1006.8064499795437</v>
      </c>
      <c r="AH1461" s="80" t="s">
        <v>33</v>
      </c>
      <c r="AI1461">
        <f t="shared" si="93"/>
        <v>2019</v>
      </c>
    </row>
    <row r="1462" spans="27:35" x14ac:dyDescent="0.3">
      <c r="AA1462" s="80" t="s">
        <v>152</v>
      </c>
      <c r="AB1462" s="80" t="s">
        <v>147</v>
      </c>
      <c r="AC1462" s="80" t="s">
        <v>56</v>
      </c>
      <c r="AD1462" s="80" t="s">
        <v>25</v>
      </c>
      <c r="AE1462" s="80" t="s">
        <v>18</v>
      </c>
      <c r="AF1462" s="80" t="s">
        <v>145</v>
      </c>
      <c r="AG1462" s="80">
        <v>81</v>
      </c>
      <c r="AH1462" s="80" t="s">
        <v>33</v>
      </c>
      <c r="AI1462">
        <f t="shared" si="93"/>
        <v>2019</v>
      </c>
    </row>
    <row r="1463" spans="27:35" x14ac:dyDescent="0.3">
      <c r="AA1463" s="80" t="s">
        <v>152</v>
      </c>
      <c r="AB1463" s="80" t="s">
        <v>147</v>
      </c>
      <c r="AC1463" s="80" t="s">
        <v>56</v>
      </c>
      <c r="AD1463" s="80" t="s">
        <v>25</v>
      </c>
      <c r="AE1463" s="80" t="s">
        <v>19</v>
      </c>
      <c r="AF1463" s="80" t="s">
        <v>145</v>
      </c>
      <c r="AG1463" s="80">
        <v>2197.4924669526517</v>
      </c>
      <c r="AH1463" s="80" t="s">
        <v>33</v>
      </c>
      <c r="AI1463">
        <f t="shared" si="93"/>
        <v>2019</v>
      </c>
    </row>
    <row r="1464" spans="27:35" x14ac:dyDescent="0.3">
      <c r="AA1464" s="80" t="s">
        <v>152</v>
      </c>
      <c r="AB1464" s="80" t="s">
        <v>147</v>
      </c>
      <c r="AC1464" s="80" t="s">
        <v>56</v>
      </c>
      <c r="AD1464" s="80" t="s">
        <v>25</v>
      </c>
      <c r="AE1464" s="80" t="s">
        <v>17</v>
      </c>
      <c r="AF1464" s="80" t="s">
        <v>145</v>
      </c>
      <c r="AG1464" s="80">
        <v>659.35483700037003</v>
      </c>
      <c r="AH1464" s="80" t="s">
        <v>33</v>
      </c>
      <c r="AI1464">
        <f t="shared" si="93"/>
        <v>2019</v>
      </c>
    </row>
    <row r="1465" spans="27:35" x14ac:dyDescent="0.3">
      <c r="AA1465" s="80" t="s">
        <v>152</v>
      </c>
      <c r="AB1465" s="80" t="s">
        <v>147</v>
      </c>
      <c r="AC1465" s="80" t="s">
        <v>56</v>
      </c>
      <c r="AD1465" s="80" t="s">
        <v>16</v>
      </c>
      <c r="AE1465" s="80" t="s">
        <v>18</v>
      </c>
      <c r="AF1465" s="80" t="s">
        <v>149</v>
      </c>
      <c r="AG1465" s="80">
        <v>63.885973215103149</v>
      </c>
      <c r="AH1465" s="80" t="s">
        <v>33</v>
      </c>
      <c r="AI1465">
        <f t="shared" si="93"/>
        <v>2019</v>
      </c>
    </row>
    <row r="1466" spans="27:35" x14ac:dyDescent="0.3">
      <c r="AA1466" s="80" t="s">
        <v>152</v>
      </c>
      <c r="AB1466" s="80" t="s">
        <v>147</v>
      </c>
      <c r="AC1466" s="80" t="s">
        <v>56</v>
      </c>
      <c r="AD1466" s="80" t="s">
        <v>16</v>
      </c>
      <c r="AE1466" s="80" t="s">
        <v>18</v>
      </c>
      <c r="AF1466" s="80" t="s">
        <v>145</v>
      </c>
      <c r="AG1466" s="80">
        <v>7500.8147708140314</v>
      </c>
      <c r="AH1466" s="80" t="s">
        <v>33</v>
      </c>
      <c r="AI1466">
        <f t="shared" si="93"/>
        <v>2019</v>
      </c>
    </row>
    <row r="1467" spans="27:35" x14ac:dyDescent="0.3">
      <c r="AA1467" s="80" t="s">
        <v>152</v>
      </c>
      <c r="AB1467" s="80" t="s">
        <v>147</v>
      </c>
      <c r="AC1467" s="80" t="s">
        <v>56</v>
      </c>
      <c r="AD1467" s="80" t="s">
        <v>16</v>
      </c>
      <c r="AE1467" s="80" t="s">
        <v>19</v>
      </c>
      <c r="AF1467" s="80" t="s">
        <v>149</v>
      </c>
      <c r="AG1467" s="80">
        <v>10.345156043767929</v>
      </c>
      <c r="AH1467" s="80" t="s">
        <v>33</v>
      </c>
      <c r="AI1467">
        <f t="shared" si="93"/>
        <v>2019</v>
      </c>
    </row>
    <row r="1468" spans="27:35" x14ac:dyDescent="0.3">
      <c r="AA1468" s="80" t="s">
        <v>152</v>
      </c>
      <c r="AB1468" s="80" t="s">
        <v>147</v>
      </c>
      <c r="AC1468" s="80" t="s">
        <v>56</v>
      </c>
      <c r="AD1468" s="80" t="s">
        <v>16</v>
      </c>
      <c r="AE1468" s="80" t="s">
        <v>19</v>
      </c>
      <c r="AF1468" s="80" t="s">
        <v>145</v>
      </c>
      <c r="AG1468" s="80">
        <v>6418.7063903063536</v>
      </c>
      <c r="AH1468" s="80" t="s">
        <v>33</v>
      </c>
      <c r="AI1468">
        <f t="shared" si="93"/>
        <v>2019</v>
      </c>
    </row>
    <row r="1469" spans="27:35" x14ac:dyDescent="0.3">
      <c r="AA1469" s="80" t="s">
        <v>152</v>
      </c>
      <c r="AB1469" s="80" t="s">
        <v>147</v>
      </c>
      <c r="AC1469" s="80" t="s">
        <v>56</v>
      </c>
      <c r="AD1469" s="80" t="s">
        <v>16</v>
      </c>
      <c r="AE1469" s="80" t="s">
        <v>17</v>
      </c>
      <c r="AF1469" s="80" t="s">
        <v>149</v>
      </c>
      <c r="AG1469" s="80">
        <v>5.0634380355477333</v>
      </c>
      <c r="AH1469" s="80" t="s">
        <v>33</v>
      </c>
      <c r="AI1469">
        <f t="shared" si="93"/>
        <v>2019</v>
      </c>
    </row>
    <row r="1470" spans="27:35" x14ac:dyDescent="0.3">
      <c r="AA1470" s="80" t="s">
        <v>152</v>
      </c>
      <c r="AB1470" s="80" t="s">
        <v>147</v>
      </c>
      <c r="AC1470" s="80" t="s">
        <v>56</v>
      </c>
      <c r="AD1470" s="80" t="s">
        <v>16</v>
      </c>
      <c r="AE1470" s="80" t="s">
        <v>17</v>
      </c>
      <c r="AF1470" s="80" t="s">
        <v>145</v>
      </c>
      <c r="AG1470" s="80">
        <v>3905.721438139677</v>
      </c>
      <c r="AH1470" s="80" t="s">
        <v>33</v>
      </c>
      <c r="AI1470">
        <f t="shared" si="93"/>
        <v>2019</v>
      </c>
    </row>
    <row r="1471" spans="27:35" x14ac:dyDescent="0.3">
      <c r="AA1471" s="80" t="s">
        <v>152</v>
      </c>
      <c r="AB1471" s="80" t="s">
        <v>147</v>
      </c>
      <c r="AC1471" s="80" t="s">
        <v>56</v>
      </c>
      <c r="AD1471" s="80" t="s">
        <v>13</v>
      </c>
      <c r="AE1471" s="80" t="s">
        <v>5</v>
      </c>
      <c r="AF1471" s="80" t="s">
        <v>145</v>
      </c>
      <c r="AG1471" s="80">
        <v>16.308600962162018</v>
      </c>
      <c r="AH1471" s="80" t="s">
        <v>33</v>
      </c>
      <c r="AI1471">
        <f t="shared" si="93"/>
        <v>2019</v>
      </c>
    </row>
    <row r="1472" spans="27:35" x14ac:dyDescent="0.3">
      <c r="AA1472" s="80" t="s">
        <v>152</v>
      </c>
      <c r="AB1472" s="80" t="s">
        <v>147</v>
      </c>
      <c r="AC1472" s="80" t="s">
        <v>56</v>
      </c>
      <c r="AD1472" s="80" t="s">
        <v>13</v>
      </c>
      <c r="AE1472" s="80" t="s">
        <v>7</v>
      </c>
      <c r="AF1472" s="80" t="s">
        <v>145</v>
      </c>
      <c r="AG1472" s="80">
        <v>8098.1505150943995</v>
      </c>
      <c r="AH1472" s="80">
        <v>0.71708718000000005</v>
      </c>
      <c r="AI1472">
        <f t="shared" si="93"/>
        <v>2019</v>
      </c>
    </row>
    <row r="1473" spans="27:35" x14ac:dyDescent="0.3">
      <c r="AA1473" s="80" t="s">
        <v>152</v>
      </c>
      <c r="AB1473" s="80" t="s">
        <v>147</v>
      </c>
      <c r="AC1473" s="80" t="s">
        <v>56</v>
      </c>
      <c r="AD1473" s="80" t="s">
        <v>13</v>
      </c>
      <c r="AE1473" s="80" t="s">
        <v>14</v>
      </c>
      <c r="AF1473" s="80" t="s">
        <v>149</v>
      </c>
      <c r="AG1473" s="80">
        <v>3.4462350308895111</v>
      </c>
      <c r="AH1473" s="80">
        <v>5.15214718</v>
      </c>
      <c r="AI1473">
        <f t="shared" si="93"/>
        <v>2019</v>
      </c>
    </row>
    <row r="1474" spans="27:35" x14ac:dyDescent="0.3">
      <c r="AA1474" s="80" t="s">
        <v>152</v>
      </c>
      <c r="AB1474" s="80" t="s">
        <v>147</v>
      </c>
      <c r="AC1474" s="80" t="s">
        <v>56</v>
      </c>
      <c r="AD1474" s="80" t="s">
        <v>13</v>
      </c>
      <c r="AE1474" s="80" t="s">
        <v>14</v>
      </c>
      <c r="AF1474" s="80" t="s">
        <v>145</v>
      </c>
      <c r="AG1474" s="80">
        <v>25615.027588061988</v>
      </c>
      <c r="AH1474" s="80">
        <v>1.1589323499999999</v>
      </c>
      <c r="AI1474">
        <f t="shared" si="93"/>
        <v>2019</v>
      </c>
    </row>
    <row r="1475" spans="27:35" x14ac:dyDescent="0.3">
      <c r="AA1475" s="80" t="s">
        <v>152</v>
      </c>
      <c r="AB1475" s="80" t="s">
        <v>147</v>
      </c>
      <c r="AC1475" s="80" t="s">
        <v>56</v>
      </c>
      <c r="AD1475" s="80" t="s">
        <v>13</v>
      </c>
      <c r="AE1475" s="80" t="s">
        <v>6</v>
      </c>
      <c r="AF1475" s="80" t="s">
        <v>145</v>
      </c>
      <c r="AG1475" s="80">
        <v>150</v>
      </c>
      <c r="AH1475" s="80" t="s">
        <v>33</v>
      </c>
      <c r="AI1475">
        <f t="shared" si="93"/>
        <v>2019</v>
      </c>
    </row>
    <row r="1476" spans="27:35" x14ac:dyDescent="0.3">
      <c r="AA1476" s="80" t="s">
        <v>152</v>
      </c>
      <c r="AB1476" s="80" t="s">
        <v>147</v>
      </c>
      <c r="AC1476" s="80" t="s">
        <v>56</v>
      </c>
      <c r="AD1476" s="80" t="s">
        <v>15</v>
      </c>
      <c r="AE1476" s="80" t="s">
        <v>14</v>
      </c>
      <c r="AF1476" s="80" t="s">
        <v>149</v>
      </c>
      <c r="AG1476" s="80">
        <v>1</v>
      </c>
      <c r="AH1476" s="80">
        <v>1.9194895999999999</v>
      </c>
      <c r="AI1476">
        <f t="shared" si="93"/>
        <v>2019</v>
      </c>
    </row>
    <row r="1477" spans="27:35" x14ac:dyDescent="0.3">
      <c r="AA1477" s="80" t="s">
        <v>152</v>
      </c>
      <c r="AB1477" s="80" t="s">
        <v>147</v>
      </c>
      <c r="AC1477" s="80" t="s">
        <v>56</v>
      </c>
      <c r="AD1477" s="80" t="s">
        <v>15</v>
      </c>
      <c r="AE1477" s="80" t="s">
        <v>14</v>
      </c>
      <c r="AF1477" s="80" t="s">
        <v>145</v>
      </c>
      <c r="AG1477" s="80">
        <v>22235.927876312286</v>
      </c>
      <c r="AH1477" s="80">
        <v>1.0865506899999999</v>
      </c>
      <c r="AI1477">
        <f t="shared" si="93"/>
        <v>2019</v>
      </c>
    </row>
    <row r="1478" spans="27:35" x14ac:dyDescent="0.3">
      <c r="AA1478" s="80" t="s">
        <v>152</v>
      </c>
      <c r="AB1478" s="80" t="s">
        <v>147</v>
      </c>
      <c r="AC1478" s="80" t="s">
        <v>56</v>
      </c>
      <c r="AD1478" s="80" t="s">
        <v>15</v>
      </c>
      <c r="AE1478" s="80" t="s">
        <v>12</v>
      </c>
      <c r="AF1478" s="80" t="s">
        <v>145</v>
      </c>
      <c r="AG1478" s="80">
        <v>926.36989101022482</v>
      </c>
      <c r="AH1478" s="80">
        <v>0.51133008000000002</v>
      </c>
      <c r="AI1478">
        <f t="shared" si="93"/>
        <v>2019</v>
      </c>
    </row>
    <row r="1479" spans="27:35" x14ac:dyDescent="0.3">
      <c r="AA1479" s="80" t="s">
        <v>152</v>
      </c>
      <c r="AB1479" s="80" t="s">
        <v>147</v>
      </c>
      <c r="AC1479" s="80" t="s">
        <v>56</v>
      </c>
      <c r="AD1479" s="80" t="s">
        <v>4</v>
      </c>
      <c r="AE1479" s="80" t="s">
        <v>5</v>
      </c>
      <c r="AF1479" s="80" t="s">
        <v>145</v>
      </c>
      <c r="AG1479" s="80">
        <v>5192.4922649487853</v>
      </c>
      <c r="AH1479" s="80" t="s">
        <v>33</v>
      </c>
      <c r="AI1479">
        <f t="shared" si="93"/>
        <v>2019</v>
      </c>
    </row>
    <row r="1480" spans="27:35" x14ac:dyDescent="0.3">
      <c r="AA1480" s="80" t="s">
        <v>152</v>
      </c>
      <c r="AB1480" s="80" t="s">
        <v>147</v>
      </c>
      <c r="AC1480" s="80" t="s">
        <v>56</v>
      </c>
      <c r="AD1480" s="80" t="s">
        <v>4</v>
      </c>
      <c r="AE1480" s="80" t="s">
        <v>7</v>
      </c>
      <c r="AF1480" s="80" t="s">
        <v>145</v>
      </c>
      <c r="AG1480" s="80">
        <v>224159.95853888616</v>
      </c>
      <c r="AH1480" s="80">
        <v>0.82040734999999998</v>
      </c>
      <c r="AI1480">
        <f t="shared" si="93"/>
        <v>2019</v>
      </c>
    </row>
    <row r="1481" spans="27:35" x14ac:dyDescent="0.3">
      <c r="AA1481" s="80" t="s">
        <v>152</v>
      </c>
      <c r="AB1481" s="80" t="s">
        <v>147</v>
      </c>
      <c r="AC1481" s="80" t="s">
        <v>56</v>
      </c>
      <c r="AD1481" s="80" t="s">
        <v>4</v>
      </c>
      <c r="AE1481" s="80" t="s">
        <v>8</v>
      </c>
      <c r="AF1481" s="80" t="s">
        <v>145</v>
      </c>
      <c r="AG1481" s="80">
        <v>77244.565223898739</v>
      </c>
      <c r="AH1481" s="80">
        <v>1.56468601</v>
      </c>
      <c r="AI1481">
        <f t="shared" si="93"/>
        <v>2019</v>
      </c>
    </row>
    <row r="1482" spans="27:35" x14ac:dyDescent="0.3">
      <c r="AA1482" s="80" t="s">
        <v>152</v>
      </c>
      <c r="AB1482" s="80" t="s">
        <v>147</v>
      </c>
      <c r="AC1482" s="80" t="s">
        <v>56</v>
      </c>
      <c r="AD1482" s="80" t="s">
        <v>4</v>
      </c>
      <c r="AE1482" s="80" t="s">
        <v>9</v>
      </c>
      <c r="AF1482" s="80" t="s">
        <v>145</v>
      </c>
      <c r="AG1482" s="80">
        <v>45900.358472473919</v>
      </c>
      <c r="AH1482" s="80">
        <v>0.92423471999999995</v>
      </c>
      <c r="AI1482">
        <f t="shared" ref="AI1482:AI1545" si="94">VALUE(LEFT(AA1482,4))</f>
        <v>2019</v>
      </c>
    </row>
    <row r="1483" spans="27:35" x14ac:dyDescent="0.3">
      <c r="AA1483" s="80" t="s">
        <v>152</v>
      </c>
      <c r="AB1483" s="80" t="s">
        <v>147</v>
      </c>
      <c r="AC1483" s="80" t="s">
        <v>56</v>
      </c>
      <c r="AD1483" s="80" t="s">
        <v>4</v>
      </c>
      <c r="AE1483" s="80" t="s">
        <v>6</v>
      </c>
      <c r="AF1483" s="80" t="s">
        <v>145</v>
      </c>
      <c r="AG1483" s="80">
        <v>16025.305263914168</v>
      </c>
      <c r="AH1483" s="80" t="s">
        <v>33</v>
      </c>
      <c r="AI1483">
        <f t="shared" si="94"/>
        <v>2019</v>
      </c>
    </row>
    <row r="1484" spans="27:35" x14ac:dyDescent="0.3">
      <c r="AA1484" s="80" t="s">
        <v>152</v>
      </c>
      <c r="AB1484" s="80" t="s">
        <v>147</v>
      </c>
      <c r="AC1484" s="80" t="s">
        <v>56</v>
      </c>
      <c r="AD1484" s="80" t="s">
        <v>4</v>
      </c>
      <c r="AE1484" s="80" t="s">
        <v>10</v>
      </c>
      <c r="AF1484" s="80" t="s">
        <v>145</v>
      </c>
      <c r="AG1484" s="80">
        <v>1408.7343830168247</v>
      </c>
      <c r="AH1484" s="80">
        <v>2.6943763199999999</v>
      </c>
      <c r="AI1484">
        <f t="shared" si="94"/>
        <v>2019</v>
      </c>
    </row>
    <row r="1485" spans="27:35" x14ac:dyDescent="0.3">
      <c r="AA1485" s="80" t="s">
        <v>152</v>
      </c>
      <c r="AB1485" s="80" t="s">
        <v>147</v>
      </c>
      <c r="AC1485" s="80" t="s">
        <v>56</v>
      </c>
      <c r="AD1485" s="80" t="s">
        <v>11</v>
      </c>
      <c r="AE1485" s="80" t="s">
        <v>8</v>
      </c>
      <c r="AF1485" s="80" t="s">
        <v>145</v>
      </c>
      <c r="AG1485" s="80">
        <v>20922.722309123725</v>
      </c>
      <c r="AH1485" s="80">
        <v>1.1020111699999999</v>
      </c>
      <c r="AI1485">
        <f t="shared" si="94"/>
        <v>2019</v>
      </c>
    </row>
    <row r="1486" spans="27:35" x14ac:dyDescent="0.3">
      <c r="AA1486" s="80" t="s">
        <v>152</v>
      </c>
      <c r="AB1486" s="80" t="s">
        <v>147</v>
      </c>
      <c r="AC1486" s="80" t="s">
        <v>56</v>
      </c>
      <c r="AD1486" s="80" t="s">
        <v>11</v>
      </c>
      <c r="AE1486" s="80" t="s">
        <v>9</v>
      </c>
      <c r="AF1486" s="80" t="s">
        <v>145</v>
      </c>
      <c r="AG1486" s="80">
        <v>5582.7590792179108</v>
      </c>
      <c r="AH1486" s="80">
        <v>0.74477722999999996</v>
      </c>
      <c r="AI1486">
        <f t="shared" si="94"/>
        <v>2019</v>
      </c>
    </row>
    <row r="1487" spans="27:35" x14ac:dyDescent="0.3">
      <c r="AA1487" s="80" t="s">
        <v>152</v>
      </c>
      <c r="AB1487" s="80" t="s">
        <v>147</v>
      </c>
      <c r="AC1487" s="80" t="s">
        <v>56</v>
      </c>
      <c r="AD1487" s="80" t="s">
        <v>11</v>
      </c>
      <c r="AE1487" s="80" t="s">
        <v>10</v>
      </c>
      <c r="AF1487" s="80" t="s">
        <v>145</v>
      </c>
      <c r="AG1487" s="80">
        <v>287.67741400003433</v>
      </c>
      <c r="AH1487" s="80">
        <v>1.5421096000000001</v>
      </c>
      <c r="AI1487">
        <f t="shared" si="94"/>
        <v>2019</v>
      </c>
    </row>
    <row r="1488" spans="27:35" x14ac:dyDescent="0.3">
      <c r="AA1488" s="80" t="s">
        <v>152</v>
      </c>
      <c r="AB1488" s="80" t="s">
        <v>147</v>
      </c>
      <c r="AC1488" s="80" t="s">
        <v>56</v>
      </c>
      <c r="AD1488" s="80" t="s">
        <v>11</v>
      </c>
      <c r="AE1488" s="80" t="s">
        <v>12</v>
      </c>
      <c r="AF1488" s="80" t="s">
        <v>145</v>
      </c>
      <c r="AG1488" s="80">
        <v>2748.635466016829</v>
      </c>
      <c r="AH1488" s="80">
        <v>0.70876380999999999</v>
      </c>
      <c r="AI1488">
        <f t="shared" si="94"/>
        <v>2019</v>
      </c>
    </row>
    <row r="1489" spans="27:35" x14ac:dyDescent="0.3">
      <c r="AA1489" s="80" t="s">
        <v>152</v>
      </c>
      <c r="AB1489" s="80" t="s">
        <v>147</v>
      </c>
      <c r="AC1489" s="80" t="s">
        <v>57</v>
      </c>
      <c r="AD1489" s="80" t="s">
        <v>27</v>
      </c>
      <c r="AE1489" s="80" t="s">
        <v>28</v>
      </c>
      <c r="AF1489" s="80" t="s">
        <v>145</v>
      </c>
      <c r="AG1489" s="80">
        <v>537.25806403160095</v>
      </c>
      <c r="AH1489" s="80" t="s">
        <v>33</v>
      </c>
      <c r="AI1489">
        <f t="shared" si="94"/>
        <v>2019</v>
      </c>
    </row>
    <row r="1490" spans="27:35" x14ac:dyDescent="0.3">
      <c r="AA1490" s="80" t="s">
        <v>152</v>
      </c>
      <c r="AB1490" s="80" t="s">
        <v>147</v>
      </c>
      <c r="AC1490" s="80" t="s">
        <v>57</v>
      </c>
      <c r="AD1490" s="80" t="s">
        <v>20</v>
      </c>
      <c r="AE1490" s="80" t="s">
        <v>5</v>
      </c>
      <c r="AF1490" s="80" t="s">
        <v>145</v>
      </c>
      <c r="AG1490" s="80">
        <v>79</v>
      </c>
      <c r="AH1490" s="80" t="s">
        <v>33</v>
      </c>
      <c r="AI1490">
        <f t="shared" si="94"/>
        <v>2019</v>
      </c>
    </row>
    <row r="1491" spans="27:35" x14ac:dyDescent="0.3">
      <c r="AA1491" s="80" t="s">
        <v>152</v>
      </c>
      <c r="AB1491" s="80" t="s">
        <v>147</v>
      </c>
      <c r="AC1491" s="80" t="s">
        <v>57</v>
      </c>
      <c r="AD1491" s="80" t="s">
        <v>20</v>
      </c>
      <c r="AE1491" s="80" t="s">
        <v>7</v>
      </c>
      <c r="AF1491" s="80" t="s">
        <v>145</v>
      </c>
      <c r="AG1491" s="80">
        <v>21941.791338127106</v>
      </c>
      <c r="AH1491" s="80" t="s">
        <v>33</v>
      </c>
      <c r="AI1491">
        <f t="shared" si="94"/>
        <v>2019</v>
      </c>
    </row>
    <row r="1492" spans="27:35" x14ac:dyDescent="0.3">
      <c r="AA1492" s="80" t="s">
        <v>152</v>
      </c>
      <c r="AB1492" s="80" t="s">
        <v>147</v>
      </c>
      <c r="AC1492" s="80" t="s">
        <v>57</v>
      </c>
      <c r="AD1492" s="80" t="s">
        <v>20</v>
      </c>
      <c r="AE1492" s="80" t="s">
        <v>14</v>
      </c>
      <c r="AF1492" s="80" t="s">
        <v>145</v>
      </c>
      <c r="AG1492" s="80">
        <v>6935.9817031100392</v>
      </c>
      <c r="AH1492" s="80" t="s">
        <v>33</v>
      </c>
      <c r="AI1492">
        <f t="shared" si="94"/>
        <v>2019</v>
      </c>
    </row>
    <row r="1493" spans="27:35" x14ac:dyDescent="0.3">
      <c r="AA1493" s="80" t="s">
        <v>152</v>
      </c>
      <c r="AB1493" s="80" t="s">
        <v>147</v>
      </c>
      <c r="AC1493" s="80" t="s">
        <v>57</v>
      </c>
      <c r="AD1493" s="80" t="s">
        <v>20</v>
      </c>
      <c r="AE1493" s="80" t="s">
        <v>6</v>
      </c>
      <c r="AF1493" s="80" t="s">
        <v>145</v>
      </c>
      <c r="AG1493" s="80">
        <v>856.903225004673</v>
      </c>
      <c r="AH1493" s="80" t="s">
        <v>33</v>
      </c>
      <c r="AI1493">
        <f t="shared" si="94"/>
        <v>2019</v>
      </c>
    </row>
    <row r="1494" spans="27:35" x14ac:dyDescent="0.3">
      <c r="AA1494" s="80" t="s">
        <v>152</v>
      </c>
      <c r="AB1494" s="80" t="s">
        <v>147</v>
      </c>
      <c r="AC1494" s="80" t="s">
        <v>57</v>
      </c>
      <c r="AD1494" s="80" t="s">
        <v>24</v>
      </c>
      <c r="AE1494" s="80" t="s">
        <v>22</v>
      </c>
      <c r="AF1494" s="80" t="s">
        <v>145</v>
      </c>
      <c r="AG1494" s="80">
        <v>515.18171901628375</v>
      </c>
      <c r="AH1494" s="80" t="s">
        <v>33</v>
      </c>
      <c r="AI1494">
        <f t="shared" si="94"/>
        <v>2019</v>
      </c>
    </row>
    <row r="1495" spans="27:35" x14ac:dyDescent="0.3">
      <c r="AA1495" s="80" t="s">
        <v>152</v>
      </c>
      <c r="AB1495" s="80" t="s">
        <v>147</v>
      </c>
      <c r="AC1495" s="80" t="s">
        <v>57</v>
      </c>
      <c r="AD1495" s="80" t="s">
        <v>24</v>
      </c>
      <c r="AE1495" s="80" t="s">
        <v>23</v>
      </c>
      <c r="AF1495" s="80" t="s">
        <v>145</v>
      </c>
      <c r="AG1495" s="80">
        <v>417.99677201732993</v>
      </c>
      <c r="AH1495" s="80" t="s">
        <v>33</v>
      </c>
      <c r="AI1495">
        <f t="shared" si="94"/>
        <v>2019</v>
      </c>
    </row>
    <row r="1496" spans="27:35" x14ac:dyDescent="0.3">
      <c r="AA1496" s="80" t="s">
        <v>152</v>
      </c>
      <c r="AB1496" s="80" t="s">
        <v>147</v>
      </c>
      <c r="AC1496" s="80" t="s">
        <v>57</v>
      </c>
      <c r="AD1496" s="80" t="s">
        <v>116</v>
      </c>
      <c r="AE1496" s="80" t="s">
        <v>22</v>
      </c>
      <c r="AF1496" s="80" t="s">
        <v>145</v>
      </c>
      <c r="AG1496" s="80">
        <v>2372.0225611403584</v>
      </c>
      <c r="AH1496" s="80" t="s">
        <v>33</v>
      </c>
      <c r="AI1496">
        <f t="shared" si="94"/>
        <v>2019</v>
      </c>
    </row>
    <row r="1497" spans="27:35" x14ac:dyDescent="0.3">
      <c r="AA1497" s="80" t="s">
        <v>152</v>
      </c>
      <c r="AB1497" s="80" t="s">
        <v>147</v>
      </c>
      <c r="AC1497" s="80" t="s">
        <v>57</v>
      </c>
      <c r="AD1497" s="80" t="s">
        <v>116</v>
      </c>
      <c r="AE1497" s="80" t="s">
        <v>23</v>
      </c>
      <c r="AF1497" s="80" t="s">
        <v>145</v>
      </c>
      <c r="AG1497" s="80">
        <v>2036.7602000944316</v>
      </c>
      <c r="AH1497" s="80" t="s">
        <v>33</v>
      </c>
      <c r="AI1497">
        <f t="shared" si="94"/>
        <v>2019</v>
      </c>
    </row>
    <row r="1498" spans="27:35" x14ac:dyDescent="0.3">
      <c r="AA1498" s="80" t="s">
        <v>152</v>
      </c>
      <c r="AB1498" s="80" t="s">
        <v>147</v>
      </c>
      <c r="AC1498" s="80" t="s">
        <v>57</v>
      </c>
      <c r="AD1498" s="80" t="s">
        <v>26</v>
      </c>
      <c r="AE1498" s="80" t="s">
        <v>18</v>
      </c>
      <c r="AF1498" s="80" t="s">
        <v>149</v>
      </c>
      <c r="AG1498" s="80">
        <v>0.74193501472473145</v>
      </c>
      <c r="AH1498" s="80" t="s">
        <v>33</v>
      </c>
      <c r="AI1498">
        <f t="shared" si="94"/>
        <v>2019</v>
      </c>
    </row>
    <row r="1499" spans="27:35" x14ac:dyDescent="0.3">
      <c r="AA1499" s="80" t="s">
        <v>152</v>
      </c>
      <c r="AB1499" s="80" t="s">
        <v>147</v>
      </c>
      <c r="AC1499" s="80" t="s">
        <v>57</v>
      </c>
      <c r="AD1499" s="80" t="s">
        <v>26</v>
      </c>
      <c r="AE1499" s="80" t="s">
        <v>18</v>
      </c>
      <c r="AF1499" s="80" t="s">
        <v>145</v>
      </c>
      <c r="AG1499" s="80">
        <v>11466.612851519138</v>
      </c>
      <c r="AH1499" s="80" t="s">
        <v>33</v>
      </c>
      <c r="AI1499">
        <f t="shared" si="94"/>
        <v>2019</v>
      </c>
    </row>
    <row r="1500" spans="27:35" x14ac:dyDescent="0.3">
      <c r="AA1500" s="80" t="s">
        <v>152</v>
      </c>
      <c r="AB1500" s="80" t="s">
        <v>147</v>
      </c>
      <c r="AC1500" s="80" t="s">
        <v>57</v>
      </c>
      <c r="AD1500" s="80" t="s">
        <v>26</v>
      </c>
      <c r="AE1500" s="80" t="s">
        <v>19</v>
      </c>
      <c r="AF1500" s="80" t="s">
        <v>149</v>
      </c>
      <c r="AG1500" s="80">
        <v>0.96774101257324219</v>
      </c>
      <c r="AH1500" s="80" t="s">
        <v>33</v>
      </c>
      <c r="AI1500">
        <f t="shared" si="94"/>
        <v>2019</v>
      </c>
    </row>
    <row r="1501" spans="27:35" x14ac:dyDescent="0.3">
      <c r="AA1501" s="80" t="s">
        <v>152</v>
      </c>
      <c r="AB1501" s="80" t="s">
        <v>147</v>
      </c>
      <c r="AC1501" s="80" t="s">
        <v>57</v>
      </c>
      <c r="AD1501" s="80" t="s">
        <v>26</v>
      </c>
      <c r="AE1501" s="80" t="s">
        <v>19</v>
      </c>
      <c r="AF1501" s="80" t="s">
        <v>145</v>
      </c>
      <c r="AG1501" s="80">
        <v>16173.292415820062</v>
      </c>
      <c r="AH1501" s="80" t="s">
        <v>33</v>
      </c>
      <c r="AI1501">
        <f t="shared" si="94"/>
        <v>2019</v>
      </c>
    </row>
    <row r="1502" spans="27:35" x14ac:dyDescent="0.3">
      <c r="AA1502" s="80" t="s">
        <v>152</v>
      </c>
      <c r="AB1502" s="80" t="s">
        <v>147</v>
      </c>
      <c r="AC1502" s="80" t="s">
        <v>57</v>
      </c>
      <c r="AD1502" s="80" t="s">
        <v>26</v>
      </c>
      <c r="AE1502" s="80" t="s">
        <v>17</v>
      </c>
      <c r="AF1502" s="80" t="s">
        <v>145</v>
      </c>
      <c r="AG1502" s="80">
        <v>1316.2258020527661</v>
      </c>
      <c r="AH1502" s="80" t="s">
        <v>33</v>
      </c>
      <c r="AI1502">
        <f t="shared" si="94"/>
        <v>2019</v>
      </c>
    </row>
    <row r="1503" spans="27:35" x14ac:dyDescent="0.3">
      <c r="AA1503" s="80" t="s">
        <v>152</v>
      </c>
      <c r="AB1503" s="80" t="s">
        <v>147</v>
      </c>
      <c r="AC1503" s="80" t="s">
        <v>57</v>
      </c>
      <c r="AD1503" s="80" t="s">
        <v>25</v>
      </c>
      <c r="AE1503" s="80" t="s">
        <v>18</v>
      </c>
      <c r="AF1503" s="80" t="s">
        <v>145</v>
      </c>
      <c r="AG1503" s="80">
        <v>288.70967698097229</v>
      </c>
      <c r="AH1503" s="80" t="s">
        <v>33</v>
      </c>
      <c r="AI1503">
        <f t="shared" si="94"/>
        <v>2019</v>
      </c>
    </row>
    <row r="1504" spans="27:35" x14ac:dyDescent="0.3">
      <c r="AA1504" s="80" t="s">
        <v>152</v>
      </c>
      <c r="AB1504" s="80" t="s">
        <v>147</v>
      </c>
      <c r="AC1504" s="80" t="s">
        <v>57</v>
      </c>
      <c r="AD1504" s="80" t="s">
        <v>25</v>
      </c>
      <c r="AE1504" s="80" t="s">
        <v>19</v>
      </c>
      <c r="AF1504" s="80" t="s">
        <v>145</v>
      </c>
      <c r="AG1504" s="80">
        <v>2240.7419310063124</v>
      </c>
      <c r="AH1504" s="80" t="s">
        <v>33</v>
      </c>
      <c r="AI1504">
        <f t="shared" si="94"/>
        <v>2019</v>
      </c>
    </row>
    <row r="1505" spans="27:35" x14ac:dyDescent="0.3">
      <c r="AA1505" s="80" t="s">
        <v>152</v>
      </c>
      <c r="AB1505" s="80" t="s">
        <v>147</v>
      </c>
      <c r="AC1505" s="80" t="s">
        <v>57</v>
      </c>
      <c r="AD1505" s="80" t="s">
        <v>25</v>
      </c>
      <c r="AE1505" s="80" t="s">
        <v>17</v>
      </c>
      <c r="AF1505" s="80" t="s">
        <v>145</v>
      </c>
      <c r="AG1505" s="80">
        <v>850.61290204524994</v>
      </c>
      <c r="AH1505" s="80" t="s">
        <v>33</v>
      </c>
      <c r="AI1505">
        <f t="shared" si="94"/>
        <v>2019</v>
      </c>
    </row>
    <row r="1506" spans="27:35" x14ac:dyDescent="0.3">
      <c r="AA1506" s="80" t="s">
        <v>152</v>
      </c>
      <c r="AB1506" s="80" t="s">
        <v>147</v>
      </c>
      <c r="AC1506" s="80" t="s">
        <v>57</v>
      </c>
      <c r="AD1506" s="80" t="s">
        <v>16</v>
      </c>
      <c r="AE1506" s="80" t="s">
        <v>18</v>
      </c>
      <c r="AF1506" s="80" t="s">
        <v>149</v>
      </c>
      <c r="AG1506" s="80">
        <v>43.599969133734703</v>
      </c>
      <c r="AH1506" s="80" t="s">
        <v>33</v>
      </c>
      <c r="AI1506">
        <f t="shared" si="94"/>
        <v>2019</v>
      </c>
    </row>
    <row r="1507" spans="27:35" x14ac:dyDescent="0.3">
      <c r="AA1507" s="80" t="s">
        <v>152</v>
      </c>
      <c r="AB1507" s="80" t="s">
        <v>147</v>
      </c>
      <c r="AC1507" s="80" t="s">
        <v>57</v>
      </c>
      <c r="AD1507" s="80" t="s">
        <v>16</v>
      </c>
      <c r="AE1507" s="80" t="s">
        <v>18</v>
      </c>
      <c r="AF1507" s="80" t="s">
        <v>145</v>
      </c>
      <c r="AG1507" s="80">
        <v>13838.210360918194</v>
      </c>
      <c r="AH1507" s="80" t="s">
        <v>33</v>
      </c>
      <c r="AI1507">
        <f t="shared" si="94"/>
        <v>2019</v>
      </c>
    </row>
    <row r="1508" spans="27:35" x14ac:dyDescent="0.3">
      <c r="AA1508" s="80" t="s">
        <v>152</v>
      </c>
      <c r="AB1508" s="80" t="s">
        <v>147</v>
      </c>
      <c r="AC1508" s="80" t="s">
        <v>57</v>
      </c>
      <c r="AD1508" s="80" t="s">
        <v>16</v>
      </c>
      <c r="AE1508" s="80" t="s">
        <v>19</v>
      </c>
      <c r="AF1508" s="80" t="s">
        <v>149</v>
      </c>
      <c r="AG1508" s="80">
        <v>7.2430080771446228</v>
      </c>
      <c r="AH1508" s="80" t="s">
        <v>33</v>
      </c>
      <c r="AI1508">
        <f t="shared" si="94"/>
        <v>2019</v>
      </c>
    </row>
    <row r="1509" spans="27:35" x14ac:dyDescent="0.3">
      <c r="AA1509" s="80" t="s">
        <v>152</v>
      </c>
      <c r="AB1509" s="80" t="s">
        <v>147</v>
      </c>
      <c r="AC1509" s="80" t="s">
        <v>57</v>
      </c>
      <c r="AD1509" s="80" t="s">
        <v>16</v>
      </c>
      <c r="AE1509" s="80" t="s">
        <v>19</v>
      </c>
      <c r="AF1509" s="80" t="s">
        <v>145</v>
      </c>
      <c r="AG1509" s="80">
        <v>10626.992398545146</v>
      </c>
      <c r="AH1509" s="80" t="s">
        <v>33</v>
      </c>
      <c r="AI1509">
        <f t="shared" si="94"/>
        <v>2019</v>
      </c>
    </row>
    <row r="1510" spans="27:35" x14ac:dyDescent="0.3">
      <c r="AA1510" s="80" t="s">
        <v>152</v>
      </c>
      <c r="AB1510" s="80" t="s">
        <v>147</v>
      </c>
      <c r="AC1510" s="80" t="s">
        <v>57</v>
      </c>
      <c r="AD1510" s="80" t="s">
        <v>16</v>
      </c>
      <c r="AE1510" s="80" t="s">
        <v>17</v>
      </c>
      <c r="AF1510" s="80" t="s">
        <v>149</v>
      </c>
      <c r="AG1510" s="80">
        <v>4.992468997836113</v>
      </c>
      <c r="AH1510" s="80" t="s">
        <v>33</v>
      </c>
      <c r="AI1510">
        <f t="shared" si="94"/>
        <v>2019</v>
      </c>
    </row>
    <row r="1511" spans="27:35" x14ac:dyDescent="0.3">
      <c r="AA1511" s="80" t="s">
        <v>152</v>
      </c>
      <c r="AB1511" s="80" t="s">
        <v>147</v>
      </c>
      <c r="AC1511" s="80" t="s">
        <v>57</v>
      </c>
      <c r="AD1511" s="80" t="s">
        <v>16</v>
      </c>
      <c r="AE1511" s="80" t="s">
        <v>17</v>
      </c>
      <c r="AF1511" s="80" t="s">
        <v>145</v>
      </c>
      <c r="AG1511" s="80">
        <v>7246.6751425340772</v>
      </c>
      <c r="AH1511" s="80" t="s">
        <v>33</v>
      </c>
      <c r="AI1511">
        <f t="shared" si="94"/>
        <v>2019</v>
      </c>
    </row>
    <row r="1512" spans="27:35" x14ac:dyDescent="0.3">
      <c r="AA1512" s="80" t="s">
        <v>152</v>
      </c>
      <c r="AB1512" s="80" t="s">
        <v>147</v>
      </c>
      <c r="AC1512" s="80" t="s">
        <v>57</v>
      </c>
      <c r="AD1512" s="80" t="s">
        <v>13</v>
      </c>
      <c r="AE1512" s="80" t="s">
        <v>5</v>
      </c>
      <c r="AF1512" s="80" t="s">
        <v>145</v>
      </c>
      <c r="AG1512" s="80">
        <v>81.625799000263214</v>
      </c>
      <c r="AH1512" s="80" t="s">
        <v>33</v>
      </c>
      <c r="AI1512">
        <f t="shared" si="94"/>
        <v>2019</v>
      </c>
    </row>
    <row r="1513" spans="27:35" x14ac:dyDescent="0.3">
      <c r="AA1513" s="80" t="s">
        <v>152</v>
      </c>
      <c r="AB1513" s="80" t="s">
        <v>147</v>
      </c>
      <c r="AC1513" s="80" t="s">
        <v>57</v>
      </c>
      <c r="AD1513" s="80" t="s">
        <v>13</v>
      </c>
      <c r="AE1513" s="80" t="s">
        <v>7</v>
      </c>
      <c r="AF1513" s="80" t="s">
        <v>145</v>
      </c>
      <c r="AG1513" s="80">
        <v>23762.597787380219</v>
      </c>
      <c r="AH1513" s="80">
        <v>0.68349831000000005</v>
      </c>
      <c r="AI1513">
        <f t="shared" si="94"/>
        <v>2019</v>
      </c>
    </row>
    <row r="1514" spans="27:35" x14ac:dyDescent="0.3">
      <c r="AA1514" s="80" t="s">
        <v>152</v>
      </c>
      <c r="AB1514" s="80" t="s">
        <v>147</v>
      </c>
      <c r="AC1514" s="80" t="s">
        <v>57</v>
      </c>
      <c r="AD1514" s="80" t="s">
        <v>13</v>
      </c>
      <c r="AE1514" s="80" t="s">
        <v>14</v>
      </c>
      <c r="AF1514" s="80" t="s">
        <v>149</v>
      </c>
      <c r="AG1514" s="80">
        <v>1.6247290074825287</v>
      </c>
      <c r="AH1514" s="80" t="s">
        <v>33</v>
      </c>
      <c r="AI1514">
        <f t="shared" si="94"/>
        <v>2019</v>
      </c>
    </row>
    <row r="1515" spans="27:35" x14ac:dyDescent="0.3">
      <c r="AA1515" s="80" t="s">
        <v>152</v>
      </c>
      <c r="AB1515" s="80" t="s">
        <v>147</v>
      </c>
      <c r="AC1515" s="80" t="s">
        <v>57</v>
      </c>
      <c r="AD1515" s="80" t="s">
        <v>13</v>
      </c>
      <c r="AE1515" s="80" t="s">
        <v>14</v>
      </c>
      <c r="AF1515" s="80" t="s">
        <v>145</v>
      </c>
      <c r="AG1515" s="80">
        <v>55792.438043959439</v>
      </c>
      <c r="AH1515" s="80">
        <v>1.0657541500000001</v>
      </c>
      <c r="AI1515">
        <f t="shared" si="94"/>
        <v>2019</v>
      </c>
    </row>
    <row r="1516" spans="27:35" x14ac:dyDescent="0.3">
      <c r="AA1516" s="80" t="s">
        <v>152</v>
      </c>
      <c r="AB1516" s="80" t="s">
        <v>147</v>
      </c>
      <c r="AC1516" s="80" t="s">
        <v>57</v>
      </c>
      <c r="AD1516" s="80" t="s">
        <v>13</v>
      </c>
      <c r="AE1516" s="80" t="s">
        <v>6</v>
      </c>
      <c r="AF1516" s="80" t="s">
        <v>145</v>
      </c>
      <c r="AG1516" s="80">
        <v>446.27526700496674</v>
      </c>
      <c r="AH1516" s="80" t="s">
        <v>33</v>
      </c>
      <c r="AI1516">
        <f t="shared" si="94"/>
        <v>2019</v>
      </c>
    </row>
    <row r="1517" spans="27:35" x14ac:dyDescent="0.3">
      <c r="AA1517" s="80" t="s">
        <v>152</v>
      </c>
      <c r="AB1517" s="80" t="s">
        <v>147</v>
      </c>
      <c r="AC1517" s="80" t="s">
        <v>57</v>
      </c>
      <c r="AD1517" s="80" t="s">
        <v>15</v>
      </c>
      <c r="AE1517" s="80" t="s">
        <v>14</v>
      </c>
      <c r="AF1517" s="80" t="s">
        <v>149</v>
      </c>
      <c r="AG1517" s="80">
        <v>0.58064502477645874</v>
      </c>
      <c r="AH1517" s="80" t="s">
        <v>33</v>
      </c>
      <c r="AI1517">
        <f t="shared" si="94"/>
        <v>2019</v>
      </c>
    </row>
    <row r="1518" spans="27:35" x14ac:dyDescent="0.3">
      <c r="AA1518" s="80" t="s">
        <v>152</v>
      </c>
      <c r="AB1518" s="80" t="s">
        <v>147</v>
      </c>
      <c r="AC1518" s="80" t="s">
        <v>57</v>
      </c>
      <c r="AD1518" s="80" t="s">
        <v>15</v>
      </c>
      <c r="AE1518" s="80" t="s">
        <v>14</v>
      </c>
      <c r="AF1518" s="80" t="s">
        <v>145</v>
      </c>
      <c r="AG1518" s="80">
        <v>42835.575115762651</v>
      </c>
      <c r="AH1518" s="80">
        <v>1.01213774</v>
      </c>
      <c r="AI1518">
        <f t="shared" si="94"/>
        <v>2019</v>
      </c>
    </row>
    <row r="1519" spans="27:35" x14ac:dyDescent="0.3">
      <c r="AA1519" s="80" t="s">
        <v>152</v>
      </c>
      <c r="AB1519" s="80" t="s">
        <v>147</v>
      </c>
      <c r="AC1519" s="80" t="s">
        <v>57</v>
      </c>
      <c r="AD1519" s="80" t="s">
        <v>15</v>
      </c>
      <c r="AE1519" s="80" t="s">
        <v>12</v>
      </c>
      <c r="AF1519" s="80" t="s">
        <v>145</v>
      </c>
      <c r="AG1519" s="80">
        <v>2085.6774179935455</v>
      </c>
      <c r="AH1519" s="80">
        <v>0.50588454000000005</v>
      </c>
      <c r="AI1519">
        <f t="shared" si="94"/>
        <v>2019</v>
      </c>
    </row>
    <row r="1520" spans="27:35" x14ac:dyDescent="0.3">
      <c r="AA1520" s="80" t="s">
        <v>152</v>
      </c>
      <c r="AB1520" s="80" t="s">
        <v>147</v>
      </c>
      <c r="AC1520" s="80" t="s">
        <v>57</v>
      </c>
      <c r="AD1520" s="80" t="s">
        <v>4</v>
      </c>
      <c r="AE1520" s="80" t="s">
        <v>5</v>
      </c>
      <c r="AF1520" s="80" t="s">
        <v>145</v>
      </c>
      <c r="AG1520" s="80">
        <v>13521.411160539836</v>
      </c>
      <c r="AH1520" s="80" t="s">
        <v>33</v>
      </c>
      <c r="AI1520">
        <f t="shared" si="94"/>
        <v>2019</v>
      </c>
    </row>
    <row r="1521" spans="27:35" x14ac:dyDescent="0.3">
      <c r="AA1521" s="80" t="s">
        <v>152</v>
      </c>
      <c r="AB1521" s="80" t="s">
        <v>147</v>
      </c>
      <c r="AC1521" s="80" t="s">
        <v>57</v>
      </c>
      <c r="AD1521" s="80" t="s">
        <v>4</v>
      </c>
      <c r="AE1521" s="80" t="s">
        <v>7</v>
      </c>
      <c r="AF1521" s="80" t="s">
        <v>145</v>
      </c>
      <c r="AG1521" s="80">
        <v>577303.72876999527</v>
      </c>
      <c r="AH1521" s="80">
        <v>0.80963485000000002</v>
      </c>
      <c r="AI1521">
        <f t="shared" si="94"/>
        <v>2019</v>
      </c>
    </row>
    <row r="1522" spans="27:35" x14ac:dyDescent="0.3">
      <c r="AA1522" s="80" t="s">
        <v>152</v>
      </c>
      <c r="AB1522" s="80" t="s">
        <v>147</v>
      </c>
      <c r="AC1522" s="80" t="s">
        <v>57</v>
      </c>
      <c r="AD1522" s="80" t="s">
        <v>4</v>
      </c>
      <c r="AE1522" s="80" t="s">
        <v>8</v>
      </c>
      <c r="AF1522" s="80" t="s">
        <v>145</v>
      </c>
      <c r="AG1522" s="80">
        <v>195612.48763065785</v>
      </c>
      <c r="AH1522" s="80">
        <v>1.51196116</v>
      </c>
      <c r="AI1522">
        <f t="shared" si="94"/>
        <v>2019</v>
      </c>
    </row>
    <row r="1523" spans="27:35" x14ac:dyDescent="0.3">
      <c r="AA1523" s="80" t="s">
        <v>152</v>
      </c>
      <c r="AB1523" s="80" t="s">
        <v>147</v>
      </c>
      <c r="AC1523" s="80" t="s">
        <v>57</v>
      </c>
      <c r="AD1523" s="80" t="s">
        <v>4</v>
      </c>
      <c r="AE1523" s="80" t="s">
        <v>9</v>
      </c>
      <c r="AF1523" s="80" t="s">
        <v>145</v>
      </c>
      <c r="AG1523" s="80">
        <v>111761.94360725954</v>
      </c>
      <c r="AH1523" s="80">
        <v>0.87454120999999996</v>
      </c>
      <c r="AI1523">
        <f t="shared" si="94"/>
        <v>2019</v>
      </c>
    </row>
    <row r="1524" spans="27:35" x14ac:dyDescent="0.3">
      <c r="AA1524" s="80" t="s">
        <v>152</v>
      </c>
      <c r="AB1524" s="80" t="s">
        <v>147</v>
      </c>
      <c r="AC1524" s="80" t="s">
        <v>57</v>
      </c>
      <c r="AD1524" s="80" t="s">
        <v>4</v>
      </c>
      <c r="AE1524" s="80" t="s">
        <v>6</v>
      </c>
      <c r="AF1524" s="80" t="s">
        <v>145</v>
      </c>
      <c r="AG1524" s="80">
        <v>41243.729798153043</v>
      </c>
      <c r="AH1524" s="80" t="s">
        <v>33</v>
      </c>
      <c r="AI1524">
        <f t="shared" si="94"/>
        <v>2019</v>
      </c>
    </row>
    <row r="1525" spans="27:35" x14ac:dyDescent="0.3">
      <c r="AA1525" s="80" t="s">
        <v>152</v>
      </c>
      <c r="AB1525" s="80" t="s">
        <v>147</v>
      </c>
      <c r="AC1525" s="80" t="s">
        <v>57</v>
      </c>
      <c r="AD1525" s="80" t="s">
        <v>4</v>
      </c>
      <c r="AE1525" s="80" t="s">
        <v>10</v>
      </c>
      <c r="AF1525" s="80" t="s">
        <v>145</v>
      </c>
      <c r="AG1525" s="80">
        <v>2826.7440394572914</v>
      </c>
      <c r="AH1525" s="80">
        <v>2.7166861400000002</v>
      </c>
      <c r="AI1525">
        <f t="shared" si="94"/>
        <v>2019</v>
      </c>
    </row>
    <row r="1526" spans="27:35" x14ac:dyDescent="0.3">
      <c r="AA1526" s="80" t="s">
        <v>152</v>
      </c>
      <c r="AB1526" s="80" t="s">
        <v>147</v>
      </c>
      <c r="AC1526" s="80" t="s">
        <v>57</v>
      </c>
      <c r="AD1526" s="80" t="s">
        <v>11</v>
      </c>
      <c r="AE1526" s="80" t="s">
        <v>8</v>
      </c>
      <c r="AF1526" s="80" t="s">
        <v>145</v>
      </c>
      <c r="AG1526" s="80">
        <v>40130.059657759964</v>
      </c>
      <c r="AH1526" s="80">
        <v>1.0828498099999999</v>
      </c>
      <c r="AI1526">
        <f t="shared" si="94"/>
        <v>2019</v>
      </c>
    </row>
    <row r="1527" spans="27:35" x14ac:dyDescent="0.3">
      <c r="AA1527" s="80" t="s">
        <v>152</v>
      </c>
      <c r="AB1527" s="80" t="s">
        <v>147</v>
      </c>
      <c r="AC1527" s="80" t="s">
        <v>57</v>
      </c>
      <c r="AD1527" s="80" t="s">
        <v>11</v>
      </c>
      <c r="AE1527" s="80" t="s">
        <v>9</v>
      </c>
      <c r="AF1527" s="80" t="s">
        <v>145</v>
      </c>
      <c r="AG1527" s="80">
        <v>10131.452580720186</v>
      </c>
      <c r="AH1527" s="80">
        <v>0.71831465999999999</v>
      </c>
      <c r="AI1527">
        <f t="shared" si="94"/>
        <v>2019</v>
      </c>
    </row>
    <row r="1528" spans="27:35" x14ac:dyDescent="0.3">
      <c r="AA1528" s="80" t="s">
        <v>152</v>
      </c>
      <c r="AB1528" s="80" t="s">
        <v>147</v>
      </c>
      <c r="AC1528" s="80" t="s">
        <v>57</v>
      </c>
      <c r="AD1528" s="80" t="s">
        <v>11</v>
      </c>
      <c r="AE1528" s="80" t="s">
        <v>10</v>
      </c>
      <c r="AF1528" s="80" t="s">
        <v>145</v>
      </c>
      <c r="AG1528" s="80">
        <v>475.34515506029129</v>
      </c>
      <c r="AH1528" s="80">
        <v>1.6451794900000001</v>
      </c>
      <c r="AI1528">
        <f t="shared" si="94"/>
        <v>2019</v>
      </c>
    </row>
    <row r="1529" spans="27:35" x14ac:dyDescent="0.3">
      <c r="AA1529" s="80" t="s">
        <v>152</v>
      </c>
      <c r="AB1529" s="80" t="s">
        <v>147</v>
      </c>
      <c r="AC1529" s="80" t="s">
        <v>57</v>
      </c>
      <c r="AD1529" s="80" t="s">
        <v>11</v>
      </c>
      <c r="AE1529" s="80" t="s">
        <v>12</v>
      </c>
      <c r="AF1529" s="80" t="s">
        <v>145</v>
      </c>
      <c r="AG1529" s="80">
        <v>6122.6053394153714</v>
      </c>
      <c r="AH1529" s="80">
        <v>0.69599820000000001</v>
      </c>
      <c r="AI1529">
        <f t="shared" si="94"/>
        <v>2019</v>
      </c>
    </row>
    <row r="1530" spans="27:35" x14ac:dyDescent="0.3">
      <c r="AA1530" s="80" t="s">
        <v>152</v>
      </c>
      <c r="AB1530" s="80" t="s">
        <v>147</v>
      </c>
      <c r="AC1530" s="80" t="s">
        <v>58</v>
      </c>
      <c r="AD1530" s="80" t="s">
        <v>27</v>
      </c>
      <c r="AE1530" s="80" t="s">
        <v>28</v>
      </c>
      <c r="AF1530" s="80" t="s">
        <v>145</v>
      </c>
      <c r="AG1530" s="80">
        <v>707.90214896202087</v>
      </c>
      <c r="AH1530" s="80" t="s">
        <v>33</v>
      </c>
      <c r="AI1530">
        <f t="shared" si="94"/>
        <v>2019</v>
      </c>
    </row>
    <row r="1531" spans="27:35" x14ac:dyDescent="0.3">
      <c r="AA1531" s="80" t="s">
        <v>152</v>
      </c>
      <c r="AB1531" s="80" t="s">
        <v>147</v>
      </c>
      <c r="AC1531" s="80" t="s">
        <v>58</v>
      </c>
      <c r="AD1531" s="80" t="s">
        <v>20</v>
      </c>
      <c r="AE1531" s="80" t="s">
        <v>5</v>
      </c>
      <c r="AF1531" s="80" t="s">
        <v>145</v>
      </c>
      <c r="AG1531" s="80">
        <v>50</v>
      </c>
      <c r="AH1531" s="80" t="s">
        <v>33</v>
      </c>
      <c r="AI1531">
        <f t="shared" si="94"/>
        <v>2019</v>
      </c>
    </row>
    <row r="1532" spans="27:35" x14ac:dyDescent="0.3">
      <c r="AA1532" s="80" t="s">
        <v>152</v>
      </c>
      <c r="AB1532" s="80" t="s">
        <v>147</v>
      </c>
      <c r="AC1532" s="80" t="s">
        <v>58</v>
      </c>
      <c r="AD1532" s="80" t="s">
        <v>20</v>
      </c>
      <c r="AE1532" s="80" t="s">
        <v>7</v>
      </c>
      <c r="AF1532" s="80" t="s">
        <v>145</v>
      </c>
      <c r="AG1532" s="80">
        <v>14487.381690092385</v>
      </c>
      <c r="AH1532" s="80" t="s">
        <v>33</v>
      </c>
      <c r="AI1532">
        <f t="shared" si="94"/>
        <v>2019</v>
      </c>
    </row>
    <row r="1533" spans="27:35" x14ac:dyDescent="0.3">
      <c r="AA1533" s="80" t="s">
        <v>152</v>
      </c>
      <c r="AB1533" s="80" t="s">
        <v>147</v>
      </c>
      <c r="AC1533" s="80" t="s">
        <v>58</v>
      </c>
      <c r="AD1533" s="80" t="s">
        <v>20</v>
      </c>
      <c r="AE1533" s="80" t="s">
        <v>14</v>
      </c>
      <c r="AF1533" s="80" t="s">
        <v>145</v>
      </c>
      <c r="AG1533" s="80">
        <v>4424.5688091702759</v>
      </c>
      <c r="AH1533" s="80" t="s">
        <v>33</v>
      </c>
      <c r="AI1533">
        <f t="shared" si="94"/>
        <v>2019</v>
      </c>
    </row>
    <row r="1534" spans="27:35" x14ac:dyDescent="0.3">
      <c r="AA1534" s="80" t="s">
        <v>152</v>
      </c>
      <c r="AB1534" s="80" t="s">
        <v>147</v>
      </c>
      <c r="AC1534" s="80" t="s">
        <v>58</v>
      </c>
      <c r="AD1534" s="80" t="s">
        <v>20</v>
      </c>
      <c r="AE1534" s="80" t="s">
        <v>6</v>
      </c>
      <c r="AF1534" s="80" t="s">
        <v>145</v>
      </c>
      <c r="AG1534" s="80">
        <v>642.67741900682449</v>
      </c>
      <c r="AH1534" s="80" t="s">
        <v>33</v>
      </c>
      <c r="AI1534">
        <f t="shared" si="94"/>
        <v>2019</v>
      </c>
    </row>
    <row r="1535" spans="27:35" x14ac:dyDescent="0.3">
      <c r="AA1535" s="80" t="s">
        <v>152</v>
      </c>
      <c r="AB1535" s="80" t="s">
        <v>147</v>
      </c>
      <c r="AC1535" s="80" t="s">
        <v>58</v>
      </c>
      <c r="AD1535" s="80" t="s">
        <v>24</v>
      </c>
      <c r="AE1535" s="80" t="s">
        <v>22</v>
      </c>
      <c r="AF1535" s="80" t="s">
        <v>145</v>
      </c>
      <c r="AG1535" s="80">
        <v>718.2075240239501</v>
      </c>
      <c r="AH1535" s="80" t="s">
        <v>33</v>
      </c>
      <c r="AI1535">
        <f t="shared" si="94"/>
        <v>2019</v>
      </c>
    </row>
    <row r="1536" spans="27:35" x14ac:dyDescent="0.3">
      <c r="AA1536" s="80" t="s">
        <v>152</v>
      </c>
      <c r="AB1536" s="80" t="s">
        <v>147</v>
      </c>
      <c r="AC1536" s="80" t="s">
        <v>58</v>
      </c>
      <c r="AD1536" s="80" t="s">
        <v>24</v>
      </c>
      <c r="AE1536" s="80" t="s">
        <v>23</v>
      </c>
      <c r="AF1536" s="80" t="s">
        <v>145</v>
      </c>
      <c r="AG1536" s="80">
        <v>449.34838405251503</v>
      </c>
      <c r="AH1536" s="80" t="s">
        <v>33</v>
      </c>
      <c r="AI1536">
        <f t="shared" si="94"/>
        <v>2019</v>
      </c>
    </row>
    <row r="1537" spans="27:35" x14ac:dyDescent="0.3">
      <c r="AA1537" s="80" t="s">
        <v>152</v>
      </c>
      <c r="AB1537" s="80" t="s">
        <v>147</v>
      </c>
      <c r="AC1537" s="80" t="s">
        <v>58</v>
      </c>
      <c r="AD1537" s="80" t="s">
        <v>116</v>
      </c>
      <c r="AE1537" s="80" t="s">
        <v>22</v>
      </c>
      <c r="AF1537" s="80" t="s">
        <v>145</v>
      </c>
      <c r="AG1537" s="80">
        <v>2236.72257303074</v>
      </c>
      <c r="AH1537" s="80" t="s">
        <v>33</v>
      </c>
      <c r="AI1537">
        <f t="shared" si="94"/>
        <v>2019</v>
      </c>
    </row>
    <row r="1538" spans="27:35" x14ac:dyDescent="0.3">
      <c r="AA1538" s="80" t="s">
        <v>152</v>
      </c>
      <c r="AB1538" s="80" t="s">
        <v>147</v>
      </c>
      <c r="AC1538" s="80" t="s">
        <v>58</v>
      </c>
      <c r="AD1538" s="80" t="s">
        <v>116</v>
      </c>
      <c r="AE1538" s="80" t="s">
        <v>23</v>
      </c>
      <c r="AF1538" s="80" t="s">
        <v>145</v>
      </c>
      <c r="AG1538" s="80">
        <v>1950.2032149881124</v>
      </c>
      <c r="AH1538" s="80" t="s">
        <v>33</v>
      </c>
      <c r="AI1538">
        <f t="shared" si="94"/>
        <v>2019</v>
      </c>
    </row>
    <row r="1539" spans="27:35" x14ac:dyDescent="0.3">
      <c r="AA1539" s="80" t="s">
        <v>152</v>
      </c>
      <c r="AB1539" s="80" t="s">
        <v>147</v>
      </c>
      <c r="AC1539" s="80" t="s">
        <v>58</v>
      </c>
      <c r="AD1539" s="80" t="s">
        <v>26</v>
      </c>
      <c r="AE1539" s="80" t="s">
        <v>18</v>
      </c>
      <c r="AF1539" s="80" t="s">
        <v>149</v>
      </c>
      <c r="AG1539" s="80">
        <v>1.8677409887313843</v>
      </c>
      <c r="AH1539" s="80" t="s">
        <v>33</v>
      </c>
      <c r="AI1539">
        <f t="shared" si="94"/>
        <v>2019</v>
      </c>
    </row>
    <row r="1540" spans="27:35" x14ac:dyDescent="0.3">
      <c r="AA1540" s="80" t="s">
        <v>152</v>
      </c>
      <c r="AB1540" s="80" t="s">
        <v>147</v>
      </c>
      <c r="AC1540" s="80" t="s">
        <v>58</v>
      </c>
      <c r="AD1540" s="80" t="s">
        <v>26</v>
      </c>
      <c r="AE1540" s="80" t="s">
        <v>18</v>
      </c>
      <c r="AF1540" s="80" t="s">
        <v>145</v>
      </c>
      <c r="AG1540" s="80">
        <v>9279.7354523278773</v>
      </c>
      <c r="AH1540" s="80" t="s">
        <v>33</v>
      </c>
      <c r="AI1540">
        <f t="shared" si="94"/>
        <v>2019</v>
      </c>
    </row>
    <row r="1541" spans="27:35" x14ac:dyDescent="0.3">
      <c r="AA1541" s="80" t="s">
        <v>152</v>
      </c>
      <c r="AB1541" s="80" t="s">
        <v>147</v>
      </c>
      <c r="AC1541" s="80" t="s">
        <v>58</v>
      </c>
      <c r="AD1541" s="80" t="s">
        <v>26</v>
      </c>
      <c r="AE1541" s="80" t="s">
        <v>19</v>
      </c>
      <c r="AF1541" s="80" t="s">
        <v>149</v>
      </c>
      <c r="AG1541" s="80">
        <v>2.2000000029802322</v>
      </c>
      <c r="AH1541" s="80" t="s">
        <v>33</v>
      </c>
      <c r="AI1541">
        <f t="shared" si="94"/>
        <v>2019</v>
      </c>
    </row>
    <row r="1542" spans="27:35" x14ac:dyDescent="0.3">
      <c r="AA1542" s="80" t="s">
        <v>152</v>
      </c>
      <c r="AB1542" s="80" t="s">
        <v>147</v>
      </c>
      <c r="AC1542" s="80" t="s">
        <v>58</v>
      </c>
      <c r="AD1542" s="80" t="s">
        <v>26</v>
      </c>
      <c r="AE1542" s="80" t="s">
        <v>19</v>
      </c>
      <c r="AF1542" s="80" t="s">
        <v>145</v>
      </c>
      <c r="AG1542" s="80">
        <v>13286.673080209643</v>
      </c>
      <c r="AH1542" s="80" t="s">
        <v>33</v>
      </c>
      <c r="AI1542">
        <f t="shared" si="94"/>
        <v>2019</v>
      </c>
    </row>
    <row r="1543" spans="27:35" x14ac:dyDescent="0.3">
      <c r="AA1543" s="80" t="s">
        <v>152</v>
      </c>
      <c r="AB1543" s="80" t="s">
        <v>147</v>
      </c>
      <c r="AC1543" s="80" t="s">
        <v>58</v>
      </c>
      <c r="AD1543" s="80" t="s">
        <v>26</v>
      </c>
      <c r="AE1543" s="80" t="s">
        <v>17</v>
      </c>
      <c r="AF1543" s="80" t="s">
        <v>145</v>
      </c>
      <c r="AG1543" s="80">
        <v>1074.903223991394</v>
      </c>
      <c r="AH1543" s="80" t="s">
        <v>33</v>
      </c>
      <c r="AI1543">
        <f t="shared" si="94"/>
        <v>2019</v>
      </c>
    </row>
    <row r="1544" spans="27:35" x14ac:dyDescent="0.3">
      <c r="AA1544" s="80" t="s">
        <v>152</v>
      </c>
      <c r="AB1544" s="80" t="s">
        <v>147</v>
      </c>
      <c r="AC1544" s="80" t="s">
        <v>58</v>
      </c>
      <c r="AD1544" s="80" t="s">
        <v>25</v>
      </c>
      <c r="AE1544" s="80" t="s">
        <v>18</v>
      </c>
      <c r="AF1544" s="80" t="s">
        <v>145</v>
      </c>
      <c r="AG1544" s="80">
        <v>191</v>
      </c>
      <c r="AH1544" s="80" t="s">
        <v>33</v>
      </c>
      <c r="AI1544">
        <f t="shared" si="94"/>
        <v>2019</v>
      </c>
    </row>
    <row r="1545" spans="27:35" x14ac:dyDescent="0.3">
      <c r="AA1545" s="80" t="s">
        <v>152</v>
      </c>
      <c r="AB1545" s="80" t="s">
        <v>147</v>
      </c>
      <c r="AC1545" s="80" t="s">
        <v>58</v>
      </c>
      <c r="AD1545" s="80" t="s">
        <v>25</v>
      </c>
      <c r="AE1545" s="80" t="s">
        <v>19</v>
      </c>
      <c r="AF1545" s="80" t="s">
        <v>145</v>
      </c>
      <c r="AG1545" s="80">
        <v>1468</v>
      </c>
      <c r="AH1545" s="80" t="s">
        <v>33</v>
      </c>
      <c r="AI1545">
        <f t="shared" si="94"/>
        <v>2019</v>
      </c>
    </row>
    <row r="1546" spans="27:35" x14ac:dyDescent="0.3">
      <c r="AA1546" s="80" t="s">
        <v>152</v>
      </c>
      <c r="AB1546" s="80" t="s">
        <v>147</v>
      </c>
      <c r="AC1546" s="80" t="s">
        <v>58</v>
      </c>
      <c r="AD1546" s="80" t="s">
        <v>25</v>
      </c>
      <c r="AE1546" s="80" t="s">
        <v>17</v>
      </c>
      <c r="AF1546" s="80" t="s">
        <v>145</v>
      </c>
      <c r="AG1546" s="80">
        <v>836.1333329975605</v>
      </c>
      <c r="AH1546" s="80" t="s">
        <v>33</v>
      </c>
      <c r="AI1546">
        <f t="shared" ref="AI1546:AI1609" si="95">VALUE(LEFT(AA1546,4))</f>
        <v>2019</v>
      </c>
    </row>
    <row r="1547" spans="27:35" x14ac:dyDescent="0.3">
      <c r="AA1547" s="80" t="s">
        <v>152</v>
      </c>
      <c r="AB1547" s="80" t="s">
        <v>147</v>
      </c>
      <c r="AC1547" s="80" t="s">
        <v>58</v>
      </c>
      <c r="AD1547" s="80" t="s">
        <v>16</v>
      </c>
      <c r="AE1547" s="80" t="s">
        <v>18</v>
      </c>
      <c r="AF1547" s="80" t="s">
        <v>149</v>
      </c>
      <c r="AG1547" s="80">
        <v>46.145129185169935</v>
      </c>
      <c r="AH1547" s="80" t="s">
        <v>33</v>
      </c>
      <c r="AI1547">
        <f t="shared" si="95"/>
        <v>2019</v>
      </c>
    </row>
    <row r="1548" spans="27:35" x14ac:dyDescent="0.3">
      <c r="AA1548" s="80" t="s">
        <v>152</v>
      </c>
      <c r="AB1548" s="80" t="s">
        <v>147</v>
      </c>
      <c r="AC1548" s="80" t="s">
        <v>58</v>
      </c>
      <c r="AD1548" s="80" t="s">
        <v>16</v>
      </c>
      <c r="AE1548" s="80" t="s">
        <v>18</v>
      </c>
      <c r="AF1548" s="80" t="s">
        <v>145</v>
      </c>
      <c r="AG1548" s="80">
        <v>12521.461997497827</v>
      </c>
      <c r="AH1548" s="80" t="s">
        <v>33</v>
      </c>
      <c r="AI1548">
        <f t="shared" si="95"/>
        <v>2019</v>
      </c>
    </row>
    <row r="1549" spans="27:35" x14ac:dyDescent="0.3">
      <c r="AA1549" s="80" t="s">
        <v>152</v>
      </c>
      <c r="AB1549" s="80" t="s">
        <v>147</v>
      </c>
      <c r="AC1549" s="80" t="s">
        <v>58</v>
      </c>
      <c r="AD1549" s="80" t="s">
        <v>16</v>
      </c>
      <c r="AE1549" s="80" t="s">
        <v>19</v>
      </c>
      <c r="AF1549" s="80" t="s">
        <v>149</v>
      </c>
      <c r="AG1549" s="80">
        <v>2.8354829549789429</v>
      </c>
      <c r="AH1549" s="80" t="s">
        <v>33</v>
      </c>
      <c r="AI1549">
        <f t="shared" si="95"/>
        <v>2019</v>
      </c>
    </row>
    <row r="1550" spans="27:35" x14ac:dyDescent="0.3">
      <c r="AA1550" s="80" t="s">
        <v>152</v>
      </c>
      <c r="AB1550" s="80" t="s">
        <v>147</v>
      </c>
      <c r="AC1550" s="80" t="s">
        <v>58</v>
      </c>
      <c r="AD1550" s="80" t="s">
        <v>16</v>
      </c>
      <c r="AE1550" s="80" t="s">
        <v>19</v>
      </c>
      <c r="AF1550" s="80" t="s">
        <v>145</v>
      </c>
      <c r="AG1550" s="80">
        <v>8444.0741245299578</v>
      </c>
      <c r="AH1550" s="80" t="s">
        <v>33</v>
      </c>
      <c r="AI1550">
        <f t="shared" si="95"/>
        <v>2019</v>
      </c>
    </row>
    <row r="1551" spans="27:35" x14ac:dyDescent="0.3">
      <c r="AA1551" s="80" t="s">
        <v>152</v>
      </c>
      <c r="AB1551" s="80" t="s">
        <v>147</v>
      </c>
      <c r="AC1551" s="80" t="s">
        <v>58</v>
      </c>
      <c r="AD1551" s="80" t="s">
        <v>16</v>
      </c>
      <c r="AE1551" s="80" t="s">
        <v>17</v>
      </c>
      <c r="AF1551" s="80" t="s">
        <v>149</v>
      </c>
      <c r="AG1551" s="80">
        <v>1.5806430131196976</v>
      </c>
      <c r="AH1551" s="80" t="s">
        <v>33</v>
      </c>
      <c r="AI1551">
        <f t="shared" si="95"/>
        <v>2019</v>
      </c>
    </row>
    <row r="1552" spans="27:35" x14ac:dyDescent="0.3">
      <c r="AA1552" s="80" t="s">
        <v>152</v>
      </c>
      <c r="AB1552" s="80" t="s">
        <v>147</v>
      </c>
      <c r="AC1552" s="80" t="s">
        <v>58</v>
      </c>
      <c r="AD1552" s="80" t="s">
        <v>16</v>
      </c>
      <c r="AE1552" s="80" t="s">
        <v>17</v>
      </c>
      <c r="AF1552" s="80" t="s">
        <v>145</v>
      </c>
      <c r="AG1552" s="80">
        <v>6370.8719452396035</v>
      </c>
      <c r="AH1552" s="80" t="s">
        <v>33</v>
      </c>
      <c r="AI1552">
        <f t="shared" si="95"/>
        <v>2019</v>
      </c>
    </row>
    <row r="1553" spans="27:35" x14ac:dyDescent="0.3">
      <c r="AA1553" s="80" t="s">
        <v>152</v>
      </c>
      <c r="AB1553" s="80" t="s">
        <v>147</v>
      </c>
      <c r="AC1553" s="80" t="s">
        <v>58</v>
      </c>
      <c r="AD1553" s="80" t="s">
        <v>13</v>
      </c>
      <c r="AE1553" s="80" t="s">
        <v>5</v>
      </c>
      <c r="AF1553" s="80" t="s">
        <v>145</v>
      </c>
      <c r="AG1553" s="80">
        <v>87.55913495272398</v>
      </c>
      <c r="AH1553" s="80" t="s">
        <v>33</v>
      </c>
      <c r="AI1553">
        <f t="shared" si="95"/>
        <v>2019</v>
      </c>
    </row>
    <row r="1554" spans="27:35" x14ac:dyDescent="0.3">
      <c r="AA1554" s="80" t="s">
        <v>152</v>
      </c>
      <c r="AB1554" s="80" t="s">
        <v>147</v>
      </c>
      <c r="AC1554" s="80" t="s">
        <v>58</v>
      </c>
      <c r="AD1554" s="80" t="s">
        <v>13</v>
      </c>
      <c r="AE1554" s="80" t="s">
        <v>7</v>
      </c>
      <c r="AF1554" s="80" t="s">
        <v>145</v>
      </c>
      <c r="AG1554" s="80">
        <v>24492.631117194891</v>
      </c>
      <c r="AH1554" s="80">
        <v>0.74446394000000005</v>
      </c>
      <c r="AI1554">
        <f t="shared" si="95"/>
        <v>2019</v>
      </c>
    </row>
    <row r="1555" spans="27:35" x14ac:dyDescent="0.3">
      <c r="AA1555" s="80" t="s">
        <v>152</v>
      </c>
      <c r="AB1555" s="80" t="s">
        <v>147</v>
      </c>
      <c r="AC1555" s="80" t="s">
        <v>58</v>
      </c>
      <c r="AD1555" s="80" t="s">
        <v>13</v>
      </c>
      <c r="AE1555" s="80" t="s">
        <v>14</v>
      </c>
      <c r="AF1555" s="80" t="s">
        <v>149</v>
      </c>
      <c r="AG1555" s="80">
        <v>1.0752680003643036</v>
      </c>
      <c r="AH1555" s="80" t="s">
        <v>33</v>
      </c>
      <c r="AI1555">
        <f t="shared" si="95"/>
        <v>2019</v>
      </c>
    </row>
    <row r="1556" spans="27:35" x14ac:dyDescent="0.3">
      <c r="AA1556" s="80" t="s">
        <v>152</v>
      </c>
      <c r="AB1556" s="80" t="s">
        <v>147</v>
      </c>
      <c r="AC1556" s="80" t="s">
        <v>58</v>
      </c>
      <c r="AD1556" s="80" t="s">
        <v>13</v>
      </c>
      <c r="AE1556" s="80" t="s">
        <v>14</v>
      </c>
      <c r="AF1556" s="80" t="s">
        <v>145</v>
      </c>
      <c r="AG1556" s="80">
        <v>53161.593953162432</v>
      </c>
      <c r="AH1556" s="80">
        <v>1.1291576999999999</v>
      </c>
      <c r="AI1556">
        <f t="shared" si="95"/>
        <v>2019</v>
      </c>
    </row>
    <row r="1557" spans="27:35" x14ac:dyDescent="0.3">
      <c r="AA1557" s="80" t="s">
        <v>152</v>
      </c>
      <c r="AB1557" s="80" t="s">
        <v>147</v>
      </c>
      <c r="AC1557" s="80" t="s">
        <v>58</v>
      </c>
      <c r="AD1557" s="80" t="s">
        <v>13</v>
      </c>
      <c r="AE1557" s="80" t="s">
        <v>6</v>
      </c>
      <c r="AF1557" s="80" t="s">
        <v>145</v>
      </c>
      <c r="AG1557" s="80">
        <v>541.80644796043634</v>
      </c>
      <c r="AH1557" s="80" t="s">
        <v>33</v>
      </c>
      <c r="AI1557">
        <f t="shared" si="95"/>
        <v>2019</v>
      </c>
    </row>
    <row r="1558" spans="27:35" x14ac:dyDescent="0.3">
      <c r="AA1558" s="80" t="s">
        <v>152</v>
      </c>
      <c r="AB1558" s="80" t="s">
        <v>147</v>
      </c>
      <c r="AC1558" s="80" t="s">
        <v>58</v>
      </c>
      <c r="AD1558" s="80" t="s">
        <v>15</v>
      </c>
      <c r="AE1558" s="80" t="s">
        <v>14</v>
      </c>
      <c r="AF1558" s="80" t="s">
        <v>149</v>
      </c>
      <c r="AG1558" s="80">
        <v>0.75591301918029785</v>
      </c>
      <c r="AH1558" s="80">
        <v>2.0229963799999999</v>
      </c>
      <c r="AI1558">
        <f t="shared" si="95"/>
        <v>2019</v>
      </c>
    </row>
    <row r="1559" spans="27:35" x14ac:dyDescent="0.3">
      <c r="AA1559" s="80" t="s">
        <v>152</v>
      </c>
      <c r="AB1559" s="80" t="s">
        <v>147</v>
      </c>
      <c r="AC1559" s="80" t="s">
        <v>58</v>
      </c>
      <c r="AD1559" s="80" t="s">
        <v>15</v>
      </c>
      <c r="AE1559" s="80" t="s">
        <v>14</v>
      </c>
      <c r="AF1559" s="80" t="s">
        <v>145</v>
      </c>
      <c r="AG1559" s="80">
        <v>39056.275137420744</v>
      </c>
      <c r="AH1559" s="80">
        <v>1.0259200799999999</v>
      </c>
      <c r="AI1559">
        <f t="shared" si="95"/>
        <v>2019</v>
      </c>
    </row>
    <row r="1560" spans="27:35" x14ac:dyDescent="0.3">
      <c r="AA1560" s="80" t="s">
        <v>152</v>
      </c>
      <c r="AB1560" s="80" t="s">
        <v>147</v>
      </c>
      <c r="AC1560" s="80" t="s">
        <v>58</v>
      </c>
      <c r="AD1560" s="80" t="s">
        <v>15</v>
      </c>
      <c r="AE1560" s="80" t="s">
        <v>12</v>
      </c>
      <c r="AF1560" s="80" t="s">
        <v>145</v>
      </c>
      <c r="AG1560" s="80">
        <v>2261.3870939612389</v>
      </c>
      <c r="AH1560" s="80">
        <v>0.52307214999999996</v>
      </c>
      <c r="AI1560">
        <f t="shared" si="95"/>
        <v>2019</v>
      </c>
    </row>
    <row r="1561" spans="27:35" x14ac:dyDescent="0.3">
      <c r="AA1561" s="80" t="s">
        <v>152</v>
      </c>
      <c r="AB1561" s="80" t="s">
        <v>147</v>
      </c>
      <c r="AC1561" s="80" t="s">
        <v>58</v>
      </c>
      <c r="AD1561" s="80" t="s">
        <v>4</v>
      </c>
      <c r="AE1561" s="80" t="s">
        <v>5</v>
      </c>
      <c r="AF1561" s="80" t="s">
        <v>145</v>
      </c>
      <c r="AG1561" s="80">
        <v>11951.255299888551</v>
      </c>
      <c r="AH1561" s="80" t="s">
        <v>33</v>
      </c>
      <c r="AI1561">
        <f t="shared" si="95"/>
        <v>2019</v>
      </c>
    </row>
    <row r="1562" spans="27:35" x14ac:dyDescent="0.3">
      <c r="AA1562" s="80" t="s">
        <v>152</v>
      </c>
      <c r="AB1562" s="80" t="s">
        <v>147</v>
      </c>
      <c r="AC1562" s="80" t="s">
        <v>58</v>
      </c>
      <c r="AD1562" s="80" t="s">
        <v>4</v>
      </c>
      <c r="AE1562" s="80" t="s">
        <v>7</v>
      </c>
      <c r="AF1562" s="80" t="s">
        <v>145</v>
      </c>
      <c r="AG1562" s="80">
        <v>528447.55791726336</v>
      </c>
      <c r="AH1562" s="80">
        <v>0.83556313999999998</v>
      </c>
      <c r="AI1562">
        <f t="shared" si="95"/>
        <v>2019</v>
      </c>
    </row>
    <row r="1563" spans="27:35" x14ac:dyDescent="0.3">
      <c r="AA1563" s="80" t="s">
        <v>152</v>
      </c>
      <c r="AB1563" s="80" t="s">
        <v>147</v>
      </c>
      <c r="AC1563" s="80" t="s">
        <v>58</v>
      </c>
      <c r="AD1563" s="80" t="s">
        <v>4</v>
      </c>
      <c r="AE1563" s="80" t="s">
        <v>8</v>
      </c>
      <c r="AF1563" s="80" t="s">
        <v>145</v>
      </c>
      <c r="AG1563" s="80">
        <v>176961.30602252483</v>
      </c>
      <c r="AH1563" s="80">
        <v>1.4850079700000001</v>
      </c>
      <c r="AI1563">
        <f t="shared" si="95"/>
        <v>2019</v>
      </c>
    </row>
    <row r="1564" spans="27:35" x14ac:dyDescent="0.3">
      <c r="AA1564" s="80" t="s">
        <v>152</v>
      </c>
      <c r="AB1564" s="80" t="s">
        <v>147</v>
      </c>
      <c r="AC1564" s="80" t="s">
        <v>58</v>
      </c>
      <c r="AD1564" s="80" t="s">
        <v>4</v>
      </c>
      <c r="AE1564" s="80" t="s">
        <v>9</v>
      </c>
      <c r="AF1564" s="80" t="s">
        <v>145</v>
      </c>
      <c r="AG1564" s="80">
        <v>106406.06734364852</v>
      </c>
      <c r="AH1564" s="80">
        <v>0.91684394000000002</v>
      </c>
      <c r="AI1564">
        <f t="shared" si="95"/>
        <v>2019</v>
      </c>
    </row>
    <row r="1565" spans="27:35" x14ac:dyDescent="0.3">
      <c r="AA1565" s="80" t="s">
        <v>152</v>
      </c>
      <c r="AB1565" s="80" t="s">
        <v>147</v>
      </c>
      <c r="AC1565" s="80" t="s">
        <v>58</v>
      </c>
      <c r="AD1565" s="80" t="s">
        <v>4</v>
      </c>
      <c r="AE1565" s="80" t="s">
        <v>6</v>
      </c>
      <c r="AF1565" s="80" t="s">
        <v>145</v>
      </c>
      <c r="AG1565" s="80">
        <v>37693.756639193743</v>
      </c>
      <c r="AH1565" s="80" t="s">
        <v>33</v>
      </c>
      <c r="AI1565">
        <f t="shared" si="95"/>
        <v>2019</v>
      </c>
    </row>
    <row r="1566" spans="27:35" x14ac:dyDescent="0.3">
      <c r="AA1566" s="80" t="s">
        <v>152</v>
      </c>
      <c r="AB1566" s="80" t="s">
        <v>147</v>
      </c>
      <c r="AC1566" s="80" t="s">
        <v>58</v>
      </c>
      <c r="AD1566" s="80" t="s">
        <v>4</v>
      </c>
      <c r="AE1566" s="80" t="s">
        <v>10</v>
      </c>
      <c r="AF1566" s="80" t="s">
        <v>145</v>
      </c>
      <c r="AG1566" s="80">
        <v>2858.1558575220406</v>
      </c>
      <c r="AH1566" s="80">
        <v>2.5981385399999999</v>
      </c>
      <c r="AI1566">
        <f t="shared" si="95"/>
        <v>2019</v>
      </c>
    </row>
    <row r="1567" spans="27:35" x14ac:dyDescent="0.3">
      <c r="AA1567" s="80" t="s">
        <v>152</v>
      </c>
      <c r="AB1567" s="80" t="s">
        <v>147</v>
      </c>
      <c r="AC1567" s="80" t="s">
        <v>58</v>
      </c>
      <c r="AD1567" s="80" t="s">
        <v>11</v>
      </c>
      <c r="AE1567" s="80" t="s">
        <v>8</v>
      </c>
      <c r="AF1567" s="80" t="s">
        <v>145</v>
      </c>
      <c r="AG1567" s="80">
        <v>39099.553203731775</v>
      </c>
      <c r="AH1567" s="80">
        <v>1.0770958100000001</v>
      </c>
      <c r="AI1567">
        <f t="shared" si="95"/>
        <v>2019</v>
      </c>
    </row>
    <row r="1568" spans="27:35" x14ac:dyDescent="0.3">
      <c r="AA1568" s="80" t="s">
        <v>152</v>
      </c>
      <c r="AB1568" s="80" t="s">
        <v>147</v>
      </c>
      <c r="AC1568" s="80" t="s">
        <v>58</v>
      </c>
      <c r="AD1568" s="80" t="s">
        <v>11</v>
      </c>
      <c r="AE1568" s="80" t="s">
        <v>9</v>
      </c>
      <c r="AF1568" s="80" t="s">
        <v>145</v>
      </c>
      <c r="AG1568" s="80">
        <v>10710.207415673882</v>
      </c>
      <c r="AH1568" s="80">
        <v>0.72711292000000005</v>
      </c>
      <c r="AI1568">
        <f t="shared" si="95"/>
        <v>2019</v>
      </c>
    </row>
    <row r="1569" spans="27:35" x14ac:dyDescent="0.3">
      <c r="AA1569" s="80" t="s">
        <v>152</v>
      </c>
      <c r="AB1569" s="80" t="s">
        <v>147</v>
      </c>
      <c r="AC1569" s="80" t="s">
        <v>58</v>
      </c>
      <c r="AD1569" s="80" t="s">
        <v>11</v>
      </c>
      <c r="AE1569" s="80" t="s">
        <v>10</v>
      </c>
      <c r="AF1569" s="80" t="s">
        <v>145</v>
      </c>
      <c r="AG1569" s="80">
        <v>485.61182305216789</v>
      </c>
      <c r="AH1569" s="80">
        <v>1.76037226</v>
      </c>
      <c r="AI1569">
        <f t="shared" si="95"/>
        <v>2019</v>
      </c>
    </row>
    <row r="1570" spans="27:35" x14ac:dyDescent="0.3">
      <c r="AA1570" s="80" t="s">
        <v>152</v>
      </c>
      <c r="AB1570" s="80" t="s">
        <v>147</v>
      </c>
      <c r="AC1570" s="80" t="s">
        <v>58</v>
      </c>
      <c r="AD1570" s="80" t="s">
        <v>11</v>
      </c>
      <c r="AE1570" s="80" t="s">
        <v>12</v>
      </c>
      <c r="AF1570" s="80" t="s">
        <v>145</v>
      </c>
      <c r="AG1570" s="80">
        <v>7236.1623252518475</v>
      </c>
      <c r="AH1570" s="80">
        <v>0.72034757999999999</v>
      </c>
      <c r="AI1570">
        <f t="shared" si="95"/>
        <v>2019</v>
      </c>
    </row>
    <row r="1571" spans="27:35" x14ac:dyDescent="0.3">
      <c r="AA1571" s="80" t="s">
        <v>152</v>
      </c>
      <c r="AB1571" s="80" t="s">
        <v>147</v>
      </c>
      <c r="AC1571" s="80" t="s">
        <v>59</v>
      </c>
      <c r="AD1571" s="80" t="s">
        <v>27</v>
      </c>
      <c r="AE1571" s="80" t="s">
        <v>28</v>
      </c>
      <c r="AF1571" s="80" t="s">
        <v>145</v>
      </c>
      <c r="AG1571" s="80">
        <v>197.22580599784851</v>
      </c>
      <c r="AH1571" s="80" t="s">
        <v>33</v>
      </c>
      <c r="AI1571">
        <f t="shared" si="95"/>
        <v>2019</v>
      </c>
    </row>
    <row r="1572" spans="27:35" x14ac:dyDescent="0.3">
      <c r="AA1572" s="80" t="s">
        <v>152</v>
      </c>
      <c r="AB1572" s="80" t="s">
        <v>147</v>
      </c>
      <c r="AC1572" s="80" t="s">
        <v>59</v>
      </c>
      <c r="AD1572" s="80" t="s">
        <v>20</v>
      </c>
      <c r="AE1572" s="80" t="s">
        <v>5</v>
      </c>
      <c r="AF1572" s="80" t="s">
        <v>145</v>
      </c>
      <c r="AG1572" s="80">
        <v>44</v>
      </c>
      <c r="AH1572" s="80" t="s">
        <v>33</v>
      </c>
      <c r="AI1572">
        <f t="shared" si="95"/>
        <v>2019</v>
      </c>
    </row>
    <row r="1573" spans="27:35" x14ac:dyDescent="0.3">
      <c r="AA1573" s="80" t="s">
        <v>152</v>
      </c>
      <c r="AB1573" s="80" t="s">
        <v>147</v>
      </c>
      <c r="AC1573" s="80" t="s">
        <v>59</v>
      </c>
      <c r="AD1573" s="80" t="s">
        <v>20</v>
      </c>
      <c r="AE1573" s="80" t="s">
        <v>7</v>
      </c>
      <c r="AF1573" s="80" t="s">
        <v>145</v>
      </c>
      <c r="AG1573" s="80">
        <v>10152.964464571327</v>
      </c>
      <c r="AH1573" s="80" t="s">
        <v>33</v>
      </c>
      <c r="AI1573">
        <f t="shared" si="95"/>
        <v>2019</v>
      </c>
    </row>
    <row r="1574" spans="27:35" x14ac:dyDescent="0.3">
      <c r="AA1574" s="80" t="s">
        <v>152</v>
      </c>
      <c r="AB1574" s="80" t="s">
        <v>147</v>
      </c>
      <c r="AC1574" s="80" t="s">
        <v>59</v>
      </c>
      <c r="AD1574" s="80" t="s">
        <v>20</v>
      </c>
      <c r="AE1574" s="80" t="s">
        <v>14</v>
      </c>
      <c r="AF1574" s="80" t="s">
        <v>145</v>
      </c>
      <c r="AG1574" s="80">
        <v>2706.3860111832619</v>
      </c>
      <c r="AH1574" s="80" t="s">
        <v>33</v>
      </c>
      <c r="AI1574">
        <f t="shared" si="95"/>
        <v>2019</v>
      </c>
    </row>
    <row r="1575" spans="27:35" x14ac:dyDescent="0.3">
      <c r="AA1575" s="80" t="s">
        <v>152</v>
      </c>
      <c r="AB1575" s="80" t="s">
        <v>147</v>
      </c>
      <c r="AC1575" s="80" t="s">
        <v>59</v>
      </c>
      <c r="AD1575" s="80" t="s">
        <v>20</v>
      </c>
      <c r="AE1575" s="80" t="s">
        <v>6</v>
      </c>
      <c r="AF1575" s="80" t="s">
        <v>145</v>
      </c>
      <c r="AG1575" s="80">
        <v>499.67741799354553</v>
      </c>
      <c r="AH1575" s="80" t="s">
        <v>33</v>
      </c>
      <c r="AI1575">
        <f t="shared" si="95"/>
        <v>2019</v>
      </c>
    </row>
    <row r="1576" spans="27:35" x14ac:dyDescent="0.3">
      <c r="AA1576" s="80" t="s">
        <v>152</v>
      </c>
      <c r="AB1576" s="80" t="s">
        <v>147</v>
      </c>
      <c r="AC1576" s="80" t="s">
        <v>59</v>
      </c>
      <c r="AD1576" s="80" t="s">
        <v>24</v>
      </c>
      <c r="AE1576" s="80" t="s">
        <v>22</v>
      </c>
      <c r="AF1576" s="80" t="s">
        <v>145</v>
      </c>
      <c r="AG1576" s="80">
        <v>537.7741920016706</v>
      </c>
      <c r="AH1576" s="80" t="s">
        <v>33</v>
      </c>
      <c r="AI1576">
        <f t="shared" si="95"/>
        <v>2019</v>
      </c>
    </row>
    <row r="1577" spans="27:35" x14ac:dyDescent="0.3">
      <c r="AA1577" s="80" t="s">
        <v>152</v>
      </c>
      <c r="AB1577" s="80" t="s">
        <v>147</v>
      </c>
      <c r="AC1577" s="80" t="s">
        <v>59</v>
      </c>
      <c r="AD1577" s="80" t="s">
        <v>24</v>
      </c>
      <c r="AE1577" s="80" t="s">
        <v>23</v>
      </c>
      <c r="AF1577" s="80" t="s">
        <v>145</v>
      </c>
      <c r="AG1577" s="80">
        <v>309</v>
      </c>
      <c r="AH1577" s="80" t="s">
        <v>33</v>
      </c>
      <c r="AI1577">
        <f t="shared" si="95"/>
        <v>2019</v>
      </c>
    </row>
    <row r="1578" spans="27:35" x14ac:dyDescent="0.3">
      <c r="AA1578" s="80" t="s">
        <v>152</v>
      </c>
      <c r="AB1578" s="80" t="s">
        <v>147</v>
      </c>
      <c r="AC1578" s="80" t="s">
        <v>59</v>
      </c>
      <c r="AD1578" s="80" t="s">
        <v>116</v>
      </c>
      <c r="AE1578" s="80" t="s">
        <v>22</v>
      </c>
      <c r="AF1578" s="80" t="s">
        <v>145</v>
      </c>
      <c r="AG1578" s="80">
        <v>855.50536806881428</v>
      </c>
      <c r="AH1578" s="80" t="s">
        <v>33</v>
      </c>
      <c r="AI1578">
        <f t="shared" si="95"/>
        <v>2019</v>
      </c>
    </row>
    <row r="1579" spans="27:35" x14ac:dyDescent="0.3">
      <c r="AA1579" s="80" t="s">
        <v>152</v>
      </c>
      <c r="AB1579" s="80" t="s">
        <v>147</v>
      </c>
      <c r="AC1579" s="80" t="s">
        <v>59</v>
      </c>
      <c r="AD1579" s="80" t="s">
        <v>116</v>
      </c>
      <c r="AE1579" s="80" t="s">
        <v>23</v>
      </c>
      <c r="AF1579" s="80" t="s">
        <v>145</v>
      </c>
      <c r="AG1579" s="80">
        <v>555.56558799743652</v>
      </c>
      <c r="AH1579" s="80" t="s">
        <v>33</v>
      </c>
      <c r="AI1579">
        <f t="shared" si="95"/>
        <v>2019</v>
      </c>
    </row>
    <row r="1580" spans="27:35" x14ac:dyDescent="0.3">
      <c r="AA1580" s="80" t="s">
        <v>152</v>
      </c>
      <c r="AB1580" s="80" t="s">
        <v>147</v>
      </c>
      <c r="AC1580" s="80" t="s">
        <v>59</v>
      </c>
      <c r="AD1580" s="80" t="s">
        <v>26</v>
      </c>
      <c r="AE1580" s="80" t="s">
        <v>18</v>
      </c>
      <c r="AF1580" s="80" t="s">
        <v>149</v>
      </c>
      <c r="AG1580" s="80">
        <v>1</v>
      </c>
      <c r="AH1580" s="80" t="s">
        <v>33</v>
      </c>
      <c r="AI1580">
        <f t="shared" si="95"/>
        <v>2019</v>
      </c>
    </row>
    <row r="1581" spans="27:35" x14ac:dyDescent="0.3">
      <c r="AA1581" s="80" t="s">
        <v>152</v>
      </c>
      <c r="AB1581" s="80" t="s">
        <v>147</v>
      </c>
      <c r="AC1581" s="80" t="s">
        <v>59</v>
      </c>
      <c r="AD1581" s="80" t="s">
        <v>26</v>
      </c>
      <c r="AE1581" s="80" t="s">
        <v>18</v>
      </c>
      <c r="AF1581" s="80" t="s">
        <v>145</v>
      </c>
      <c r="AG1581" s="80">
        <v>7535.9139611162245</v>
      </c>
      <c r="AH1581" s="80" t="s">
        <v>33</v>
      </c>
      <c r="AI1581">
        <f t="shared" si="95"/>
        <v>2019</v>
      </c>
    </row>
    <row r="1582" spans="27:35" x14ac:dyDescent="0.3">
      <c r="AA1582" s="80" t="s">
        <v>152</v>
      </c>
      <c r="AB1582" s="80" t="s">
        <v>147</v>
      </c>
      <c r="AC1582" s="80" t="s">
        <v>59</v>
      </c>
      <c r="AD1582" s="80" t="s">
        <v>26</v>
      </c>
      <c r="AE1582" s="80" t="s">
        <v>19</v>
      </c>
      <c r="AF1582" s="80" t="s">
        <v>149</v>
      </c>
      <c r="AG1582" s="80">
        <v>1.8064510151743889</v>
      </c>
      <c r="AH1582" s="80" t="s">
        <v>33</v>
      </c>
      <c r="AI1582">
        <f t="shared" si="95"/>
        <v>2019</v>
      </c>
    </row>
    <row r="1583" spans="27:35" x14ac:dyDescent="0.3">
      <c r="AA1583" s="80" t="s">
        <v>152</v>
      </c>
      <c r="AB1583" s="80" t="s">
        <v>147</v>
      </c>
      <c r="AC1583" s="80" t="s">
        <v>59</v>
      </c>
      <c r="AD1583" s="80" t="s">
        <v>26</v>
      </c>
      <c r="AE1583" s="80" t="s">
        <v>19</v>
      </c>
      <c r="AF1583" s="80" t="s">
        <v>145</v>
      </c>
      <c r="AG1583" s="80">
        <v>9187.8569681160152</v>
      </c>
      <c r="AH1583" s="80" t="s">
        <v>33</v>
      </c>
      <c r="AI1583">
        <f t="shared" si="95"/>
        <v>2019</v>
      </c>
    </row>
    <row r="1584" spans="27:35" x14ac:dyDescent="0.3">
      <c r="AA1584" s="80" t="s">
        <v>152</v>
      </c>
      <c r="AB1584" s="80" t="s">
        <v>147</v>
      </c>
      <c r="AC1584" s="80" t="s">
        <v>59</v>
      </c>
      <c r="AD1584" s="80" t="s">
        <v>26</v>
      </c>
      <c r="AE1584" s="80" t="s">
        <v>17</v>
      </c>
      <c r="AF1584" s="80" t="s">
        <v>145</v>
      </c>
      <c r="AG1584" s="80">
        <v>836</v>
      </c>
      <c r="AH1584" s="80" t="s">
        <v>33</v>
      </c>
      <c r="AI1584">
        <f t="shared" si="95"/>
        <v>2019</v>
      </c>
    </row>
    <row r="1585" spans="27:35" x14ac:dyDescent="0.3">
      <c r="AA1585" s="80" t="s">
        <v>152</v>
      </c>
      <c r="AB1585" s="80" t="s">
        <v>147</v>
      </c>
      <c r="AC1585" s="80" t="s">
        <v>59</v>
      </c>
      <c r="AD1585" s="80" t="s">
        <v>25</v>
      </c>
      <c r="AE1585" s="80" t="s">
        <v>18</v>
      </c>
      <c r="AF1585" s="80" t="s">
        <v>145</v>
      </c>
      <c r="AG1585" s="80">
        <v>88</v>
      </c>
      <c r="AH1585" s="80" t="s">
        <v>33</v>
      </c>
      <c r="AI1585">
        <f t="shared" si="95"/>
        <v>2019</v>
      </c>
    </row>
    <row r="1586" spans="27:35" x14ac:dyDescent="0.3">
      <c r="AA1586" s="80" t="s">
        <v>152</v>
      </c>
      <c r="AB1586" s="80" t="s">
        <v>147</v>
      </c>
      <c r="AC1586" s="80" t="s">
        <v>59</v>
      </c>
      <c r="AD1586" s="80" t="s">
        <v>25</v>
      </c>
      <c r="AE1586" s="80" t="s">
        <v>19</v>
      </c>
      <c r="AF1586" s="80" t="s">
        <v>145</v>
      </c>
      <c r="AG1586" s="80">
        <v>876.22580403089523</v>
      </c>
      <c r="AH1586" s="80" t="s">
        <v>33</v>
      </c>
      <c r="AI1586">
        <f t="shared" si="95"/>
        <v>2019</v>
      </c>
    </row>
    <row r="1587" spans="27:35" x14ac:dyDescent="0.3">
      <c r="AA1587" s="80" t="s">
        <v>152</v>
      </c>
      <c r="AB1587" s="80" t="s">
        <v>147</v>
      </c>
      <c r="AC1587" s="80" t="s">
        <v>59</v>
      </c>
      <c r="AD1587" s="80" t="s">
        <v>25</v>
      </c>
      <c r="AE1587" s="80" t="s">
        <v>17</v>
      </c>
      <c r="AF1587" s="80" t="s">
        <v>145</v>
      </c>
      <c r="AG1587" s="80">
        <v>407.74193400144577</v>
      </c>
      <c r="AH1587" s="80" t="s">
        <v>33</v>
      </c>
      <c r="AI1587">
        <f t="shared" si="95"/>
        <v>2019</v>
      </c>
    </row>
    <row r="1588" spans="27:35" x14ac:dyDescent="0.3">
      <c r="AA1588" s="80" t="s">
        <v>152</v>
      </c>
      <c r="AB1588" s="80" t="s">
        <v>147</v>
      </c>
      <c r="AC1588" s="80" t="s">
        <v>59</v>
      </c>
      <c r="AD1588" s="80" t="s">
        <v>16</v>
      </c>
      <c r="AE1588" s="80" t="s">
        <v>18</v>
      </c>
      <c r="AF1588" s="80" t="s">
        <v>149</v>
      </c>
      <c r="AG1588" s="80">
        <v>39.126846171915531</v>
      </c>
      <c r="AH1588" s="80" t="s">
        <v>33</v>
      </c>
      <c r="AI1588">
        <f t="shared" si="95"/>
        <v>2019</v>
      </c>
    </row>
    <row r="1589" spans="27:35" x14ac:dyDescent="0.3">
      <c r="AA1589" s="80" t="s">
        <v>152</v>
      </c>
      <c r="AB1589" s="80" t="s">
        <v>147</v>
      </c>
      <c r="AC1589" s="80" t="s">
        <v>59</v>
      </c>
      <c r="AD1589" s="80" t="s">
        <v>16</v>
      </c>
      <c r="AE1589" s="80" t="s">
        <v>18</v>
      </c>
      <c r="AF1589" s="80" t="s">
        <v>145</v>
      </c>
      <c r="AG1589" s="80">
        <v>10471.848129622638</v>
      </c>
      <c r="AH1589" s="80" t="s">
        <v>33</v>
      </c>
      <c r="AI1589">
        <f t="shared" si="95"/>
        <v>2019</v>
      </c>
    </row>
    <row r="1590" spans="27:35" x14ac:dyDescent="0.3">
      <c r="AA1590" s="80" t="s">
        <v>152</v>
      </c>
      <c r="AB1590" s="80" t="s">
        <v>147</v>
      </c>
      <c r="AC1590" s="80" t="s">
        <v>59</v>
      </c>
      <c r="AD1590" s="80" t="s">
        <v>16</v>
      </c>
      <c r="AE1590" s="80" t="s">
        <v>19</v>
      </c>
      <c r="AF1590" s="80" t="s">
        <v>149</v>
      </c>
      <c r="AG1590" s="80">
        <v>4.2698891013860703</v>
      </c>
      <c r="AH1590" s="80" t="s">
        <v>33</v>
      </c>
      <c r="AI1590">
        <f t="shared" si="95"/>
        <v>2019</v>
      </c>
    </row>
    <row r="1591" spans="27:35" x14ac:dyDescent="0.3">
      <c r="AA1591" s="80" t="s">
        <v>152</v>
      </c>
      <c r="AB1591" s="80" t="s">
        <v>147</v>
      </c>
      <c r="AC1591" s="80" t="s">
        <v>59</v>
      </c>
      <c r="AD1591" s="80" t="s">
        <v>16</v>
      </c>
      <c r="AE1591" s="80" t="s">
        <v>19</v>
      </c>
      <c r="AF1591" s="80" t="s">
        <v>145</v>
      </c>
      <c r="AG1591" s="80">
        <v>6197.1494224108756</v>
      </c>
      <c r="AH1591" s="80" t="s">
        <v>33</v>
      </c>
      <c r="AI1591">
        <f t="shared" si="95"/>
        <v>2019</v>
      </c>
    </row>
    <row r="1592" spans="27:35" x14ac:dyDescent="0.3">
      <c r="AA1592" s="80" t="s">
        <v>152</v>
      </c>
      <c r="AB1592" s="80" t="s">
        <v>147</v>
      </c>
      <c r="AC1592" s="80" t="s">
        <v>59</v>
      </c>
      <c r="AD1592" s="80" t="s">
        <v>16</v>
      </c>
      <c r="AE1592" s="80" t="s">
        <v>17</v>
      </c>
      <c r="AF1592" s="80" t="s">
        <v>149</v>
      </c>
      <c r="AG1592" s="80">
        <v>3.1569860279560089</v>
      </c>
      <c r="AH1592" s="80" t="s">
        <v>33</v>
      </c>
      <c r="AI1592">
        <f t="shared" si="95"/>
        <v>2019</v>
      </c>
    </row>
    <row r="1593" spans="27:35" x14ac:dyDescent="0.3">
      <c r="AA1593" s="80" t="s">
        <v>152</v>
      </c>
      <c r="AB1593" s="80" t="s">
        <v>147</v>
      </c>
      <c r="AC1593" s="80" t="s">
        <v>59</v>
      </c>
      <c r="AD1593" s="80" t="s">
        <v>16</v>
      </c>
      <c r="AE1593" s="80" t="s">
        <v>17</v>
      </c>
      <c r="AF1593" s="80" t="s">
        <v>145</v>
      </c>
      <c r="AG1593" s="80">
        <v>3838.810694180429</v>
      </c>
      <c r="AH1593" s="80" t="s">
        <v>33</v>
      </c>
      <c r="AI1593">
        <f t="shared" si="95"/>
        <v>2019</v>
      </c>
    </row>
    <row r="1594" spans="27:35" x14ac:dyDescent="0.3">
      <c r="AA1594" s="80" t="s">
        <v>152</v>
      </c>
      <c r="AB1594" s="80" t="s">
        <v>147</v>
      </c>
      <c r="AC1594" s="80" t="s">
        <v>59</v>
      </c>
      <c r="AD1594" s="80" t="s">
        <v>13</v>
      </c>
      <c r="AE1594" s="80" t="s">
        <v>5</v>
      </c>
      <c r="AF1594" s="80" t="s">
        <v>145</v>
      </c>
      <c r="AG1594" s="80">
        <v>27.090320013463497</v>
      </c>
      <c r="AH1594" s="80" t="s">
        <v>33</v>
      </c>
      <c r="AI1594">
        <f t="shared" si="95"/>
        <v>2019</v>
      </c>
    </row>
    <row r="1595" spans="27:35" x14ac:dyDescent="0.3">
      <c r="AA1595" s="80" t="s">
        <v>152</v>
      </c>
      <c r="AB1595" s="80" t="s">
        <v>147</v>
      </c>
      <c r="AC1595" s="80" t="s">
        <v>59</v>
      </c>
      <c r="AD1595" s="80" t="s">
        <v>13</v>
      </c>
      <c r="AE1595" s="80" t="s">
        <v>7</v>
      </c>
      <c r="AF1595" s="80" t="s">
        <v>145</v>
      </c>
      <c r="AG1595" s="80">
        <v>7535.5698761083186</v>
      </c>
      <c r="AH1595" s="80">
        <v>0.74799753000000002</v>
      </c>
      <c r="AI1595">
        <f t="shared" si="95"/>
        <v>2019</v>
      </c>
    </row>
    <row r="1596" spans="27:35" x14ac:dyDescent="0.3">
      <c r="AA1596" s="80" t="s">
        <v>152</v>
      </c>
      <c r="AB1596" s="80" t="s">
        <v>147</v>
      </c>
      <c r="AC1596" s="80" t="s">
        <v>59</v>
      </c>
      <c r="AD1596" s="80" t="s">
        <v>13</v>
      </c>
      <c r="AE1596" s="80" t="s">
        <v>14</v>
      </c>
      <c r="AF1596" s="80" t="s">
        <v>149</v>
      </c>
      <c r="AG1596" s="80">
        <v>1.5774189829826355</v>
      </c>
      <c r="AH1596" s="80" t="s">
        <v>33</v>
      </c>
      <c r="AI1596">
        <f t="shared" si="95"/>
        <v>2019</v>
      </c>
    </row>
    <row r="1597" spans="27:35" x14ac:dyDescent="0.3">
      <c r="AA1597" s="80" t="s">
        <v>152</v>
      </c>
      <c r="AB1597" s="80" t="s">
        <v>147</v>
      </c>
      <c r="AC1597" s="80" t="s">
        <v>59</v>
      </c>
      <c r="AD1597" s="80" t="s">
        <v>13</v>
      </c>
      <c r="AE1597" s="80" t="s">
        <v>14</v>
      </c>
      <c r="AF1597" s="80" t="s">
        <v>145</v>
      </c>
      <c r="AG1597" s="80">
        <v>23535.732992585748</v>
      </c>
      <c r="AH1597" s="80">
        <v>1.18731746</v>
      </c>
      <c r="AI1597">
        <f t="shared" si="95"/>
        <v>2019</v>
      </c>
    </row>
    <row r="1598" spans="27:35" x14ac:dyDescent="0.3">
      <c r="AA1598" s="80" t="s">
        <v>152</v>
      </c>
      <c r="AB1598" s="80" t="s">
        <v>147</v>
      </c>
      <c r="AC1598" s="80" t="s">
        <v>59</v>
      </c>
      <c r="AD1598" s="80" t="s">
        <v>13</v>
      </c>
      <c r="AE1598" s="80" t="s">
        <v>6</v>
      </c>
      <c r="AF1598" s="80" t="s">
        <v>145</v>
      </c>
      <c r="AG1598" s="80">
        <v>232</v>
      </c>
      <c r="AH1598" s="80" t="s">
        <v>33</v>
      </c>
      <c r="AI1598">
        <f t="shared" si="95"/>
        <v>2019</v>
      </c>
    </row>
    <row r="1599" spans="27:35" x14ac:dyDescent="0.3">
      <c r="AA1599" s="80" t="s">
        <v>152</v>
      </c>
      <c r="AB1599" s="80" t="s">
        <v>147</v>
      </c>
      <c r="AC1599" s="80" t="s">
        <v>59</v>
      </c>
      <c r="AD1599" s="80" t="s">
        <v>15</v>
      </c>
      <c r="AE1599" s="80" t="s">
        <v>14</v>
      </c>
      <c r="AF1599" s="80" t="s">
        <v>145</v>
      </c>
      <c r="AG1599" s="80">
        <v>15181.962310250849</v>
      </c>
      <c r="AH1599" s="80">
        <v>1.04203855</v>
      </c>
      <c r="AI1599">
        <f t="shared" si="95"/>
        <v>2019</v>
      </c>
    </row>
    <row r="1600" spans="27:35" x14ac:dyDescent="0.3">
      <c r="AA1600" s="80" t="s">
        <v>152</v>
      </c>
      <c r="AB1600" s="80" t="s">
        <v>147</v>
      </c>
      <c r="AC1600" s="80" t="s">
        <v>59</v>
      </c>
      <c r="AD1600" s="80" t="s">
        <v>15</v>
      </c>
      <c r="AE1600" s="80" t="s">
        <v>12</v>
      </c>
      <c r="AF1600" s="80" t="s">
        <v>145</v>
      </c>
      <c r="AG1600" s="80">
        <v>850.4741930142045</v>
      </c>
      <c r="AH1600" s="80">
        <v>0.51087161000000003</v>
      </c>
      <c r="AI1600">
        <f t="shared" si="95"/>
        <v>2019</v>
      </c>
    </row>
    <row r="1601" spans="27:35" x14ac:dyDescent="0.3">
      <c r="AA1601" s="80" t="s">
        <v>152</v>
      </c>
      <c r="AB1601" s="80" t="s">
        <v>147</v>
      </c>
      <c r="AC1601" s="80" t="s">
        <v>59</v>
      </c>
      <c r="AD1601" s="80" t="s">
        <v>4</v>
      </c>
      <c r="AE1601" s="80" t="s">
        <v>5</v>
      </c>
      <c r="AF1601" s="80" t="s">
        <v>145</v>
      </c>
      <c r="AG1601" s="80">
        <v>6570.3759564422071</v>
      </c>
      <c r="AH1601" s="80" t="s">
        <v>33</v>
      </c>
      <c r="AI1601">
        <f t="shared" si="95"/>
        <v>2019</v>
      </c>
    </row>
    <row r="1602" spans="27:35" x14ac:dyDescent="0.3">
      <c r="AA1602" s="80" t="s">
        <v>152</v>
      </c>
      <c r="AB1602" s="80" t="s">
        <v>147</v>
      </c>
      <c r="AC1602" s="80" t="s">
        <v>59</v>
      </c>
      <c r="AD1602" s="80" t="s">
        <v>4</v>
      </c>
      <c r="AE1602" s="80" t="s">
        <v>7</v>
      </c>
      <c r="AF1602" s="80" t="s">
        <v>145</v>
      </c>
      <c r="AG1602" s="80">
        <v>277214.12657758221</v>
      </c>
      <c r="AH1602" s="80">
        <v>0.83930842000000005</v>
      </c>
      <c r="AI1602">
        <f t="shared" si="95"/>
        <v>2019</v>
      </c>
    </row>
    <row r="1603" spans="27:35" x14ac:dyDescent="0.3">
      <c r="AA1603" s="80" t="s">
        <v>152</v>
      </c>
      <c r="AB1603" s="80" t="s">
        <v>147</v>
      </c>
      <c r="AC1603" s="80" t="s">
        <v>59</v>
      </c>
      <c r="AD1603" s="80" t="s">
        <v>4</v>
      </c>
      <c r="AE1603" s="80" t="s">
        <v>8</v>
      </c>
      <c r="AF1603" s="80" t="s">
        <v>145</v>
      </c>
      <c r="AG1603" s="80">
        <v>85695.335946977139</v>
      </c>
      <c r="AH1603" s="80">
        <v>1.48108207</v>
      </c>
      <c r="AI1603">
        <f t="shared" si="95"/>
        <v>2019</v>
      </c>
    </row>
    <row r="1604" spans="27:35" x14ac:dyDescent="0.3">
      <c r="AA1604" s="80" t="s">
        <v>152</v>
      </c>
      <c r="AB1604" s="80" t="s">
        <v>147</v>
      </c>
      <c r="AC1604" s="80" t="s">
        <v>59</v>
      </c>
      <c r="AD1604" s="80" t="s">
        <v>4</v>
      </c>
      <c r="AE1604" s="80" t="s">
        <v>9</v>
      </c>
      <c r="AF1604" s="80" t="s">
        <v>145</v>
      </c>
      <c r="AG1604" s="80">
        <v>53213.917597156018</v>
      </c>
      <c r="AH1604" s="80">
        <v>0.89732363999999998</v>
      </c>
      <c r="AI1604">
        <f t="shared" si="95"/>
        <v>2019</v>
      </c>
    </row>
    <row r="1605" spans="27:35" x14ac:dyDescent="0.3">
      <c r="AA1605" s="80" t="s">
        <v>152</v>
      </c>
      <c r="AB1605" s="80" t="s">
        <v>147</v>
      </c>
      <c r="AC1605" s="80" t="s">
        <v>59</v>
      </c>
      <c r="AD1605" s="80" t="s">
        <v>4</v>
      </c>
      <c r="AE1605" s="80" t="s">
        <v>6</v>
      </c>
      <c r="AF1605" s="80" t="s">
        <v>145</v>
      </c>
      <c r="AG1605" s="80">
        <v>21320.146104671061</v>
      </c>
      <c r="AH1605" s="80" t="s">
        <v>33</v>
      </c>
      <c r="AI1605">
        <f t="shared" si="95"/>
        <v>2019</v>
      </c>
    </row>
    <row r="1606" spans="27:35" x14ac:dyDescent="0.3">
      <c r="AA1606" s="80" t="s">
        <v>152</v>
      </c>
      <c r="AB1606" s="80" t="s">
        <v>147</v>
      </c>
      <c r="AC1606" s="80" t="s">
        <v>59</v>
      </c>
      <c r="AD1606" s="80" t="s">
        <v>4</v>
      </c>
      <c r="AE1606" s="80" t="s">
        <v>10</v>
      </c>
      <c r="AF1606" s="80" t="s">
        <v>145</v>
      </c>
      <c r="AG1606" s="80">
        <v>1655.3849193379283</v>
      </c>
      <c r="AH1606" s="80">
        <v>2.4624417099999998</v>
      </c>
      <c r="AI1606">
        <f t="shared" si="95"/>
        <v>2019</v>
      </c>
    </row>
    <row r="1607" spans="27:35" x14ac:dyDescent="0.3">
      <c r="AA1607" s="80" t="s">
        <v>152</v>
      </c>
      <c r="AB1607" s="80" t="s">
        <v>147</v>
      </c>
      <c r="AC1607" s="80" t="s">
        <v>59</v>
      </c>
      <c r="AD1607" s="80" t="s">
        <v>11</v>
      </c>
      <c r="AE1607" s="80" t="s">
        <v>8</v>
      </c>
      <c r="AF1607" s="80" t="s">
        <v>145</v>
      </c>
      <c r="AG1607" s="80">
        <v>17622.895472493023</v>
      </c>
      <c r="AH1607" s="80">
        <v>1.0706072799999999</v>
      </c>
      <c r="AI1607">
        <f t="shared" si="95"/>
        <v>2019</v>
      </c>
    </row>
    <row r="1608" spans="27:35" x14ac:dyDescent="0.3">
      <c r="AA1608" s="80" t="s">
        <v>152</v>
      </c>
      <c r="AB1608" s="80" t="s">
        <v>147</v>
      </c>
      <c r="AC1608" s="80" t="s">
        <v>59</v>
      </c>
      <c r="AD1608" s="80" t="s">
        <v>11</v>
      </c>
      <c r="AE1608" s="80" t="s">
        <v>9</v>
      </c>
      <c r="AF1608" s="80" t="s">
        <v>145</v>
      </c>
      <c r="AG1608" s="80">
        <v>5121.2805943600833</v>
      </c>
      <c r="AH1608" s="80">
        <v>0.72270248999999998</v>
      </c>
      <c r="AI1608">
        <f t="shared" si="95"/>
        <v>2019</v>
      </c>
    </row>
    <row r="1609" spans="27:35" x14ac:dyDescent="0.3">
      <c r="AA1609" s="80" t="s">
        <v>152</v>
      </c>
      <c r="AB1609" s="80" t="s">
        <v>147</v>
      </c>
      <c r="AC1609" s="80" t="s">
        <v>59</v>
      </c>
      <c r="AD1609" s="80" t="s">
        <v>11</v>
      </c>
      <c r="AE1609" s="80" t="s">
        <v>10</v>
      </c>
      <c r="AF1609" s="80" t="s">
        <v>145</v>
      </c>
      <c r="AG1609" s="80">
        <v>236.14085605740547</v>
      </c>
      <c r="AH1609" s="80">
        <v>1.7330804200000001</v>
      </c>
      <c r="AI1609">
        <f t="shared" si="95"/>
        <v>2019</v>
      </c>
    </row>
    <row r="1610" spans="27:35" x14ac:dyDescent="0.3">
      <c r="AA1610" s="80" t="s">
        <v>152</v>
      </c>
      <c r="AB1610" s="80" t="s">
        <v>147</v>
      </c>
      <c r="AC1610" s="80" t="s">
        <v>59</v>
      </c>
      <c r="AD1610" s="80" t="s">
        <v>11</v>
      </c>
      <c r="AE1610" s="80" t="s">
        <v>12</v>
      </c>
      <c r="AF1610" s="80" t="s">
        <v>145</v>
      </c>
      <c r="AG1610" s="80">
        <v>3690.3300850763917</v>
      </c>
      <c r="AH1610" s="80">
        <v>0.73180661999999996</v>
      </c>
      <c r="AI1610">
        <f t="shared" ref="AI1610:AI1673" si="96">VALUE(LEFT(AA1610,4))</f>
        <v>2019</v>
      </c>
    </row>
    <row r="1611" spans="27:35" x14ac:dyDescent="0.3">
      <c r="AA1611" s="80" t="s">
        <v>152</v>
      </c>
      <c r="AB1611" s="80" t="s">
        <v>147</v>
      </c>
      <c r="AC1611" s="80" t="s">
        <v>60</v>
      </c>
      <c r="AD1611" s="80" t="s">
        <v>27</v>
      </c>
      <c r="AE1611" s="80" t="s">
        <v>28</v>
      </c>
      <c r="AF1611" s="80" t="s">
        <v>145</v>
      </c>
      <c r="AG1611" s="80">
        <v>348.70967698097229</v>
      </c>
      <c r="AH1611" s="80" t="s">
        <v>33</v>
      </c>
      <c r="AI1611">
        <f t="shared" si="96"/>
        <v>2019</v>
      </c>
    </row>
    <row r="1612" spans="27:35" x14ac:dyDescent="0.3">
      <c r="AA1612" s="80" t="s">
        <v>152</v>
      </c>
      <c r="AB1612" s="80" t="s">
        <v>147</v>
      </c>
      <c r="AC1612" s="80" t="s">
        <v>60</v>
      </c>
      <c r="AD1612" s="80" t="s">
        <v>20</v>
      </c>
      <c r="AE1612" s="80" t="s">
        <v>5</v>
      </c>
      <c r="AF1612" s="80" t="s">
        <v>145</v>
      </c>
      <c r="AG1612" s="80">
        <v>24</v>
      </c>
      <c r="AH1612" s="80" t="s">
        <v>33</v>
      </c>
      <c r="AI1612">
        <f t="shared" si="96"/>
        <v>2019</v>
      </c>
    </row>
    <row r="1613" spans="27:35" x14ac:dyDescent="0.3">
      <c r="AA1613" s="80" t="s">
        <v>152</v>
      </c>
      <c r="AB1613" s="80" t="s">
        <v>147</v>
      </c>
      <c r="AC1613" s="80" t="s">
        <v>60</v>
      </c>
      <c r="AD1613" s="80" t="s">
        <v>20</v>
      </c>
      <c r="AE1613" s="80" t="s">
        <v>7</v>
      </c>
      <c r="AF1613" s="80" t="s">
        <v>145</v>
      </c>
      <c r="AG1613" s="80">
        <v>11899.005350016057</v>
      </c>
      <c r="AH1613" s="80" t="s">
        <v>33</v>
      </c>
      <c r="AI1613">
        <f t="shared" si="96"/>
        <v>2019</v>
      </c>
    </row>
    <row r="1614" spans="27:35" x14ac:dyDescent="0.3">
      <c r="AA1614" s="80" t="s">
        <v>152</v>
      </c>
      <c r="AB1614" s="80" t="s">
        <v>147</v>
      </c>
      <c r="AC1614" s="80" t="s">
        <v>60</v>
      </c>
      <c r="AD1614" s="80" t="s">
        <v>20</v>
      </c>
      <c r="AE1614" s="80" t="s">
        <v>14</v>
      </c>
      <c r="AF1614" s="80" t="s">
        <v>145</v>
      </c>
      <c r="AG1614" s="80">
        <v>3747.3171940557659</v>
      </c>
      <c r="AH1614" s="80" t="s">
        <v>33</v>
      </c>
      <c r="AI1614">
        <f t="shared" si="96"/>
        <v>2019</v>
      </c>
    </row>
    <row r="1615" spans="27:35" x14ac:dyDescent="0.3">
      <c r="AA1615" s="80" t="s">
        <v>152</v>
      </c>
      <c r="AB1615" s="80" t="s">
        <v>147</v>
      </c>
      <c r="AC1615" s="80" t="s">
        <v>60</v>
      </c>
      <c r="AD1615" s="80" t="s">
        <v>20</v>
      </c>
      <c r="AE1615" s="80" t="s">
        <v>6</v>
      </c>
      <c r="AF1615" s="80" t="s">
        <v>145</v>
      </c>
      <c r="AG1615" s="80">
        <v>425.61290198564529</v>
      </c>
      <c r="AH1615" s="80" t="s">
        <v>33</v>
      </c>
      <c r="AI1615">
        <f t="shared" si="96"/>
        <v>2019</v>
      </c>
    </row>
    <row r="1616" spans="27:35" x14ac:dyDescent="0.3">
      <c r="AA1616" s="80" t="s">
        <v>152</v>
      </c>
      <c r="AB1616" s="80" t="s">
        <v>147</v>
      </c>
      <c r="AC1616" s="80" t="s">
        <v>60</v>
      </c>
      <c r="AD1616" s="80" t="s">
        <v>24</v>
      </c>
      <c r="AE1616" s="80" t="s">
        <v>22</v>
      </c>
      <c r="AF1616" s="80" t="s">
        <v>149</v>
      </c>
      <c r="AG1616" s="80">
        <v>0.4838699996471405</v>
      </c>
      <c r="AH1616" s="80" t="s">
        <v>33</v>
      </c>
      <c r="AI1616">
        <f t="shared" si="96"/>
        <v>2019</v>
      </c>
    </row>
    <row r="1617" spans="27:35" x14ac:dyDescent="0.3">
      <c r="AA1617" s="80" t="s">
        <v>152</v>
      </c>
      <c r="AB1617" s="80" t="s">
        <v>147</v>
      </c>
      <c r="AC1617" s="80" t="s">
        <v>60</v>
      </c>
      <c r="AD1617" s="80" t="s">
        <v>24</v>
      </c>
      <c r="AE1617" s="80" t="s">
        <v>22</v>
      </c>
      <c r="AF1617" s="80" t="s">
        <v>145</v>
      </c>
      <c r="AG1617" s="80">
        <v>866.80107398703694</v>
      </c>
      <c r="AH1617" s="80" t="s">
        <v>33</v>
      </c>
      <c r="AI1617">
        <f t="shared" si="96"/>
        <v>2019</v>
      </c>
    </row>
    <row r="1618" spans="27:35" x14ac:dyDescent="0.3">
      <c r="AA1618" s="80" t="s">
        <v>152</v>
      </c>
      <c r="AB1618" s="80" t="s">
        <v>147</v>
      </c>
      <c r="AC1618" s="80" t="s">
        <v>60</v>
      </c>
      <c r="AD1618" s="80" t="s">
        <v>24</v>
      </c>
      <c r="AE1618" s="80" t="s">
        <v>23</v>
      </c>
      <c r="AF1618" s="80" t="s">
        <v>145</v>
      </c>
      <c r="AG1618" s="80">
        <v>452.29031997919083</v>
      </c>
      <c r="AH1618" s="80" t="s">
        <v>33</v>
      </c>
      <c r="AI1618">
        <f t="shared" si="96"/>
        <v>2019</v>
      </c>
    </row>
    <row r="1619" spans="27:35" x14ac:dyDescent="0.3">
      <c r="AA1619" s="80" t="s">
        <v>152</v>
      </c>
      <c r="AB1619" s="80" t="s">
        <v>147</v>
      </c>
      <c r="AC1619" s="80" t="s">
        <v>60</v>
      </c>
      <c r="AD1619" s="80" t="s">
        <v>116</v>
      </c>
      <c r="AE1619" s="80" t="s">
        <v>22</v>
      </c>
      <c r="AF1619" s="80" t="s">
        <v>145</v>
      </c>
      <c r="AG1619" s="80">
        <v>2155.5118151083589</v>
      </c>
      <c r="AH1619" s="80" t="s">
        <v>33</v>
      </c>
      <c r="AI1619">
        <f t="shared" si="96"/>
        <v>2019</v>
      </c>
    </row>
    <row r="1620" spans="27:35" x14ac:dyDescent="0.3">
      <c r="AA1620" s="80" t="s">
        <v>152</v>
      </c>
      <c r="AB1620" s="80" t="s">
        <v>147</v>
      </c>
      <c r="AC1620" s="80" t="s">
        <v>60</v>
      </c>
      <c r="AD1620" s="80" t="s">
        <v>116</v>
      </c>
      <c r="AE1620" s="80" t="s">
        <v>23</v>
      </c>
      <c r="AF1620" s="80" t="s">
        <v>145</v>
      </c>
      <c r="AG1620" s="80">
        <v>1677.1193370521069</v>
      </c>
      <c r="AH1620" s="80" t="s">
        <v>33</v>
      </c>
      <c r="AI1620">
        <f t="shared" si="96"/>
        <v>2019</v>
      </c>
    </row>
    <row r="1621" spans="27:35" x14ac:dyDescent="0.3">
      <c r="AA1621" s="80" t="s">
        <v>152</v>
      </c>
      <c r="AB1621" s="80" t="s">
        <v>147</v>
      </c>
      <c r="AC1621" s="80" t="s">
        <v>60</v>
      </c>
      <c r="AD1621" s="80" t="s">
        <v>26</v>
      </c>
      <c r="AE1621" s="80" t="s">
        <v>18</v>
      </c>
      <c r="AF1621" s="80" t="s">
        <v>149</v>
      </c>
      <c r="AG1621" s="80">
        <v>5.4193530082702637</v>
      </c>
      <c r="AH1621" s="80" t="s">
        <v>33</v>
      </c>
      <c r="AI1621">
        <f t="shared" si="96"/>
        <v>2019</v>
      </c>
    </row>
    <row r="1622" spans="27:35" x14ac:dyDescent="0.3">
      <c r="AA1622" s="80" t="s">
        <v>152</v>
      </c>
      <c r="AB1622" s="80" t="s">
        <v>147</v>
      </c>
      <c r="AC1622" s="80" t="s">
        <v>60</v>
      </c>
      <c r="AD1622" s="80" t="s">
        <v>26</v>
      </c>
      <c r="AE1622" s="80" t="s">
        <v>18</v>
      </c>
      <c r="AF1622" s="80" t="s">
        <v>145</v>
      </c>
      <c r="AG1622" s="80">
        <v>11675.860176086426</v>
      </c>
      <c r="AH1622" s="80" t="s">
        <v>33</v>
      </c>
      <c r="AI1622">
        <f t="shared" si="96"/>
        <v>2019</v>
      </c>
    </row>
    <row r="1623" spans="27:35" x14ac:dyDescent="0.3">
      <c r="AA1623" s="80" t="s">
        <v>152</v>
      </c>
      <c r="AB1623" s="80" t="s">
        <v>147</v>
      </c>
      <c r="AC1623" s="80" t="s">
        <v>60</v>
      </c>
      <c r="AD1623" s="80" t="s">
        <v>26</v>
      </c>
      <c r="AE1623" s="80" t="s">
        <v>19</v>
      </c>
      <c r="AF1623" s="80" t="s">
        <v>149</v>
      </c>
      <c r="AG1623" s="80">
        <v>2.9677410125732422</v>
      </c>
      <c r="AH1623" s="80" t="s">
        <v>33</v>
      </c>
      <c r="AI1623">
        <f t="shared" si="96"/>
        <v>2019</v>
      </c>
    </row>
    <row r="1624" spans="27:35" x14ac:dyDescent="0.3">
      <c r="AA1624" s="80" t="s">
        <v>152</v>
      </c>
      <c r="AB1624" s="80" t="s">
        <v>147</v>
      </c>
      <c r="AC1624" s="80" t="s">
        <v>60</v>
      </c>
      <c r="AD1624" s="80" t="s">
        <v>26</v>
      </c>
      <c r="AE1624" s="80" t="s">
        <v>19</v>
      </c>
      <c r="AF1624" s="80" t="s">
        <v>145</v>
      </c>
      <c r="AG1624" s="80">
        <v>12314.575234130025</v>
      </c>
      <c r="AH1624" s="80" t="s">
        <v>33</v>
      </c>
      <c r="AI1624">
        <f t="shared" si="96"/>
        <v>2019</v>
      </c>
    </row>
    <row r="1625" spans="27:35" x14ac:dyDescent="0.3">
      <c r="AA1625" s="80" t="s">
        <v>152</v>
      </c>
      <c r="AB1625" s="80" t="s">
        <v>147</v>
      </c>
      <c r="AC1625" s="80" t="s">
        <v>60</v>
      </c>
      <c r="AD1625" s="80" t="s">
        <v>26</v>
      </c>
      <c r="AE1625" s="80" t="s">
        <v>17</v>
      </c>
      <c r="AF1625" s="80" t="s">
        <v>149</v>
      </c>
      <c r="AG1625" s="80">
        <v>1</v>
      </c>
      <c r="AH1625" s="80" t="s">
        <v>33</v>
      </c>
      <c r="AI1625">
        <f t="shared" si="96"/>
        <v>2019</v>
      </c>
    </row>
    <row r="1626" spans="27:35" x14ac:dyDescent="0.3">
      <c r="AA1626" s="80" t="s">
        <v>152</v>
      </c>
      <c r="AB1626" s="80" t="s">
        <v>147</v>
      </c>
      <c r="AC1626" s="80" t="s">
        <v>60</v>
      </c>
      <c r="AD1626" s="80" t="s">
        <v>26</v>
      </c>
      <c r="AE1626" s="80" t="s">
        <v>17</v>
      </c>
      <c r="AF1626" s="80" t="s">
        <v>145</v>
      </c>
      <c r="AG1626" s="80">
        <v>1044.7591360211372</v>
      </c>
      <c r="AH1626" s="80" t="s">
        <v>33</v>
      </c>
      <c r="AI1626">
        <f t="shared" si="96"/>
        <v>2019</v>
      </c>
    </row>
    <row r="1627" spans="27:35" x14ac:dyDescent="0.3">
      <c r="AA1627" s="80" t="s">
        <v>152</v>
      </c>
      <c r="AB1627" s="80" t="s">
        <v>147</v>
      </c>
      <c r="AC1627" s="80" t="s">
        <v>60</v>
      </c>
      <c r="AD1627" s="80" t="s">
        <v>25</v>
      </c>
      <c r="AE1627" s="80" t="s">
        <v>18</v>
      </c>
      <c r="AF1627" s="80" t="s">
        <v>145</v>
      </c>
      <c r="AG1627" s="80">
        <v>256.70859995484352</v>
      </c>
      <c r="AH1627" s="80" t="s">
        <v>33</v>
      </c>
      <c r="AI1627">
        <f t="shared" si="96"/>
        <v>2019</v>
      </c>
    </row>
    <row r="1628" spans="27:35" x14ac:dyDescent="0.3">
      <c r="AA1628" s="80" t="s">
        <v>152</v>
      </c>
      <c r="AB1628" s="80" t="s">
        <v>147</v>
      </c>
      <c r="AC1628" s="80" t="s">
        <v>60</v>
      </c>
      <c r="AD1628" s="80" t="s">
        <v>25</v>
      </c>
      <c r="AE1628" s="80" t="s">
        <v>19</v>
      </c>
      <c r="AF1628" s="80" t="s">
        <v>149</v>
      </c>
      <c r="AG1628" s="80">
        <v>6.451600044965744E-2</v>
      </c>
      <c r="AH1628" s="80" t="s">
        <v>33</v>
      </c>
      <c r="AI1628">
        <f t="shared" si="96"/>
        <v>2019</v>
      </c>
    </row>
    <row r="1629" spans="27:35" x14ac:dyDescent="0.3">
      <c r="AA1629" s="80" t="s">
        <v>152</v>
      </c>
      <c r="AB1629" s="80" t="s">
        <v>147</v>
      </c>
      <c r="AC1629" s="80" t="s">
        <v>60</v>
      </c>
      <c r="AD1629" s="80" t="s">
        <v>25</v>
      </c>
      <c r="AE1629" s="80" t="s">
        <v>19</v>
      </c>
      <c r="AF1629" s="80" t="s">
        <v>145</v>
      </c>
      <c r="AG1629" s="80">
        <v>1381.3752660304308</v>
      </c>
      <c r="AH1629" s="80" t="s">
        <v>33</v>
      </c>
      <c r="AI1629">
        <f t="shared" si="96"/>
        <v>2019</v>
      </c>
    </row>
    <row r="1630" spans="27:35" x14ac:dyDescent="0.3">
      <c r="AA1630" s="80" t="s">
        <v>152</v>
      </c>
      <c r="AB1630" s="80" t="s">
        <v>147</v>
      </c>
      <c r="AC1630" s="80" t="s">
        <v>60</v>
      </c>
      <c r="AD1630" s="80" t="s">
        <v>25</v>
      </c>
      <c r="AE1630" s="80" t="s">
        <v>17</v>
      </c>
      <c r="AF1630" s="80" t="s">
        <v>145</v>
      </c>
      <c r="AG1630" s="80">
        <v>658.90645102411509</v>
      </c>
      <c r="AH1630" s="80" t="s">
        <v>33</v>
      </c>
      <c r="AI1630">
        <f t="shared" si="96"/>
        <v>2019</v>
      </c>
    </row>
    <row r="1631" spans="27:35" x14ac:dyDescent="0.3">
      <c r="AA1631" s="80" t="s">
        <v>152</v>
      </c>
      <c r="AB1631" s="80" t="s">
        <v>147</v>
      </c>
      <c r="AC1631" s="80" t="s">
        <v>60</v>
      </c>
      <c r="AD1631" s="80" t="s">
        <v>16</v>
      </c>
      <c r="AE1631" s="80" t="s">
        <v>18</v>
      </c>
      <c r="AF1631" s="80" t="s">
        <v>149</v>
      </c>
      <c r="AG1631" s="80">
        <v>65.142960235476494</v>
      </c>
      <c r="AH1631" s="80" t="s">
        <v>33</v>
      </c>
      <c r="AI1631">
        <f t="shared" si="96"/>
        <v>2019</v>
      </c>
    </row>
    <row r="1632" spans="27:35" x14ac:dyDescent="0.3">
      <c r="AA1632" s="80" t="s">
        <v>152</v>
      </c>
      <c r="AB1632" s="80" t="s">
        <v>147</v>
      </c>
      <c r="AC1632" s="80" t="s">
        <v>60</v>
      </c>
      <c r="AD1632" s="80" t="s">
        <v>16</v>
      </c>
      <c r="AE1632" s="80" t="s">
        <v>18</v>
      </c>
      <c r="AF1632" s="80" t="s">
        <v>145</v>
      </c>
      <c r="AG1632" s="80">
        <v>11072.333007056266</v>
      </c>
      <c r="AH1632" s="80" t="s">
        <v>33</v>
      </c>
      <c r="AI1632">
        <f t="shared" si="96"/>
        <v>2019</v>
      </c>
    </row>
    <row r="1633" spans="27:35" x14ac:dyDescent="0.3">
      <c r="AA1633" s="80" t="s">
        <v>152</v>
      </c>
      <c r="AB1633" s="80" t="s">
        <v>147</v>
      </c>
      <c r="AC1633" s="80" t="s">
        <v>60</v>
      </c>
      <c r="AD1633" s="80" t="s">
        <v>16</v>
      </c>
      <c r="AE1633" s="80" t="s">
        <v>19</v>
      </c>
      <c r="AF1633" s="80" t="s">
        <v>149</v>
      </c>
      <c r="AG1633" s="80">
        <v>9.6989230513572693</v>
      </c>
      <c r="AH1633" s="80" t="s">
        <v>33</v>
      </c>
      <c r="AI1633">
        <f t="shared" si="96"/>
        <v>2019</v>
      </c>
    </row>
    <row r="1634" spans="27:35" x14ac:dyDescent="0.3">
      <c r="AA1634" s="80" t="s">
        <v>152</v>
      </c>
      <c r="AB1634" s="80" t="s">
        <v>147</v>
      </c>
      <c r="AC1634" s="80" t="s">
        <v>60</v>
      </c>
      <c r="AD1634" s="80" t="s">
        <v>16</v>
      </c>
      <c r="AE1634" s="80" t="s">
        <v>19</v>
      </c>
      <c r="AF1634" s="80" t="s">
        <v>145</v>
      </c>
      <c r="AG1634" s="80">
        <v>6059.7730611301959</v>
      </c>
      <c r="AH1634" s="80" t="s">
        <v>33</v>
      </c>
      <c r="AI1634">
        <f t="shared" si="96"/>
        <v>2019</v>
      </c>
    </row>
    <row r="1635" spans="27:35" x14ac:dyDescent="0.3">
      <c r="AA1635" s="80" t="s">
        <v>152</v>
      </c>
      <c r="AB1635" s="80" t="s">
        <v>147</v>
      </c>
      <c r="AC1635" s="80" t="s">
        <v>60</v>
      </c>
      <c r="AD1635" s="80" t="s">
        <v>16</v>
      </c>
      <c r="AE1635" s="80" t="s">
        <v>17</v>
      </c>
      <c r="AF1635" s="80" t="s">
        <v>149</v>
      </c>
      <c r="AG1635" s="80">
        <v>3.0806439965963364</v>
      </c>
      <c r="AH1635" s="80" t="s">
        <v>33</v>
      </c>
      <c r="AI1635">
        <f t="shared" si="96"/>
        <v>2019</v>
      </c>
    </row>
    <row r="1636" spans="27:35" x14ac:dyDescent="0.3">
      <c r="AA1636" s="80" t="s">
        <v>152</v>
      </c>
      <c r="AB1636" s="80" t="s">
        <v>147</v>
      </c>
      <c r="AC1636" s="80" t="s">
        <v>60</v>
      </c>
      <c r="AD1636" s="80" t="s">
        <v>16</v>
      </c>
      <c r="AE1636" s="80" t="s">
        <v>17</v>
      </c>
      <c r="AF1636" s="80" t="s">
        <v>145</v>
      </c>
      <c r="AG1636" s="80">
        <v>3909.376297403127</v>
      </c>
      <c r="AH1636" s="80" t="s">
        <v>33</v>
      </c>
      <c r="AI1636">
        <f t="shared" si="96"/>
        <v>2019</v>
      </c>
    </row>
    <row r="1637" spans="27:35" x14ac:dyDescent="0.3">
      <c r="AA1637" s="80" t="s">
        <v>152</v>
      </c>
      <c r="AB1637" s="80" t="s">
        <v>147</v>
      </c>
      <c r="AC1637" s="80" t="s">
        <v>60</v>
      </c>
      <c r="AD1637" s="80" t="s">
        <v>13</v>
      </c>
      <c r="AE1637" s="80" t="s">
        <v>5</v>
      </c>
      <c r="AF1637" s="80" t="s">
        <v>145</v>
      </c>
      <c r="AG1637" s="80">
        <v>33.508598983287811</v>
      </c>
      <c r="AH1637" s="80" t="s">
        <v>33</v>
      </c>
      <c r="AI1637">
        <f t="shared" si="96"/>
        <v>2019</v>
      </c>
    </row>
    <row r="1638" spans="27:35" x14ac:dyDescent="0.3">
      <c r="AA1638" s="80" t="s">
        <v>152</v>
      </c>
      <c r="AB1638" s="80" t="s">
        <v>147</v>
      </c>
      <c r="AC1638" s="80" t="s">
        <v>60</v>
      </c>
      <c r="AD1638" s="80" t="s">
        <v>13</v>
      </c>
      <c r="AE1638" s="80" t="s">
        <v>7</v>
      </c>
      <c r="AF1638" s="80" t="s">
        <v>145</v>
      </c>
      <c r="AG1638" s="80">
        <v>11338.099976167083</v>
      </c>
      <c r="AH1638" s="80">
        <v>0.67303729999999995</v>
      </c>
      <c r="AI1638">
        <f t="shared" si="96"/>
        <v>2019</v>
      </c>
    </row>
    <row r="1639" spans="27:35" x14ac:dyDescent="0.3">
      <c r="AA1639" s="80" t="s">
        <v>152</v>
      </c>
      <c r="AB1639" s="80" t="s">
        <v>147</v>
      </c>
      <c r="AC1639" s="80" t="s">
        <v>60</v>
      </c>
      <c r="AD1639" s="80" t="s">
        <v>13</v>
      </c>
      <c r="AE1639" s="80" t="s">
        <v>14</v>
      </c>
      <c r="AF1639" s="80" t="s">
        <v>149</v>
      </c>
      <c r="AG1639" s="80">
        <v>1.3365580141544342</v>
      </c>
      <c r="AH1639" s="80" t="s">
        <v>33</v>
      </c>
      <c r="AI1639">
        <f t="shared" si="96"/>
        <v>2019</v>
      </c>
    </row>
    <row r="1640" spans="27:35" x14ac:dyDescent="0.3">
      <c r="AA1640" s="80" t="s">
        <v>152</v>
      </c>
      <c r="AB1640" s="80" t="s">
        <v>147</v>
      </c>
      <c r="AC1640" s="80" t="s">
        <v>60</v>
      </c>
      <c r="AD1640" s="80" t="s">
        <v>13</v>
      </c>
      <c r="AE1640" s="80" t="s">
        <v>14</v>
      </c>
      <c r="AF1640" s="80" t="s">
        <v>145</v>
      </c>
      <c r="AG1640" s="80">
        <v>29060.190960917622</v>
      </c>
      <c r="AH1640" s="80">
        <v>1.10237294</v>
      </c>
      <c r="AI1640">
        <f t="shared" si="96"/>
        <v>2019</v>
      </c>
    </row>
    <row r="1641" spans="27:35" x14ac:dyDescent="0.3">
      <c r="AA1641" s="80" t="s">
        <v>152</v>
      </c>
      <c r="AB1641" s="80" t="s">
        <v>147</v>
      </c>
      <c r="AC1641" s="80" t="s">
        <v>60</v>
      </c>
      <c r="AD1641" s="80" t="s">
        <v>13</v>
      </c>
      <c r="AE1641" s="80" t="s">
        <v>6</v>
      </c>
      <c r="AF1641" s="80" t="s">
        <v>145</v>
      </c>
      <c r="AG1641" s="80">
        <v>173.03225600719452</v>
      </c>
      <c r="AH1641" s="80" t="s">
        <v>33</v>
      </c>
      <c r="AI1641">
        <f t="shared" si="96"/>
        <v>2019</v>
      </c>
    </row>
    <row r="1642" spans="27:35" x14ac:dyDescent="0.3">
      <c r="AA1642" s="80" t="s">
        <v>152</v>
      </c>
      <c r="AB1642" s="80" t="s">
        <v>147</v>
      </c>
      <c r="AC1642" s="80" t="s">
        <v>60</v>
      </c>
      <c r="AD1642" s="80" t="s">
        <v>15</v>
      </c>
      <c r="AE1642" s="80" t="s">
        <v>14</v>
      </c>
      <c r="AF1642" s="80" t="s">
        <v>149</v>
      </c>
      <c r="AG1642" s="80">
        <v>0.61290299892425537</v>
      </c>
      <c r="AH1642" s="80">
        <v>0.79720502000000004</v>
      </c>
      <c r="AI1642">
        <f t="shared" si="96"/>
        <v>2019</v>
      </c>
    </row>
    <row r="1643" spans="27:35" x14ac:dyDescent="0.3">
      <c r="AA1643" s="80" t="s">
        <v>152</v>
      </c>
      <c r="AB1643" s="80" t="s">
        <v>147</v>
      </c>
      <c r="AC1643" s="80" t="s">
        <v>60</v>
      </c>
      <c r="AD1643" s="80" t="s">
        <v>15</v>
      </c>
      <c r="AE1643" s="80" t="s">
        <v>14</v>
      </c>
      <c r="AF1643" s="80" t="s">
        <v>145</v>
      </c>
      <c r="AG1643" s="80">
        <v>19015.634321376681</v>
      </c>
      <c r="AH1643" s="80">
        <v>1.0102090699999999</v>
      </c>
      <c r="AI1643">
        <f t="shared" si="96"/>
        <v>2019</v>
      </c>
    </row>
    <row r="1644" spans="27:35" x14ac:dyDescent="0.3">
      <c r="AA1644" s="80" t="s">
        <v>152</v>
      </c>
      <c r="AB1644" s="80" t="s">
        <v>147</v>
      </c>
      <c r="AC1644" s="80" t="s">
        <v>60</v>
      </c>
      <c r="AD1644" s="80" t="s">
        <v>15</v>
      </c>
      <c r="AE1644" s="80" t="s">
        <v>12</v>
      </c>
      <c r="AF1644" s="80" t="s">
        <v>145</v>
      </c>
      <c r="AG1644" s="80">
        <v>1098</v>
      </c>
      <c r="AH1644" s="80">
        <v>0.46748754999999997</v>
      </c>
      <c r="AI1644">
        <f t="shared" si="96"/>
        <v>2019</v>
      </c>
    </row>
    <row r="1645" spans="27:35" x14ac:dyDescent="0.3">
      <c r="AA1645" s="80" t="s">
        <v>152</v>
      </c>
      <c r="AB1645" s="80" t="s">
        <v>147</v>
      </c>
      <c r="AC1645" s="80" t="s">
        <v>60</v>
      </c>
      <c r="AD1645" s="80" t="s">
        <v>4</v>
      </c>
      <c r="AE1645" s="80" t="s">
        <v>5</v>
      </c>
      <c r="AF1645" s="80" t="s">
        <v>145</v>
      </c>
      <c r="AG1645" s="80">
        <v>8617.3865292072296</v>
      </c>
      <c r="AH1645" s="80" t="s">
        <v>33</v>
      </c>
      <c r="AI1645">
        <f t="shared" si="96"/>
        <v>2019</v>
      </c>
    </row>
    <row r="1646" spans="27:35" x14ac:dyDescent="0.3">
      <c r="AA1646" s="80" t="s">
        <v>152</v>
      </c>
      <c r="AB1646" s="80" t="s">
        <v>147</v>
      </c>
      <c r="AC1646" s="80" t="s">
        <v>60</v>
      </c>
      <c r="AD1646" s="80" t="s">
        <v>4</v>
      </c>
      <c r="AE1646" s="80" t="s">
        <v>7</v>
      </c>
      <c r="AF1646" s="80" t="s">
        <v>145</v>
      </c>
      <c r="AG1646" s="80">
        <v>373026.42132572457</v>
      </c>
      <c r="AH1646" s="80">
        <v>0.82654952000000004</v>
      </c>
      <c r="AI1646">
        <f t="shared" si="96"/>
        <v>2019</v>
      </c>
    </row>
    <row r="1647" spans="27:35" x14ac:dyDescent="0.3">
      <c r="AA1647" s="80" t="s">
        <v>152</v>
      </c>
      <c r="AB1647" s="80" t="s">
        <v>147</v>
      </c>
      <c r="AC1647" s="80" t="s">
        <v>60</v>
      </c>
      <c r="AD1647" s="80" t="s">
        <v>4</v>
      </c>
      <c r="AE1647" s="80" t="s">
        <v>8</v>
      </c>
      <c r="AF1647" s="80" t="s">
        <v>145</v>
      </c>
      <c r="AG1647" s="80">
        <v>112977.05491215363</v>
      </c>
      <c r="AH1647" s="80">
        <v>1.4575851200000001</v>
      </c>
      <c r="AI1647">
        <f t="shared" si="96"/>
        <v>2019</v>
      </c>
    </row>
    <row r="1648" spans="27:35" x14ac:dyDescent="0.3">
      <c r="AA1648" s="80" t="s">
        <v>152</v>
      </c>
      <c r="AB1648" s="80" t="s">
        <v>147</v>
      </c>
      <c r="AC1648" s="80" t="s">
        <v>60</v>
      </c>
      <c r="AD1648" s="80" t="s">
        <v>4</v>
      </c>
      <c r="AE1648" s="80" t="s">
        <v>9</v>
      </c>
      <c r="AF1648" s="80" t="s">
        <v>145</v>
      </c>
      <c r="AG1648" s="80">
        <v>69372.415179666132</v>
      </c>
      <c r="AH1648" s="80">
        <v>0.86696143999999997</v>
      </c>
      <c r="AI1648">
        <f t="shared" si="96"/>
        <v>2019</v>
      </c>
    </row>
    <row r="1649" spans="27:35" x14ac:dyDescent="0.3">
      <c r="AA1649" s="80" t="s">
        <v>152</v>
      </c>
      <c r="AB1649" s="80" t="s">
        <v>147</v>
      </c>
      <c r="AC1649" s="80" t="s">
        <v>60</v>
      </c>
      <c r="AD1649" s="80" t="s">
        <v>4</v>
      </c>
      <c r="AE1649" s="80" t="s">
        <v>6</v>
      </c>
      <c r="AF1649" s="80" t="s">
        <v>145</v>
      </c>
      <c r="AG1649" s="80">
        <v>27492.526639387012</v>
      </c>
      <c r="AH1649" s="80" t="s">
        <v>33</v>
      </c>
      <c r="AI1649">
        <f t="shared" si="96"/>
        <v>2019</v>
      </c>
    </row>
    <row r="1650" spans="27:35" x14ac:dyDescent="0.3">
      <c r="AA1650" s="80" t="s">
        <v>152</v>
      </c>
      <c r="AB1650" s="80" t="s">
        <v>147</v>
      </c>
      <c r="AC1650" s="80" t="s">
        <v>60</v>
      </c>
      <c r="AD1650" s="80" t="s">
        <v>4</v>
      </c>
      <c r="AE1650" s="80" t="s">
        <v>10</v>
      </c>
      <c r="AF1650" s="80" t="s">
        <v>145</v>
      </c>
      <c r="AG1650" s="80">
        <v>2283.0666294172406</v>
      </c>
      <c r="AH1650" s="80">
        <v>2.7665667699999998</v>
      </c>
      <c r="AI1650">
        <f t="shared" si="96"/>
        <v>2019</v>
      </c>
    </row>
    <row r="1651" spans="27:35" x14ac:dyDescent="0.3">
      <c r="AA1651" s="80" t="s">
        <v>152</v>
      </c>
      <c r="AB1651" s="80" t="s">
        <v>147</v>
      </c>
      <c r="AC1651" s="80" t="s">
        <v>60</v>
      </c>
      <c r="AD1651" s="80" t="s">
        <v>11</v>
      </c>
      <c r="AE1651" s="80" t="s">
        <v>8</v>
      </c>
      <c r="AF1651" s="80" t="s">
        <v>145</v>
      </c>
      <c r="AG1651" s="80">
        <v>21366.398634210229</v>
      </c>
      <c r="AH1651" s="80">
        <v>1.0620163300000001</v>
      </c>
      <c r="AI1651">
        <f t="shared" si="96"/>
        <v>2019</v>
      </c>
    </row>
    <row r="1652" spans="27:35" x14ac:dyDescent="0.3">
      <c r="AA1652" s="80" t="s">
        <v>152</v>
      </c>
      <c r="AB1652" s="80" t="s">
        <v>147</v>
      </c>
      <c r="AC1652" s="80" t="s">
        <v>60</v>
      </c>
      <c r="AD1652" s="80" t="s">
        <v>11</v>
      </c>
      <c r="AE1652" s="80" t="s">
        <v>9</v>
      </c>
      <c r="AF1652" s="80" t="s">
        <v>145</v>
      </c>
      <c r="AG1652" s="80">
        <v>5928.8451143316925</v>
      </c>
      <c r="AH1652" s="80">
        <v>0.67836980000000002</v>
      </c>
      <c r="AI1652">
        <f t="shared" si="96"/>
        <v>2019</v>
      </c>
    </row>
    <row r="1653" spans="27:35" x14ac:dyDescent="0.3">
      <c r="AA1653" s="80" t="s">
        <v>152</v>
      </c>
      <c r="AB1653" s="80" t="s">
        <v>147</v>
      </c>
      <c r="AC1653" s="80" t="s">
        <v>60</v>
      </c>
      <c r="AD1653" s="80" t="s">
        <v>11</v>
      </c>
      <c r="AE1653" s="80" t="s">
        <v>10</v>
      </c>
      <c r="AF1653" s="80" t="s">
        <v>145</v>
      </c>
      <c r="AG1653" s="80">
        <v>304.48171998560429</v>
      </c>
      <c r="AH1653" s="80">
        <v>1.8238071</v>
      </c>
      <c r="AI1653">
        <f t="shared" si="96"/>
        <v>2019</v>
      </c>
    </row>
    <row r="1654" spans="27:35" x14ac:dyDescent="0.3">
      <c r="AA1654" s="80" t="s">
        <v>152</v>
      </c>
      <c r="AB1654" s="80" t="s">
        <v>147</v>
      </c>
      <c r="AC1654" s="80" t="s">
        <v>60</v>
      </c>
      <c r="AD1654" s="80" t="s">
        <v>11</v>
      </c>
      <c r="AE1654" s="80" t="s">
        <v>12</v>
      </c>
      <c r="AF1654" s="80" t="s">
        <v>145</v>
      </c>
      <c r="AG1654" s="80">
        <v>4118.1580421999097</v>
      </c>
      <c r="AH1654" s="80">
        <v>0.71416573999999999</v>
      </c>
      <c r="AI1654">
        <f t="shared" si="96"/>
        <v>2019</v>
      </c>
    </row>
    <row r="1655" spans="27:35" x14ac:dyDescent="0.3">
      <c r="AA1655" s="80" t="s">
        <v>152</v>
      </c>
      <c r="AB1655" s="80" t="s">
        <v>147</v>
      </c>
      <c r="AC1655" s="80" t="s">
        <v>61</v>
      </c>
      <c r="AD1655" s="80" t="s">
        <v>27</v>
      </c>
      <c r="AE1655" s="80" t="s">
        <v>28</v>
      </c>
      <c r="AF1655" s="80" t="s">
        <v>145</v>
      </c>
      <c r="AG1655" s="80">
        <v>334.33440700173378</v>
      </c>
      <c r="AH1655" s="80" t="s">
        <v>33</v>
      </c>
      <c r="AI1655">
        <f t="shared" si="96"/>
        <v>2019</v>
      </c>
    </row>
    <row r="1656" spans="27:35" x14ac:dyDescent="0.3">
      <c r="AA1656" s="80" t="s">
        <v>152</v>
      </c>
      <c r="AB1656" s="80" t="s">
        <v>147</v>
      </c>
      <c r="AC1656" s="80" t="s">
        <v>61</v>
      </c>
      <c r="AD1656" s="80" t="s">
        <v>20</v>
      </c>
      <c r="AE1656" s="80" t="s">
        <v>5</v>
      </c>
      <c r="AF1656" s="80" t="s">
        <v>145</v>
      </c>
      <c r="AG1656" s="80">
        <v>16</v>
      </c>
      <c r="AH1656" s="80" t="s">
        <v>33</v>
      </c>
      <c r="AI1656">
        <f t="shared" si="96"/>
        <v>2019</v>
      </c>
    </row>
    <row r="1657" spans="27:35" x14ac:dyDescent="0.3">
      <c r="AA1657" s="80" t="s">
        <v>152</v>
      </c>
      <c r="AB1657" s="80" t="s">
        <v>147</v>
      </c>
      <c r="AC1657" s="80" t="s">
        <v>61</v>
      </c>
      <c r="AD1657" s="80" t="s">
        <v>20</v>
      </c>
      <c r="AE1657" s="80" t="s">
        <v>7</v>
      </c>
      <c r="AF1657" s="80" t="s">
        <v>145</v>
      </c>
      <c r="AG1657" s="80">
        <v>8789.6634210906923</v>
      </c>
      <c r="AH1657" s="80" t="s">
        <v>33</v>
      </c>
      <c r="AI1657">
        <f t="shared" si="96"/>
        <v>2019</v>
      </c>
    </row>
    <row r="1658" spans="27:35" x14ac:dyDescent="0.3">
      <c r="AA1658" s="80" t="s">
        <v>152</v>
      </c>
      <c r="AB1658" s="80" t="s">
        <v>147</v>
      </c>
      <c r="AC1658" s="80" t="s">
        <v>61</v>
      </c>
      <c r="AD1658" s="80" t="s">
        <v>20</v>
      </c>
      <c r="AE1658" s="80" t="s">
        <v>14</v>
      </c>
      <c r="AF1658" s="80" t="s">
        <v>145</v>
      </c>
      <c r="AG1658" s="80">
        <v>2748.2483800649643</v>
      </c>
      <c r="AH1658" s="80" t="s">
        <v>33</v>
      </c>
      <c r="AI1658">
        <f t="shared" si="96"/>
        <v>2019</v>
      </c>
    </row>
    <row r="1659" spans="27:35" x14ac:dyDescent="0.3">
      <c r="AA1659" s="80" t="s">
        <v>152</v>
      </c>
      <c r="AB1659" s="80" t="s">
        <v>147</v>
      </c>
      <c r="AC1659" s="80" t="s">
        <v>61</v>
      </c>
      <c r="AD1659" s="80" t="s">
        <v>20</v>
      </c>
      <c r="AE1659" s="80" t="s">
        <v>6</v>
      </c>
      <c r="AF1659" s="80" t="s">
        <v>145</v>
      </c>
      <c r="AG1659" s="80">
        <v>262</v>
      </c>
      <c r="AH1659" s="80" t="s">
        <v>33</v>
      </c>
      <c r="AI1659">
        <f t="shared" si="96"/>
        <v>2019</v>
      </c>
    </row>
    <row r="1660" spans="27:35" x14ac:dyDescent="0.3">
      <c r="AA1660" s="80" t="s">
        <v>152</v>
      </c>
      <c r="AB1660" s="80" t="s">
        <v>147</v>
      </c>
      <c r="AC1660" s="80" t="s">
        <v>61</v>
      </c>
      <c r="AD1660" s="80" t="s">
        <v>24</v>
      </c>
      <c r="AE1660" s="80" t="s">
        <v>22</v>
      </c>
      <c r="AF1660" s="80" t="s">
        <v>149</v>
      </c>
      <c r="AG1660" s="80">
        <v>0.83870899677276611</v>
      </c>
      <c r="AH1660" s="80" t="s">
        <v>33</v>
      </c>
      <c r="AI1660">
        <f t="shared" si="96"/>
        <v>2019</v>
      </c>
    </row>
    <row r="1661" spans="27:35" x14ac:dyDescent="0.3">
      <c r="AA1661" s="80" t="s">
        <v>152</v>
      </c>
      <c r="AB1661" s="80" t="s">
        <v>147</v>
      </c>
      <c r="AC1661" s="80" t="s">
        <v>61</v>
      </c>
      <c r="AD1661" s="80" t="s">
        <v>24</v>
      </c>
      <c r="AE1661" s="80" t="s">
        <v>22</v>
      </c>
      <c r="AF1661" s="80" t="s">
        <v>145</v>
      </c>
      <c r="AG1661" s="80">
        <v>1098.3666639961302</v>
      </c>
      <c r="AH1661" s="80" t="s">
        <v>33</v>
      </c>
      <c r="AI1661">
        <f t="shared" si="96"/>
        <v>2019</v>
      </c>
    </row>
    <row r="1662" spans="27:35" x14ac:dyDescent="0.3">
      <c r="AA1662" s="80" t="s">
        <v>152</v>
      </c>
      <c r="AB1662" s="80" t="s">
        <v>147</v>
      </c>
      <c r="AC1662" s="80" t="s">
        <v>61</v>
      </c>
      <c r="AD1662" s="80" t="s">
        <v>24</v>
      </c>
      <c r="AE1662" s="80" t="s">
        <v>23</v>
      </c>
      <c r="AF1662" s="80" t="s">
        <v>149</v>
      </c>
      <c r="AG1662" s="80">
        <v>3.800000011920929</v>
      </c>
      <c r="AH1662" s="80" t="s">
        <v>33</v>
      </c>
      <c r="AI1662">
        <f t="shared" si="96"/>
        <v>2019</v>
      </c>
    </row>
    <row r="1663" spans="27:35" x14ac:dyDescent="0.3">
      <c r="AA1663" s="80" t="s">
        <v>152</v>
      </c>
      <c r="AB1663" s="80" t="s">
        <v>147</v>
      </c>
      <c r="AC1663" s="80" t="s">
        <v>61</v>
      </c>
      <c r="AD1663" s="80" t="s">
        <v>24</v>
      </c>
      <c r="AE1663" s="80" t="s">
        <v>23</v>
      </c>
      <c r="AF1663" s="80" t="s">
        <v>145</v>
      </c>
      <c r="AG1663" s="80">
        <v>795.36881503462791</v>
      </c>
      <c r="AH1663" s="80" t="s">
        <v>33</v>
      </c>
      <c r="AI1663">
        <f t="shared" si="96"/>
        <v>2019</v>
      </c>
    </row>
    <row r="1664" spans="27:35" x14ac:dyDescent="0.3">
      <c r="AA1664" s="80" t="s">
        <v>152</v>
      </c>
      <c r="AB1664" s="80" t="s">
        <v>147</v>
      </c>
      <c r="AC1664" s="80" t="s">
        <v>61</v>
      </c>
      <c r="AD1664" s="80" t="s">
        <v>116</v>
      </c>
      <c r="AE1664" s="80" t="s">
        <v>22</v>
      </c>
      <c r="AF1664" s="80" t="s">
        <v>145</v>
      </c>
      <c r="AG1664" s="80">
        <v>2934.9042801335454</v>
      </c>
      <c r="AH1664" s="80" t="s">
        <v>33</v>
      </c>
      <c r="AI1664">
        <f t="shared" si="96"/>
        <v>2019</v>
      </c>
    </row>
    <row r="1665" spans="27:35" x14ac:dyDescent="0.3">
      <c r="AA1665" s="80" t="s">
        <v>152</v>
      </c>
      <c r="AB1665" s="80" t="s">
        <v>147</v>
      </c>
      <c r="AC1665" s="80" t="s">
        <v>61</v>
      </c>
      <c r="AD1665" s="80" t="s">
        <v>116</v>
      </c>
      <c r="AE1665" s="80" t="s">
        <v>23</v>
      </c>
      <c r="AF1665" s="80" t="s">
        <v>145</v>
      </c>
      <c r="AG1665" s="80">
        <v>2415.5032060965896</v>
      </c>
      <c r="AH1665" s="80" t="s">
        <v>33</v>
      </c>
      <c r="AI1665">
        <f t="shared" si="96"/>
        <v>2019</v>
      </c>
    </row>
    <row r="1666" spans="27:35" x14ac:dyDescent="0.3">
      <c r="AA1666" s="80" t="s">
        <v>152</v>
      </c>
      <c r="AB1666" s="80" t="s">
        <v>147</v>
      </c>
      <c r="AC1666" s="80" t="s">
        <v>61</v>
      </c>
      <c r="AD1666" s="80" t="s">
        <v>26</v>
      </c>
      <c r="AE1666" s="80" t="s">
        <v>18</v>
      </c>
      <c r="AF1666" s="80" t="s">
        <v>149</v>
      </c>
      <c r="AG1666" s="80">
        <v>1</v>
      </c>
      <c r="AH1666" s="80" t="s">
        <v>33</v>
      </c>
      <c r="AI1666">
        <f t="shared" si="96"/>
        <v>2019</v>
      </c>
    </row>
    <row r="1667" spans="27:35" x14ac:dyDescent="0.3">
      <c r="AA1667" s="80" t="s">
        <v>152</v>
      </c>
      <c r="AB1667" s="80" t="s">
        <v>147</v>
      </c>
      <c r="AC1667" s="80" t="s">
        <v>61</v>
      </c>
      <c r="AD1667" s="80" t="s">
        <v>26</v>
      </c>
      <c r="AE1667" s="80" t="s">
        <v>18</v>
      </c>
      <c r="AF1667" s="80" t="s">
        <v>145</v>
      </c>
      <c r="AG1667" s="80">
        <v>8956.4752413444221</v>
      </c>
      <c r="AH1667" s="80" t="s">
        <v>33</v>
      </c>
      <c r="AI1667">
        <f t="shared" si="96"/>
        <v>2019</v>
      </c>
    </row>
    <row r="1668" spans="27:35" x14ac:dyDescent="0.3">
      <c r="AA1668" s="80" t="s">
        <v>152</v>
      </c>
      <c r="AB1668" s="80" t="s">
        <v>147</v>
      </c>
      <c r="AC1668" s="80" t="s">
        <v>61</v>
      </c>
      <c r="AD1668" s="80" t="s">
        <v>26</v>
      </c>
      <c r="AE1668" s="80" t="s">
        <v>19</v>
      </c>
      <c r="AF1668" s="80" t="s">
        <v>145</v>
      </c>
      <c r="AG1668" s="80">
        <v>10094.324705153704</v>
      </c>
      <c r="AH1668" s="80" t="s">
        <v>33</v>
      </c>
      <c r="AI1668">
        <f t="shared" si="96"/>
        <v>2019</v>
      </c>
    </row>
    <row r="1669" spans="27:35" x14ac:dyDescent="0.3">
      <c r="AA1669" s="80" t="s">
        <v>152</v>
      </c>
      <c r="AB1669" s="80" t="s">
        <v>147</v>
      </c>
      <c r="AC1669" s="80" t="s">
        <v>61</v>
      </c>
      <c r="AD1669" s="80" t="s">
        <v>26</v>
      </c>
      <c r="AE1669" s="80" t="s">
        <v>17</v>
      </c>
      <c r="AF1669" s="80" t="s">
        <v>145</v>
      </c>
      <c r="AG1669" s="80">
        <v>897.25806301832199</v>
      </c>
      <c r="AH1669" s="80" t="s">
        <v>33</v>
      </c>
      <c r="AI1669">
        <f t="shared" si="96"/>
        <v>2019</v>
      </c>
    </row>
    <row r="1670" spans="27:35" x14ac:dyDescent="0.3">
      <c r="AA1670" s="80" t="s">
        <v>152</v>
      </c>
      <c r="AB1670" s="80" t="s">
        <v>147</v>
      </c>
      <c r="AC1670" s="80" t="s">
        <v>61</v>
      </c>
      <c r="AD1670" s="80" t="s">
        <v>25</v>
      </c>
      <c r="AE1670" s="80" t="s">
        <v>18</v>
      </c>
      <c r="AF1670" s="80" t="s">
        <v>145</v>
      </c>
      <c r="AG1670" s="80">
        <v>124</v>
      </c>
      <c r="AH1670" s="80" t="s">
        <v>33</v>
      </c>
      <c r="AI1670">
        <f t="shared" si="96"/>
        <v>2019</v>
      </c>
    </row>
    <row r="1671" spans="27:35" x14ac:dyDescent="0.3">
      <c r="AA1671" s="80" t="s">
        <v>152</v>
      </c>
      <c r="AB1671" s="80" t="s">
        <v>147</v>
      </c>
      <c r="AC1671" s="80" t="s">
        <v>61</v>
      </c>
      <c r="AD1671" s="80" t="s">
        <v>25</v>
      </c>
      <c r="AE1671" s="80" t="s">
        <v>19</v>
      </c>
      <c r="AF1671" s="80" t="s">
        <v>145</v>
      </c>
      <c r="AG1671" s="80">
        <v>1465.9999980032444</v>
      </c>
      <c r="AH1671" s="80" t="s">
        <v>33</v>
      </c>
      <c r="AI1671">
        <f t="shared" si="96"/>
        <v>2019</v>
      </c>
    </row>
    <row r="1672" spans="27:35" x14ac:dyDescent="0.3">
      <c r="AA1672" s="80" t="s">
        <v>152</v>
      </c>
      <c r="AB1672" s="80" t="s">
        <v>147</v>
      </c>
      <c r="AC1672" s="80" t="s">
        <v>61</v>
      </c>
      <c r="AD1672" s="80" t="s">
        <v>25</v>
      </c>
      <c r="AE1672" s="80" t="s">
        <v>17</v>
      </c>
      <c r="AF1672" s="80" t="s">
        <v>145</v>
      </c>
      <c r="AG1672" s="80">
        <v>610.22580599784851</v>
      </c>
      <c r="AH1672" s="80" t="s">
        <v>33</v>
      </c>
      <c r="AI1672">
        <f t="shared" si="96"/>
        <v>2019</v>
      </c>
    </row>
    <row r="1673" spans="27:35" x14ac:dyDescent="0.3">
      <c r="AA1673" s="80" t="s">
        <v>152</v>
      </c>
      <c r="AB1673" s="80" t="s">
        <v>147</v>
      </c>
      <c r="AC1673" s="80" t="s">
        <v>61</v>
      </c>
      <c r="AD1673" s="80" t="s">
        <v>16</v>
      </c>
      <c r="AE1673" s="80" t="s">
        <v>18</v>
      </c>
      <c r="AF1673" s="80" t="s">
        <v>149</v>
      </c>
      <c r="AG1673" s="80">
        <v>38.323627129197121</v>
      </c>
      <c r="AH1673" s="80" t="s">
        <v>33</v>
      </c>
      <c r="AI1673">
        <f t="shared" si="96"/>
        <v>2019</v>
      </c>
    </row>
    <row r="1674" spans="27:35" x14ac:dyDescent="0.3">
      <c r="AA1674" s="80" t="s">
        <v>152</v>
      </c>
      <c r="AB1674" s="80" t="s">
        <v>147</v>
      </c>
      <c r="AC1674" s="80" t="s">
        <v>61</v>
      </c>
      <c r="AD1674" s="80" t="s">
        <v>16</v>
      </c>
      <c r="AE1674" s="80" t="s">
        <v>18</v>
      </c>
      <c r="AF1674" s="80" t="s">
        <v>145</v>
      </c>
      <c r="AG1674" s="80">
        <v>15275.339433129877</v>
      </c>
      <c r="AH1674" s="80" t="s">
        <v>33</v>
      </c>
      <c r="AI1674">
        <f t="shared" ref="AI1674:AI1737" si="97">VALUE(LEFT(AA1674,4))</f>
        <v>2019</v>
      </c>
    </row>
    <row r="1675" spans="27:35" x14ac:dyDescent="0.3">
      <c r="AA1675" s="80" t="s">
        <v>152</v>
      </c>
      <c r="AB1675" s="80" t="s">
        <v>147</v>
      </c>
      <c r="AC1675" s="80" t="s">
        <v>61</v>
      </c>
      <c r="AD1675" s="80" t="s">
        <v>16</v>
      </c>
      <c r="AE1675" s="80" t="s">
        <v>19</v>
      </c>
      <c r="AF1675" s="80" t="s">
        <v>149</v>
      </c>
      <c r="AG1675" s="80">
        <v>7.3161230236291885</v>
      </c>
      <c r="AH1675" s="80" t="s">
        <v>33</v>
      </c>
      <c r="AI1675">
        <f t="shared" si="97"/>
        <v>2019</v>
      </c>
    </row>
    <row r="1676" spans="27:35" x14ac:dyDescent="0.3">
      <c r="AA1676" s="80" t="s">
        <v>152</v>
      </c>
      <c r="AB1676" s="80" t="s">
        <v>147</v>
      </c>
      <c r="AC1676" s="80" t="s">
        <v>61</v>
      </c>
      <c r="AD1676" s="80" t="s">
        <v>16</v>
      </c>
      <c r="AE1676" s="80" t="s">
        <v>19</v>
      </c>
      <c r="AF1676" s="80" t="s">
        <v>145</v>
      </c>
      <c r="AG1676" s="80">
        <v>6431.0472651124001</v>
      </c>
      <c r="AH1676" s="80" t="s">
        <v>33</v>
      </c>
      <c r="AI1676">
        <f t="shared" si="97"/>
        <v>2019</v>
      </c>
    </row>
    <row r="1677" spans="27:35" x14ac:dyDescent="0.3">
      <c r="AA1677" s="80" t="s">
        <v>152</v>
      </c>
      <c r="AB1677" s="80" t="s">
        <v>147</v>
      </c>
      <c r="AC1677" s="80" t="s">
        <v>61</v>
      </c>
      <c r="AD1677" s="80" t="s">
        <v>16</v>
      </c>
      <c r="AE1677" s="80" t="s">
        <v>17</v>
      </c>
      <c r="AF1677" s="80" t="s">
        <v>149</v>
      </c>
      <c r="AG1677" s="80">
        <v>7.4967730492353439</v>
      </c>
      <c r="AH1677" s="80" t="s">
        <v>33</v>
      </c>
      <c r="AI1677">
        <f t="shared" si="97"/>
        <v>2019</v>
      </c>
    </row>
    <row r="1678" spans="27:35" x14ac:dyDescent="0.3">
      <c r="AA1678" s="80" t="s">
        <v>152</v>
      </c>
      <c r="AB1678" s="80" t="s">
        <v>147</v>
      </c>
      <c r="AC1678" s="80" t="s">
        <v>61</v>
      </c>
      <c r="AD1678" s="80" t="s">
        <v>16</v>
      </c>
      <c r="AE1678" s="80" t="s">
        <v>17</v>
      </c>
      <c r="AF1678" s="80" t="s">
        <v>145</v>
      </c>
      <c r="AG1678" s="80">
        <v>3163.5257672183216</v>
      </c>
      <c r="AH1678" s="80" t="s">
        <v>33</v>
      </c>
      <c r="AI1678">
        <f t="shared" si="97"/>
        <v>2019</v>
      </c>
    </row>
    <row r="1679" spans="27:35" x14ac:dyDescent="0.3">
      <c r="AA1679" s="80" t="s">
        <v>152</v>
      </c>
      <c r="AB1679" s="80" t="s">
        <v>147</v>
      </c>
      <c r="AC1679" s="80" t="s">
        <v>61</v>
      </c>
      <c r="AD1679" s="80" t="s">
        <v>13</v>
      </c>
      <c r="AE1679" s="80" t="s">
        <v>5</v>
      </c>
      <c r="AF1679" s="80" t="s">
        <v>145</v>
      </c>
      <c r="AG1679" s="80">
        <v>92.58063405752182</v>
      </c>
      <c r="AH1679" s="80" t="s">
        <v>33</v>
      </c>
      <c r="AI1679">
        <f t="shared" si="97"/>
        <v>2019</v>
      </c>
    </row>
    <row r="1680" spans="27:35" x14ac:dyDescent="0.3">
      <c r="AA1680" s="80" t="s">
        <v>152</v>
      </c>
      <c r="AB1680" s="80" t="s">
        <v>147</v>
      </c>
      <c r="AC1680" s="80" t="s">
        <v>61</v>
      </c>
      <c r="AD1680" s="80" t="s">
        <v>13</v>
      </c>
      <c r="AE1680" s="80" t="s">
        <v>7</v>
      </c>
      <c r="AF1680" s="80" t="s">
        <v>145</v>
      </c>
      <c r="AG1680" s="80">
        <v>12077.141911942512</v>
      </c>
      <c r="AH1680" s="80">
        <v>0.64186096000000004</v>
      </c>
      <c r="AI1680">
        <f t="shared" si="97"/>
        <v>2019</v>
      </c>
    </row>
    <row r="1681" spans="27:35" x14ac:dyDescent="0.3">
      <c r="AA1681" s="80" t="s">
        <v>152</v>
      </c>
      <c r="AB1681" s="80" t="s">
        <v>147</v>
      </c>
      <c r="AC1681" s="80" t="s">
        <v>61</v>
      </c>
      <c r="AD1681" s="80" t="s">
        <v>13</v>
      </c>
      <c r="AE1681" s="80" t="s">
        <v>14</v>
      </c>
      <c r="AF1681" s="80" t="s">
        <v>149</v>
      </c>
      <c r="AG1681" s="80">
        <v>0.96774101257324219</v>
      </c>
      <c r="AH1681" s="80" t="s">
        <v>33</v>
      </c>
      <c r="AI1681">
        <f t="shared" si="97"/>
        <v>2019</v>
      </c>
    </row>
    <row r="1682" spans="27:35" x14ac:dyDescent="0.3">
      <c r="AA1682" s="80" t="s">
        <v>152</v>
      </c>
      <c r="AB1682" s="80" t="s">
        <v>147</v>
      </c>
      <c r="AC1682" s="80" t="s">
        <v>61</v>
      </c>
      <c r="AD1682" s="80" t="s">
        <v>13</v>
      </c>
      <c r="AE1682" s="80" t="s">
        <v>14</v>
      </c>
      <c r="AF1682" s="80" t="s">
        <v>145</v>
      </c>
      <c r="AG1682" s="80">
        <v>30239.56725371629</v>
      </c>
      <c r="AH1682" s="80">
        <v>1.1592958900000001</v>
      </c>
      <c r="AI1682">
        <f t="shared" si="97"/>
        <v>2019</v>
      </c>
    </row>
    <row r="1683" spans="27:35" x14ac:dyDescent="0.3">
      <c r="AA1683" s="80" t="s">
        <v>152</v>
      </c>
      <c r="AB1683" s="80" t="s">
        <v>147</v>
      </c>
      <c r="AC1683" s="80" t="s">
        <v>61</v>
      </c>
      <c r="AD1683" s="80" t="s">
        <v>13</v>
      </c>
      <c r="AE1683" s="80" t="s">
        <v>6</v>
      </c>
      <c r="AF1683" s="80" t="s">
        <v>145</v>
      </c>
      <c r="AG1683" s="80">
        <v>375.64408400654793</v>
      </c>
      <c r="AH1683" s="80" t="s">
        <v>33</v>
      </c>
      <c r="AI1683">
        <f t="shared" si="97"/>
        <v>2019</v>
      </c>
    </row>
    <row r="1684" spans="27:35" x14ac:dyDescent="0.3">
      <c r="AA1684" s="80" t="s">
        <v>152</v>
      </c>
      <c r="AB1684" s="80" t="s">
        <v>147</v>
      </c>
      <c r="AC1684" s="80" t="s">
        <v>61</v>
      </c>
      <c r="AD1684" s="80" t="s">
        <v>15</v>
      </c>
      <c r="AE1684" s="80" t="s">
        <v>14</v>
      </c>
      <c r="AF1684" s="80" t="s">
        <v>149</v>
      </c>
      <c r="AG1684" s="80">
        <v>0.83870899677276611</v>
      </c>
      <c r="AH1684" s="80">
        <v>5.16639889</v>
      </c>
      <c r="AI1684">
        <f t="shared" si="97"/>
        <v>2019</v>
      </c>
    </row>
    <row r="1685" spans="27:35" x14ac:dyDescent="0.3">
      <c r="AA1685" s="80" t="s">
        <v>152</v>
      </c>
      <c r="AB1685" s="80" t="s">
        <v>147</v>
      </c>
      <c r="AC1685" s="80" t="s">
        <v>61</v>
      </c>
      <c r="AD1685" s="80" t="s">
        <v>15</v>
      </c>
      <c r="AE1685" s="80" t="s">
        <v>14</v>
      </c>
      <c r="AF1685" s="80" t="s">
        <v>145</v>
      </c>
      <c r="AG1685" s="80">
        <v>20443.119246326387</v>
      </c>
      <c r="AH1685" s="80">
        <v>1.0307588400000001</v>
      </c>
      <c r="AI1685">
        <f t="shared" si="97"/>
        <v>2019</v>
      </c>
    </row>
    <row r="1686" spans="27:35" x14ac:dyDescent="0.3">
      <c r="AA1686" s="80" t="s">
        <v>152</v>
      </c>
      <c r="AB1686" s="80" t="s">
        <v>147</v>
      </c>
      <c r="AC1686" s="80" t="s">
        <v>61</v>
      </c>
      <c r="AD1686" s="80" t="s">
        <v>15</v>
      </c>
      <c r="AE1686" s="80" t="s">
        <v>12</v>
      </c>
      <c r="AF1686" s="80" t="s">
        <v>145</v>
      </c>
      <c r="AG1686" s="80">
        <v>906.74193501472473</v>
      </c>
      <c r="AH1686" s="80">
        <v>0.50777616999999997</v>
      </c>
      <c r="AI1686">
        <f t="shared" si="97"/>
        <v>2019</v>
      </c>
    </row>
    <row r="1687" spans="27:35" x14ac:dyDescent="0.3">
      <c r="AA1687" s="80" t="s">
        <v>152</v>
      </c>
      <c r="AB1687" s="80" t="s">
        <v>147</v>
      </c>
      <c r="AC1687" s="80" t="s">
        <v>61</v>
      </c>
      <c r="AD1687" s="80" t="s">
        <v>4</v>
      </c>
      <c r="AE1687" s="80" t="s">
        <v>5</v>
      </c>
      <c r="AF1687" s="80" t="s">
        <v>145</v>
      </c>
      <c r="AG1687" s="80">
        <v>7599.930681142956</v>
      </c>
      <c r="AH1687" s="80" t="s">
        <v>33</v>
      </c>
      <c r="AI1687">
        <f t="shared" si="97"/>
        <v>2019</v>
      </c>
    </row>
    <row r="1688" spans="27:35" x14ac:dyDescent="0.3">
      <c r="AA1688" s="80" t="s">
        <v>152</v>
      </c>
      <c r="AB1688" s="80" t="s">
        <v>147</v>
      </c>
      <c r="AC1688" s="80" t="s">
        <v>61</v>
      </c>
      <c r="AD1688" s="80" t="s">
        <v>4</v>
      </c>
      <c r="AE1688" s="80" t="s">
        <v>7</v>
      </c>
      <c r="AF1688" s="80" t="s">
        <v>145</v>
      </c>
      <c r="AG1688" s="80">
        <v>349280.69801964238</v>
      </c>
      <c r="AH1688" s="80">
        <v>0.80416893</v>
      </c>
      <c r="AI1688">
        <f t="shared" si="97"/>
        <v>2019</v>
      </c>
    </row>
    <row r="1689" spans="27:35" x14ac:dyDescent="0.3">
      <c r="AA1689" s="80" t="s">
        <v>152</v>
      </c>
      <c r="AB1689" s="80" t="s">
        <v>147</v>
      </c>
      <c r="AC1689" s="80" t="s">
        <v>61</v>
      </c>
      <c r="AD1689" s="80" t="s">
        <v>4</v>
      </c>
      <c r="AE1689" s="80" t="s">
        <v>8</v>
      </c>
      <c r="AF1689" s="80" t="s">
        <v>145</v>
      </c>
      <c r="AG1689" s="80">
        <v>108991.29141247272</v>
      </c>
      <c r="AH1689" s="80">
        <v>1.40739876</v>
      </c>
      <c r="AI1689">
        <f t="shared" si="97"/>
        <v>2019</v>
      </c>
    </row>
    <row r="1690" spans="27:35" x14ac:dyDescent="0.3">
      <c r="AA1690" s="80" t="s">
        <v>152</v>
      </c>
      <c r="AB1690" s="80" t="s">
        <v>147</v>
      </c>
      <c r="AC1690" s="80" t="s">
        <v>61</v>
      </c>
      <c r="AD1690" s="80" t="s">
        <v>4</v>
      </c>
      <c r="AE1690" s="80" t="s">
        <v>9</v>
      </c>
      <c r="AF1690" s="80" t="s">
        <v>145</v>
      </c>
      <c r="AG1690" s="80">
        <v>64030.925973240286</v>
      </c>
      <c r="AH1690" s="80">
        <v>0.83448186999999996</v>
      </c>
      <c r="AI1690">
        <f t="shared" si="97"/>
        <v>2019</v>
      </c>
    </row>
    <row r="1691" spans="27:35" x14ac:dyDescent="0.3">
      <c r="AA1691" s="80" t="s">
        <v>152</v>
      </c>
      <c r="AB1691" s="80" t="s">
        <v>147</v>
      </c>
      <c r="AC1691" s="80" t="s">
        <v>61</v>
      </c>
      <c r="AD1691" s="80" t="s">
        <v>4</v>
      </c>
      <c r="AE1691" s="80" t="s">
        <v>6</v>
      </c>
      <c r="AF1691" s="80" t="s">
        <v>145</v>
      </c>
      <c r="AG1691" s="80">
        <v>26337.244931627065</v>
      </c>
      <c r="AH1691" s="80" t="s">
        <v>33</v>
      </c>
      <c r="AI1691">
        <f t="shared" si="97"/>
        <v>2019</v>
      </c>
    </row>
    <row r="1692" spans="27:35" x14ac:dyDescent="0.3">
      <c r="AA1692" s="80" t="s">
        <v>152</v>
      </c>
      <c r="AB1692" s="80" t="s">
        <v>147</v>
      </c>
      <c r="AC1692" s="80" t="s">
        <v>61</v>
      </c>
      <c r="AD1692" s="80" t="s">
        <v>4</v>
      </c>
      <c r="AE1692" s="80" t="s">
        <v>10</v>
      </c>
      <c r="AF1692" s="80" t="s">
        <v>145</v>
      </c>
      <c r="AG1692" s="80">
        <v>2200.0311372950673</v>
      </c>
      <c r="AH1692" s="80">
        <v>2.7704936299999998</v>
      </c>
      <c r="AI1692">
        <f t="shared" si="97"/>
        <v>2019</v>
      </c>
    </row>
    <row r="1693" spans="27:35" x14ac:dyDescent="0.3">
      <c r="AA1693" s="80" t="s">
        <v>152</v>
      </c>
      <c r="AB1693" s="80" t="s">
        <v>147</v>
      </c>
      <c r="AC1693" s="80" t="s">
        <v>61</v>
      </c>
      <c r="AD1693" s="80" t="s">
        <v>11</v>
      </c>
      <c r="AE1693" s="80" t="s">
        <v>8</v>
      </c>
      <c r="AF1693" s="80" t="s">
        <v>145</v>
      </c>
      <c r="AG1693" s="80">
        <v>17868.278242070228</v>
      </c>
      <c r="AH1693" s="80">
        <v>1.01010668</v>
      </c>
      <c r="AI1693">
        <f t="shared" si="97"/>
        <v>2019</v>
      </c>
    </row>
    <row r="1694" spans="27:35" x14ac:dyDescent="0.3">
      <c r="AA1694" s="80" t="s">
        <v>152</v>
      </c>
      <c r="AB1694" s="80" t="s">
        <v>147</v>
      </c>
      <c r="AC1694" s="80" t="s">
        <v>61</v>
      </c>
      <c r="AD1694" s="80" t="s">
        <v>11</v>
      </c>
      <c r="AE1694" s="80" t="s">
        <v>9</v>
      </c>
      <c r="AF1694" s="80" t="s">
        <v>145</v>
      </c>
      <c r="AG1694" s="80">
        <v>5163.1182262934744</v>
      </c>
      <c r="AH1694" s="80">
        <v>0.71529401000000004</v>
      </c>
      <c r="AI1694">
        <f t="shared" si="97"/>
        <v>2019</v>
      </c>
    </row>
    <row r="1695" spans="27:35" x14ac:dyDescent="0.3">
      <c r="AA1695" s="80" t="s">
        <v>152</v>
      </c>
      <c r="AB1695" s="80" t="s">
        <v>147</v>
      </c>
      <c r="AC1695" s="80" t="s">
        <v>61</v>
      </c>
      <c r="AD1695" s="80" t="s">
        <v>11</v>
      </c>
      <c r="AE1695" s="80" t="s">
        <v>10</v>
      </c>
      <c r="AF1695" s="80" t="s">
        <v>145</v>
      </c>
      <c r="AG1695" s="80">
        <v>330.49139308929443</v>
      </c>
      <c r="AH1695" s="80">
        <v>1.4878228499999999</v>
      </c>
      <c r="AI1695">
        <f t="shared" si="97"/>
        <v>2019</v>
      </c>
    </row>
    <row r="1696" spans="27:35" x14ac:dyDescent="0.3">
      <c r="AA1696" s="80" t="s">
        <v>152</v>
      </c>
      <c r="AB1696" s="80" t="s">
        <v>147</v>
      </c>
      <c r="AC1696" s="80" t="s">
        <v>61</v>
      </c>
      <c r="AD1696" s="80" t="s">
        <v>11</v>
      </c>
      <c r="AE1696" s="80" t="s">
        <v>12</v>
      </c>
      <c r="AF1696" s="80" t="s">
        <v>145</v>
      </c>
      <c r="AG1696" s="80">
        <v>3750.4892179891467</v>
      </c>
      <c r="AH1696" s="80">
        <v>0.68856143999999997</v>
      </c>
      <c r="AI1696">
        <f t="shared" si="97"/>
        <v>2019</v>
      </c>
    </row>
    <row r="1697" spans="27:35" x14ac:dyDescent="0.3">
      <c r="AA1697" s="80" t="s">
        <v>152</v>
      </c>
      <c r="AB1697" s="80" t="s">
        <v>147</v>
      </c>
      <c r="AC1697" s="80" t="s">
        <v>62</v>
      </c>
      <c r="AD1697" s="80" t="s">
        <v>27</v>
      </c>
      <c r="AE1697" s="80" t="s">
        <v>28</v>
      </c>
      <c r="AF1697" s="80" t="s">
        <v>145</v>
      </c>
      <c r="AG1697" s="80">
        <v>304.6817179992795</v>
      </c>
      <c r="AH1697" s="80" t="s">
        <v>33</v>
      </c>
      <c r="AI1697">
        <f t="shared" si="97"/>
        <v>2019</v>
      </c>
    </row>
    <row r="1698" spans="27:35" x14ac:dyDescent="0.3">
      <c r="AA1698" s="80" t="s">
        <v>152</v>
      </c>
      <c r="AB1698" s="80" t="s">
        <v>147</v>
      </c>
      <c r="AC1698" s="80" t="s">
        <v>62</v>
      </c>
      <c r="AD1698" s="80" t="s">
        <v>20</v>
      </c>
      <c r="AE1698" s="80" t="s">
        <v>5</v>
      </c>
      <c r="AF1698" s="80" t="s">
        <v>145</v>
      </c>
      <c r="AG1698" s="80">
        <v>14</v>
      </c>
      <c r="AH1698" s="80" t="s">
        <v>33</v>
      </c>
      <c r="AI1698">
        <f t="shared" si="97"/>
        <v>2019</v>
      </c>
    </row>
    <row r="1699" spans="27:35" x14ac:dyDescent="0.3">
      <c r="AA1699" s="80" t="s">
        <v>152</v>
      </c>
      <c r="AB1699" s="80" t="s">
        <v>147</v>
      </c>
      <c r="AC1699" s="80" t="s">
        <v>62</v>
      </c>
      <c r="AD1699" s="80" t="s">
        <v>20</v>
      </c>
      <c r="AE1699" s="80" t="s">
        <v>7</v>
      </c>
      <c r="AF1699" s="80" t="s">
        <v>145</v>
      </c>
      <c r="AG1699" s="80">
        <v>10204.037612140179</v>
      </c>
      <c r="AH1699" s="80" t="s">
        <v>33</v>
      </c>
      <c r="AI1699">
        <f t="shared" si="97"/>
        <v>2019</v>
      </c>
    </row>
    <row r="1700" spans="27:35" x14ac:dyDescent="0.3">
      <c r="AA1700" s="80" t="s">
        <v>152</v>
      </c>
      <c r="AB1700" s="80" t="s">
        <v>147</v>
      </c>
      <c r="AC1700" s="80" t="s">
        <v>62</v>
      </c>
      <c r="AD1700" s="80" t="s">
        <v>20</v>
      </c>
      <c r="AE1700" s="80" t="s">
        <v>14</v>
      </c>
      <c r="AF1700" s="80" t="s">
        <v>145</v>
      </c>
      <c r="AG1700" s="80">
        <v>4029.4892349690199</v>
      </c>
      <c r="AH1700" s="80" t="s">
        <v>33</v>
      </c>
      <c r="AI1700">
        <f t="shared" si="97"/>
        <v>2019</v>
      </c>
    </row>
    <row r="1701" spans="27:35" x14ac:dyDescent="0.3">
      <c r="AA1701" s="80" t="s">
        <v>152</v>
      </c>
      <c r="AB1701" s="80" t="s">
        <v>147</v>
      </c>
      <c r="AC1701" s="80" t="s">
        <v>62</v>
      </c>
      <c r="AD1701" s="80" t="s">
        <v>20</v>
      </c>
      <c r="AE1701" s="80" t="s">
        <v>6</v>
      </c>
      <c r="AF1701" s="80" t="s">
        <v>145</v>
      </c>
      <c r="AG1701" s="80">
        <v>221</v>
      </c>
      <c r="AH1701" s="80" t="s">
        <v>33</v>
      </c>
      <c r="AI1701">
        <f t="shared" si="97"/>
        <v>2019</v>
      </c>
    </row>
    <row r="1702" spans="27:35" x14ac:dyDescent="0.3">
      <c r="AA1702" s="80" t="s">
        <v>152</v>
      </c>
      <c r="AB1702" s="80" t="s">
        <v>147</v>
      </c>
      <c r="AC1702" s="80" t="s">
        <v>62</v>
      </c>
      <c r="AD1702" s="80" t="s">
        <v>24</v>
      </c>
      <c r="AE1702" s="80" t="s">
        <v>22</v>
      </c>
      <c r="AF1702" s="80" t="s">
        <v>149</v>
      </c>
      <c r="AG1702" s="80">
        <v>0.89999997615814209</v>
      </c>
      <c r="AH1702" s="80" t="s">
        <v>33</v>
      </c>
      <c r="AI1702">
        <f t="shared" si="97"/>
        <v>2019</v>
      </c>
    </row>
    <row r="1703" spans="27:35" x14ac:dyDescent="0.3">
      <c r="AA1703" s="80" t="s">
        <v>152</v>
      </c>
      <c r="AB1703" s="80" t="s">
        <v>147</v>
      </c>
      <c r="AC1703" s="80" t="s">
        <v>62</v>
      </c>
      <c r="AD1703" s="80" t="s">
        <v>24</v>
      </c>
      <c r="AE1703" s="80" t="s">
        <v>22</v>
      </c>
      <c r="AF1703" s="80" t="s">
        <v>145</v>
      </c>
      <c r="AG1703" s="80">
        <v>1793.8935430124402</v>
      </c>
      <c r="AH1703" s="80" t="s">
        <v>33</v>
      </c>
      <c r="AI1703">
        <f t="shared" si="97"/>
        <v>2019</v>
      </c>
    </row>
    <row r="1704" spans="27:35" x14ac:dyDescent="0.3">
      <c r="AA1704" s="80" t="s">
        <v>152</v>
      </c>
      <c r="AB1704" s="80" t="s">
        <v>147</v>
      </c>
      <c r="AC1704" s="80" t="s">
        <v>62</v>
      </c>
      <c r="AD1704" s="80" t="s">
        <v>24</v>
      </c>
      <c r="AE1704" s="80" t="s">
        <v>23</v>
      </c>
      <c r="AF1704" s="80" t="s">
        <v>145</v>
      </c>
      <c r="AG1704" s="80">
        <v>1779.9365540593863</v>
      </c>
      <c r="AH1704" s="80" t="s">
        <v>33</v>
      </c>
      <c r="AI1704">
        <f t="shared" si="97"/>
        <v>2019</v>
      </c>
    </row>
    <row r="1705" spans="27:35" x14ac:dyDescent="0.3">
      <c r="AA1705" s="80" t="s">
        <v>152</v>
      </c>
      <c r="AB1705" s="80" t="s">
        <v>147</v>
      </c>
      <c r="AC1705" s="80" t="s">
        <v>62</v>
      </c>
      <c r="AD1705" s="80" t="s">
        <v>116</v>
      </c>
      <c r="AE1705" s="80" t="s">
        <v>22</v>
      </c>
      <c r="AF1705" s="80" t="s">
        <v>145</v>
      </c>
      <c r="AG1705" s="80">
        <v>4682.8720202557743</v>
      </c>
      <c r="AH1705" s="80" t="s">
        <v>33</v>
      </c>
      <c r="AI1705">
        <f t="shared" si="97"/>
        <v>2019</v>
      </c>
    </row>
    <row r="1706" spans="27:35" x14ac:dyDescent="0.3">
      <c r="AA1706" s="80" t="s">
        <v>152</v>
      </c>
      <c r="AB1706" s="80" t="s">
        <v>147</v>
      </c>
      <c r="AC1706" s="80" t="s">
        <v>62</v>
      </c>
      <c r="AD1706" s="80" t="s">
        <v>116</v>
      </c>
      <c r="AE1706" s="80" t="s">
        <v>23</v>
      </c>
      <c r="AF1706" s="80" t="s">
        <v>145</v>
      </c>
      <c r="AG1706" s="80">
        <v>5600.8096402473748</v>
      </c>
      <c r="AH1706" s="80" t="s">
        <v>33</v>
      </c>
      <c r="AI1706">
        <f t="shared" si="97"/>
        <v>2019</v>
      </c>
    </row>
    <row r="1707" spans="27:35" x14ac:dyDescent="0.3">
      <c r="AA1707" s="80" t="s">
        <v>152</v>
      </c>
      <c r="AB1707" s="80" t="s">
        <v>147</v>
      </c>
      <c r="AC1707" s="80" t="s">
        <v>62</v>
      </c>
      <c r="AD1707" s="80" t="s">
        <v>26</v>
      </c>
      <c r="AE1707" s="80" t="s">
        <v>18</v>
      </c>
      <c r="AF1707" s="80" t="s">
        <v>145</v>
      </c>
      <c r="AG1707" s="80">
        <v>18451.962316431105</v>
      </c>
      <c r="AH1707" s="80" t="s">
        <v>33</v>
      </c>
      <c r="AI1707">
        <f t="shared" si="97"/>
        <v>2019</v>
      </c>
    </row>
    <row r="1708" spans="27:35" x14ac:dyDescent="0.3">
      <c r="AA1708" s="80" t="s">
        <v>152</v>
      </c>
      <c r="AB1708" s="80" t="s">
        <v>147</v>
      </c>
      <c r="AC1708" s="80" t="s">
        <v>62</v>
      </c>
      <c r="AD1708" s="80" t="s">
        <v>26</v>
      </c>
      <c r="AE1708" s="80" t="s">
        <v>19</v>
      </c>
      <c r="AF1708" s="80" t="s">
        <v>149</v>
      </c>
      <c r="AG1708" s="80">
        <v>1.3870959877967834</v>
      </c>
      <c r="AH1708" s="80" t="s">
        <v>33</v>
      </c>
      <c r="AI1708">
        <f t="shared" si="97"/>
        <v>2019</v>
      </c>
    </row>
    <row r="1709" spans="27:35" x14ac:dyDescent="0.3">
      <c r="AA1709" s="80" t="s">
        <v>152</v>
      </c>
      <c r="AB1709" s="80" t="s">
        <v>147</v>
      </c>
      <c r="AC1709" s="80" t="s">
        <v>62</v>
      </c>
      <c r="AD1709" s="80" t="s">
        <v>26</v>
      </c>
      <c r="AE1709" s="80" t="s">
        <v>19</v>
      </c>
      <c r="AF1709" s="80" t="s">
        <v>145</v>
      </c>
      <c r="AG1709" s="80">
        <v>25318.989201378077</v>
      </c>
      <c r="AH1709" s="80" t="s">
        <v>33</v>
      </c>
      <c r="AI1709">
        <f t="shared" si="97"/>
        <v>2019</v>
      </c>
    </row>
    <row r="1710" spans="27:35" x14ac:dyDescent="0.3">
      <c r="AA1710" s="80" t="s">
        <v>152</v>
      </c>
      <c r="AB1710" s="80" t="s">
        <v>147</v>
      </c>
      <c r="AC1710" s="80" t="s">
        <v>62</v>
      </c>
      <c r="AD1710" s="80" t="s">
        <v>26</v>
      </c>
      <c r="AE1710" s="80" t="s">
        <v>17</v>
      </c>
      <c r="AF1710" s="80" t="s">
        <v>145</v>
      </c>
      <c r="AG1710" s="80">
        <v>1295.0645149871707</v>
      </c>
      <c r="AH1710" s="80" t="s">
        <v>33</v>
      </c>
      <c r="AI1710">
        <f t="shared" si="97"/>
        <v>2019</v>
      </c>
    </row>
    <row r="1711" spans="27:35" x14ac:dyDescent="0.3">
      <c r="AA1711" s="80" t="s">
        <v>152</v>
      </c>
      <c r="AB1711" s="80" t="s">
        <v>147</v>
      </c>
      <c r="AC1711" s="80" t="s">
        <v>62</v>
      </c>
      <c r="AD1711" s="80" t="s">
        <v>25</v>
      </c>
      <c r="AE1711" s="80" t="s">
        <v>18</v>
      </c>
      <c r="AF1711" s="80" t="s">
        <v>145</v>
      </c>
      <c r="AG1711" s="80">
        <v>519</v>
      </c>
      <c r="AH1711" s="80" t="s">
        <v>33</v>
      </c>
      <c r="AI1711">
        <f t="shared" si="97"/>
        <v>2019</v>
      </c>
    </row>
    <row r="1712" spans="27:35" x14ac:dyDescent="0.3">
      <c r="AA1712" s="80" t="s">
        <v>152</v>
      </c>
      <c r="AB1712" s="80" t="s">
        <v>147</v>
      </c>
      <c r="AC1712" s="80" t="s">
        <v>62</v>
      </c>
      <c r="AD1712" s="80" t="s">
        <v>25</v>
      </c>
      <c r="AE1712" s="80" t="s">
        <v>19</v>
      </c>
      <c r="AF1712" s="80" t="s">
        <v>145</v>
      </c>
      <c r="AG1712" s="80">
        <v>4039.2838690131903</v>
      </c>
      <c r="AH1712" s="80" t="s">
        <v>33</v>
      </c>
      <c r="AI1712">
        <f t="shared" si="97"/>
        <v>2019</v>
      </c>
    </row>
    <row r="1713" spans="27:35" x14ac:dyDescent="0.3">
      <c r="AA1713" s="80" t="s">
        <v>152</v>
      </c>
      <c r="AB1713" s="80" t="s">
        <v>147</v>
      </c>
      <c r="AC1713" s="80" t="s">
        <v>62</v>
      </c>
      <c r="AD1713" s="80" t="s">
        <v>25</v>
      </c>
      <c r="AE1713" s="80" t="s">
        <v>17</v>
      </c>
      <c r="AF1713" s="80" t="s">
        <v>145</v>
      </c>
      <c r="AG1713" s="80">
        <v>1180.2903200089931</v>
      </c>
      <c r="AH1713" s="80" t="s">
        <v>33</v>
      </c>
      <c r="AI1713">
        <f t="shared" si="97"/>
        <v>2019</v>
      </c>
    </row>
    <row r="1714" spans="27:35" x14ac:dyDescent="0.3">
      <c r="AA1714" s="80" t="s">
        <v>152</v>
      </c>
      <c r="AB1714" s="80" t="s">
        <v>147</v>
      </c>
      <c r="AC1714" s="80" t="s">
        <v>62</v>
      </c>
      <c r="AD1714" s="80" t="s">
        <v>16</v>
      </c>
      <c r="AE1714" s="80" t="s">
        <v>18</v>
      </c>
      <c r="AF1714" s="80" t="s">
        <v>149</v>
      </c>
      <c r="AG1714" s="80">
        <v>28.64191722497344</v>
      </c>
      <c r="AH1714" s="80" t="s">
        <v>33</v>
      </c>
      <c r="AI1714">
        <f t="shared" si="97"/>
        <v>2019</v>
      </c>
    </row>
    <row r="1715" spans="27:35" x14ac:dyDescent="0.3">
      <c r="AA1715" s="80" t="s">
        <v>152</v>
      </c>
      <c r="AB1715" s="80" t="s">
        <v>147</v>
      </c>
      <c r="AC1715" s="80" t="s">
        <v>62</v>
      </c>
      <c r="AD1715" s="80" t="s">
        <v>16</v>
      </c>
      <c r="AE1715" s="80" t="s">
        <v>18</v>
      </c>
      <c r="AF1715" s="80" t="s">
        <v>145</v>
      </c>
      <c r="AG1715" s="80">
        <v>41173.999380785972</v>
      </c>
      <c r="AH1715" s="80" t="s">
        <v>33</v>
      </c>
      <c r="AI1715">
        <f t="shared" si="97"/>
        <v>2019</v>
      </c>
    </row>
    <row r="1716" spans="27:35" x14ac:dyDescent="0.3">
      <c r="AA1716" s="80" t="s">
        <v>152</v>
      </c>
      <c r="AB1716" s="80" t="s">
        <v>147</v>
      </c>
      <c r="AC1716" s="80" t="s">
        <v>62</v>
      </c>
      <c r="AD1716" s="80" t="s">
        <v>16</v>
      </c>
      <c r="AE1716" s="80" t="s">
        <v>19</v>
      </c>
      <c r="AF1716" s="80" t="s">
        <v>149</v>
      </c>
      <c r="AG1716" s="80">
        <v>7.386018019169569</v>
      </c>
      <c r="AH1716" s="80" t="s">
        <v>33</v>
      </c>
      <c r="AI1716">
        <f t="shared" si="97"/>
        <v>2019</v>
      </c>
    </row>
    <row r="1717" spans="27:35" x14ac:dyDescent="0.3">
      <c r="AA1717" s="80" t="s">
        <v>152</v>
      </c>
      <c r="AB1717" s="80" t="s">
        <v>147</v>
      </c>
      <c r="AC1717" s="80" t="s">
        <v>62</v>
      </c>
      <c r="AD1717" s="80" t="s">
        <v>16</v>
      </c>
      <c r="AE1717" s="80" t="s">
        <v>19</v>
      </c>
      <c r="AF1717" s="80" t="s">
        <v>145</v>
      </c>
      <c r="AG1717" s="80">
        <v>33457.336343728006</v>
      </c>
      <c r="AH1717" s="80" t="s">
        <v>33</v>
      </c>
      <c r="AI1717">
        <f t="shared" si="97"/>
        <v>2019</v>
      </c>
    </row>
    <row r="1718" spans="27:35" x14ac:dyDescent="0.3">
      <c r="AA1718" s="80" t="s">
        <v>152</v>
      </c>
      <c r="AB1718" s="80" t="s">
        <v>147</v>
      </c>
      <c r="AC1718" s="80" t="s">
        <v>62</v>
      </c>
      <c r="AD1718" s="80" t="s">
        <v>16</v>
      </c>
      <c r="AE1718" s="80" t="s">
        <v>17</v>
      </c>
      <c r="AF1718" s="80" t="s">
        <v>149</v>
      </c>
      <c r="AG1718" s="80">
        <v>1.6645160242915154</v>
      </c>
      <c r="AH1718" s="80" t="s">
        <v>33</v>
      </c>
      <c r="AI1718">
        <f t="shared" si="97"/>
        <v>2019</v>
      </c>
    </row>
    <row r="1719" spans="27:35" x14ac:dyDescent="0.3">
      <c r="AA1719" s="80" t="s">
        <v>152</v>
      </c>
      <c r="AB1719" s="80" t="s">
        <v>147</v>
      </c>
      <c r="AC1719" s="80" t="s">
        <v>62</v>
      </c>
      <c r="AD1719" s="80" t="s">
        <v>16</v>
      </c>
      <c r="AE1719" s="80" t="s">
        <v>17</v>
      </c>
      <c r="AF1719" s="80" t="s">
        <v>145</v>
      </c>
      <c r="AG1719" s="80">
        <v>5373.153708267957</v>
      </c>
      <c r="AH1719" s="80" t="s">
        <v>33</v>
      </c>
      <c r="AI1719">
        <f t="shared" si="97"/>
        <v>2019</v>
      </c>
    </row>
    <row r="1720" spans="27:35" x14ac:dyDescent="0.3">
      <c r="AA1720" s="80" t="s">
        <v>152</v>
      </c>
      <c r="AB1720" s="80" t="s">
        <v>147</v>
      </c>
      <c r="AC1720" s="80" t="s">
        <v>62</v>
      </c>
      <c r="AD1720" s="80" t="s">
        <v>13</v>
      </c>
      <c r="AE1720" s="80" t="s">
        <v>5</v>
      </c>
      <c r="AF1720" s="80" t="s">
        <v>145</v>
      </c>
      <c r="AG1720" s="80">
        <v>66.935480020940304</v>
      </c>
      <c r="AH1720" s="80" t="s">
        <v>33</v>
      </c>
      <c r="AI1720">
        <f t="shared" si="97"/>
        <v>2019</v>
      </c>
    </row>
    <row r="1721" spans="27:35" x14ac:dyDescent="0.3">
      <c r="AA1721" s="80" t="s">
        <v>152</v>
      </c>
      <c r="AB1721" s="80" t="s">
        <v>147</v>
      </c>
      <c r="AC1721" s="80" t="s">
        <v>62</v>
      </c>
      <c r="AD1721" s="80" t="s">
        <v>13</v>
      </c>
      <c r="AE1721" s="80" t="s">
        <v>7</v>
      </c>
      <c r="AF1721" s="80" t="s">
        <v>145</v>
      </c>
      <c r="AG1721" s="80">
        <v>17805.419320181012</v>
      </c>
      <c r="AH1721" s="80">
        <v>0.65372553</v>
      </c>
      <c r="AI1721">
        <f t="shared" si="97"/>
        <v>2019</v>
      </c>
    </row>
    <row r="1722" spans="27:35" x14ac:dyDescent="0.3">
      <c r="AA1722" s="80" t="s">
        <v>152</v>
      </c>
      <c r="AB1722" s="80" t="s">
        <v>147</v>
      </c>
      <c r="AC1722" s="80" t="s">
        <v>62</v>
      </c>
      <c r="AD1722" s="80" t="s">
        <v>13</v>
      </c>
      <c r="AE1722" s="80" t="s">
        <v>14</v>
      </c>
      <c r="AF1722" s="80" t="s">
        <v>149</v>
      </c>
      <c r="AG1722" s="80">
        <v>1.4193530082702637</v>
      </c>
      <c r="AH1722" s="80">
        <v>4.3071697899999997</v>
      </c>
      <c r="AI1722">
        <f t="shared" si="97"/>
        <v>2019</v>
      </c>
    </row>
    <row r="1723" spans="27:35" x14ac:dyDescent="0.3">
      <c r="AA1723" s="80" t="s">
        <v>152</v>
      </c>
      <c r="AB1723" s="80" t="s">
        <v>147</v>
      </c>
      <c r="AC1723" s="80" t="s">
        <v>62</v>
      </c>
      <c r="AD1723" s="80" t="s">
        <v>13</v>
      </c>
      <c r="AE1723" s="80" t="s">
        <v>14</v>
      </c>
      <c r="AF1723" s="80" t="s">
        <v>145</v>
      </c>
      <c r="AG1723" s="80">
        <v>64462.093700189143</v>
      </c>
      <c r="AH1723" s="80">
        <v>1.1621216000000001</v>
      </c>
      <c r="AI1723">
        <f t="shared" si="97"/>
        <v>2019</v>
      </c>
    </row>
    <row r="1724" spans="27:35" x14ac:dyDescent="0.3">
      <c r="AA1724" s="80" t="s">
        <v>152</v>
      </c>
      <c r="AB1724" s="80" t="s">
        <v>147</v>
      </c>
      <c r="AC1724" s="80" t="s">
        <v>62</v>
      </c>
      <c r="AD1724" s="80" t="s">
        <v>13</v>
      </c>
      <c r="AE1724" s="80" t="s">
        <v>6</v>
      </c>
      <c r="AF1724" s="80" t="s">
        <v>145</v>
      </c>
      <c r="AG1724" s="80">
        <v>445.99354600906372</v>
      </c>
      <c r="AH1724" s="80" t="s">
        <v>33</v>
      </c>
      <c r="AI1724">
        <f t="shared" si="97"/>
        <v>2019</v>
      </c>
    </row>
    <row r="1725" spans="27:35" x14ac:dyDescent="0.3">
      <c r="AA1725" s="80" t="s">
        <v>152</v>
      </c>
      <c r="AB1725" s="80" t="s">
        <v>147</v>
      </c>
      <c r="AC1725" s="80" t="s">
        <v>62</v>
      </c>
      <c r="AD1725" s="80" t="s">
        <v>15</v>
      </c>
      <c r="AE1725" s="80" t="s">
        <v>14</v>
      </c>
      <c r="AF1725" s="80" t="s">
        <v>149</v>
      </c>
      <c r="AG1725" s="80">
        <v>0.45161199569702148</v>
      </c>
      <c r="AH1725" s="80">
        <v>0.68011626000000003</v>
      </c>
      <c r="AI1725">
        <f t="shared" si="97"/>
        <v>2019</v>
      </c>
    </row>
    <row r="1726" spans="27:35" x14ac:dyDescent="0.3">
      <c r="AA1726" s="80" t="s">
        <v>152</v>
      </c>
      <c r="AB1726" s="80" t="s">
        <v>147</v>
      </c>
      <c r="AC1726" s="80" t="s">
        <v>62</v>
      </c>
      <c r="AD1726" s="80" t="s">
        <v>15</v>
      </c>
      <c r="AE1726" s="80" t="s">
        <v>14</v>
      </c>
      <c r="AF1726" s="80" t="s">
        <v>145</v>
      </c>
      <c r="AG1726" s="80">
        <v>67325.031007915735</v>
      </c>
      <c r="AH1726" s="80">
        <v>1.0246179900000001</v>
      </c>
      <c r="AI1726">
        <f t="shared" si="97"/>
        <v>2019</v>
      </c>
    </row>
    <row r="1727" spans="27:35" x14ac:dyDescent="0.3">
      <c r="AA1727" s="80" t="s">
        <v>152</v>
      </c>
      <c r="AB1727" s="80" t="s">
        <v>147</v>
      </c>
      <c r="AC1727" s="80" t="s">
        <v>62</v>
      </c>
      <c r="AD1727" s="80" t="s">
        <v>15</v>
      </c>
      <c r="AE1727" s="80" t="s">
        <v>12</v>
      </c>
      <c r="AF1727" s="80" t="s">
        <v>145</v>
      </c>
      <c r="AG1727" s="80">
        <v>1767.6000000238419</v>
      </c>
      <c r="AH1727" s="80">
        <v>0.47317472999999999</v>
      </c>
      <c r="AI1727">
        <f t="shared" si="97"/>
        <v>2019</v>
      </c>
    </row>
    <row r="1728" spans="27:35" x14ac:dyDescent="0.3">
      <c r="AA1728" s="80" t="s">
        <v>152</v>
      </c>
      <c r="AB1728" s="80" t="s">
        <v>147</v>
      </c>
      <c r="AC1728" s="80" t="s">
        <v>62</v>
      </c>
      <c r="AD1728" s="80" t="s">
        <v>4</v>
      </c>
      <c r="AE1728" s="80" t="s">
        <v>5</v>
      </c>
      <c r="AF1728" s="80" t="s">
        <v>145</v>
      </c>
      <c r="AG1728" s="80">
        <v>13284.430396761745</v>
      </c>
      <c r="AH1728" s="80" t="s">
        <v>33</v>
      </c>
      <c r="AI1728">
        <f t="shared" si="97"/>
        <v>2019</v>
      </c>
    </row>
    <row r="1729" spans="27:35" x14ac:dyDescent="0.3">
      <c r="AA1729" s="80" t="s">
        <v>152</v>
      </c>
      <c r="AB1729" s="80" t="s">
        <v>147</v>
      </c>
      <c r="AC1729" s="80" t="s">
        <v>62</v>
      </c>
      <c r="AD1729" s="80" t="s">
        <v>4</v>
      </c>
      <c r="AE1729" s="80" t="s">
        <v>7</v>
      </c>
      <c r="AF1729" s="80" t="s">
        <v>145</v>
      </c>
      <c r="AG1729" s="80">
        <v>597750.27359924838</v>
      </c>
      <c r="AH1729" s="80">
        <v>0.90050129000000001</v>
      </c>
      <c r="AI1729">
        <f t="shared" si="97"/>
        <v>2019</v>
      </c>
    </row>
    <row r="1730" spans="27:35" x14ac:dyDescent="0.3">
      <c r="AA1730" s="80" t="s">
        <v>152</v>
      </c>
      <c r="AB1730" s="80" t="s">
        <v>147</v>
      </c>
      <c r="AC1730" s="80" t="s">
        <v>62</v>
      </c>
      <c r="AD1730" s="80" t="s">
        <v>4</v>
      </c>
      <c r="AE1730" s="80" t="s">
        <v>8</v>
      </c>
      <c r="AF1730" s="80" t="s">
        <v>145</v>
      </c>
      <c r="AG1730" s="80">
        <v>210345.48244235665</v>
      </c>
      <c r="AH1730" s="80">
        <v>1.3941114800000001</v>
      </c>
      <c r="AI1730">
        <f t="shared" si="97"/>
        <v>2019</v>
      </c>
    </row>
    <row r="1731" spans="27:35" x14ac:dyDescent="0.3">
      <c r="AA1731" s="80" t="s">
        <v>152</v>
      </c>
      <c r="AB1731" s="80" t="s">
        <v>147</v>
      </c>
      <c r="AC1731" s="80" t="s">
        <v>62</v>
      </c>
      <c r="AD1731" s="80" t="s">
        <v>4</v>
      </c>
      <c r="AE1731" s="80" t="s">
        <v>9</v>
      </c>
      <c r="AF1731" s="80" t="s">
        <v>145</v>
      </c>
      <c r="AG1731" s="80">
        <v>126915.08437804878</v>
      </c>
      <c r="AH1731" s="80">
        <v>0.88581272</v>
      </c>
      <c r="AI1731">
        <f t="shared" si="97"/>
        <v>2019</v>
      </c>
    </row>
    <row r="1732" spans="27:35" x14ac:dyDescent="0.3">
      <c r="AA1732" s="80" t="s">
        <v>152</v>
      </c>
      <c r="AB1732" s="80" t="s">
        <v>147</v>
      </c>
      <c r="AC1732" s="80" t="s">
        <v>62</v>
      </c>
      <c r="AD1732" s="80" t="s">
        <v>4</v>
      </c>
      <c r="AE1732" s="80" t="s">
        <v>6</v>
      </c>
      <c r="AF1732" s="80" t="s">
        <v>145</v>
      </c>
      <c r="AG1732" s="80">
        <v>43061.518068324775</v>
      </c>
      <c r="AH1732" s="80" t="s">
        <v>33</v>
      </c>
      <c r="AI1732">
        <f t="shared" si="97"/>
        <v>2019</v>
      </c>
    </row>
    <row r="1733" spans="27:35" x14ac:dyDescent="0.3">
      <c r="AA1733" s="80" t="s">
        <v>152</v>
      </c>
      <c r="AB1733" s="80" t="s">
        <v>147</v>
      </c>
      <c r="AC1733" s="80" t="s">
        <v>62</v>
      </c>
      <c r="AD1733" s="80" t="s">
        <v>4</v>
      </c>
      <c r="AE1733" s="80" t="s">
        <v>10</v>
      </c>
      <c r="AF1733" s="80" t="s">
        <v>145</v>
      </c>
      <c r="AG1733" s="80">
        <v>4022.54616240412</v>
      </c>
      <c r="AH1733" s="80">
        <v>2.6744974099999999</v>
      </c>
      <c r="AI1733">
        <f t="shared" si="97"/>
        <v>2019</v>
      </c>
    </row>
    <row r="1734" spans="27:35" x14ac:dyDescent="0.3">
      <c r="AA1734" s="80" t="s">
        <v>152</v>
      </c>
      <c r="AB1734" s="80" t="s">
        <v>147</v>
      </c>
      <c r="AC1734" s="80" t="s">
        <v>62</v>
      </c>
      <c r="AD1734" s="80" t="s">
        <v>11</v>
      </c>
      <c r="AE1734" s="80" t="s">
        <v>8</v>
      </c>
      <c r="AF1734" s="80" t="s">
        <v>145</v>
      </c>
      <c r="AG1734" s="80">
        <v>32083.553370129317</v>
      </c>
      <c r="AH1734" s="80">
        <v>0.99512641999999996</v>
      </c>
      <c r="AI1734">
        <f t="shared" si="97"/>
        <v>2019</v>
      </c>
    </row>
    <row r="1735" spans="27:35" x14ac:dyDescent="0.3">
      <c r="AA1735" s="80" t="s">
        <v>152</v>
      </c>
      <c r="AB1735" s="80" t="s">
        <v>147</v>
      </c>
      <c r="AC1735" s="80" t="s">
        <v>62</v>
      </c>
      <c r="AD1735" s="80" t="s">
        <v>11</v>
      </c>
      <c r="AE1735" s="80" t="s">
        <v>9</v>
      </c>
      <c r="AF1735" s="80" t="s">
        <v>145</v>
      </c>
      <c r="AG1735" s="80">
        <v>9733.4515404477715</v>
      </c>
      <c r="AH1735" s="80">
        <v>0.69716332000000003</v>
      </c>
      <c r="AI1735">
        <f t="shared" si="97"/>
        <v>2019</v>
      </c>
    </row>
    <row r="1736" spans="27:35" x14ac:dyDescent="0.3">
      <c r="AA1736" s="80" t="s">
        <v>152</v>
      </c>
      <c r="AB1736" s="80" t="s">
        <v>147</v>
      </c>
      <c r="AC1736" s="80" t="s">
        <v>62</v>
      </c>
      <c r="AD1736" s="80" t="s">
        <v>11</v>
      </c>
      <c r="AE1736" s="80" t="s">
        <v>10</v>
      </c>
      <c r="AF1736" s="80" t="s">
        <v>145</v>
      </c>
      <c r="AG1736" s="80">
        <v>689.07956605404615</v>
      </c>
      <c r="AH1736" s="80">
        <v>1.6009736299999999</v>
      </c>
      <c r="AI1736">
        <f t="shared" si="97"/>
        <v>2019</v>
      </c>
    </row>
    <row r="1737" spans="27:35" x14ac:dyDescent="0.3">
      <c r="AA1737" s="80" t="s">
        <v>152</v>
      </c>
      <c r="AB1737" s="80" t="s">
        <v>147</v>
      </c>
      <c r="AC1737" s="80" t="s">
        <v>62</v>
      </c>
      <c r="AD1737" s="80" t="s">
        <v>11</v>
      </c>
      <c r="AE1737" s="80" t="s">
        <v>12</v>
      </c>
      <c r="AF1737" s="80" t="s">
        <v>145</v>
      </c>
      <c r="AG1737" s="80">
        <v>7028.8322292491794</v>
      </c>
      <c r="AH1737" s="80">
        <v>0.71466624000000001</v>
      </c>
      <c r="AI1737">
        <f t="shared" si="97"/>
        <v>2019</v>
      </c>
    </row>
    <row r="1738" spans="27:35" x14ac:dyDescent="0.3">
      <c r="AA1738" s="80" t="s">
        <v>153</v>
      </c>
      <c r="AB1738" s="80" t="s">
        <v>144</v>
      </c>
      <c r="AC1738" s="80" t="s">
        <v>46</v>
      </c>
      <c r="AD1738" s="80" t="s">
        <v>30</v>
      </c>
      <c r="AE1738" s="80" t="s">
        <v>31</v>
      </c>
      <c r="AF1738" s="80" t="s">
        <v>145</v>
      </c>
      <c r="AG1738" s="80">
        <v>14136.808676307006</v>
      </c>
      <c r="AH1738" s="80" t="s">
        <v>33</v>
      </c>
      <c r="AI1738">
        <f t="shared" ref="AI1738:AI1801" si="98">VALUE(LEFT(AA1738,4))</f>
        <v>2020</v>
      </c>
    </row>
    <row r="1739" spans="27:35" x14ac:dyDescent="0.3">
      <c r="AA1739" s="80" t="s">
        <v>153</v>
      </c>
      <c r="AB1739" s="80" t="s">
        <v>144</v>
      </c>
      <c r="AC1739" s="80" t="s">
        <v>46</v>
      </c>
      <c r="AD1739" s="80" t="s">
        <v>29</v>
      </c>
      <c r="AE1739" s="80" t="s">
        <v>28</v>
      </c>
      <c r="AF1739" s="80" t="s">
        <v>145</v>
      </c>
      <c r="AG1739" s="80">
        <v>159.89655172413794</v>
      </c>
      <c r="AH1739" s="80" t="s">
        <v>33</v>
      </c>
      <c r="AI1739">
        <f t="shared" si="98"/>
        <v>2020</v>
      </c>
    </row>
    <row r="1740" spans="27:35" x14ac:dyDescent="0.3">
      <c r="AA1740" s="80" t="s">
        <v>153</v>
      </c>
      <c r="AB1740" s="80" t="s">
        <v>144</v>
      </c>
      <c r="AC1740" s="80" t="s">
        <v>55</v>
      </c>
      <c r="AD1740" s="80" t="s">
        <v>30</v>
      </c>
      <c r="AE1740" s="80" t="s">
        <v>31</v>
      </c>
      <c r="AF1740" s="80" t="s">
        <v>145</v>
      </c>
      <c r="AG1740" s="80">
        <v>28722.393770856506</v>
      </c>
      <c r="AH1740" s="80" t="s">
        <v>33</v>
      </c>
      <c r="AI1740">
        <f t="shared" si="98"/>
        <v>2020</v>
      </c>
    </row>
    <row r="1741" spans="27:35" x14ac:dyDescent="0.3">
      <c r="AA1741" s="80" t="s">
        <v>153</v>
      </c>
      <c r="AB1741" s="80" t="s">
        <v>144</v>
      </c>
      <c r="AC1741" s="80" t="s">
        <v>55</v>
      </c>
      <c r="AD1741" s="80" t="s">
        <v>29</v>
      </c>
      <c r="AE1741" s="80" t="s">
        <v>28</v>
      </c>
      <c r="AF1741" s="80" t="s">
        <v>145</v>
      </c>
      <c r="AG1741" s="80">
        <v>482</v>
      </c>
      <c r="AH1741" s="80" t="s">
        <v>33</v>
      </c>
      <c r="AI1741">
        <f t="shared" si="98"/>
        <v>2020</v>
      </c>
    </row>
    <row r="1742" spans="27:35" x14ac:dyDescent="0.3">
      <c r="AA1742" s="80" t="s">
        <v>153</v>
      </c>
      <c r="AB1742" s="80" t="s">
        <v>144</v>
      </c>
      <c r="AC1742" s="80" t="s">
        <v>56</v>
      </c>
      <c r="AD1742" s="80" t="s">
        <v>30</v>
      </c>
      <c r="AE1742" s="80" t="s">
        <v>31</v>
      </c>
      <c r="AF1742" s="80" t="s">
        <v>145</v>
      </c>
      <c r="AG1742" s="80">
        <v>11828.763070077865</v>
      </c>
      <c r="AH1742" s="80" t="s">
        <v>33</v>
      </c>
      <c r="AI1742">
        <f t="shared" si="98"/>
        <v>2020</v>
      </c>
    </row>
    <row r="1743" spans="27:35" x14ac:dyDescent="0.3">
      <c r="AA1743" s="80" t="s">
        <v>153</v>
      </c>
      <c r="AB1743" s="80" t="s">
        <v>144</v>
      </c>
      <c r="AC1743" s="80" t="s">
        <v>56</v>
      </c>
      <c r="AD1743" s="80" t="s">
        <v>29</v>
      </c>
      <c r="AE1743" s="80" t="s">
        <v>28</v>
      </c>
      <c r="AF1743" s="80" t="s">
        <v>145</v>
      </c>
      <c r="AG1743" s="80">
        <v>131.82758620689657</v>
      </c>
      <c r="AH1743" s="80" t="s">
        <v>33</v>
      </c>
      <c r="AI1743">
        <f t="shared" si="98"/>
        <v>2020</v>
      </c>
    </row>
    <row r="1744" spans="27:35" x14ac:dyDescent="0.3">
      <c r="AA1744" s="80" t="s">
        <v>153</v>
      </c>
      <c r="AB1744" s="80" t="s">
        <v>144</v>
      </c>
      <c r="AC1744" s="80" t="s">
        <v>57</v>
      </c>
      <c r="AD1744" s="80" t="s">
        <v>30</v>
      </c>
      <c r="AE1744" s="80" t="s">
        <v>31</v>
      </c>
      <c r="AF1744" s="80" t="s">
        <v>145</v>
      </c>
      <c r="AG1744" s="80">
        <v>23707.407119021136</v>
      </c>
      <c r="AH1744" s="80" t="s">
        <v>33</v>
      </c>
      <c r="AI1744">
        <f t="shared" si="98"/>
        <v>2020</v>
      </c>
    </row>
    <row r="1745" spans="27:35" x14ac:dyDescent="0.3">
      <c r="AA1745" s="80" t="s">
        <v>153</v>
      </c>
      <c r="AB1745" s="80" t="s">
        <v>144</v>
      </c>
      <c r="AC1745" s="80" t="s">
        <v>57</v>
      </c>
      <c r="AD1745" s="80" t="s">
        <v>29</v>
      </c>
      <c r="AE1745" s="80" t="s">
        <v>28</v>
      </c>
      <c r="AF1745" s="80" t="s">
        <v>145</v>
      </c>
      <c r="AG1745" s="80">
        <v>524.70967741935488</v>
      </c>
      <c r="AH1745" s="80" t="s">
        <v>33</v>
      </c>
      <c r="AI1745">
        <f t="shared" si="98"/>
        <v>2020</v>
      </c>
    </row>
    <row r="1746" spans="27:35" x14ac:dyDescent="0.3">
      <c r="AA1746" s="80" t="s">
        <v>153</v>
      </c>
      <c r="AB1746" s="80" t="s">
        <v>144</v>
      </c>
      <c r="AC1746" s="80" t="s">
        <v>58</v>
      </c>
      <c r="AD1746" s="80" t="s">
        <v>30</v>
      </c>
      <c r="AE1746" s="80" t="s">
        <v>31</v>
      </c>
      <c r="AF1746" s="80" t="s">
        <v>145</v>
      </c>
      <c r="AG1746" s="80">
        <v>23402.408231368187</v>
      </c>
      <c r="AH1746" s="80" t="s">
        <v>33</v>
      </c>
      <c r="AI1746">
        <f t="shared" si="98"/>
        <v>2020</v>
      </c>
    </row>
    <row r="1747" spans="27:35" x14ac:dyDescent="0.3">
      <c r="AA1747" s="80" t="s">
        <v>153</v>
      </c>
      <c r="AB1747" s="80" t="s">
        <v>144</v>
      </c>
      <c r="AC1747" s="80" t="s">
        <v>58</v>
      </c>
      <c r="AD1747" s="80" t="s">
        <v>29</v>
      </c>
      <c r="AE1747" s="80" t="s">
        <v>28</v>
      </c>
      <c r="AF1747" s="80" t="s">
        <v>145</v>
      </c>
      <c r="AG1747" s="80">
        <v>356.23581757508339</v>
      </c>
      <c r="AH1747" s="80" t="s">
        <v>33</v>
      </c>
      <c r="AI1747">
        <f t="shared" si="98"/>
        <v>2020</v>
      </c>
    </row>
    <row r="1748" spans="27:35" x14ac:dyDescent="0.3">
      <c r="AA1748" s="80" t="s">
        <v>153</v>
      </c>
      <c r="AB1748" s="80" t="s">
        <v>144</v>
      </c>
      <c r="AC1748" s="80" t="s">
        <v>59</v>
      </c>
      <c r="AD1748" s="80" t="s">
        <v>30</v>
      </c>
      <c r="AE1748" s="80" t="s">
        <v>31</v>
      </c>
      <c r="AF1748" s="80" t="s">
        <v>145</v>
      </c>
      <c r="AG1748" s="80">
        <v>10034.272525027809</v>
      </c>
      <c r="AH1748" s="80" t="s">
        <v>33</v>
      </c>
      <c r="AI1748">
        <f t="shared" si="98"/>
        <v>2020</v>
      </c>
    </row>
    <row r="1749" spans="27:35" x14ac:dyDescent="0.3">
      <c r="AA1749" s="80" t="s">
        <v>153</v>
      </c>
      <c r="AB1749" s="80" t="s">
        <v>144</v>
      </c>
      <c r="AC1749" s="80" t="s">
        <v>59</v>
      </c>
      <c r="AD1749" s="80" t="s">
        <v>29</v>
      </c>
      <c r="AE1749" s="80" t="s">
        <v>28</v>
      </c>
      <c r="AF1749" s="80" t="s">
        <v>145</v>
      </c>
      <c r="AG1749" s="80">
        <v>106</v>
      </c>
      <c r="AH1749" s="80" t="s">
        <v>33</v>
      </c>
      <c r="AI1749">
        <f t="shared" si="98"/>
        <v>2020</v>
      </c>
    </row>
    <row r="1750" spans="27:35" x14ac:dyDescent="0.3">
      <c r="AA1750" s="80" t="s">
        <v>153</v>
      </c>
      <c r="AB1750" s="80" t="s">
        <v>144</v>
      </c>
      <c r="AC1750" s="80" t="s">
        <v>60</v>
      </c>
      <c r="AD1750" s="80" t="s">
        <v>30</v>
      </c>
      <c r="AE1750" s="80" t="s">
        <v>31</v>
      </c>
      <c r="AF1750" s="80" t="s">
        <v>145</v>
      </c>
      <c r="AG1750" s="80">
        <v>13601.76084538376</v>
      </c>
      <c r="AH1750" s="80" t="s">
        <v>33</v>
      </c>
      <c r="AI1750">
        <f t="shared" si="98"/>
        <v>2020</v>
      </c>
    </row>
    <row r="1751" spans="27:35" x14ac:dyDescent="0.3">
      <c r="AA1751" s="80" t="s">
        <v>153</v>
      </c>
      <c r="AB1751" s="80" t="s">
        <v>144</v>
      </c>
      <c r="AC1751" s="80" t="s">
        <v>60</v>
      </c>
      <c r="AD1751" s="80" t="s">
        <v>29</v>
      </c>
      <c r="AE1751" s="80" t="s">
        <v>28</v>
      </c>
      <c r="AF1751" s="80" t="s">
        <v>145</v>
      </c>
      <c r="AG1751" s="80">
        <v>289</v>
      </c>
      <c r="AH1751" s="80" t="s">
        <v>33</v>
      </c>
      <c r="AI1751">
        <f t="shared" si="98"/>
        <v>2020</v>
      </c>
    </row>
    <row r="1752" spans="27:35" x14ac:dyDescent="0.3">
      <c r="AA1752" s="80" t="s">
        <v>153</v>
      </c>
      <c r="AB1752" s="80" t="s">
        <v>144</v>
      </c>
      <c r="AC1752" s="80" t="s">
        <v>61</v>
      </c>
      <c r="AD1752" s="80" t="s">
        <v>30</v>
      </c>
      <c r="AE1752" s="80" t="s">
        <v>31</v>
      </c>
      <c r="AF1752" s="80" t="s">
        <v>145</v>
      </c>
      <c r="AG1752" s="80">
        <v>18014.860956618464</v>
      </c>
      <c r="AH1752" s="80" t="s">
        <v>33</v>
      </c>
      <c r="AI1752">
        <f t="shared" si="98"/>
        <v>2020</v>
      </c>
    </row>
    <row r="1753" spans="27:35" x14ac:dyDescent="0.3">
      <c r="AA1753" s="80" t="s">
        <v>153</v>
      </c>
      <c r="AB1753" s="80" t="s">
        <v>144</v>
      </c>
      <c r="AC1753" s="80" t="s">
        <v>61</v>
      </c>
      <c r="AD1753" s="80" t="s">
        <v>29</v>
      </c>
      <c r="AE1753" s="80" t="s">
        <v>28</v>
      </c>
      <c r="AF1753" s="80" t="s">
        <v>145</v>
      </c>
      <c r="AG1753" s="80">
        <v>547.2324805339266</v>
      </c>
      <c r="AH1753" s="80" t="s">
        <v>33</v>
      </c>
      <c r="AI1753">
        <f t="shared" si="98"/>
        <v>2020</v>
      </c>
    </row>
    <row r="1754" spans="27:35" x14ac:dyDescent="0.3">
      <c r="AA1754" s="80" t="s">
        <v>153</v>
      </c>
      <c r="AB1754" s="80" t="s">
        <v>144</v>
      </c>
      <c r="AC1754" s="80" t="s">
        <v>62</v>
      </c>
      <c r="AD1754" s="80" t="s">
        <v>30</v>
      </c>
      <c r="AE1754" s="80" t="s">
        <v>31</v>
      </c>
      <c r="AF1754" s="80" t="s">
        <v>145</v>
      </c>
      <c r="AG1754" s="80">
        <v>35239.261401557284</v>
      </c>
      <c r="AH1754" s="80" t="s">
        <v>33</v>
      </c>
      <c r="AI1754">
        <f t="shared" si="98"/>
        <v>2020</v>
      </c>
    </row>
    <row r="1755" spans="27:35" x14ac:dyDescent="0.3">
      <c r="AA1755" s="80" t="s">
        <v>153</v>
      </c>
      <c r="AB1755" s="80" t="s">
        <v>144</v>
      </c>
      <c r="AC1755" s="80" t="s">
        <v>62</v>
      </c>
      <c r="AD1755" s="80" t="s">
        <v>29</v>
      </c>
      <c r="AE1755" s="80" t="s">
        <v>28</v>
      </c>
      <c r="AF1755" s="80" t="s">
        <v>145</v>
      </c>
      <c r="AG1755" s="80">
        <v>519.79310344827582</v>
      </c>
      <c r="AH1755" s="80" t="s">
        <v>33</v>
      </c>
      <c r="AI1755">
        <f t="shared" si="98"/>
        <v>2020</v>
      </c>
    </row>
    <row r="1756" spans="27:35" x14ac:dyDescent="0.3">
      <c r="AA1756" s="80" t="s">
        <v>153</v>
      </c>
      <c r="AB1756" s="80" t="s">
        <v>147</v>
      </c>
      <c r="AC1756" s="80" t="s">
        <v>46</v>
      </c>
      <c r="AD1756" s="80" t="s">
        <v>27</v>
      </c>
      <c r="AE1756" s="80" t="s">
        <v>28</v>
      </c>
      <c r="AF1756" s="80" t="s">
        <v>145</v>
      </c>
      <c r="AG1756" s="80">
        <v>121</v>
      </c>
      <c r="AH1756" s="80" t="s">
        <v>33</v>
      </c>
      <c r="AI1756">
        <f t="shared" si="98"/>
        <v>2020</v>
      </c>
    </row>
    <row r="1757" spans="27:35" x14ac:dyDescent="0.3">
      <c r="AA1757" s="80" t="s">
        <v>153</v>
      </c>
      <c r="AB1757" s="80" t="s">
        <v>147</v>
      </c>
      <c r="AC1757" s="80" t="s">
        <v>46</v>
      </c>
      <c r="AD1757" s="80" t="s">
        <v>20</v>
      </c>
      <c r="AE1757" s="80" t="s">
        <v>5</v>
      </c>
      <c r="AF1757" s="80" t="s">
        <v>145</v>
      </c>
      <c r="AG1757" s="80">
        <v>45.70967698097229</v>
      </c>
      <c r="AH1757" s="80" t="s">
        <v>33</v>
      </c>
      <c r="AI1757">
        <f t="shared" si="98"/>
        <v>2020</v>
      </c>
    </row>
    <row r="1758" spans="27:35" x14ac:dyDescent="0.3">
      <c r="AA1758" s="80" t="s">
        <v>153</v>
      </c>
      <c r="AB1758" s="80" t="s">
        <v>147</v>
      </c>
      <c r="AC1758" s="80" t="s">
        <v>46</v>
      </c>
      <c r="AD1758" s="80" t="s">
        <v>20</v>
      </c>
      <c r="AE1758" s="80" t="s">
        <v>7</v>
      </c>
      <c r="AF1758" s="80" t="s">
        <v>145</v>
      </c>
      <c r="AG1758" s="80">
        <v>14988.165702268481</v>
      </c>
      <c r="AH1758" s="80" t="s">
        <v>33</v>
      </c>
      <c r="AI1758">
        <f t="shared" si="98"/>
        <v>2020</v>
      </c>
    </row>
    <row r="1759" spans="27:35" x14ac:dyDescent="0.3">
      <c r="AA1759" s="80" t="s">
        <v>153</v>
      </c>
      <c r="AB1759" s="80" t="s">
        <v>147</v>
      </c>
      <c r="AC1759" s="80" t="s">
        <v>46</v>
      </c>
      <c r="AD1759" s="80" t="s">
        <v>20</v>
      </c>
      <c r="AE1759" s="80" t="s">
        <v>14</v>
      </c>
      <c r="AF1759" s="80" t="s">
        <v>145</v>
      </c>
      <c r="AG1759" s="80">
        <v>4067.4293580949306</v>
      </c>
      <c r="AH1759" s="80" t="s">
        <v>33</v>
      </c>
      <c r="AI1759">
        <f t="shared" si="98"/>
        <v>2020</v>
      </c>
    </row>
    <row r="1760" spans="27:35" x14ac:dyDescent="0.3">
      <c r="AA1760" s="80" t="s">
        <v>153</v>
      </c>
      <c r="AB1760" s="80" t="s">
        <v>147</v>
      </c>
      <c r="AC1760" s="80" t="s">
        <v>46</v>
      </c>
      <c r="AD1760" s="80" t="s">
        <v>20</v>
      </c>
      <c r="AE1760" s="80" t="s">
        <v>6</v>
      </c>
      <c r="AF1760" s="80" t="s">
        <v>145</v>
      </c>
      <c r="AG1760" s="80">
        <v>633.63181003928185</v>
      </c>
      <c r="AH1760" s="80" t="s">
        <v>33</v>
      </c>
      <c r="AI1760">
        <f t="shared" si="98"/>
        <v>2020</v>
      </c>
    </row>
    <row r="1761" spans="27:35" x14ac:dyDescent="0.3">
      <c r="AA1761" s="80" t="s">
        <v>153</v>
      </c>
      <c r="AB1761" s="80" t="s">
        <v>147</v>
      </c>
      <c r="AC1761" s="80" t="s">
        <v>46</v>
      </c>
      <c r="AD1761" s="80" t="s">
        <v>24</v>
      </c>
      <c r="AE1761" s="80" t="s">
        <v>22</v>
      </c>
      <c r="AF1761" s="80" t="s">
        <v>145</v>
      </c>
      <c r="AG1761" s="80">
        <v>275.7385970056057</v>
      </c>
      <c r="AH1761" s="80" t="s">
        <v>33</v>
      </c>
      <c r="AI1761">
        <f t="shared" si="98"/>
        <v>2020</v>
      </c>
    </row>
    <row r="1762" spans="27:35" x14ac:dyDescent="0.3">
      <c r="AA1762" s="80" t="s">
        <v>153</v>
      </c>
      <c r="AB1762" s="80" t="s">
        <v>147</v>
      </c>
      <c r="AC1762" s="80" t="s">
        <v>46</v>
      </c>
      <c r="AD1762" s="80" t="s">
        <v>24</v>
      </c>
      <c r="AE1762" s="80" t="s">
        <v>23</v>
      </c>
      <c r="AF1762" s="80" t="s">
        <v>145</v>
      </c>
      <c r="AG1762" s="80">
        <v>186</v>
      </c>
      <c r="AH1762" s="80" t="s">
        <v>33</v>
      </c>
      <c r="AI1762">
        <f t="shared" si="98"/>
        <v>2020</v>
      </c>
    </row>
    <row r="1763" spans="27:35" x14ac:dyDescent="0.3">
      <c r="AA1763" s="80" t="s">
        <v>153</v>
      </c>
      <c r="AB1763" s="80" t="s">
        <v>147</v>
      </c>
      <c r="AC1763" s="80" t="s">
        <v>46</v>
      </c>
      <c r="AD1763" s="80" t="s">
        <v>116</v>
      </c>
      <c r="AE1763" s="80" t="s">
        <v>22</v>
      </c>
      <c r="AF1763" s="80" t="s">
        <v>145</v>
      </c>
      <c r="AG1763" s="80">
        <v>1212.804221060127</v>
      </c>
      <c r="AH1763" s="80" t="s">
        <v>33</v>
      </c>
      <c r="AI1763">
        <f t="shared" si="98"/>
        <v>2020</v>
      </c>
    </row>
    <row r="1764" spans="27:35" x14ac:dyDescent="0.3">
      <c r="AA1764" s="80" t="s">
        <v>153</v>
      </c>
      <c r="AB1764" s="80" t="s">
        <v>147</v>
      </c>
      <c r="AC1764" s="80" t="s">
        <v>46</v>
      </c>
      <c r="AD1764" s="80" t="s">
        <v>116</v>
      </c>
      <c r="AE1764" s="80" t="s">
        <v>23</v>
      </c>
      <c r="AF1764" s="80" t="s">
        <v>145</v>
      </c>
      <c r="AG1764" s="80">
        <v>825.42157705128193</v>
      </c>
      <c r="AH1764" s="80" t="s">
        <v>33</v>
      </c>
      <c r="AI1764">
        <f t="shared" si="98"/>
        <v>2020</v>
      </c>
    </row>
    <row r="1765" spans="27:35" x14ac:dyDescent="0.3">
      <c r="AA1765" s="80" t="s">
        <v>153</v>
      </c>
      <c r="AB1765" s="80" t="s">
        <v>147</v>
      </c>
      <c r="AC1765" s="80" t="s">
        <v>46</v>
      </c>
      <c r="AD1765" s="80" t="s">
        <v>26</v>
      </c>
      <c r="AE1765" s="80" t="s">
        <v>18</v>
      </c>
      <c r="AF1765" s="80" t="s">
        <v>145</v>
      </c>
      <c r="AG1765" s="80">
        <v>6908.1390360966325</v>
      </c>
      <c r="AH1765" s="80" t="s">
        <v>33</v>
      </c>
      <c r="AI1765">
        <f t="shared" si="98"/>
        <v>2020</v>
      </c>
    </row>
    <row r="1766" spans="27:35" x14ac:dyDescent="0.3">
      <c r="AA1766" s="80" t="s">
        <v>153</v>
      </c>
      <c r="AB1766" s="80" t="s">
        <v>147</v>
      </c>
      <c r="AC1766" s="80" t="s">
        <v>46</v>
      </c>
      <c r="AD1766" s="80" t="s">
        <v>26</v>
      </c>
      <c r="AE1766" s="80" t="s">
        <v>19</v>
      </c>
      <c r="AF1766" s="80" t="s">
        <v>149</v>
      </c>
      <c r="AG1766" s="80">
        <v>3.387095034122467</v>
      </c>
      <c r="AH1766" s="80" t="s">
        <v>33</v>
      </c>
      <c r="AI1766">
        <f t="shared" si="98"/>
        <v>2020</v>
      </c>
    </row>
    <row r="1767" spans="27:35" x14ac:dyDescent="0.3">
      <c r="AA1767" s="80" t="s">
        <v>153</v>
      </c>
      <c r="AB1767" s="80" t="s">
        <v>147</v>
      </c>
      <c r="AC1767" s="80" t="s">
        <v>46</v>
      </c>
      <c r="AD1767" s="80" t="s">
        <v>26</v>
      </c>
      <c r="AE1767" s="80" t="s">
        <v>19</v>
      </c>
      <c r="AF1767" s="80" t="s">
        <v>145</v>
      </c>
      <c r="AG1767" s="80">
        <v>8998.0289010889828</v>
      </c>
      <c r="AH1767" s="80" t="s">
        <v>33</v>
      </c>
      <c r="AI1767">
        <f t="shared" si="98"/>
        <v>2020</v>
      </c>
    </row>
    <row r="1768" spans="27:35" x14ac:dyDescent="0.3">
      <c r="AA1768" s="80" t="s">
        <v>153</v>
      </c>
      <c r="AB1768" s="80" t="s">
        <v>147</v>
      </c>
      <c r="AC1768" s="80" t="s">
        <v>46</v>
      </c>
      <c r="AD1768" s="80" t="s">
        <v>26</v>
      </c>
      <c r="AE1768" s="80" t="s">
        <v>17</v>
      </c>
      <c r="AF1768" s="80" t="s">
        <v>145</v>
      </c>
      <c r="AG1768" s="80">
        <v>976.688540995121</v>
      </c>
      <c r="AH1768" s="80" t="s">
        <v>33</v>
      </c>
      <c r="AI1768">
        <f t="shared" si="98"/>
        <v>2020</v>
      </c>
    </row>
    <row r="1769" spans="27:35" x14ac:dyDescent="0.3">
      <c r="AA1769" s="80" t="s">
        <v>153</v>
      </c>
      <c r="AB1769" s="80" t="s">
        <v>147</v>
      </c>
      <c r="AC1769" s="80" t="s">
        <v>46</v>
      </c>
      <c r="AD1769" s="80" t="s">
        <v>25</v>
      </c>
      <c r="AE1769" s="80" t="s">
        <v>18</v>
      </c>
      <c r="AF1769" s="80" t="s">
        <v>145</v>
      </c>
      <c r="AG1769" s="80">
        <v>47</v>
      </c>
      <c r="AH1769" s="80" t="s">
        <v>33</v>
      </c>
      <c r="AI1769">
        <f t="shared" si="98"/>
        <v>2020</v>
      </c>
    </row>
    <row r="1770" spans="27:35" x14ac:dyDescent="0.3">
      <c r="AA1770" s="80" t="s">
        <v>153</v>
      </c>
      <c r="AB1770" s="80" t="s">
        <v>147</v>
      </c>
      <c r="AC1770" s="80" t="s">
        <v>46</v>
      </c>
      <c r="AD1770" s="80" t="s">
        <v>25</v>
      </c>
      <c r="AE1770" s="80" t="s">
        <v>19</v>
      </c>
      <c r="AF1770" s="80" t="s">
        <v>145</v>
      </c>
      <c r="AG1770" s="80">
        <v>1107.5517240166664</v>
      </c>
      <c r="AH1770" s="80" t="s">
        <v>33</v>
      </c>
      <c r="AI1770">
        <f t="shared" si="98"/>
        <v>2020</v>
      </c>
    </row>
    <row r="1771" spans="27:35" x14ac:dyDescent="0.3">
      <c r="AA1771" s="80" t="s">
        <v>153</v>
      </c>
      <c r="AB1771" s="80" t="s">
        <v>147</v>
      </c>
      <c r="AC1771" s="80" t="s">
        <v>46</v>
      </c>
      <c r="AD1771" s="80" t="s">
        <v>25</v>
      </c>
      <c r="AE1771" s="80" t="s">
        <v>17</v>
      </c>
      <c r="AF1771" s="80" t="s">
        <v>145</v>
      </c>
      <c r="AG1771" s="80">
        <v>746.8620679974556</v>
      </c>
      <c r="AH1771" s="80" t="s">
        <v>33</v>
      </c>
      <c r="AI1771">
        <f t="shared" si="98"/>
        <v>2020</v>
      </c>
    </row>
    <row r="1772" spans="27:35" x14ac:dyDescent="0.3">
      <c r="AA1772" s="80" t="s">
        <v>153</v>
      </c>
      <c r="AB1772" s="80" t="s">
        <v>147</v>
      </c>
      <c r="AC1772" s="80" t="s">
        <v>46</v>
      </c>
      <c r="AD1772" s="80" t="s">
        <v>16</v>
      </c>
      <c r="AE1772" s="80" t="s">
        <v>18</v>
      </c>
      <c r="AF1772" s="80" t="s">
        <v>149</v>
      </c>
      <c r="AG1772" s="80">
        <v>10.548378068953753</v>
      </c>
      <c r="AH1772" s="80" t="s">
        <v>33</v>
      </c>
      <c r="AI1772">
        <f t="shared" si="98"/>
        <v>2020</v>
      </c>
    </row>
    <row r="1773" spans="27:35" x14ac:dyDescent="0.3">
      <c r="AA1773" s="80" t="s">
        <v>153</v>
      </c>
      <c r="AB1773" s="80" t="s">
        <v>147</v>
      </c>
      <c r="AC1773" s="80" t="s">
        <v>46</v>
      </c>
      <c r="AD1773" s="80" t="s">
        <v>16</v>
      </c>
      <c r="AE1773" s="80" t="s">
        <v>18</v>
      </c>
      <c r="AF1773" s="80" t="s">
        <v>145</v>
      </c>
      <c r="AG1773" s="80">
        <v>8076.1389286369085</v>
      </c>
      <c r="AH1773" s="80" t="s">
        <v>33</v>
      </c>
      <c r="AI1773">
        <f t="shared" si="98"/>
        <v>2020</v>
      </c>
    </row>
    <row r="1774" spans="27:35" x14ac:dyDescent="0.3">
      <c r="AA1774" s="80" t="s">
        <v>153</v>
      </c>
      <c r="AB1774" s="80" t="s">
        <v>147</v>
      </c>
      <c r="AC1774" s="80" t="s">
        <v>46</v>
      </c>
      <c r="AD1774" s="80" t="s">
        <v>16</v>
      </c>
      <c r="AE1774" s="80" t="s">
        <v>19</v>
      </c>
      <c r="AF1774" s="80" t="s">
        <v>149</v>
      </c>
      <c r="AG1774" s="80">
        <v>3</v>
      </c>
      <c r="AH1774" s="80" t="s">
        <v>33</v>
      </c>
      <c r="AI1774">
        <f t="shared" si="98"/>
        <v>2020</v>
      </c>
    </row>
    <row r="1775" spans="27:35" x14ac:dyDescent="0.3">
      <c r="AA1775" s="80" t="s">
        <v>153</v>
      </c>
      <c r="AB1775" s="80" t="s">
        <v>147</v>
      </c>
      <c r="AC1775" s="80" t="s">
        <v>46</v>
      </c>
      <c r="AD1775" s="80" t="s">
        <v>16</v>
      </c>
      <c r="AE1775" s="80" t="s">
        <v>19</v>
      </c>
      <c r="AF1775" s="80" t="s">
        <v>145</v>
      </c>
      <c r="AG1775" s="80">
        <v>6786.4059782400727</v>
      </c>
      <c r="AH1775" s="80" t="s">
        <v>33</v>
      </c>
      <c r="AI1775">
        <f t="shared" si="98"/>
        <v>2020</v>
      </c>
    </row>
    <row r="1776" spans="27:35" x14ac:dyDescent="0.3">
      <c r="AA1776" s="80" t="s">
        <v>153</v>
      </c>
      <c r="AB1776" s="80" t="s">
        <v>147</v>
      </c>
      <c r="AC1776" s="80" t="s">
        <v>46</v>
      </c>
      <c r="AD1776" s="80" t="s">
        <v>16</v>
      </c>
      <c r="AE1776" s="80" t="s">
        <v>17</v>
      </c>
      <c r="AF1776" s="80" t="s">
        <v>149</v>
      </c>
      <c r="AG1776" s="80">
        <v>3.0967740006744862</v>
      </c>
      <c r="AH1776" s="80" t="s">
        <v>33</v>
      </c>
      <c r="AI1776">
        <f t="shared" si="98"/>
        <v>2020</v>
      </c>
    </row>
    <row r="1777" spans="27:35" x14ac:dyDescent="0.3">
      <c r="AA1777" s="80" t="s">
        <v>153</v>
      </c>
      <c r="AB1777" s="80" t="s">
        <v>147</v>
      </c>
      <c r="AC1777" s="80" t="s">
        <v>46</v>
      </c>
      <c r="AD1777" s="80" t="s">
        <v>16</v>
      </c>
      <c r="AE1777" s="80" t="s">
        <v>17</v>
      </c>
      <c r="AF1777" s="80" t="s">
        <v>145</v>
      </c>
      <c r="AG1777" s="80">
        <v>6683.7140893414617</v>
      </c>
      <c r="AH1777" s="80" t="s">
        <v>33</v>
      </c>
      <c r="AI1777">
        <f t="shared" si="98"/>
        <v>2020</v>
      </c>
    </row>
    <row r="1778" spans="27:35" x14ac:dyDescent="0.3">
      <c r="AA1778" s="80" t="s">
        <v>153</v>
      </c>
      <c r="AB1778" s="80" t="s">
        <v>147</v>
      </c>
      <c r="AC1778" s="80" t="s">
        <v>46</v>
      </c>
      <c r="AD1778" s="80" t="s">
        <v>13</v>
      </c>
      <c r="AE1778" s="80" t="s">
        <v>5</v>
      </c>
      <c r="AF1778" s="80" t="s">
        <v>145</v>
      </c>
      <c r="AG1778" s="80">
        <v>43.650722019374371</v>
      </c>
      <c r="AH1778" s="80" t="s">
        <v>33</v>
      </c>
      <c r="AI1778">
        <f t="shared" si="98"/>
        <v>2020</v>
      </c>
    </row>
    <row r="1779" spans="27:35" x14ac:dyDescent="0.3">
      <c r="AA1779" s="80" t="s">
        <v>153</v>
      </c>
      <c r="AB1779" s="80" t="s">
        <v>147</v>
      </c>
      <c r="AC1779" s="80" t="s">
        <v>46</v>
      </c>
      <c r="AD1779" s="80" t="s">
        <v>13</v>
      </c>
      <c r="AE1779" s="80" t="s">
        <v>7</v>
      </c>
      <c r="AF1779" s="80" t="s">
        <v>145</v>
      </c>
      <c r="AG1779" s="80">
        <v>11310.047811113298</v>
      </c>
      <c r="AH1779" s="80">
        <v>0.58195337999999996</v>
      </c>
      <c r="AI1779">
        <f t="shared" si="98"/>
        <v>2020</v>
      </c>
    </row>
    <row r="1780" spans="27:35" x14ac:dyDescent="0.3">
      <c r="AA1780" s="80" t="s">
        <v>153</v>
      </c>
      <c r="AB1780" s="80" t="s">
        <v>147</v>
      </c>
      <c r="AC1780" s="80" t="s">
        <v>46</v>
      </c>
      <c r="AD1780" s="80" t="s">
        <v>13</v>
      </c>
      <c r="AE1780" s="80" t="s">
        <v>14</v>
      </c>
      <c r="AF1780" s="80" t="s">
        <v>149</v>
      </c>
      <c r="AG1780" s="80">
        <v>1.7419340014457703</v>
      </c>
      <c r="AH1780" s="80">
        <v>0.63571566000000002</v>
      </c>
      <c r="AI1780">
        <f t="shared" si="98"/>
        <v>2020</v>
      </c>
    </row>
    <row r="1781" spans="27:35" x14ac:dyDescent="0.3">
      <c r="AA1781" s="80" t="s">
        <v>153</v>
      </c>
      <c r="AB1781" s="80" t="s">
        <v>147</v>
      </c>
      <c r="AC1781" s="80" t="s">
        <v>46</v>
      </c>
      <c r="AD1781" s="80" t="s">
        <v>13</v>
      </c>
      <c r="AE1781" s="80" t="s">
        <v>14</v>
      </c>
      <c r="AF1781" s="80" t="s">
        <v>145</v>
      </c>
      <c r="AG1781" s="80">
        <v>33931.359061155468</v>
      </c>
      <c r="AH1781" s="80">
        <v>1.15210104</v>
      </c>
      <c r="AI1781">
        <f t="shared" si="98"/>
        <v>2020</v>
      </c>
    </row>
    <row r="1782" spans="27:35" x14ac:dyDescent="0.3">
      <c r="AA1782" s="80" t="s">
        <v>153</v>
      </c>
      <c r="AB1782" s="80" t="s">
        <v>147</v>
      </c>
      <c r="AC1782" s="80" t="s">
        <v>46</v>
      </c>
      <c r="AD1782" s="80" t="s">
        <v>13</v>
      </c>
      <c r="AE1782" s="80" t="s">
        <v>6</v>
      </c>
      <c r="AF1782" s="80" t="s">
        <v>145</v>
      </c>
      <c r="AG1782" s="80">
        <v>274.02558201551437</v>
      </c>
      <c r="AH1782" s="80" t="s">
        <v>33</v>
      </c>
      <c r="AI1782">
        <f t="shared" si="98"/>
        <v>2020</v>
      </c>
    </row>
    <row r="1783" spans="27:35" x14ac:dyDescent="0.3">
      <c r="AA1783" s="80" t="s">
        <v>153</v>
      </c>
      <c r="AB1783" s="80" t="s">
        <v>147</v>
      </c>
      <c r="AC1783" s="80" t="s">
        <v>46</v>
      </c>
      <c r="AD1783" s="80" t="s">
        <v>15</v>
      </c>
      <c r="AE1783" s="80" t="s">
        <v>14</v>
      </c>
      <c r="AF1783" s="80" t="s">
        <v>145</v>
      </c>
      <c r="AG1783" s="80">
        <v>22395.589494992048</v>
      </c>
      <c r="AH1783" s="80">
        <v>0.99477890000000002</v>
      </c>
      <c r="AI1783">
        <f t="shared" si="98"/>
        <v>2020</v>
      </c>
    </row>
    <row r="1784" spans="27:35" x14ac:dyDescent="0.3">
      <c r="AA1784" s="80" t="s">
        <v>153</v>
      </c>
      <c r="AB1784" s="80" t="s">
        <v>147</v>
      </c>
      <c r="AC1784" s="80" t="s">
        <v>46</v>
      </c>
      <c r="AD1784" s="80" t="s">
        <v>15</v>
      </c>
      <c r="AE1784" s="80" t="s">
        <v>12</v>
      </c>
      <c r="AF1784" s="80" t="s">
        <v>145</v>
      </c>
      <c r="AG1784" s="80">
        <v>857.98665097355843</v>
      </c>
      <c r="AH1784" s="80">
        <v>0.47786068999999998</v>
      </c>
      <c r="AI1784">
        <f t="shared" si="98"/>
        <v>2020</v>
      </c>
    </row>
    <row r="1785" spans="27:35" x14ac:dyDescent="0.3">
      <c r="AA1785" s="80" t="s">
        <v>153</v>
      </c>
      <c r="AB1785" s="80" t="s">
        <v>147</v>
      </c>
      <c r="AC1785" s="80" t="s">
        <v>46</v>
      </c>
      <c r="AD1785" s="80" t="s">
        <v>4</v>
      </c>
      <c r="AE1785" s="80" t="s">
        <v>5</v>
      </c>
      <c r="AF1785" s="80" t="s">
        <v>145</v>
      </c>
      <c r="AG1785" s="80">
        <v>6348.6705630421638</v>
      </c>
      <c r="AH1785" s="80" t="s">
        <v>33</v>
      </c>
      <c r="AI1785">
        <f t="shared" si="98"/>
        <v>2020</v>
      </c>
    </row>
    <row r="1786" spans="27:35" x14ac:dyDescent="0.3">
      <c r="AA1786" s="80" t="s">
        <v>153</v>
      </c>
      <c r="AB1786" s="80" t="s">
        <v>147</v>
      </c>
      <c r="AC1786" s="80" t="s">
        <v>46</v>
      </c>
      <c r="AD1786" s="80" t="s">
        <v>4</v>
      </c>
      <c r="AE1786" s="80" t="s">
        <v>7</v>
      </c>
      <c r="AF1786" s="80" t="s">
        <v>145</v>
      </c>
      <c r="AG1786" s="80">
        <v>269133.08295639232</v>
      </c>
      <c r="AH1786" s="80">
        <v>0.77893635999999999</v>
      </c>
      <c r="AI1786">
        <f t="shared" si="98"/>
        <v>2020</v>
      </c>
    </row>
    <row r="1787" spans="27:35" x14ac:dyDescent="0.3">
      <c r="AA1787" s="80" t="s">
        <v>153</v>
      </c>
      <c r="AB1787" s="80" t="s">
        <v>147</v>
      </c>
      <c r="AC1787" s="80" t="s">
        <v>46</v>
      </c>
      <c r="AD1787" s="80" t="s">
        <v>4</v>
      </c>
      <c r="AE1787" s="80" t="s">
        <v>8</v>
      </c>
      <c r="AF1787" s="80" t="s">
        <v>145</v>
      </c>
      <c r="AG1787" s="80">
        <v>94397.268810041249</v>
      </c>
      <c r="AH1787" s="80">
        <v>1.5822055900000001</v>
      </c>
      <c r="AI1787">
        <f t="shared" si="98"/>
        <v>2020</v>
      </c>
    </row>
    <row r="1788" spans="27:35" x14ac:dyDescent="0.3">
      <c r="AA1788" s="80" t="s">
        <v>153</v>
      </c>
      <c r="AB1788" s="80" t="s">
        <v>147</v>
      </c>
      <c r="AC1788" s="80" t="s">
        <v>46</v>
      </c>
      <c r="AD1788" s="80" t="s">
        <v>4</v>
      </c>
      <c r="AE1788" s="80" t="s">
        <v>9</v>
      </c>
      <c r="AF1788" s="80" t="s">
        <v>145</v>
      </c>
      <c r="AG1788" s="80">
        <v>51663.936032690108</v>
      </c>
      <c r="AH1788" s="80">
        <v>0.88786447000000002</v>
      </c>
      <c r="AI1788">
        <f t="shared" si="98"/>
        <v>2020</v>
      </c>
    </row>
    <row r="1789" spans="27:35" x14ac:dyDescent="0.3">
      <c r="AA1789" s="80" t="s">
        <v>153</v>
      </c>
      <c r="AB1789" s="80" t="s">
        <v>147</v>
      </c>
      <c r="AC1789" s="80" t="s">
        <v>46</v>
      </c>
      <c r="AD1789" s="80" t="s">
        <v>4</v>
      </c>
      <c r="AE1789" s="80" t="s">
        <v>6</v>
      </c>
      <c r="AF1789" s="80" t="s">
        <v>145</v>
      </c>
      <c r="AG1789" s="80">
        <v>21195.298018805683</v>
      </c>
      <c r="AH1789" s="80" t="s">
        <v>33</v>
      </c>
      <c r="AI1789">
        <f t="shared" si="98"/>
        <v>2020</v>
      </c>
    </row>
    <row r="1790" spans="27:35" x14ac:dyDescent="0.3">
      <c r="AA1790" s="80" t="s">
        <v>153</v>
      </c>
      <c r="AB1790" s="80" t="s">
        <v>147</v>
      </c>
      <c r="AC1790" s="80" t="s">
        <v>46</v>
      </c>
      <c r="AD1790" s="80" t="s">
        <v>4</v>
      </c>
      <c r="AE1790" s="80" t="s">
        <v>10</v>
      </c>
      <c r="AF1790" s="80" t="s">
        <v>145</v>
      </c>
      <c r="AG1790" s="80">
        <v>1250.4382451400161</v>
      </c>
      <c r="AH1790" s="80">
        <v>2.7576163899999999</v>
      </c>
      <c r="AI1790">
        <f t="shared" si="98"/>
        <v>2020</v>
      </c>
    </row>
    <row r="1791" spans="27:35" x14ac:dyDescent="0.3">
      <c r="AA1791" s="80" t="s">
        <v>153</v>
      </c>
      <c r="AB1791" s="80" t="s">
        <v>147</v>
      </c>
      <c r="AC1791" s="80" t="s">
        <v>46</v>
      </c>
      <c r="AD1791" s="80" t="s">
        <v>11</v>
      </c>
      <c r="AE1791" s="80" t="s">
        <v>8</v>
      </c>
      <c r="AF1791" s="80" t="s">
        <v>145</v>
      </c>
      <c r="AG1791" s="80">
        <v>22331.889634393156</v>
      </c>
      <c r="AH1791" s="80">
        <v>1.0312911600000001</v>
      </c>
      <c r="AI1791">
        <f t="shared" si="98"/>
        <v>2020</v>
      </c>
    </row>
    <row r="1792" spans="27:35" x14ac:dyDescent="0.3">
      <c r="AA1792" s="80" t="s">
        <v>153</v>
      </c>
      <c r="AB1792" s="80" t="s">
        <v>147</v>
      </c>
      <c r="AC1792" s="80" t="s">
        <v>46</v>
      </c>
      <c r="AD1792" s="80" t="s">
        <v>11</v>
      </c>
      <c r="AE1792" s="80" t="s">
        <v>9</v>
      </c>
      <c r="AF1792" s="80" t="s">
        <v>145</v>
      </c>
      <c r="AG1792" s="80">
        <v>5061.8508973643184</v>
      </c>
      <c r="AH1792" s="80">
        <v>0.65291354999999995</v>
      </c>
      <c r="AI1792">
        <f t="shared" si="98"/>
        <v>2020</v>
      </c>
    </row>
    <row r="1793" spans="27:35" x14ac:dyDescent="0.3">
      <c r="AA1793" s="80" t="s">
        <v>153</v>
      </c>
      <c r="AB1793" s="80" t="s">
        <v>147</v>
      </c>
      <c r="AC1793" s="80" t="s">
        <v>46</v>
      </c>
      <c r="AD1793" s="80" t="s">
        <v>11</v>
      </c>
      <c r="AE1793" s="80" t="s">
        <v>10</v>
      </c>
      <c r="AF1793" s="80" t="s">
        <v>145</v>
      </c>
      <c r="AG1793" s="80">
        <v>218.46384599804878</v>
      </c>
      <c r="AH1793" s="80">
        <v>1.66899043</v>
      </c>
      <c r="AI1793">
        <f t="shared" si="98"/>
        <v>2020</v>
      </c>
    </row>
    <row r="1794" spans="27:35" x14ac:dyDescent="0.3">
      <c r="AA1794" s="80" t="s">
        <v>153</v>
      </c>
      <c r="AB1794" s="80" t="s">
        <v>147</v>
      </c>
      <c r="AC1794" s="80" t="s">
        <v>46</v>
      </c>
      <c r="AD1794" s="80" t="s">
        <v>11</v>
      </c>
      <c r="AE1794" s="80" t="s">
        <v>12</v>
      </c>
      <c r="AF1794" s="80" t="s">
        <v>145</v>
      </c>
      <c r="AG1794" s="80">
        <v>2810.7029921114445</v>
      </c>
      <c r="AH1794" s="80">
        <v>0.65461221999999997</v>
      </c>
      <c r="AI1794">
        <f t="shared" si="98"/>
        <v>2020</v>
      </c>
    </row>
    <row r="1795" spans="27:35" x14ac:dyDescent="0.3">
      <c r="AA1795" s="80" t="s">
        <v>153</v>
      </c>
      <c r="AB1795" s="80" t="s">
        <v>147</v>
      </c>
      <c r="AC1795" s="80" t="s">
        <v>55</v>
      </c>
      <c r="AD1795" s="80" t="s">
        <v>27</v>
      </c>
      <c r="AE1795" s="80" t="s">
        <v>28</v>
      </c>
      <c r="AF1795" s="80" t="s">
        <v>145</v>
      </c>
      <c r="AG1795" s="80">
        <v>503.61290198564529</v>
      </c>
      <c r="AH1795" s="80" t="s">
        <v>33</v>
      </c>
      <c r="AI1795">
        <f t="shared" si="98"/>
        <v>2020</v>
      </c>
    </row>
    <row r="1796" spans="27:35" x14ac:dyDescent="0.3">
      <c r="AA1796" s="80" t="s">
        <v>153</v>
      </c>
      <c r="AB1796" s="80" t="s">
        <v>147</v>
      </c>
      <c r="AC1796" s="80" t="s">
        <v>55</v>
      </c>
      <c r="AD1796" s="80" t="s">
        <v>20</v>
      </c>
      <c r="AE1796" s="80" t="s">
        <v>5</v>
      </c>
      <c r="AF1796" s="80" t="s">
        <v>145</v>
      </c>
      <c r="AG1796" s="80">
        <v>76.548386991024017</v>
      </c>
      <c r="AH1796" s="80" t="s">
        <v>33</v>
      </c>
      <c r="AI1796">
        <f t="shared" si="98"/>
        <v>2020</v>
      </c>
    </row>
    <row r="1797" spans="27:35" x14ac:dyDescent="0.3">
      <c r="AA1797" s="80" t="s">
        <v>153</v>
      </c>
      <c r="AB1797" s="80" t="s">
        <v>147</v>
      </c>
      <c r="AC1797" s="80" t="s">
        <v>55</v>
      </c>
      <c r="AD1797" s="80" t="s">
        <v>20</v>
      </c>
      <c r="AE1797" s="80" t="s">
        <v>7</v>
      </c>
      <c r="AF1797" s="80" t="s">
        <v>145</v>
      </c>
      <c r="AG1797" s="80">
        <v>34759.06668144092</v>
      </c>
      <c r="AH1797" s="80" t="s">
        <v>33</v>
      </c>
      <c r="AI1797">
        <f t="shared" si="98"/>
        <v>2020</v>
      </c>
    </row>
    <row r="1798" spans="27:35" x14ac:dyDescent="0.3">
      <c r="AA1798" s="80" t="s">
        <v>153</v>
      </c>
      <c r="AB1798" s="80" t="s">
        <v>147</v>
      </c>
      <c r="AC1798" s="80" t="s">
        <v>55</v>
      </c>
      <c r="AD1798" s="80" t="s">
        <v>20</v>
      </c>
      <c r="AE1798" s="80" t="s">
        <v>14</v>
      </c>
      <c r="AF1798" s="80" t="s">
        <v>145</v>
      </c>
      <c r="AG1798" s="80">
        <v>10731.329240143299</v>
      </c>
      <c r="AH1798" s="80" t="s">
        <v>33</v>
      </c>
      <c r="AI1798">
        <f t="shared" si="98"/>
        <v>2020</v>
      </c>
    </row>
    <row r="1799" spans="27:35" x14ac:dyDescent="0.3">
      <c r="AA1799" s="80" t="s">
        <v>153</v>
      </c>
      <c r="AB1799" s="80" t="s">
        <v>147</v>
      </c>
      <c r="AC1799" s="80" t="s">
        <v>55</v>
      </c>
      <c r="AD1799" s="80" t="s">
        <v>20</v>
      </c>
      <c r="AE1799" s="80" t="s">
        <v>6</v>
      </c>
      <c r="AF1799" s="80" t="s">
        <v>145</v>
      </c>
      <c r="AG1799" s="80">
        <v>1432.963288038969</v>
      </c>
      <c r="AH1799" s="80" t="s">
        <v>33</v>
      </c>
      <c r="AI1799">
        <f t="shared" si="98"/>
        <v>2020</v>
      </c>
    </row>
    <row r="1800" spans="27:35" x14ac:dyDescent="0.3">
      <c r="AA1800" s="80" t="s">
        <v>153</v>
      </c>
      <c r="AB1800" s="80" t="s">
        <v>147</v>
      </c>
      <c r="AC1800" s="80" t="s">
        <v>55</v>
      </c>
      <c r="AD1800" s="80" t="s">
        <v>24</v>
      </c>
      <c r="AE1800" s="80" t="s">
        <v>22</v>
      </c>
      <c r="AF1800" s="80" t="s">
        <v>145</v>
      </c>
      <c r="AG1800" s="80">
        <v>1147.8720780014992</v>
      </c>
      <c r="AH1800" s="80" t="s">
        <v>33</v>
      </c>
      <c r="AI1800">
        <f t="shared" si="98"/>
        <v>2020</v>
      </c>
    </row>
    <row r="1801" spans="27:35" x14ac:dyDescent="0.3">
      <c r="AA1801" s="80" t="s">
        <v>153</v>
      </c>
      <c r="AB1801" s="80" t="s">
        <v>147</v>
      </c>
      <c r="AC1801" s="80" t="s">
        <v>55</v>
      </c>
      <c r="AD1801" s="80" t="s">
        <v>24</v>
      </c>
      <c r="AE1801" s="80" t="s">
        <v>23</v>
      </c>
      <c r="AF1801" s="80" t="s">
        <v>145</v>
      </c>
      <c r="AG1801" s="80">
        <v>683.15461501479149</v>
      </c>
      <c r="AH1801" s="80" t="s">
        <v>33</v>
      </c>
      <c r="AI1801">
        <f t="shared" si="98"/>
        <v>2020</v>
      </c>
    </row>
    <row r="1802" spans="27:35" x14ac:dyDescent="0.3">
      <c r="AA1802" s="80" t="s">
        <v>153</v>
      </c>
      <c r="AB1802" s="80" t="s">
        <v>147</v>
      </c>
      <c r="AC1802" s="80" t="s">
        <v>55</v>
      </c>
      <c r="AD1802" s="80" t="s">
        <v>116</v>
      </c>
      <c r="AE1802" s="80" t="s">
        <v>22</v>
      </c>
      <c r="AF1802" s="80" t="s">
        <v>149</v>
      </c>
      <c r="AG1802" s="80">
        <v>0.80645102262496948</v>
      </c>
      <c r="AH1802" s="80" t="s">
        <v>33</v>
      </c>
      <c r="AI1802">
        <f t="shared" ref="AI1802:AI1865" si="99">VALUE(LEFT(AA1802,4))</f>
        <v>2020</v>
      </c>
    </row>
    <row r="1803" spans="27:35" x14ac:dyDescent="0.3">
      <c r="AA1803" s="80" t="s">
        <v>153</v>
      </c>
      <c r="AB1803" s="80" t="s">
        <v>147</v>
      </c>
      <c r="AC1803" s="80" t="s">
        <v>55</v>
      </c>
      <c r="AD1803" s="80" t="s">
        <v>116</v>
      </c>
      <c r="AE1803" s="80" t="s">
        <v>22</v>
      </c>
      <c r="AF1803" s="80" t="s">
        <v>145</v>
      </c>
      <c r="AG1803" s="80">
        <v>4191.207987960428</v>
      </c>
      <c r="AH1803" s="80" t="s">
        <v>33</v>
      </c>
      <c r="AI1803">
        <f t="shared" si="99"/>
        <v>2020</v>
      </c>
    </row>
    <row r="1804" spans="27:35" x14ac:dyDescent="0.3">
      <c r="AA1804" s="80" t="s">
        <v>153</v>
      </c>
      <c r="AB1804" s="80" t="s">
        <v>147</v>
      </c>
      <c r="AC1804" s="80" t="s">
        <v>55</v>
      </c>
      <c r="AD1804" s="80" t="s">
        <v>116</v>
      </c>
      <c r="AE1804" s="80" t="s">
        <v>23</v>
      </c>
      <c r="AF1804" s="80" t="s">
        <v>145</v>
      </c>
      <c r="AG1804" s="80">
        <v>3137.8298000842333</v>
      </c>
      <c r="AH1804" s="80" t="s">
        <v>33</v>
      </c>
      <c r="AI1804">
        <f t="shared" si="99"/>
        <v>2020</v>
      </c>
    </row>
    <row r="1805" spans="27:35" x14ac:dyDescent="0.3">
      <c r="AA1805" s="80" t="s">
        <v>153</v>
      </c>
      <c r="AB1805" s="80" t="s">
        <v>147</v>
      </c>
      <c r="AC1805" s="80" t="s">
        <v>55</v>
      </c>
      <c r="AD1805" s="80" t="s">
        <v>26</v>
      </c>
      <c r="AE1805" s="80" t="s">
        <v>18</v>
      </c>
      <c r="AF1805" s="80" t="s">
        <v>145</v>
      </c>
      <c r="AG1805" s="80">
        <v>16099.469383120537</v>
      </c>
      <c r="AH1805" s="80" t="s">
        <v>33</v>
      </c>
      <c r="AI1805">
        <f t="shared" si="99"/>
        <v>2020</v>
      </c>
    </row>
    <row r="1806" spans="27:35" x14ac:dyDescent="0.3">
      <c r="AA1806" s="80" t="s">
        <v>153</v>
      </c>
      <c r="AB1806" s="80" t="s">
        <v>147</v>
      </c>
      <c r="AC1806" s="80" t="s">
        <v>55</v>
      </c>
      <c r="AD1806" s="80" t="s">
        <v>26</v>
      </c>
      <c r="AE1806" s="80" t="s">
        <v>19</v>
      </c>
      <c r="AF1806" s="80" t="s">
        <v>149</v>
      </c>
      <c r="AG1806" s="80">
        <v>2.6129019856452942</v>
      </c>
      <c r="AH1806" s="80" t="s">
        <v>33</v>
      </c>
      <c r="AI1806">
        <f t="shared" si="99"/>
        <v>2020</v>
      </c>
    </row>
    <row r="1807" spans="27:35" x14ac:dyDescent="0.3">
      <c r="AA1807" s="80" t="s">
        <v>153</v>
      </c>
      <c r="AB1807" s="80" t="s">
        <v>147</v>
      </c>
      <c r="AC1807" s="80" t="s">
        <v>55</v>
      </c>
      <c r="AD1807" s="80" t="s">
        <v>26</v>
      </c>
      <c r="AE1807" s="80" t="s">
        <v>19</v>
      </c>
      <c r="AF1807" s="80" t="s">
        <v>145</v>
      </c>
      <c r="AG1807" s="80">
        <v>24451.183491420001</v>
      </c>
      <c r="AH1807" s="80" t="s">
        <v>33</v>
      </c>
      <c r="AI1807">
        <f t="shared" si="99"/>
        <v>2020</v>
      </c>
    </row>
    <row r="1808" spans="27:35" x14ac:dyDescent="0.3">
      <c r="AA1808" s="80" t="s">
        <v>153</v>
      </c>
      <c r="AB1808" s="80" t="s">
        <v>147</v>
      </c>
      <c r="AC1808" s="80" t="s">
        <v>55</v>
      </c>
      <c r="AD1808" s="80" t="s">
        <v>26</v>
      </c>
      <c r="AE1808" s="80" t="s">
        <v>17</v>
      </c>
      <c r="AF1808" s="80" t="s">
        <v>145</v>
      </c>
      <c r="AG1808" s="80">
        <v>1969.3125680088997</v>
      </c>
      <c r="AH1808" s="80" t="s">
        <v>33</v>
      </c>
      <c r="AI1808">
        <f t="shared" si="99"/>
        <v>2020</v>
      </c>
    </row>
    <row r="1809" spans="27:35" x14ac:dyDescent="0.3">
      <c r="AA1809" s="80" t="s">
        <v>153</v>
      </c>
      <c r="AB1809" s="80" t="s">
        <v>147</v>
      </c>
      <c r="AC1809" s="80" t="s">
        <v>55</v>
      </c>
      <c r="AD1809" s="80" t="s">
        <v>25</v>
      </c>
      <c r="AE1809" s="80" t="s">
        <v>18</v>
      </c>
      <c r="AF1809" s="80" t="s">
        <v>145</v>
      </c>
      <c r="AG1809" s="80">
        <v>151.06451600044966</v>
      </c>
      <c r="AH1809" s="80" t="s">
        <v>33</v>
      </c>
      <c r="AI1809">
        <f t="shared" si="99"/>
        <v>2020</v>
      </c>
    </row>
    <row r="1810" spans="27:35" x14ac:dyDescent="0.3">
      <c r="AA1810" s="80" t="s">
        <v>153</v>
      </c>
      <c r="AB1810" s="80" t="s">
        <v>147</v>
      </c>
      <c r="AC1810" s="80" t="s">
        <v>55</v>
      </c>
      <c r="AD1810" s="80" t="s">
        <v>25</v>
      </c>
      <c r="AE1810" s="80" t="s">
        <v>19</v>
      </c>
      <c r="AF1810" s="80" t="s">
        <v>145</v>
      </c>
      <c r="AG1810" s="80">
        <v>2885.2814190164208</v>
      </c>
      <c r="AH1810" s="80" t="s">
        <v>33</v>
      </c>
      <c r="AI1810">
        <f t="shared" si="99"/>
        <v>2020</v>
      </c>
    </row>
    <row r="1811" spans="27:35" x14ac:dyDescent="0.3">
      <c r="AA1811" s="80" t="s">
        <v>153</v>
      </c>
      <c r="AB1811" s="80" t="s">
        <v>147</v>
      </c>
      <c r="AC1811" s="80" t="s">
        <v>55</v>
      </c>
      <c r="AD1811" s="80" t="s">
        <v>25</v>
      </c>
      <c r="AE1811" s="80" t="s">
        <v>17</v>
      </c>
      <c r="AF1811" s="80" t="s">
        <v>145</v>
      </c>
      <c r="AG1811" s="80">
        <v>1519</v>
      </c>
      <c r="AH1811" s="80" t="s">
        <v>33</v>
      </c>
      <c r="AI1811">
        <f t="shared" si="99"/>
        <v>2020</v>
      </c>
    </row>
    <row r="1812" spans="27:35" x14ac:dyDescent="0.3">
      <c r="AA1812" s="80" t="s">
        <v>153</v>
      </c>
      <c r="AB1812" s="80" t="s">
        <v>147</v>
      </c>
      <c r="AC1812" s="80" t="s">
        <v>55</v>
      </c>
      <c r="AD1812" s="80" t="s">
        <v>16</v>
      </c>
      <c r="AE1812" s="80" t="s">
        <v>18</v>
      </c>
      <c r="AF1812" s="80" t="s">
        <v>149</v>
      </c>
      <c r="AG1812" s="80">
        <v>35.838687237352133</v>
      </c>
      <c r="AH1812" s="80" t="s">
        <v>33</v>
      </c>
      <c r="AI1812">
        <f t="shared" si="99"/>
        <v>2020</v>
      </c>
    </row>
    <row r="1813" spans="27:35" x14ac:dyDescent="0.3">
      <c r="AA1813" s="80" t="s">
        <v>153</v>
      </c>
      <c r="AB1813" s="80" t="s">
        <v>147</v>
      </c>
      <c r="AC1813" s="80" t="s">
        <v>55</v>
      </c>
      <c r="AD1813" s="80" t="s">
        <v>16</v>
      </c>
      <c r="AE1813" s="80" t="s">
        <v>18</v>
      </c>
      <c r="AF1813" s="80" t="s">
        <v>145</v>
      </c>
      <c r="AG1813" s="80">
        <v>18710.634804453701</v>
      </c>
      <c r="AH1813" s="80" t="s">
        <v>33</v>
      </c>
      <c r="AI1813">
        <f t="shared" si="99"/>
        <v>2020</v>
      </c>
    </row>
    <row r="1814" spans="27:35" x14ac:dyDescent="0.3">
      <c r="AA1814" s="80" t="s">
        <v>153</v>
      </c>
      <c r="AB1814" s="80" t="s">
        <v>147</v>
      </c>
      <c r="AC1814" s="80" t="s">
        <v>55</v>
      </c>
      <c r="AD1814" s="80" t="s">
        <v>16</v>
      </c>
      <c r="AE1814" s="80" t="s">
        <v>19</v>
      </c>
      <c r="AF1814" s="80" t="s">
        <v>149</v>
      </c>
      <c r="AG1814" s="80">
        <v>9.1290300488471985</v>
      </c>
      <c r="AH1814" s="80" t="s">
        <v>33</v>
      </c>
      <c r="AI1814">
        <f t="shared" si="99"/>
        <v>2020</v>
      </c>
    </row>
    <row r="1815" spans="27:35" x14ac:dyDescent="0.3">
      <c r="AA1815" s="80" t="s">
        <v>153</v>
      </c>
      <c r="AB1815" s="80" t="s">
        <v>147</v>
      </c>
      <c r="AC1815" s="80" t="s">
        <v>55</v>
      </c>
      <c r="AD1815" s="80" t="s">
        <v>16</v>
      </c>
      <c r="AE1815" s="80" t="s">
        <v>19</v>
      </c>
      <c r="AF1815" s="80" t="s">
        <v>145</v>
      </c>
      <c r="AG1815" s="80">
        <v>15212.566106453538</v>
      </c>
      <c r="AH1815" s="80" t="s">
        <v>33</v>
      </c>
      <c r="AI1815">
        <f t="shared" si="99"/>
        <v>2020</v>
      </c>
    </row>
    <row r="1816" spans="27:35" x14ac:dyDescent="0.3">
      <c r="AA1816" s="80" t="s">
        <v>153</v>
      </c>
      <c r="AB1816" s="80" t="s">
        <v>147</v>
      </c>
      <c r="AC1816" s="80" t="s">
        <v>55</v>
      </c>
      <c r="AD1816" s="80" t="s">
        <v>16</v>
      </c>
      <c r="AE1816" s="80" t="s">
        <v>17</v>
      </c>
      <c r="AF1816" s="80" t="s">
        <v>145</v>
      </c>
      <c r="AG1816" s="80">
        <v>12561.53603598848</v>
      </c>
      <c r="AH1816" s="80" t="s">
        <v>33</v>
      </c>
      <c r="AI1816">
        <f t="shared" si="99"/>
        <v>2020</v>
      </c>
    </row>
    <row r="1817" spans="27:35" x14ac:dyDescent="0.3">
      <c r="AA1817" s="80" t="s">
        <v>153</v>
      </c>
      <c r="AB1817" s="80" t="s">
        <v>147</v>
      </c>
      <c r="AC1817" s="80" t="s">
        <v>55</v>
      </c>
      <c r="AD1817" s="80" t="s">
        <v>13</v>
      </c>
      <c r="AE1817" s="80" t="s">
        <v>5</v>
      </c>
      <c r="AF1817" s="80" t="s">
        <v>145</v>
      </c>
      <c r="AG1817" s="80">
        <v>99.264732010662556</v>
      </c>
      <c r="AH1817" s="80" t="s">
        <v>33</v>
      </c>
      <c r="AI1817">
        <f t="shared" si="99"/>
        <v>2020</v>
      </c>
    </row>
    <row r="1818" spans="27:35" x14ac:dyDescent="0.3">
      <c r="AA1818" s="80" t="s">
        <v>153</v>
      </c>
      <c r="AB1818" s="80" t="s">
        <v>147</v>
      </c>
      <c r="AC1818" s="80" t="s">
        <v>55</v>
      </c>
      <c r="AD1818" s="80" t="s">
        <v>13</v>
      </c>
      <c r="AE1818" s="80" t="s">
        <v>7</v>
      </c>
      <c r="AF1818" s="80" t="s">
        <v>145</v>
      </c>
      <c r="AG1818" s="80">
        <v>29194.85424625501</v>
      </c>
      <c r="AH1818" s="80">
        <v>0.68436554000000005</v>
      </c>
      <c r="AI1818">
        <f t="shared" si="99"/>
        <v>2020</v>
      </c>
    </row>
    <row r="1819" spans="27:35" x14ac:dyDescent="0.3">
      <c r="AA1819" s="80" t="s">
        <v>153</v>
      </c>
      <c r="AB1819" s="80" t="s">
        <v>147</v>
      </c>
      <c r="AC1819" s="80" t="s">
        <v>55</v>
      </c>
      <c r="AD1819" s="80" t="s">
        <v>13</v>
      </c>
      <c r="AE1819" s="80" t="s">
        <v>14</v>
      </c>
      <c r="AF1819" s="80" t="s">
        <v>149</v>
      </c>
      <c r="AG1819" s="80">
        <v>0.93548302352428436</v>
      </c>
      <c r="AH1819" s="80" t="s">
        <v>33</v>
      </c>
      <c r="AI1819">
        <f t="shared" si="99"/>
        <v>2020</v>
      </c>
    </row>
    <row r="1820" spans="27:35" x14ac:dyDescent="0.3">
      <c r="AA1820" s="80" t="s">
        <v>153</v>
      </c>
      <c r="AB1820" s="80" t="s">
        <v>147</v>
      </c>
      <c r="AC1820" s="80" t="s">
        <v>55</v>
      </c>
      <c r="AD1820" s="80" t="s">
        <v>13</v>
      </c>
      <c r="AE1820" s="80" t="s">
        <v>14</v>
      </c>
      <c r="AF1820" s="80" t="s">
        <v>145</v>
      </c>
      <c r="AG1820" s="80">
        <v>83436.188448343426</v>
      </c>
      <c r="AH1820" s="80">
        <v>1.16574752</v>
      </c>
      <c r="AI1820">
        <f t="shared" si="99"/>
        <v>2020</v>
      </c>
    </row>
    <row r="1821" spans="27:35" x14ac:dyDescent="0.3">
      <c r="AA1821" s="80" t="s">
        <v>153</v>
      </c>
      <c r="AB1821" s="80" t="s">
        <v>147</v>
      </c>
      <c r="AC1821" s="80" t="s">
        <v>55</v>
      </c>
      <c r="AD1821" s="80" t="s">
        <v>13</v>
      </c>
      <c r="AE1821" s="80" t="s">
        <v>6</v>
      </c>
      <c r="AF1821" s="80" t="s">
        <v>145</v>
      </c>
      <c r="AG1821" s="80">
        <v>724.25249698758125</v>
      </c>
      <c r="AH1821" s="80" t="s">
        <v>33</v>
      </c>
      <c r="AI1821">
        <f t="shared" si="99"/>
        <v>2020</v>
      </c>
    </row>
    <row r="1822" spans="27:35" x14ac:dyDescent="0.3">
      <c r="AA1822" s="80" t="s">
        <v>153</v>
      </c>
      <c r="AB1822" s="80" t="s">
        <v>147</v>
      </c>
      <c r="AC1822" s="80" t="s">
        <v>55</v>
      </c>
      <c r="AD1822" s="80" t="s">
        <v>15</v>
      </c>
      <c r="AE1822" s="80" t="s">
        <v>14</v>
      </c>
      <c r="AF1822" s="80" t="s">
        <v>149</v>
      </c>
      <c r="AG1822" s="80">
        <v>0.29032200574874878</v>
      </c>
      <c r="AH1822" s="80">
        <v>1.2777793399999999</v>
      </c>
      <c r="AI1822">
        <f t="shared" si="99"/>
        <v>2020</v>
      </c>
    </row>
    <row r="1823" spans="27:35" x14ac:dyDescent="0.3">
      <c r="AA1823" s="80" t="s">
        <v>153</v>
      </c>
      <c r="AB1823" s="80" t="s">
        <v>147</v>
      </c>
      <c r="AC1823" s="80" t="s">
        <v>55</v>
      </c>
      <c r="AD1823" s="80" t="s">
        <v>15</v>
      </c>
      <c r="AE1823" s="80" t="s">
        <v>14</v>
      </c>
      <c r="AF1823" s="80" t="s">
        <v>145</v>
      </c>
      <c r="AG1823" s="80">
        <v>60913.788530930877</v>
      </c>
      <c r="AH1823" s="80">
        <v>1.0451922300000001</v>
      </c>
      <c r="AI1823">
        <f t="shared" si="99"/>
        <v>2020</v>
      </c>
    </row>
    <row r="1824" spans="27:35" x14ac:dyDescent="0.3">
      <c r="AA1824" s="80" t="s">
        <v>153</v>
      </c>
      <c r="AB1824" s="80" t="s">
        <v>147</v>
      </c>
      <c r="AC1824" s="80" t="s">
        <v>55</v>
      </c>
      <c r="AD1824" s="80" t="s">
        <v>15</v>
      </c>
      <c r="AE1824" s="80" t="s">
        <v>12</v>
      </c>
      <c r="AF1824" s="80" t="s">
        <v>145</v>
      </c>
      <c r="AG1824" s="80">
        <v>3057.2491639852524</v>
      </c>
      <c r="AH1824" s="80">
        <v>0.48448999999999998</v>
      </c>
      <c r="AI1824">
        <f t="shared" si="99"/>
        <v>2020</v>
      </c>
    </row>
    <row r="1825" spans="27:35" x14ac:dyDescent="0.3">
      <c r="AA1825" s="80" t="s">
        <v>153</v>
      </c>
      <c r="AB1825" s="80" t="s">
        <v>147</v>
      </c>
      <c r="AC1825" s="80" t="s">
        <v>55</v>
      </c>
      <c r="AD1825" s="80" t="s">
        <v>4</v>
      </c>
      <c r="AE1825" s="80" t="s">
        <v>5</v>
      </c>
      <c r="AF1825" s="80" t="s">
        <v>145</v>
      </c>
      <c r="AG1825" s="80">
        <v>16749.375469498336</v>
      </c>
      <c r="AH1825" s="80" t="s">
        <v>33</v>
      </c>
      <c r="AI1825">
        <f t="shared" si="99"/>
        <v>2020</v>
      </c>
    </row>
    <row r="1826" spans="27:35" x14ac:dyDescent="0.3">
      <c r="AA1826" s="80" t="s">
        <v>153</v>
      </c>
      <c r="AB1826" s="80" t="s">
        <v>147</v>
      </c>
      <c r="AC1826" s="80" t="s">
        <v>55</v>
      </c>
      <c r="AD1826" s="80" t="s">
        <v>4</v>
      </c>
      <c r="AE1826" s="80" t="s">
        <v>7</v>
      </c>
      <c r="AF1826" s="80" t="s">
        <v>145</v>
      </c>
      <c r="AG1826" s="80">
        <v>745342.11057282612</v>
      </c>
      <c r="AH1826" s="80">
        <v>0.78995550999999997</v>
      </c>
      <c r="AI1826">
        <f t="shared" si="99"/>
        <v>2020</v>
      </c>
    </row>
    <row r="1827" spans="27:35" x14ac:dyDescent="0.3">
      <c r="AA1827" s="80" t="s">
        <v>153</v>
      </c>
      <c r="AB1827" s="80" t="s">
        <v>147</v>
      </c>
      <c r="AC1827" s="80" t="s">
        <v>55</v>
      </c>
      <c r="AD1827" s="80" t="s">
        <v>4</v>
      </c>
      <c r="AE1827" s="80" t="s">
        <v>8</v>
      </c>
      <c r="AF1827" s="80" t="s">
        <v>145</v>
      </c>
      <c r="AG1827" s="80">
        <v>268794.72280474007</v>
      </c>
      <c r="AH1827" s="80">
        <v>1.57950301</v>
      </c>
      <c r="AI1827">
        <f t="shared" si="99"/>
        <v>2020</v>
      </c>
    </row>
    <row r="1828" spans="27:35" x14ac:dyDescent="0.3">
      <c r="AA1828" s="80" t="s">
        <v>153</v>
      </c>
      <c r="AB1828" s="80" t="s">
        <v>147</v>
      </c>
      <c r="AC1828" s="80" t="s">
        <v>55</v>
      </c>
      <c r="AD1828" s="80" t="s">
        <v>4</v>
      </c>
      <c r="AE1828" s="80" t="s">
        <v>9</v>
      </c>
      <c r="AF1828" s="80" t="s">
        <v>145</v>
      </c>
      <c r="AG1828" s="80">
        <v>153417.81169758365</v>
      </c>
      <c r="AH1828" s="80">
        <v>0.90097983999999998</v>
      </c>
      <c r="AI1828">
        <f t="shared" si="99"/>
        <v>2020</v>
      </c>
    </row>
    <row r="1829" spans="27:35" x14ac:dyDescent="0.3">
      <c r="AA1829" s="80" t="s">
        <v>153</v>
      </c>
      <c r="AB1829" s="80" t="s">
        <v>147</v>
      </c>
      <c r="AC1829" s="80" t="s">
        <v>55</v>
      </c>
      <c r="AD1829" s="80" t="s">
        <v>4</v>
      </c>
      <c r="AE1829" s="80" t="s">
        <v>6</v>
      </c>
      <c r="AF1829" s="80" t="s">
        <v>145</v>
      </c>
      <c r="AG1829" s="80">
        <v>53448.093175206333</v>
      </c>
      <c r="AH1829" s="80" t="s">
        <v>33</v>
      </c>
      <c r="AI1829">
        <f t="shared" si="99"/>
        <v>2020</v>
      </c>
    </row>
    <row r="1830" spans="27:35" x14ac:dyDescent="0.3">
      <c r="AA1830" s="80" t="s">
        <v>153</v>
      </c>
      <c r="AB1830" s="80" t="s">
        <v>147</v>
      </c>
      <c r="AC1830" s="80" t="s">
        <v>55</v>
      </c>
      <c r="AD1830" s="80" t="s">
        <v>4</v>
      </c>
      <c r="AE1830" s="80" t="s">
        <v>10</v>
      </c>
      <c r="AF1830" s="80" t="s">
        <v>145</v>
      </c>
      <c r="AG1830" s="80">
        <v>4625.4715656675398</v>
      </c>
      <c r="AH1830" s="80">
        <v>2.7178106799999999</v>
      </c>
      <c r="AI1830">
        <f t="shared" si="99"/>
        <v>2020</v>
      </c>
    </row>
    <row r="1831" spans="27:35" x14ac:dyDescent="0.3">
      <c r="AA1831" s="80" t="s">
        <v>153</v>
      </c>
      <c r="AB1831" s="80" t="s">
        <v>147</v>
      </c>
      <c r="AC1831" s="80" t="s">
        <v>55</v>
      </c>
      <c r="AD1831" s="80" t="s">
        <v>11</v>
      </c>
      <c r="AE1831" s="80" t="s">
        <v>8</v>
      </c>
      <c r="AF1831" s="80" t="s">
        <v>145</v>
      </c>
      <c r="AG1831" s="80">
        <v>69049.458759564906</v>
      </c>
      <c r="AH1831" s="80">
        <v>1.09498856</v>
      </c>
      <c r="AI1831">
        <f t="shared" si="99"/>
        <v>2020</v>
      </c>
    </row>
    <row r="1832" spans="27:35" x14ac:dyDescent="0.3">
      <c r="AA1832" s="80" t="s">
        <v>153</v>
      </c>
      <c r="AB1832" s="80" t="s">
        <v>147</v>
      </c>
      <c r="AC1832" s="80" t="s">
        <v>55</v>
      </c>
      <c r="AD1832" s="80" t="s">
        <v>11</v>
      </c>
      <c r="AE1832" s="80" t="s">
        <v>9</v>
      </c>
      <c r="AF1832" s="80" t="s">
        <v>145</v>
      </c>
      <c r="AG1832" s="80">
        <v>18438.081077955663</v>
      </c>
      <c r="AH1832" s="80">
        <v>0.72152833999999999</v>
      </c>
      <c r="AI1832">
        <f t="shared" si="99"/>
        <v>2020</v>
      </c>
    </row>
    <row r="1833" spans="27:35" x14ac:dyDescent="0.3">
      <c r="AA1833" s="80" t="s">
        <v>153</v>
      </c>
      <c r="AB1833" s="80" t="s">
        <v>147</v>
      </c>
      <c r="AC1833" s="80" t="s">
        <v>55</v>
      </c>
      <c r="AD1833" s="80" t="s">
        <v>11</v>
      </c>
      <c r="AE1833" s="80" t="s">
        <v>10</v>
      </c>
      <c r="AF1833" s="80" t="s">
        <v>145</v>
      </c>
      <c r="AG1833" s="80">
        <v>809.20466597750783</v>
      </c>
      <c r="AH1833" s="80">
        <v>1.6661883399999999</v>
      </c>
      <c r="AI1833">
        <f t="shared" si="99"/>
        <v>2020</v>
      </c>
    </row>
    <row r="1834" spans="27:35" x14ac:dyDescent="0.3">
      <c r="AA1834" s="80" t="s">
        <v>153</v>
      </c>
      <c r="AB1834" s="80" t="s">
        <v>147</v>
      </c>
      <c r="AC1834" s="80" t="s">
        <v>55</v>
      </c>
      <c r="AD1834" s="80" t="s">
        <v>11</v>
      </c>
      <c r="AE1834" s="80" t="s">
        <v>12</v>
      </c>
      <c r="AF1834" s="80" t="s">
        <v>145</v>
      </c>
      <c r="AG1834" s="80">
        <v>10937.545012146235</v>
      </c>
      <c r="AH1834" s="80">
        <v>0.68450259999999996</v>
      </c>
      <c r="AI1834">
        <f t="shared" si="99"/>
        <v>2020</v>
      </c>
    </row>
    <row r="1835" spans="27:35" x14ac:dyDescent="0.3">
      <c r="AA1835" s="80" t="s">
        <v>153</v>
      </c>
      <c r="AB1835" s="80" t="s">
        <v>147</v>
      </c>
      <c r="AC1835" s="80" t="s">
        <v>56</v>
      </c>
      <c r="AD1835" s="80" t="s">
        <v>27</v>
      </c>
      <c r="AE1835" s="80" t="s">
        <v>28</v>
      </c>
      <c r="AF1835" s="80" t="s">
        <v>145</v>
      </c>
      <c r="AG1835" s="80">
        <v>235</v>
      </c>
      <c r="AH1835" s="80" t="s">
        <v>33</v>
      </c>
      <c r="AI1835">
        <f t="shared" si="99"/>
        <v>2020</v>
      </c>
    </row>
    <row r="1836" spans="27:35" x14ac:dyDescent="0.3">
      <c r="AA1836" s="80" t="s">
        <v>153</v>
      </c>
      <c r="AB1836" s="80" t="s">
        <v>147</v>
      </c>
      <c r="AC1836" s="80" t="s">
        <v>56</v>
      </c>
      <c r="AD1836" s="80" t="s">
        <v>20</v>
      </c>
      <c r="AE1836" s="80" t="s">
        <v>5</v>
      </c>
      <c r="AF1836" s="80" t="s">
        <v>145</v>
      </c>
      <c r="AG1836" s="80">
        <v>36</v>
      </c>
      <c r="AH1836" s="80" t="s">
        <v>33</v>
      </c>
      <c r="AI1836">
        <f t="shared" si="99"/>
        <v>2020</v>
      </c>
    </row>
    <row r="1837" spans="27:35" x14ac:dyDescent="0.3">
      <c r="AA1837" s="80" t="s">
        <v>153</v>
      </c>
      <c r="AB1837" s="80" t="s">
        <v>147</v>
      </c>
      <c r="AC1837" s="80" t="s">
        <v>56</v>
      </c>
      <c r="AD1837" s="80" t="s">
        <v>20</v>
      </c>
      <c r="AE1837" s="80" t="s">
        <v>7</v>
      </c>
      <c r="AF1837" s="80" t="s">
        <v>145</v>
      </c>
      <c r="AG1837" s="80">
        <v>12124.009989067912</v>
      </c>
      <c r="AH1837" s="80" t="s">
        <v>33</v>
      </c>
      <c r="AI1837">
        <f t="shared" si="99"/>
        <v>2020</v>
      </c>
    </row>
    <row r="1838" spans="27:35" x14ac:dyDescent="0.3">
      <c r="AA1838" s="80" t="s">
        <v>153</v>
      </c>
      <c r="AB1838" s="80" t="s">
        <v>147</v>
      </c>
      <c r="AC1838" s="80" t="s">
        <v>56</v>
      </c>
      <c r="AD1838" s="80" t="s">
        <v>20</v>
      </c>
      <c r="AE1838" s="80" t="s">
        <v>14</v>
      </c>
      <c r="AF1838" s="80" t="s">
        <v>145</v>
      </c>
      <c r="AG1838" s="80">
        <v>3680.7419290728867</v>
      </c>
      <c r="AH1838" s="80" t="s">
        <v>33</v>
      </c>
      <c r="AI1838">
        <f t="shared" si="99"/>
        <v>2020</v>
      </c>
    </row>
    <row r="1839" spans="27:35" x14ac:dyDescent="0.3">
      <c r="AA1839" s="80" t="s">
        <v>153</v>
      </c>
      <c r="AB1839" s="80" t="s">
        <v>147</v>
      </c>
      <c r="AC1839" s="80" t="s">
        <v>56</v>
      </c>
      <c r="AD1839" s="80" t="s">
        <v>20</v>
      </c>
      <c r="AE1839" s="80" t="s">
        <v>6</v>
      </c>
      <c r="AF1839" s="80" t="s">
        <v>145</v>
      </c>
      <c r="AG1839" s="80">
        <v>449</v>
      </c>
      <c r="AH1839" s="80" t="s">
        <v>33</v>
      </c>
      <c r="AI1839">
        <f t="shared" si="99"/>
        <v>2020</v>
      </c>
    </row>
    <row r="1840" spans="27:35" x14ac:dyDescent="0.3">
      <c r="AA1840" s="80" t="s">
        <v>153</v>
      </c>
      <c r="AB1840" s="80" t="s">
        <v>147</v>
      </c>
      <c r="AC1840" s="80" t="s">
        <v>56</v>
      </c>
      <c r="AD1840" s="80" t="s">
        <v>24</v>
      </c>
      <c r="AE1840" s="80" t="s">
        <v>22</v>
      </c>
      <c r="AF1840" s="80" t="s">
        <v>145</v>
      </c>
      <c r="AG1840" s="80">
        <v>668.25472500920296</v>
      </c>
      <c r="AH1840" s="80" t="s">
        <v>33</v>
      </c>
      <c r="AI1840">
        <f t="shared" si="99"/>
        <v>2020</v>
      </c>
    </row>
    <row r="1841" spans="27:35" x14ac:dyDescent="0.3">
      <c r="AA1841" s="80" t="s">
        <v>153</v>
      </c>
      <c r="AB1841" s="80" t="s">
        <v>147</v>
      </c>
      <c r="AC1841" s="80" t="s">
        <v>56</v>
      </c>
      <c r="AD1841" s="80" t="s">
        <v>24</v>
      </c>
      <c r="AE1841" s="80" t="s">
        <v>23</v>
      </c>
      <c r="AF1841" s="80" t="s">
        <v>145</v>
      </c>
      <c r="AG1841" s="80">
        <v>458.31256602704525</v>
      </c>
      <c r="AH1841" s="80" t="s">
        <v>33</v>
      </c>
      <c r="AI1841">
        <f t="shared" si="99"/>
        <v>2020</v>
      </c>
    </row>
    <row r="1842" spans="27:35" x14ac:dyDescent="0.3">
      <c r="AA1842" s="80" t="s">
        <v>153</v>
      </c>
      <c r="AB1842" s="80" t="s">
        <v>147</v>
      </c>
      <c r="AC1842" s="80" t="s">
        <v>56</v>
      </c>
      <c r="AD1842" s="80" t="s">
        <v>116</v>
      </c>
      <c r="AE1842" s="80" t="s">
        <v>22</v>
      </c>
      <c r="AF1842" s="80" t="s">
        <v>145</v>
      </c>
      <c r="AG1842" s="80">
        <v>864.99443294480443</v>
      </c>
      <c r="AH1842" s="80" t="s">
        <v>33</v>
      </c>
      <c r="AI1842">
        <f t="shared" si="99"/>
        <v>2020</v>
      </c>
    </row>
    <row r="1843" spans="27:35" x14ac:dyDescent="0.3">
      <c r="AA1843" s="80" t="s">
        <v>153</v>
      </c>
      <c r="AB1843" s="80" t="s">
        <v>147</v>
      </c>
      <c r="AC1843" s="80" t="s">
        <v>56</v>
      </c>
      <c r="AD1843" s="80" t="s">
        <v>116</v>
      </c>
      <c r="AE1843" s="80" t="s">
        <v>23</v>
      </c>
      <c r="AF1843" s="80" t="s">
        <v>145</v>
      </c>
      <c r="AG1843" s="80">
        <v>1074.1579460799694</v>
      </c>
      <c r="AH1843" s="80" t="s">
        <v>33</v>
      </c>
      <c r="AI1843">
        <f t="shared" si="99"/>
        <v>2020</v>
      </c>
    </row>
    <row r="1844" spans="27:35" x14ac:dyDescent="0.3">
      <c r="AA1844" s="80" t="s">
        <v>153</v>
      </c>
      <c r="AB1844" s="80" t="s">
        <v>147</v>
      </c>
      <c r="AC1844" s="80" t="s">
        <v>56</v>
      </c>
      <c r="AD1844" s="80" t="s">
        <v>26</v>
      </c>
      <c r="AE1844" s="80" t="s">
        <v>18</v>
      </c>
      <c r="AF1844" s="80" t="s">
        <v>149</v>
      </c>
      <c r="AG1844" s="80">
        <v>2.0322580002248287</v>
      </c>
      <c r="AH1844" s="80" t="s">
        <v>33</v>
      </c>
      <c r="AI1844">
        <f t="shared" si="99"/>
        <v>2020</v>
      </c>
    </row>
    <row r="1845" spans="27:35" x14ac:dyDescent="0.3">
      <c r="AA1845" s="80" t="s">
        <v>153</v>
      </c>
      <c r="AB1845" s="80" t="s">
        <v>147</v>
      </c>
      <c r="AC1845" s="80" t="s">
        <v>56</v>
      </c>
      <c r="AD1845" s="80" t="s">
        <v>26</v>
      </c>
      <c r="AE1845" s="80" t="s">
        <v>18</v>
      </c>
      <c r="AF1845" s="80" t="s">
        <v>145</v>
      </c>
      <c r="AG1845" s="80">
        <v>9074.9265730157495</v>
      </c>
      <c r="AH1845" s="80" t="s">
        <v>33</v>
      </c>
      <c r="AI1845">
        <f t="shared" si="99"/>
        <v>2020</v>
      </c>
    </row>
    <row r="1846" spans="27:35" x14ac:dyDescent="0.3">
      <c r="AA1846" s="80" t="s">
        <v>153</v>
      </c>
      <c r="AB1846" s="80" t="s">
        <v>147</v>
      </c>
      <c r="AC1846" s="80" t="s">
        <v>56</v>
      </c>
      <c r="AD1846" s="80" t="s">
        <v>26</v>
      </c>
      <c r="AE1846" s="80" t="s">
        <v>19</v>
      </c>
      <c r="AF1846" s="80" t="s">
        <v>145</v>
      </c>
      <c r="AG1846" s="80">
        <v>16332.692968212068</v>
      </c>
      <c r="AH1846" s="80" t="s">
        <v>33</v>
      </c>
      <c r="AI1846">
        <f t="shared" si="99"/>
        <v>2020</v>
      </c>
    </row>
    <row r="1847" spans="27:35" x14ac:dyDescent="0.3">
      <c r="AA1847" s="80" t="s">
        <v>153</v>
      </c>
      <c r="AB1847" s="80" t="s">
        <v>147</v>
      </c>
      <c r="AC1847" s="80" t="s">
        <v>56</v>
      </c>
      <c r="AD1847" s="80" t="s">
        <v>26</v>
      </c>
      <c r="AE1847" s="80" t="s">
        <v>17</v>
      </c>
      <c r="AF1847" s="80" t="s">
        <v>145</v>
      </c>
      <c r="AG1847" s="80">
        <v>995.83870899677277</v>
      </c>
      <c r="AH1847" s="80" t="s">
        <v>33</v>
      </c>
      <c r="AI1847">
        <f t="shared" si="99"/>
        <v>2020</v>
      </c>
    </row>
    <row r="1848" spans="27:35" x14ac:dyDescent="0.3">
      <c r="AA1848" s="80" t="s">
        <v>153</v>
      </c>
      <c r="AB1848" s="80" t="s">
        <v>147</v>
      </c>
      <c r="AC1848" s="80" t="s">
        <v>56</v>
      </c>
      <c r="AD1848" s="80" t="s">
        <v>25</v>
      </c>
      <c r="AE1848" s="80" t="s">
        <v>18</v>
      </c>
      <c r="AF1848" s="80" t="s">
        <v>145</v>
      </c>
      <c r="AG1848" s="80">
        <v>83</v>
      </c>
      <c r="AH1848" s="80" t="s">
        <v>33</v>
      </c>
      <c r="AI1848">
        <f t="shared" si="99"/>
        <v>2020</v>
      </c>
    </row>
    <row r="1849" spans="27:35" x14ac:dyDescent="0.3">
      <c r="AA1849" s="80" t="s">
        <v>153</v>
      </c>
      <c r="AB1849" s="80" t="s">
        <v>147</v>
      </c>
      <c r="AC1849" s="80" t="s">
        <v>56</v>
      </c>
      <c r="AD1849" s="80" t="s">
        <v>25</v>
      </c>
      <c r="AE1849" s="80" t="s">
        <v>19</v>
      </c>
      <c r="AF1849" s="80" t="s">
        <v>145</v>
      </c>
      <c r="AG1849" s="80">
        <v>2244.7730770111084</v>
      </c>
      <c r="AH1849" s="80" t="s">
        <v>33</v>
      </c>
      <c r="AI1849">
        <f t="shared" si="99"/>
        <v>2020</v>
      </c>
    </row>
    <row r="1850" spans="27:35" x14ac:dyDescent="0.3">
      <c r="AA1850" s="80" t="s">
        <v>153</v>
      </c>
      <c r="AB1850" s="80" t="s">
        <v>147</v>
      </c>
      <c r="AC1850" s="80" t="s">
        <v>56</v>
      </c>
      <c r="AD1850" s="80" t="s">
        <v>25</v>
      </c>
      <c r="AE1850" s="80" t="s">
        <v>17</v>
      </c>
      <c r="AF1850" s="80" t="s">
        <v>145</v>
      </c>
      <c r="AG1850" s="80">
        <v>605.37931001186371</v>
      </c>
      <c r="AH1850" s="80" t="s">
        <v>33</v>
      </c>
      <c r="AI1850">
        <f t="shared" si="99"/>
        <v>2020</v>
      </c>
    </row>
    <row r="1851" spans="27:35" x14ac:dyDescent="0.3">
      <c r="AA1851" s="80" t="s">
        <v>153</v>
      </c>
      <c r="AB1851" s="80" t="s">
        <v>147</v>
      </c>
      <c r="AC1851" s="80" t="s">
        <v>56</v>
      </c>
      <c r="AD1851" s="80" t="s">
        <v>16</v>
      </c>
      <c r="AE1851" s="80" t="s">
        <v>18</v>
      </c>
      <c r="AF1851" s="80" t="s">
        <v>149</v>
      </c>
      <c r="AG1851" s="80">
        <v>28.483859125524759</v>
      </c>
      <c r="AH1851" s="80" t="s">
        <v>33</v>
      </c>
      <c r="AI1851">
        <f t="shared" si="99"/>
        <v>2020</v>
      </c>
    </row>
    <row r="1852" spans="27:35" x14ac:dyDescent="0.3">
      <c r="AA1852" s="80" t="s">
        <v>153</v>
      </c>
      <c r="AB1852" s="80" t="s">
        <v>147</v>
      </c>
      <c r="AC1852" s="80" t="s">
        <v>56</v>
      </c>
      <c r="AD1852" s="80" t="s">
        <v>16</v>
      </c>
      <c r="AE1852" s="80" t="s">
        <v>18</v>
      </c>
      <c r="AF1852" s="80" t="s">
        <v>145</v>
      </c>
      <c r="AG1852" s="80">
        <v>7512.8919154517353</v>
      </c>
      <c r="AH1852" s="80" t="s">
        <v>33</v>
      </c>
      <c r="AI1852">
        <f t="shared" si="99"/>
        <v>2020</v>
      </c>
    </row>
    <row r="1853" spans="27:35" x14ac:dyDescent="0.3">
      <c r="AA1853" s="80" t="s">
        <v>153</v>
      </c>
      <c r="AB1853" s="80" t="s">
        <v>147</v>
      </c>
      <c r="AC1853" s="80" t="s">
        <v>56</v>
      </c>
      <c r="AD1853" s="80" t="s">
        <v>16</v>
      </c>
      <c r="AE1853" s="80" t="s">
        <v>19</v>
      </c>
      <c r="AF1853" s="80" t="s">
        <v>149</v>
      </c>
      <c r="AG1853" s="80">
        <v>1.70967698097229</v>
      </c>
      <c r="AH1853" s="80" t="s">
        <v>33</v>
      </c>
      <c r="AI1853">
        <f t="shared" si="99"/>
        <v>2020</v>
      </c>
    </row>
    <row r="1854" spans="27:35" x14ac:dyDescent="0.3">
      <c r="AA1854" s="80" t="s">
        <v>153</v>
      </c>
      <c r="AB1854" s="80" t="s">
        <v>147</v>
      </c>
      <c r="AC1854" s="80" t="s">
        <v>56</v>
      </c>
      <c r="AD1854" s="80" t="s">
        <v>16</v>
      </c>
      <c r="AE1854" s="80" t="s">
        <v>19</v>
      </c>
      <c r="AF1854" s="80" t="s">
        <v>145</v>
      </c>
      <c r="AG1854" s="80">
        <v>6198.7207532934844</v>
      </c>
      <c r="AH1854" s="80" t="s">
        <v>33</v>
      </c>
      <c r="AI1854">
        <f t="shared" si="99"/>
        <v>2020</v>
      </c>
    </row>
    <row r="1855" spans="27:35" x14ac:dyDescent="0.3">
      <c r="AA1855" s="80" t="s">
        <v>153</v>
      </c>
      <c r="AB1855" s="80" t="s">
        <v>147</v>
      </c>
      <c r="AC1855" s="80" t="s">
        <v>56</v>
      </c>
      <c r="AD1855" s="80" t="s">
        <v>16</v>
      </c>
      <c r="AE1855" s="80" t="s">
        <v>17</v>
      </c>
      <c r="AF1855" s="80" t="s">
        <v>149</v>
      </c>
      <c r="AG1855" s="80">
        <v>4.7419300079345703</v>
      </c>
      <c r="AH1855" s="80" t="s">
        <v>33</v>
      </c>
      <c r="AI1855">
        <f t="shared" si="99"/>
        <v>2020</v>
      </c>
    </row>
    <row r="1856" spans="27:35" x14ac:dyDescent="0.3">
      <c r="AA1856" s="80" t="s">
        <v>153</v>
      </c>
      <c r="AB1856" s="80" t="s">
        <v>147</v>
      </c>
      <c r="AC1856" s="80" t="s">
        <v>56</v>
      </c>
      <c r="AD1856" s="80" t="s">
        <v>16</v>
      </c>
      <c r="AE1856" s="80" t="s">
        <v>17</v>
      </c>
      <c r="AF1856" s="80" t="s">
        <v>145</v>
      </c>
      <c r="AG1856" s="80">
        <v>3647.3403451442719</v>
      </c>
      <c r="AH1856" s="80" t="s">
        <v>33</v>
      </c>
      <c r="AI1856">
        <f t="shared" si="99"/>
        <v>2020</v>
      </c>
    </row>
    <row r="1857" spans="27:35" x14ac:dyDescent="0.3">
      <c r="AA1857" s="80" t="s">
        <v>153</v>
      </c>
      <c r="AB1857" s="80" t="s">
        <v>147</v>
      </c>
      <c r="AC1857" s="80" t="s">
        <v>56</v>
      </c>
      <c r="AD1857" s="80" t="s">
        <v>13</v>
      </c>
      <c r="AE1857" s="80" t="s">
        <v>5</v>
      </c>
      <c r="AF1857" s="80" t="s">
        <v>145</v>
      </c>
      <c r="AG1857" s="80">
        <v>20.064516000449657</v>
      </c>
      <c r="AH1857" s="80" t="s">
        <v>33</v>
      </c>
      <c r="AI1857">
        <f t="shared" si="99"/>
        <v>2020</v>
      </c>
    </row>
    <row r="1858" spans="27:35" x14ac:dyDescent="0.3">
      <c r="AA1858" s="80" t="s">
        <v>153</v>
      </c>
      <c r="AB1858" s="80" t="s">
        <v>147</v>
      </c>
      <c r="AC1858" s="80" t="s">
        <v>56</v>
      </c>
      <c r="AD1858" s="80" t="s">
        <v>13</v>
      </c>
      <c r="AE1858" s="80" t="s">
        <v>7</v>
      </c>
      <c r="AF1858" s="80" t="s">
        <v>145</v>
      </c>
      <c r="AG1858" s="80">
        <v>8011.4204580374062</v>
      </c>
      <c r="AH1858" s="80">
        <v>0.71379725999999999</v>
      </c>
      <c r="AI1858">
        <f t="shared" si="99"/>
        <v>2020</v>
      </c>
    </row>
    <row r="1859" spans="27:35" x14ac:dyDescent="0.3">
      <c r="AA1859" s="80" t="s">
        <v>153</v>
      </c>
      <c r="AB1859" s="80" t="s">
        <v>147</v>
      </c>
      <c r="AC1859" s="80" t="s">
        <v>56</v>
      </c>
      <c r="AD1859" s="80" t="s">
        <v>13</v>
      </c>
      <c r="AE1859" s="80" t="s">
        <v>14</v>
      </c>
      <c r="AF1859" s="80" t="s">
        <v>145</v>
      </c>
      <c r="AG1859" s="80">
        <v>25834.363502088934</v>
      </c>
      <c r="AH1859" s="80">
        <v>1.1539759300000001</v>
      </c>
      <c r="AI1859">
        <f t="shared" si="99"/>
        <v>2020</v>
      </c>
    </row>
    <row r="1860" spans="27:35" x14ac:dyDescent="0.3">
      <c r="AA1860" s="80" t="s">
        <v>153</v>
      </c>
      <c r="AB1860" s="80" t="s">
        <v>147</v>
      </c>
      <c r="AC1860" s="80" t="s">
        <v>56</v>
      </c>
      <c r="AD1860" s="80" t="s">
        <v>13</v>
      </c>
      <c r="AE1860" s="80" t="s">
        <v>6</v>
      </c>
      <c r="AF1860" s="80" t="s">
        <v>145</v>
      </c>
      <c r="AG1860" s="80">
        <v>143.48386999964714</v>
      </c>
      <c r="AH1860" s="80" t="s">
        <v>33</v>
      </c>
      <c r="AI1860">
        <f t="shared" si="99"/>
        <v>2020</v>
      </c>
    </row>
    <row r="1861" spans="27:35" x14ac:dyDescent="0.3">
      <c r="AA1861" s="80" t="s">
        <v>153</v>
      </c>
      <c r="AB1861" s="80" t="s">
        <v>147</v>
      </c>
      <c r="AC1861" s="80" t="s">
        <v>56</v>
      </c>
      <c r="AD1861" s="80" t="s">
        <v>15</v>
      </c>
      <c r="AE1861" s="80" t="s">
        <v>14</v>
      </c>
      <c r="AF1861" s="80" t="s">
        <v>149</v>
      </c>
      <c r="AG1861" s="80">
        <v>1</v>
      </c>
      <c r="AH1861" s="80">
        <v>1.0818455199999999</v>
      </c>
      <c r="AI1861">
        <f t="shared" si="99"/>
        <v>2020</v>
      </c>
    </row>
    <row r="1862" spans="27:35" x14ac:dyDescent="0.3">
      <c r="AA1862" s="80" t="s">
        <v>153</v>
      </c>
      <c r="AB1862" s="80" t="s">
        <v>147</v>
      </c>
      <c r="AC1862" s="80" t="s">
        <v>56</v>
      </c>
      <c r="AD1862" s="80" t="s">
        <v>15</v>
      </c>
      <c r="AE1862" s="80" t="s">
        <v>14</v>
      </c>
      <c r="AF1862" s="80" t="s">
        <v>145</v>
      </c>
      <c r="AG1862" s="80">
        <v>22118.862024199218</v>
      </c>
      <c r="AH1862" s="80">
        <v>1.0813155999999999</v>
      </c>
      <c r="AI1862">
        <f t="shared" si="99"/>
        <v>2020</v>
      </c>
    </row>
    <row r="1863" spans="27:35" x14ac:dyDescent="0.3">
      <c r="AA1863" s="80" t="s">
        <v>153</v>
      </c>
      <c r="AB1863" s="80" t="s">
        <v>147</v>
      </c>
      <c r="AC1863" s="80" t="s">
        <v>56</v>
      </c>
      <c r="AD1863" s="80" t="s">
        <v>15</v>
      </c>
      <c r="AE1863" s="80" t="s">
        <v>12</v>
      </c>
      <c r="AF1863" s="80" t="s">
        <v>145</v>
      </c>
      <c r="AG1863" s="80">
        <v>918.80645102262497</v>
      </c>
      <c r="AH1863" s="80">
        <v>0.48614908000000001</v>
      </c>
      <c r="AI1863">
        <f t="shared" si="99"/>
        <v>2020</v>
      </c>
    </row>
    <row r="1864" spans="27:35" x14ac:dyDescent="0.3">
      <c r="AA1864" s="80" t="s">
        <v>153</v>
      </c>
      <c r="AB1864" s="80" t="s">
        <v>147</v>
      </c>
      <c r="AC1864" s="80" t="s">
        <v>56</v>
      </c>
      <c r="AD1864" s="80" t="s">
        <v>4</v>
      </c>
      <c r="AE1864" s="80" t="s">
        <v>5</v>
      </c>
      <c r="AF1864" s="80" t="s">
        <v>145</v>
      </c>
      <c r="AG1864" s="80">
        <v>4956.66391043365</v>
      </c>
      <c r="AH1864" s="80" t="s">
        <v>33</v>
      </c>
      <c r="AI1864">
        <f t="shared" si="99"/>
        <v>2020</v>
      </c>
    </row>
    <row r="1865" spans="27:35" x14ac:dyDescent="0.3">
      <c r="AA1865" s="80" t="s">
        <v>153</v>
      </c>
      <c r="AB1865" s="80" t="s">
        <v>147</v>
      </c>
      <c r="AC1865" s="80" t="s">
        <v>56</v>
      </c>
      <c r="AD1865" s="80" t="s">
        <v>4</v>
      </c>
      <c r="AE1865" s="80" t="s">
        <v>7</v>
      </c>
      <c r="AF1865" s="80" t="s">
        <v>145</v>
      </c>
      <c r="AG1865" s="80">
        <v>222255.3591870293</v>
      </c>
      <c r="AH1865" s="80">
        <v>0.81265717999999998</v>
      </c>
      <c r="AI1865">
        <f t="shared" si="99"/>
        <v>2020</v>
      </c>
    </row>
    <row r="1866" spans="27:35" x14ac:dyDescent="0.3">
      <c r="AA1866" s="80" t="s">
        <v>153</v>
      </c>
      <c r="AB1866" s="80" t="s">
        <v>147</v>
      </c>
      <c r="AC1866" s="80" t="s">
        <v>56</v>
      </c>
      <c r="AD1866" s="80" t="s">
        <v>4</v>
      </c>
      <c r="AE1866" s="80" t="s">
        <v>8</v>
      </c>
      <c r="AF1866" s="80" t="s">
        <v>145</v>
      </c>
      <c r="AG1866" s="80">
        <v>76016.639662653208</v>
      </c>
      <c r="AH1866" s="80">
        <v>1.5698692299999999</v>
      </c>
      <c r="AI1866">
        <f t="shared" ref="AI1866:AI1929" si="100">VALUE(LEFT(AA1866,4))</f>
        <v>2020</v>
      </c>
    </row>
    <row r="1867" spans="27:35" x14ac:dyDescent="0.3">
      <c r="AA1867" s="80" t="s">
        <v>153</v>
      </c>
      <c r="AB1867" s="80" t="s">
        <v>147</v>
      </c>
      <c r="AC1867" s="80" t="s">
        <v>56</v>
      </c>
      <c r="AD1867" s="80" t="s">
        <v>4</v>
      </c>
      <c r="AE1867" s="80" t="s">
        <v>9</v>
      </c>
      <c r="AF1867" s="80" t="s">
        <v>145</v>
      </c>
      <c r="AG1867" s="80">
        <v>45762.707014832646</v>
      </c>
      <c r="AH1867" s="80">
        <v>0.90756749999999997</v>
      </c>
      <c r="AI1867">
        <f t="shared" si="100"/>
        <v>2020</v>
      </c>
    </row>
    <row r="1868" spans="27:35" x14ac:dyDescent="0.3">
      <c r="AA1868" s="80" t="s">
        <v>153</v>
      </c>
      <c r="AB1868" s="80" t="s">
        <v>147</v>
      </c>
      <c r="AC1868" s="80" t="s">
        <v>56</v>
      </c>
      <c r="AD1868" s="80" t="s">
        <v>4</v>
      </c>
      <c r="AE1868" s="80" t="s">
        <v>6</v>
      </c>
      <c r="AF1868" s="80" t="s">
        <v>145</v>
      </c>
      <c r="AG1868" s="80">
        <v>16227.82083530724</v>
      </c>
      <c r="AH1868" s="80" t="s">
        <v>33</v>
      </c>
      <c r="AI1868">
        <f t="shared" si="100"/>
        <v>2020</v>
      </c>
    </row>
    <row r="1869" spans="27:35" x14ac:dyDescent="0.3">
      <c r="AA1869" s="80" t="s">
        <v>153</v>
      </c>
      <c r="AB1869" s="80" t="s">
        <v>147</v>
      </c>
      <c r="AC1869" s="80" t="s">
        <v>56</v>
      </c>
      <c r="AD1869" s="80" t="s">
        <v>4</v>
      </c>
      <c r="AE1869" s="80" t="s">
        <v>10</v>
      </c>
      <c r="AF1869" s="80" t="s">
        <v>145</v>
      </c>
      <c r="AG1869" s="80">
        <v>1403.5661630854011</v>
      </c>
      <c r="AH1869" s="80">
        <v>2.7849972799999998</v>
      </c>
      <c r="AI1869">
        <f t="shared" si="100"/>
        <v>2020</v>
      </c>
    </row>
    <row r="1870" spans="27:35" x14ac:dyDescent="0.3">
      <c r="AA1870" s="80" t="s">
        <v>153</v>
      </c>
      <c r="AB1870" s="80" t="s">
        <v>147</v>
      </c>
      <c r="AC1870" s="80" t="s">
        <v>56</v>
      </c>
      <c r="AD1870" s="80" t="s">
        <v>11</v>
      </c>
      <c r="AE1870" s="80" t="s">
        <v>8</v>
      </c>
      <c r="AF1870" s="80" t="s">
        <v>145</v>
      </c>
      <c r="AG1870" s="80">
        <v>20638.805131036788</v>
      </c>
      <c r="AH1870" s="80">
        <v>1.0866447400000001</v>
      </c>
      <c r="AI1870">
        <f t="shared" si="100"/>
        <v>2020</v>
      </c>
    </row>
    <row r="1871" spans="27:35" x14ac:dyDescent="0.3">
      <c r="AA1871" s="80" t="s">
        <v>153</v>
      </c>
      <c r="AB1871" s="80" t="s">
        <v>147</v>
      </c>
      <c r="AC1871" s="80" t="s">
        <v>56</v>
      </c>
      <c r="AD1871" s="80" t="s">
        <v>11</v>
      </c>
      <c r="AE1871" s="80" t="s">
        <v>9</v>
      </c>
      <c r="AF1871" s="80" t="s">
        <v>145</v>
      </c>
      <c r="AG1871" s="80">
        <v>5427.3892902694643</v>
      </c>
      <c r="AH1871" s="80">
        <v>0.72885378999999995</v>
      </c>
      <c r="AI1871">
        <f t="shared" si="100"/>
        <v>2020</v>
      </c>
    </row>
    <row r="1872" spans="27:35" x14ac:dyDescent="0.3">
      <c r="AA1872" s="80" t="s">
        <v>153</v>
      </c>
      <c r="AB1872" s="80" t="s">
        <v>147</v>
      </c>
      <c r="AC1872" s="80" t="s">
        <v>56</v>
      </c>
      <c r="AD1872" s="80" t="s">
        <v>11</v>
      </c>
      <c r="AE1872" s="80" t="s">
        <v>10</v>
      </c>
      <c r="AF1872" s="80" t="s">
        <v>145</v>
      </c>
      <c r="AG1872" s="80">
        <v>261.90322395786643</v>
      </c>
      <c r="AH1872" s="80">
        <v>1.5874480099999999</v>
      </c>
      <c r="AI1872">
        <f t="shared" si="100"/>
        <v>2020</v>
      </c>
    </row>
    <row r="1873" spans="27:35" x14ac:dyDescent="0.3">
      <c r="AA1873" s="80" t="s">
        <v>153</v>
      </c>
      <c r="AB1873" s="80" t="s">
        <v>147</v>
      </c>
      <c r="AC1873" s="80" t="s">
        <v>56</v>
      </c>
      <c r="AD1873" s="80" t="s">
        <v>11</v>
      </c>
      <c r="AE1873" s="80" t="s">
        <v>12</v>
      </c>
      <c r="AF1873" s="80" t="s">
        <v>145</v>
      </c>
      <c r="AG1873" s="80">
        <v>2710.4827500656247</v>
      </c>
      <c r="AH1873" s="80">
        <v>0.68581932000000001</v>
      </c>
      <c r="AI1873">
        <f t="shared" si="100"/>
        <v>2020</v>
      </c>
    </row>
    <row r="1874" spans="27:35" x14ac:dyDescent="0.3">
      <c r="AA1874" s="80" t="s">
        <v>153</v>
      </c>
      <c r="AB1874" s="80" t="s">
        <v>147</v>
      </c>
      <c r="AC1874" s="80" t="s">
        <v>57</v>
      </c>
      <c r="AD1874" s="80" t="s">
        <v>27</v>
      </c>
      <c r="AE1874" s="80" t="s">
        <v>28</v>
      </c>
      <c r="AF1874" s="80" t="s">
        <v>145</v>
      </c>
      <c r="AG1874" s="80">
        <v>504.70967698097229</v>
      </c>
      <c r="AH1874" s="80" t="s">
        <v>33</v>
      </c>
      <c r="AI1874">
        <f t="shared" si="100"/>
        <v>2020</v>
      </c>
    </row>
    <row r="1875" spans="27:35" x14ac:dyDescent="0.3">
      <c r="AA1875" s="80" t="s">
        <v>153</v>
      </c>
      <c r="AB1875" s="80" t="s">
        <v>147</v>
      </c>
      <c r="AC1875" s="80" t="s">
        <v>57</v>
      </c>
      <c r="AD1875" s="80" t="s">
        <v>20</v>
      </c>
      <c r="AE1875" s="80" t="s">
        <v>5</v>
      </c>
      <c r="AF1875" s="80" t="s">
        <v>145</v>
      </c>
      <c r="AG1875" s="80">
        <v>63.516129016876221</v>
      </c>
      <c r="AH1875" s="80" t="s">
        <v>33</v>
      </c>
      <c r="AI1875">
        <f t="shared" si="100"/>
        <v>2020</v>
      </c>
    </row>
    <row r="1876" spans="27:35" x14ac:dyDescent="0.3">
      <c r="AA1876" s="80" t="s">
        <v>153</v>
      </c>
      <c r="AB1876" s="80" t="s">
        <v>147</v>
      </c>
      <c r="AC1876" s="80" t="s">
        <v>57</v>
      </c>
      <c r="AD1876" s="80" t="s">
        <v>20</v>
      </c>
      <c r="AE1876" s="80" t="s">
        <v>7</v>
      </c>
      <c r="AF1876" s="80" t="s">
        <v>145</v>
      </c>
      <c r="AG1876" s="80">
        <v>21774.5116244331</v>
      </c>
      <c r="AH1876" s="80" t="s">
        <v>33</v>
      </c>
      <c r="AI1876">
        <f t="shared" si="100"/>
        <v>2020</v>
      </c>
    </row>
    <row r="1877" spans="27:35" x14ac:dyDescent="0.3">
      <c r="AA1877" s="80" t="s">
        <v>153</v>
      </c>
      <c r="AB1877" s="80" t="s">
        <v>147</v>
      </c>
      <c r="AC1877" s="80" t="s">
        <v>57</v>
      </c>
      <c r="AD1877" s="80" t="s">
        <v>20</v>
      </c>
      <c r="AE1877" s="80" t="s">
        <v>14</v>
      </c>
      <c r="AF1877" s="80" t="s">
        <v>145</v>
      </c>
      <c r="AG1877" s="80">
        <v>7056.6206770800054</v>
      </c>
      <c r="AH1877" s="80" t="s">
        <v>33</v>
      </c>
      <c r="AI1877">
        <f t="shared" si="100"/>
        <v>2020</v>
      </c>
    </row>
    <row r="1878" spans="27:35" x14ac:dyDescent="0.3">
      <c r="AA1878" s="80" t="s">
        <v>153</v>
      </c>
      <c r="AB1878" s="80" t="s">
        <v>147</v>
      </c>
      <c r="AC1878" s="80" t="s">
        <v>57</v>
      </c>
      <c r="AD1878" s="80" t="s">
        <v>20</v>
      </c>
      <c r="AE1878" s="80" t="s">
        <v>6</v>
      </c>
      <c r="AF1878" s="80" t="s">
        <v>145</v>
      </c>
      <c r="AG1878" s="80">
        <v>825.06451401114464</v>
      </c>
      <c r="AH1878" s="80" t="s">
        <v>33</v>
      </c>
      <c r="AI1878">
        <f t="shared" si="100"/>
        <v>2020</v>
      </c>
    </row>
    <row r="1879" spans="27:35" x14ac:dyDescent="0.3">
      <c r="AA1879" s="80" t="s">
        <v>153</v>
      </c>
      <c r="AB1879" s="80" t="s">
        <v>147</v>
      </c>
      <c r="AC1879" s="80" t="s">
        <v>57</v>
      </c>
      <c r="AD1879" s="80" t="s">
        <v>24</v>
      </c>
      <c r="AE1879" s="80" t="s">
        <v>22</v>
      </c>
      <c r="AF1879" s="80" t="s">
        <v>145</v>
      </c>
      <c r="AG1879" s="80">
        <v>532.29032101482153</v>
      </c>
      <c r="AH1879" s="80" t="s">
        <v>33</v>
      </c>
      <c r="AI1879">
        <f t="shared" si="100"/>
        <v>2020</v>
      </c>
    </row>
    <row r="1880" spans="27:35" x14ac:dyDescent="0.3">
      <c r="AA1880" s="80" t="s">
        <v>153</v>
      </c>
      <c r="AB1880" s="80" t="s">
        <v>147</v>
      </c>
      <c r="AC1880" s="80" t="s">
        <v>57</v>
      </c>
      <c r="AD1880" s="80" t="s">
        <v>24</v>
      </c>
      <c r="AE1880" s="80" t="s">
        <v>23</v>
      </c>
      <c r="AF1880" s="80" t="s">
        <v>145</v>
      </c>
      <c r="AG1880" s="80">
        <v>419.48386999964714</v>
      </c>
      <c r="AH1880" s="80" t="s">
        <v>33</v>
      </c>
      <c r="AI1880">
        <f t="shared" si="100"/>
        <v>2020</v>
      </c>
    </row>
    <row r="1881" spans="27:35" x14ac:dyDescent="0.3">
      <c r="AA1881" s="80" t="s">
        <v>153</v>
      </c>
      <c r="AB1881" s="80" t="s">
        <v>147</v>
      </c>
      <c r="AC1881" s="80" t="s">
        <v>57</v>
      </c>
      <c r="AD1881" s="80" t="s">
        <v>116</v>
      </c>
      <c r="AE1881" s="80" t="s">
        <v>22</v>
      </c>
      <c r="AF1881" s="80" t="s">
        <v>145</v>
      </c>
      <c r="AG1881" s="80">
        <v>2396.7875299863517</v>
      </c>
      <c r="AH1881" s="80" t="s">
        <v>33</v>
      </c>
      <c r="AI1881">
        <f t="shared" si="100"/>
        <v>2020</v>
      </c>
    </row>
    <row r="1882" spans="27:35" x14ac:dyDescent="0.3">
      <c r="AA1882" s="80" t="s">
        <v>153</v>
      </c>
      <c r="AB1882" s="80" t="s">
        <v>147</v>
      </c>
      <c r="AC1882" s="80" t="s">
        <v>57</v>
      </c>
      <c r="AD1882" s="80" t="s">
        <v>116</v>
      </c>
      <c r="AE1882" s="80" t="s">
        <v>23</v>
      </c>
      <c r="AF1882" s="80" t="s">
        <v>145</v>
      </c>
      <c r="AG1882" s="80">
        <v>2016.0044420994818</v>
      </c>
      <c r="AH1882" s="80" t="s">
        <v>33</v>
      </c>
      <c r="AI1882">
        <f t="shared" si="100"/>
        <v>2020</v>
      </c>
    </row>
    <row r="1883" spans="27:35" x14ac:dyDescent="0.3">
      <c r="AA1883" s="80" t="s">
        <v>153</v>
      </c>
      <c r="AB1883" s="80" t="s">
        <v>147</v>
      </c>
      <c r="AC1883" s="80" t="s">
        <v>57</v>
      </c>
      <c r="AD1883" s="80" t="s">
        <v>26</v>
      </c>
      <c r="AE1883" s="80" t="s">
        <v>18</v>
      </c>
      <c r="AF1883" s="80" t="s">
        <v>145</v>
      </c>
      <c r="AG1883" s="80">
        <v>11214.442698199302</v>
      </c>
      <c r="AH1883" s="80" t="s">
        <v>33</v>
      </c>
      <c r="AI1883">
        <f t="shared" si="100"/>
        <v>2020</v>
      </c>
    </row>
    <row r="1884" spans="27:35" x14ac:dyDescent="0.3">
      <c r="AA1884" s="80" t="s">
        <v>153</v>
      </c>
      <c r="AB1884" s="80" t="s">
        <v>147</v>
      </c>
      <c r="AC1884" s="80" t="s">
        <v>57</v>
      </c>
      <c r="AD1884" s="80" t="s">
        <v>26</v>
      </c>
      <c r="AE1884" s="80" t="s">
        <v>19</v>
      </c>
      <c r="AF1884" s="80" t="s">
        <v>149</v>
      </c>
      <c r="AG1884" s="80">
        <v>0.58064502477645874</v>
      </c>
      <c r="AH1884" s="80" t="s">
        <v>33</v>
      </c>
      <c r="AI1884">
        <f t="shared" si="100"/>
        <v>2020</v>
      </c>
    </row>
    <row r="1885" spans="27:35" x14ac:dyDescent="0.3">
      <c r="AA1885" s="80" t="s">
        <v>153</v>
      </c>
      <c r="AB1885" s="80" t="s">
        <v>147</v>
      </c>
      <c r="AC1885" s="80" t="s">
        <v>57</v>
      </c>
      <c r="AD1885" s="80" t="s">
        <v>26</v>
      </c>
      <c r="AE1885" s="80" t="s">
        <v>19</v>
      </c>
      <c r="AF1885" s="80" t="s">
        <v>145</v>
      </c>
      <c r="AG1885" s="80">
        <v>16559.748579178005</v>
      </c>
      <c r="AH1885" s="80" t="s">
        <v>33</v>
      </c>
      <c r="AI1885">
        <f t="shared" si="100"/>
        <v>2020</v>
      </c>
    </row>
    <row r="1886" spans="27:35" x14ac:dyDescent="0.3">
      <c r="AA1886" s="80" t="s">
        <v>153</v>
      </c>
      <c r="AB1886" s="80" t="s">
        <v>147</v>
      </c>
      <c r="AC1886" s="80" t="s">
        <v>57</v>
      </c>
      <c r="AD1886" s="80" t="s">
        <v>26</v>
      </c>
      <c r="AE1886" s="80" t="s">
        <v>17</v>
      </c>
      <c r="AF1886" s="80" t="s">
        <v>145</v>
      </c>
      <c r="AG1886" s="80">
        <v>1255.1612900048494</v>
      </c>
      <c r="AH1886" s="80" t="s">
        <v>33</v>
      </c>
      <c r="AI1886">
        <f t="shared" si="100"/>
        <v>2020</v>
      </c>
    </row>
    <row r="1887" spans="27:35" x14ac:dyDescent="0.3">
      <c r="AA1887" s="80" t="s">
        <v>153</v>
      </c>
      <c r="AB1887" s="80" t="s">
        <v>147</v>
      </c>
      <c r="AC1887" s="80" t="s">
        <v>57</v>
      </c>
      <c r="AD1887" s="80" t="s">
        <v>25</v>
      </c>
      <c r="AE1887" s="80" t="s">
        <v>18</v>
      </c>
      <c r="AF1887" s="80" t="s">
        <v>145</v>
      </c>
      <c r="AG1887" s="80">
        <v>309.80645102262497</v>
      </c>
      <c r="AH1887" s="80" t="s">
        <v>33</v>
      </c>
      <c r="AI1887">
        <f t="shared" si="100"/>
        <v>2020</v>
      </c>
    </row>
    <row r="1888" spans="27:35" x14ac:dyDescent="0.3">
      <c r="AA1888" s="80" t="s">
        <v>153</v>
      </c>
      <c r="AB1888" s="80" t="s">
        <v>147</v>
      </c>
      <c r="AC1888" s="80" t="s">
        <v>57</v>
      </c>
      <c r="AD1888" s="80" t="s">
        <v>25</v>
      </c>
      <c r="AE1888" s="80" t="s">
        <v>19</v>
      </c>
      <c r="AF1888" s="80" t="s">
        <v>145</v>
      </c>
      <c r="AG1888" s="80">
        <v>2287.5761920437217</v>
      </c>
      <c r="AH1888" s="80" t="s">
        <v>33</v>
      </c>
      <c r="AI1888">
        <f t="shared" si="100"/>
        <v>2020</v>
      </c>
    </row>
    <row r="1889" spans="27:35" x14ac:dyDescent="0.3">
      <c r="AA1889" s="80" t="s">
        <v>153</v>
      </c>
      <c r="AB1889" s="80" t="s">
        <v>147</v>
      </c>
      <c r="AC1889" s="80" t="s">
        <v>57</v>
      </c>
      <c r="AD1889" s="80" t="s">
        <v>25</v>
      </c>
      <c r="AE1889" s="80" t="s">
        <v>17</v>
      </c>
      <c r="AF1889" s="80" t="s">
        <v>145</v>
      </c>
      <c r="AG1889" s="80">
        <v>875.5483860373497</v>
      </c>
      <c r="AH1889" s="80" t="s">
        <v>33</v>
      </c>
      <c r="AI1889">
        <f t="shared" si="100"/>
        <v>2020</v>
      </c>
    </row>
    <row r="1890" spans="27:35" x14ac:dyDescent="0.3">
      <c r="AA1890" s="80" t="s">
        <v>153</v>
      </c>
      <c r="AB1890" s="80" t="s">
        <v>147</v>
      </c>
      <c r="AC1890" s="80" t="s">
        <v>57</v>
      </c>
      <c r="AD1890" s="80" t="s">
        <v>16</v>
      </c>
      <c r="AE1890" s="80" t="s">
        <v>18</v>
      </c>
      <c r="AF1890" s="80" t="s">
        <v>149</v>
      </c>
      <c r="AG1890" s="80">
        <v>15.483859203755856</v>
      </c>
      <c r="AH1890" s="80" t="s">
        <v>33</v>
      </c>
      <c r="AI1890">
        <f t="shared" si="100"/>
        <v>2020</v>
      </c>
    </row>
    <row r="1891" spans="27:35" x14ac:dyDescent="0.3">
      <c r="AA1891" s="80" t="s">
        <v>153</v>
      </c>
      <c r="AB1891" s="80" t="s">
        <v>147</v>
      </c>
      <c r="AC1891" s="80" t="s">
        <v>57</v>
      </c>
      <c r="AD1891" s="80" t="s">
        <v>16</v>
      </c>
      <c r="AE1891" s="80" t="s">
        <v>18</v>
      </c>
      <c r="AF1891" s="80" t="s">
        <v>145</v>
      </c>
      <c r="AG1891" s="80">
        <v>13891.979703653604</v>
      </c>
      <c r="AH1891" s="80" t="s">
        <v>33</v>
      </c>
      <c r="AI1891">
        <f t="shared" si="100"/>
        <v>2020</v>
      </c>
    </row>
    <row r="1892" spans="27:35" x14ac:dyDescent="0.3">
      <c r="AA1892" s="80" t="s">
        <v>153</v>
      </c>
      <c r="AB1892" s="80" t="s">
        <v>147</v>
      </c>
      <c r="AC1892" s="80" t="s">
        <v>57</v>
      </c>
      <c r="AD1892" s="80" t="s">
        <v>16</v>
      </c>
      <c r="AE1892" s="80" t="s">
        <v>19</v>
      </c>
      <c r="AF1892" s="80" t="s">
        <v>149</v>
      </c>
      <c r="AG1892" s="80">
        <v>5.9354829788208008</v>
      </c>
      <c r="AH1892" s="80" t="s">
        <v>33</v>
      </c>
      <c r="AI1892">
        <f t="shared" si="100"/>
        <v>2020</v>
      </c>
    </row>
    <row r="1893" spans="27:35" x14ac:dyDescent="0.3">
      <c r="AA1893" s="80" t="s">
        <v>153</v>
      </c>
      <c r="AB1893" s="80" t="s">
        <v>147</v>
      </c>
      <c r="AC1893" s="80" t="s">
        <v>57</v>
      </c>
      <c r="AD1893" s="80" t="s">
        <v>16</v>
      </c>
      <c r="AE1893" s="80" t="s">
        <v>19</v>
      </c>
      <c r="AF1893" s="80" t="s">
        <v>145</v>
      </c>
      <c r="AG1893" s="80">
        <v>10513.601707465947</v>
      </c>
      <c r="AH1893" s="80" t="s">
        <v>33</v>
      </c>
      <c r="AI1893">
        <f t="shared" si="100"/>
        <v>2020</v>
      </c>
    </row>
    <row r="1894" spans="27:35" x14ac:dyDescent="0.3">
      <c r="AA1894" s="80" t="s">
        <v>153</v>
      </c>
      <c r="AB1894" s="80" t="s">
        <v>147</v>
      </c>
      <c r="AC1894" s="80" t="s">
        <v>57</v>
      </c>
      <c r="AD1894" s="80" t="s">
        <v>16</v>
      </c>
      <c r="AE1894" s="80" t="s">
        <v>17</v>
      </c>
      <c r="AF1894" s="80" t="s">
        <v>149</v>
      </c>
      <c r="AG1894" s="80">
        <v>1.6129019856452942</v>
      </c>
      <c r="AH1894" s="80" t="s">
        <v>33</v>
      </c>
      <c r="AI1894">
        <f t="shared" si="100"/>
        <v>2020</v>
      </c>
    </row>
    <row r="1895" spans="27:35" x14ac:dyDescent="0.3">
      <c r="AA1895" s="80" t="s">
        <v>153</v>
      </c>
      <c r="AB1895" s="80" t="s">
        <v>147</v>
      </c>
      <c r="AC1895" s="80" t="s">
        <v>57</v>
      </c>
      <c r="AD1895" s="80" t="s">
        <v>16</v>
      </c>
      <c r="AE1895" s="80" t="s">
        <v>17</v>
      </c>
      <c r="AF1895" s="80" t="s">
        <v>145</v>
      </c>
      <c r="AG1895" s="80">
        <v>6988.7107354663312</v>
      </c>
      <c r="AH1895" s="80" t="s">
        <v>33</v>
      </c>
      <c r="AI1895">
        <f t="shared" si="100"/>
        <v>2020</v>
      </c>
    </row>
    <row r="1896" spans="27:35" x14ac:dyDescent="0.3">
      <c r="AA1896" s="80" t="s">
        <v>153</v>
      </c>
      <c r="AB1896" s="80" t="s">
        <v>147</v>
      </c>
      <c r="AC1896" s="80" t="s">
        <v>57</v>
      </c>
      <c r="AD1896" s="80" t="s">
        <v>13</v>
      </c>
      <c r="AE1896" s="80" t="s">
        <v>5</v>
      </c>
      <c r="AF1896" s="80" t="s">
        <v>145</v>
      </c>
      <c r="AG1896" s="80">
        <v>82.006669983267784</v>
      </c>
      <c r="AH1896" s="80" t="s">
        <v>33</v>
      </c>
      <c r="AI1896">
        <f t="shared" si="100"/>
        <v>2020</v>
      </c>
    </row>
    <row r="1897" spans="27:35" x14ac:dyDescent="0.3">
      <c r="AA1897" s="80" t="s">
        <v>153</v>
      </c>
      <c r="AB1897" s="80" t="s">
        <v>147</v>
      </c>
      <c r="AC1897" s="80" t="s">
        <v>57</v>
      </c>
      <c r="AD1897" s="80" t="s">
        <v>13</v>
      </c>
      <c r="AE1897" s="80" t="s">
        <v>7</v>
      </c>
      <c r="AF1897" s="80" t="s">
        <v>145</v>
      </c>
      <c r="AG1897" s="80">
        <v>23694.556135941297</v>
      </c>
      <c r="AH1897" s="80">
        <v>0.68355507999999998</v>
      </c>
      <c r="AI1897">
        <f t="shared" si="100"/>
        <v>2020</v>
      </c>
    </row>
    <row r="1898" spans="27:35" x14ac:dyDescent="0.3">
      <c r="AA1898" s="80" t="s">
        <v>153</v>
      </c>
      <c r="AB1898" s="80" t="s">
        <v>147</v>
      </c>
      <c r="AC1898" s="80" t="s">
        <v>57</v>
      </c>
      <c r="AD1898" s="80" t="s">
        <v>13</v>
      </c>
      <c r="AE1898" s="80" t="s">
        <v>14</v>
      </c>
      <c r="AF1898" s="80" t="s">
        <v>149</v>
      </c>
      <c r="AG1898" s="80">
        <v>0.74193501472473145</v>
      </c>
      <c r="AH1898" s="80" t="s">
        <v>33</v>
      </c>
      <c r="AI1898">
        <f t="shared" si="100"/>
        <v>2020</v>
      </c>
    </row>
    <row r="1899" spans="27:35" x14ac:dyDescent="0.3">
      <c r="AA1899" s="80" t="s">
        <v>153</v>
      </c>
      <c r="AB1899" s="80" t="s">
        <v>147</v>
      </c>
      <c r="AC1899" s="80" t="s">
        <v>57</v>
      </c>
      <c r="AD1899" s="80" t="s">
        <v>13</v>
      </c>
      <c r="AE1899" s="80" t="s">
        <v>14</v>
      </c>
      <c r="AF1899" s="80" t="s">
        <v>145</v>
      </c>
      <c r="AG1899" s="80">
        <v>55977.482354190201</v>
      </c>
      <c r="AH1899" s="80">
        <v>1.0615022000000001</v>
      </c>
      <c r="AI1899">
        <f t="shared" si="100"/>
        <v>2020</v>
      </c>
    </row>
    <row r="1900" spans="27:35" x14ac:dyDescent="0.3">
      <c r="AA1900" s="80" t="s">
        <v>153</v>
      </c>
      <c r="AB1900" s="80" t="s">
        <v>147</v>
      </c>
      <c r="AC1900" s="80" t="s">
        <v>57</v>
      </c>
      <c r="AD1900" s="80" t="s">
        <v>13</v>
      </c>
      <c r="AE1900" s="80" t="s">
        <v>6</v>
      </c>
      <c r="AF1900" s="80" t="s">
        <v>145</v>
      </c>
      <c r="AG1900" s="80">
        <v>462.80978801846504</v>
      </c>
      <c r="AH1900" s="80" t="s">
        <v>33</v>
      </c>
      <c r="AI1900">
        <f t="shared" si="100"/>
        <v>2020</v>
      </c>
    </row>
    <row r="1901" spans="27:35" x14ac:dyDescent="0.3">
      <c r="AA1901" s="80" t="s">
        <v>153</v>
      </c>
      <c r="AB1901" s="80" t="s">
        <v>147</v>
      </c>
      <c r="AC1901" s="80" t="s">
        <v>57</v>
      </c>
      <c r="AD1901" s="80" t="s">
        <v>15</v>
      </c>
      <c r="AE1901" s="80" t="s">
        <v>14</v>
      </c>
      <c r="AF1901" s="80" t="s">
        <v>149</v>
      </c>
      <c r="AG1901" s="80">
        <v>1</v>
      </c>
      <c r="AH1901" s="80">
        <v>0.65304567000000002</v>
      </c>
      <c r="AI1901">
        <f t="shared" si="100"/>
        <v>2020</v>
      </c>
    </row>
    <row r="1902" spans="27:35" x14ac:dyDescent="0.3">
      <c r="AA1902" s="80" t="s">
        <v>153</v>
      </c>
      <c r="AB1902" s="80" t="s">
        <v>147</v>
      </c>
      <c r="AC1902" s="80" t="s">
        <v>57</v>
      </c>
      <c r="AD1902" s="80" t="s">
        <v>15</v>
      </c>
      <c r="AE1902" s="80" t="s">
        <v>14</v>
      </c>
      <c r="AF1902" s="80" t="s">
        <v>145</v>
      </c>
      <c r="AG1902" s="80">
        <v>42937.924272634089</v>
      </c>
      <c r="AH1902" s="80">
        <v>1.0033131200000001</v>
      </c>
      <c r="AI1902">
        <f t="shared" si="100"/>
        <v>2020</v>
      </c>
    </row>
    <row r="1903" spans="27:35" x14ac:dyDescent="0.3">
      <c r="AA1903" s="80" t="s">
        <v>153</v>
      </c>
      <c r="AB1903" s="80" t="s">
        <v>147</v>
      </c>
      <c r="AC1903" s="80" t="s">
        <v>57</v>
      </c>
      <c r="AD1903" s="80" t="s">
        <v>15</v>
      </c>
      <c r="AE1903" s="80" t="s">
        <v>12</v>
      </c>
      <c r="AF1903" s="80" t="s">
        <v>145</v>
      </c>
      <c r="AG1903" s="80">
        <v>2039.4794200211763</v>
      </c>
      <c r="AH1903" s="80">
        <v>0.50868486999999996</v>
      </c>
      <c r="AI1903">
        <f t="shared" si="100"/>
        <v>2020</v>
      </c>
    </row>
    <row r="1904" spans="27:35" x14ac:dyDescent="0.3">
      <c r="AA1904" s="80" t="s">
        <v>153</v>
      </c>
      <c r="AB1904" s="80" t="s">
        <v>147</v>
      </c>
      <c r="AC1904" s="80" t="s">
        <v>57</v>
      </c>
      <c r="AD1904" s="80" t="s">
        <v>4</v>
      </c>
      <c r="AE1904" s="80" t="s">
        <v>5</v>
      </c>
      <c r="AF1904" s="80" t="s">
        <v>145</v>
      </c>
      <c r="AG1904" s="80">
        <v>12590.966205392033</v>
      </c>
      <c r="AH1904" s="80" t="s">
        <v>33</v>
      </c>
      <c r="AI1904">
        <f t="shared" si="100"/>
        <v>2020</v>
      </c>
    </row>
    <row r="1905" spans="27:35" x14ac:dyDescent="0.3">
      <c r="AA1905" s="80" t="s">
        <v>153</v>
      </c>
      <c r="AB1905" s="80" t="s">
        <v>147</v>
      </c>
      <c r="AC1905" s="80" t="s">
        <v>57</v>
      </c>
      <c r="AD1905" s="80" t="s">
        <v>4</v>
      </c>
      <c r="AE1905" s="80" t="s">
        <v>7</v>
      </c>
      <c r="AF1905" s="80" t="s">
        <v>145</v>
      </c>
      <c r="AG1905" s="80">
        <v>575918.43599109724</v>
      </c>
      <c r="AH1905" s="80">
        <v>0.80784336999999995</v>
      </c>
      <c r="AI1905">
        <f t="shared" si="100"/>
        <v>2020</v>
      </c>
    </row>
    <row r="1906" spans="27:35" x14ac:dyDescent="0.3">
      <c r="AA1906" s="80" t="s">
        <v>153</v>
      </c>
      <c r="AB1906" s="80" t="s">
        <v>147</v>
      </c>
      <c r="AC1906" s="80" t="s">
        <v>57</v>
      </c>
      <c r="AD1906" s="80" t="s">
        <v>4</v>
      </c>
      <c r="AE1906" s="80" t="s">
        <v>8</v>
      </c>
      <c r="AF1906" s="80" t="s">
        <v>145</v>
      </c>
      <c r="AG1906" s="80">
        <v>193554.84149787575</v>
      </c>
      <c r="AH1906" s="80">
        <v>1.50640716</v>
      </c>
      <c r="AI1906">
        <f t="shared" si="100"/>
        <v>2020</v>
      </c>
    </row>
    <row r="1907" spans="27:35" x14ac:dyDescent="0.3">
      <c r="AA1907" s="80" t="s">
        <v>153</v>
      </c>
      <c r="AB1907" s="80" t="s">
        <v>147</v>
      </c>
      <c r="AC1907" s="80" t="s">
        <v>57</v>
      </c>
      <c r="AD1907" s="80" t="s">
        <v>4</v>
      </c>
      <c r="AE1907" s="80" t="s">
        <v>9</v>
      </c>
      <c r="AF1907" s="80" t="s">
        <v>145</v>
      </c>
      <c r="AG1907" s="80">
        <v>111768.42048506439</v>
      </c>
      <c r="AH1907" s="80">
        <v>0.86496722000000004</v>
      </c>
      <c r="AI1907">
        <f t="shared" si="100"/>
        <v>2020</v>
      </c>
    </row>
    <row r="1908" spans="27:35" x14ac:dyDescent="0.3">
      <c r="AA1908" s="80" t="s">
        <v>153</v>
      </c>
      <c r="AB1908" s="80" t="s">
        <v>147</v>
      </c>
      <c r="AC1908" s="80" t="s">
        <v>57</v>
      </c>
      <c r="AD1908" s="80" t="s">
        <v>4</v>
      </c>
      <c r="AE1908" s="80" t="s">
        <v>6</v>
      </c>
      <c r="AF1908" s="80" t="s">
        <v>145</v>
      </c>
      <c r="AG1908" s="80">
        <v>41897.808457791805</v>
      </c>
      <c r="AH1908" s="80" t="s">
        <v>33</v>
      </c>
      <c r="AI1908">
        <f t="shared" si="100"/>
        <v>2020</v>
      </c>
    </row>
    <row r="1909" spans="27:35" x14ac:dyDescent="0.3">
      <c r="AA1909" s="80" t="s">
        <v>153</v>
      </c>
      <c r="AB1909" s="80" t="s">
        <v>147</v>
      </c>
      <c r="AC1909" s="80" t="s">
        <v>57</v>
      </c>
      <c r="AD1909" s="80" t="s">
        <v>4</v>
      </c>
      <c r="AE1909" s="80" t="s">
        <v>10</v>
      </c>
      <c r="AF1909" s="80" t="s">
        <v>145</v>
      </c>
      <c r="AG1909" s="80">
        <v>2710.4182030782104</v>
      </c>
      <c r="AH1909" s="80">
        <v>2.71471084</v>
      </c>
      <c r="AI1909">
        <f t="shared" si="100"/>
        <v>2020</v>
      </c>
    </row>
    <row r="1910" spans="27:35" x14ac:dyDescent="0.3">
      <c r="AA1910" s="80" t="s">
        <v>153</v>
      </c>
      <c r="AB1910" s="80" t="s">
        <v>147</v>
      </c>
      <c r="AC1910" s="80" t="s">
        <v>57</v>
      </c>
      <c r="AD1910" s="80" t="s">
        <v>11</v>
      </c>
      <c r="AE1910" s="80" t="s">
        <v>8</v>
      </c>
      <c r="AF1910" s="80" t="s">
        <v>145</v>
      </c>
      <c r="AG1910" s="80">
        <v>39783.731537297368</v>
      </c>
      <c r="AH1910" s="80">
        <v>1.06792311</v>
      </c>
      <c r="AI1910">
        <f t="shared" si="100"/>
        <v>2020</v>
      </c>
    </row>
    <row r="1911" spans="27:35" x14ac:dyDescent="0.3">
      <c r="AA1911" s="80" t="s">
        <v>153</v>
      </c>
      <c r="AB1911" s="80" t="s">
        <v>147</v>
      </c>
      <c r="AC1911" s="80" t="s">
        <v>57</v>
      </c>
      <c r="AD1911" s="80" t="s">
        <v>11</v>
      </c>
      <c r="AE1911" s="80" t="s">
        <v>9</v>
      </c>
      <c r="AF1911" s="80" t="s">
        <v>145</v>
      </c>
      <c r="AG1911" s="80">
        <v>10261.665092639625</v>
      </c>
      <c r="AH1911" s="80">
        <v>0.69319706000000003</v>
      </c>
      <c r="AI1911">
        <f t="shared" si="100"/>
        <v>2020</v>
      </c>
    </row>
    <row r="1912" spans="27:35" x14ac:dyDescent="0.3">
      <c r="AA1912" s="80" t="s">
        <v>153</v>
      </c>
      <c r="AB1912" s="80" t="s">
        <v>147</v>
      </c>
      <c r="AC1912" s="80" t="s">
        <v>57</v>
      </c>
      <c r="AD1912" s="80" t="s">
        <v>11</v>
      </c>
      <c r="AE1912" s="80" t="s">
        <v>10</v>
      </c>
      <c r="AF1912" s="80" t="s">
        <v>145</v>
      </c>
      <c r="AG1912" s="80">
        <v>518.3904300481081</v>
      </c>
      <c r="AH1912" s="80">
        <v>1.6471548</v>
      </c>
      <c r="AI1912">
        <f t="shared" si="100"/>
        <v>2020</v>
      </c>
    </row>
    <row r="1913" spans="27:35" x14ac:dyDescent="0.3">
      <c r="AA1913" s="80" t="s">
        <v>153</v>
      </c>
      <c r="AB1913" s="80" t="s">
        <v>147</v>
      </c>
      <c r="AC1913" s="80" t="s">
        <v>57</v>
      </c>
      <c r="AD1913" s="80" t="s">
        <v>11</v>
      </c>
      <c r="AE1913" s="80" t="s">
        <v>12</v>
      </c>
      <c r="AF1913" s="80" t="s">
        <v>145</v>
      </c>
      <c r="AG1913" s="80">
        <v>5942.4215532429516</v>
      </c>
      <c r="AH1913" s="80">
        <v>0.68890927999999996</v>
      </c>
      <c r="AI1913">
        <f t="shared" si="100"/>
        <v>2020</v>
      </c>
    </row>
    <row r="1914" spans="27:35" x14ac:dyDescent="0.3">
      <c r="AA1914" s="80" t="s">
        <v>153</v>
      </c>
      <c r="AB1914" s="80" t="s">
        <v>147</v>
      </c>
      <c r="AC1914" s="80" t="s">
        <v>58</v>
      </c>
      <c r="AD1914" s="80" t="s">
        <v>27</v>
      </c>
      <c r="AE1914" s="80" t="s">
        <v>28</v>
      </c>
      <c r="AF1914" s="80" t="s">
        <v>145</v>
      </c>
      <c r="AG1914" s="80">
        <v>733.45161101222038</v>
      </c>
      <c r="AH1914" s="80" t="s">
        <v>33</v>
      </c>
      <c r="AI1914">
        <f t="shared" si="100"/>
        <v>2020</v>
      </c>
    </row>
    <row r="1915" spans="27:35" x14ac:dyDescent="0.3">
      <c r="AA1915" s="80" t="s">
        <v>153</v>
      </c>
      <c r="AB1915" s="80" t="s">
        <v>147</v>
      </c>
      <c r="AC1915" s="80" t="s">
        <v>58</v>
      </c>
      <c r="AD1915" s="80" t="s">
        <v>20</v>
      </c>
      <c r="AE1915" s="80" t="s">
        <v>5</v>
      </c>
      <c r="AF1915" s="80" t="s">
        <v>145</v>
      </c>
      <c r="AG1915" s="80">
        <v>61</v>
      </c>
      <c r="AH1915" s="80" t="s">
        <v>33</v>
      </c>
      <c r="AI1915">
        <f t="shared" si="100"/>
        <v>2020</v>
      </c>
    </row>
    <row r="1916" spans="27:35" x14ac:dyDescent="0.3">
      <c r="AA1916" s="80" t="s">
        <v>153</v>
      </c>
      <c r="AB1916" s="80" t="s">
        <v>147</v>
      </c>
      <c r="AC1916" s="80" t="s">
        <v>58</v>
      </c>
      <c r="AD1916" s="80" t="s">
        <v>20</v>
      </c>
      <c r="AE1916" s="80" t="s">
        <v>7</v>
      </c>
      <c r="AF1916" s="80" t="s">
        <v>145</v>
      </c>
      <c r="AG1916" s="80">
        <v>14499.736349932849</v>
      </c>
      <c r="AH1916" s="80" t="s">
        <v>33</v>
      </c>
      <c r="AI1916">
        <f t="shared" si="100"/>
        <v>2020</v>
      </c>
    </row>
    <row r="1917" spans="27:35" x14ac:dyDescent="0.3">
      <c r="AA1917" s="80" t="s">
        <v>153</v>
      </c>
      <c r="AB1917" s="80" t="s">
        <v>147</v>
      </c>
      <c r="AC1917" s="80" t="s">
        <v>58</v>
      </c>
      <c r="AD1917" s="80" t="s">
        <v>20</v>
      </c>
      <c r="AE1917" s="80" t="s">
        <v>14</v>
      </c>
      <c r="AF1917" s="80" t="s">
        <v>145</v>
      </c>
      <c r="AG1917" s="80">
        <v>4518.1890870332718</v>
      </c>
      <c r="AH1917" s="80" t="s">
        <v>33</v>
      </c>
      <c r="AI1917">
        <f t="shared" si="100"/>
        <v>2020</v>
      </c>
    </row>
    <row r="1918" spans="27:35" x14ac:dyDescent="0.3">
      <c r="AA1918" s="80" t="s">
        <v>153</v>
      </c>
      <c r="AB1918" s="80" t="s">
        <v>147</v>
      </c>
      <c r="AC1918" s="80" t="s">
        <v>58</v>
      </c>
      <c r="AD1918" s="80" t="s">
        <v>20</v>
      </c>
      <c r="AE1918" s="80" t="s">
        <v>6</v>
      </c>
      <c r="AF1918" s="80" t="s">
        <v>145</v>
      </c>
      <c r="AG1918" s="80">
        <v>684</v>
      </c>
      <c r="AH1918" s="80" t="s">
        <v>33</v>
      </c>
      <c r="AI1918">
        <f t="shared" si="100"/>
        <v>2020</v>
      </c>
    </row>
    <row r="1919" spans="27:35" x14ac:dyDescent="0.3">
      <c r="AA1919" s="80" t="s">
        <v>153</v>
      </c>
      <c r="AB1919" s="80" t="s">
        <v>147</v>
      </c>
      <c r="AC1919" s="80" t="s">
        <v>58</v>
      </c>
      <c r="AD1919" s="80" t="s">
        <v>24</v>
      </c>
      <c r="AE1919" s="80" t="s">
        <v>22</v>
      </c>
      <c r="AF1919" s="80" t="s">
        <v>145</v>
      </c>
      <c r="AG1919" s="80">
        <v>730.54838699102402</v>
      </c>
      <c r="AH1919" s="80" t="s">
        <v>33</v>
      </c>
      <c r="AI1919">
        <f t="shared" si="100"/>
        <v>2020</v>
      </c>
    </row>
    <row r="1920" spans="27:35" x14ac:dyDescent="0.3">
      <c r="AA1920" s="80" t="s">
        <v>153</v>
      </c>
      <c r="AB1920" s="80" t="s">
        <v>147</v>
      </c>
      <c r="AC1920" s="80" t="s">
        <v>58</v>
      </c>
      <c r="AD1920" s="80" t="s">
        <v>24</v>
      </c>
      <c r="AE1920" s="80" t="s">
        <v>23</v>
      </c>
      <c r="AF1920" s="80" t="s">
        <v>145</v>
      </c>
      <c r="AG1920" s="80">
        <v>418.80645000934601</v>
      </c>
      <c r="AH1920" s="80" t="s">
        <v>33</v>
      </c>
      <c r="AI1920">
        <f t="shared" si="100"/>
        <v>2020</v>
      </c>
    </row>
    <row r="1921" spans="27:35" x14ac:dyDescent="0.3">
      <c r="AA1921" s="80" t="s">
        <v>153</v>
      </c>
      <c r="AB1921" s="80" t="s">
        <v>147</v>
      </c>
      <c r="AC1921" s="80" t="s">
        <v>58</v>
      </c>
      <c r="AD1921" s="80" t="s">
        <v>116</v>
      </c>
      <c r="AE1921" s="80" t="s">
        <v>22</v>
      </c>
      <c r="AF1921" s="80" t="s">
        <v>145</v>
      </c>
      <c r="AG1921" s="80">
        <v>2227.2892010658979</v>
      </c>
      <c r="AH1921" s="80" t="s">
        <v>33</v>
      </c>
      <c r="AI1921">
        <f t="shared" si="100"/>
        <v>2020</v>
      </c>
    </row>
    <row r="1922" spans="27:35" x14ac:dyDescent="0.3">
      <c r="AA1922" s="80" t="s">
        <v>153</v>
      </c>
      <c r="AB1922" s="80" t="s">
        <v>147</v>
      </c>
      <c r="AC1922" s="80" t="s">
        <v>58</v>
      </c>
      <c r="AD1922" s="80" t="s">
        <v>116</v>
      </c>
      <c r="AE1922" s="80" t="s">
        <v>23</v>
      </c>
      <c r="AF1922" s="80" t="s">
        <v>145</v>
      </c>
      <c r="AG1922" s="80">
        <v>2008.3615070432425</v>
      </c>
      <c r="AH1922" s="80" t="s">
        <v>33</v>
      </c>
      <c r="AI1922">
        <f t="shared" si="100"/>
        <v>2020</v>
      </c>
    </row>
    <row r="1923" spans="27:35" x14ac:dyDescent="0.3">
      <c r="AA1923" s="80" t="s">
        <v>153</v>
      </c>
      <c r="AB1923" s="80" t="s">
        <v>147</v>
      </c>
      <c r="AC1923" s="80" t="s">
        <v>58</v>
      </c>
      <c r="AD1923" s="80" t="s">
        <v>26</v>
      </c>
      <c r="AE1923" s="80" t="s">
        <v>18</v>
      </c>
      <c r="AF1923" s="80" t="s">
        <v>145</v>
      </c>
      <c r="AG1923" s="80">
        <v>8727.728569123894</v>
      </c>
      <c r="AH1923" s="80" t="s">
        <v>33</v>
      </c>
      <c r="AI1923">
        <f t="shared" si="100"/>
        <v>2020</v>
      </c>
    </row>
    <row r="1924" spans="27:35" x14ac:dyDescent="0.3">
      <c r="AA1924" s="80" t="s">
        <v>153</v>
      </c>
      <c r="AB1924" s="80" t="s">
        <v>147</v>
      </c>
      <c r="AC1924" s="80" t="s">
        <v>58</v>
      </c>
      <c r="AD1924" s="80" t="s">
        <v>26</v>
      </c>
      <c r="AE1924" s="80" t="s">
        <v>19</v>
      </c>
      <c r="AF1924" s="80" t="s">
        <v>145</v>
      </c>
      <c r="AG1924" s="80">
        <v>13603.055596210063</v>
      </c>
      <c r="AH1924" s="80" t="s">
        <v>33</v>
      </c>
      <c r="AI1924">
        <f t="shared" si="100"/>
        <v>2020</v>
      </c>
    </row>
    <row r="1925" spans="27:35" x14ac:dyDescent="0.3">
      <c r="AA1925" s="80" t="s">
        <v>153</v>
      </c>
      <c r="AB1925" s="80" t="s">
        <v>147</v>
      </c>
      <c r="AC1925" s="80" t="s">
        <v>58</v>
      </c>
      <c r="AD1925" s="80" t="s">
        <v>26</v>
      </c>
      <c r="AE1925" s="80" t="s">
        <v>17</v>
      </c>
      <c r="AF1925" s="80" t="s">
        <v>145</v>
      </c>
      <c r="AG1925" s="80">
        <v>1066</v>
      </c>
      <c r="AH1925" s="80" t="s">
        <v>33</v>
      </c>
      <c r="AI1925">
        <f t="shared" si="100"/>
        <v>2020</v>
      </c>
    </row>
    <row r="1926" spans="27:35" x14ac:dyDescent="0.3">
      <c r="AA1926" s="80" t="s">
        <v>153</v>
      </c>
      <c r="AB1926" s="80" t="s">
        <v>147</v>
      </c>
      <c r="AC1926" s="80" t="s">
        <v>58</v>
      </c>
      <c r="AD1926" s="80" t="s">
        <v>25</v>
      </c>
      <c r="AE1926" s="80" t="s">
        <v>18</v>
      </c>
      <c r="AF1926" s="80" t="s">
        <v>145</v>
      </c>
      <c r="AG1926" s="80">
        <v>175.12903100252151</v>
      </c>
      <c r="AH1926" s="80" t="s">
        <v>33</v>
      </c>
      <c r="AI1926">
        <f t="shared" si="100"/>
        <v>2020</v>
      </c>
    </row>
    <row r="1927" spans="27:35" x14ac:dyDescent="0.3">
      <c r="AA1927" s="80" t="s">
        <v>153</v>
      </c>
      <c r="AB1927" s="80" t="s">
        <v>147</v>
      </c>
      <c r="AC1927" s="80" t="s">
        <v>58</v>
      </c>
      <c r="AD1927" s="80" t="s">
        <v>25</v>
      </c>
      <c r="AE1927" s="80" t="s">
        <v>19</v>
      </c>
      <c r="AF1927" s="80" t="s">
        <v>145</v>
      </c>
      <c r="AG1927" s="80">
        <v>1525.8420449793339</v>
      </c>
      <c r="AH1927" s="80" t="s">
        <v>33</v>
      </c>
      <c r="AI1927">
        <f t="shared" si="100"/>
        <v>2020</v>
      </c>
    </row>
    <row r="1928" spans="27:35" x14ac:dyDescent="0.3">
      <c r="AA1928" s="80" t="s">
        <v>153</v>
      </c>
      <c r="AB1928" s="80" t="s">
        <v>147</v>
      </c>
      <c r="AC1928" s="80" t="s">
        <v>58</v>
      </c>
      <c r="AD1928" s="80" t="s">
        <v>25</v>
      </c>
      <c r="AE1928" s="80" t="s">
        <v>17</v>
      </c>
      <c r="AF1928" s="80" t="s">
        <v>145</v>
      </c>
      <c r="AG1928" s="80">
        <v>813.74193501472473</v>
      </c>
      <c r="AH1928" s="80" t="s">
        <v>33</v>
      </c>
      <c r="AI1928">
        <f t="shared" si="100"/>
        <v>2020</v>
      </c>
    </row>
    <row r="1929" spans="27:35" x14ac:dyDescent="0.3">
      <c r="AA1929" s="80" t="s">
        <v>153</v>
      </c>
      <c r="AB1929" s="80" t="s">
        <v>147</v>
      </c>
      <c r="AC1929" s="80" t="s">
        <v>58</v>
      </c>
      <c r="AD1929" s="80" t="s">
        <v>16</v>
      </c>
      <c r="AE1929" s="80" t="s">
        <v>18</v>
      </c>
      <c r="AF1929" s="80" t="s">
        <v>149</v>
      </c>
      <c r="AG1929" s="80">
        <v>16.41934709995985</v>
      </c>
      <c r="AH1929" s="80" t="s">
        <v>33</v>
      </c>
      <c r="AI1929">
        <f t="shared" si="100"/>
        <v>2020</v>
      </c>
    </row>
    <row r="1930" spans="27:35" x14ac:dyDescent="0.3">
      <c r="AA1930" s="80" t="s">
        <v>153</v>
      </c>
      <c r="AB1930" s="80" t="s">
        <v>147</v>
      </c>
      <c r="AC1930" s="80" t="s">
        <v>58</v>
      </c>
      <c r="AD1930" s="80" t="s">
        <v>16</v>
      </c>
      <c r="AE1930" s="80" t="s">
        <v>18</v>
      </c>
      <c r="AF1930" s="80" t="s">
        <v>145</v>
      </c>
      <c r="AG1930" s="80">
        <v>12878.781748879701</v>
      </c>
      <c r="AH1930" s="80" t="s">
        <v>33</v>
      </c>
      <c r="AI1930">
        <f t="shared" ref="AI1930:AI1993" si="101">VALUE(LEFT(AA1930,4))</f>
        <v>2020</v>
      </c>
    </row>
    <row r="1931" spans="27:35" x14ac:dyDescent="0.3">
      <c r="AA1931" s="80" t="s">
        <v>153</v>
      </c>
      <c r="AB1931" s="80" t="s">
        <v>147</v>
      </c>
      <c r="AC1931" s="80" t="s">
        <v>58</v>
      </c>
      <c r="AD1931" s="80" t="s">
        <v>16</v>
      </c>
      <c r="AE1931" s="80" t="s">
        <v>19</v>
      </c>
      <c r="AF1931" s="80" t="s">
        <v>149</v>
      </c>
      <c r="AG1931" s="80">
        <v>3.193547036498785</v>
      </c>
      <c r="AH1931" s="80" t="s">
        <v>33</v>
      </c>
      <c r="AI1931">
        <f t="shared" si="101"/>
        <v>2020</v>
      </c>
    </row>
    <row r="1932" spans="27:35" x14ac:dyDescent="0.3">
      <c r="AA1932" s="80" t="s">
        <v>153</v>
      </c>
      <c r="AB1932" s="80" t="s">
        <v>147</v>
      </c>
      <c r="AC1932" s="80" t="s">
        <v>58</v>
      </c>
      <c r="AD1932" s="80" t="s">
        <v>16</v>
      </c>
      <c r="AE1932" s="80" t="s">
        <v>19</v>
      </c>
      <c r="AF1932" s="80" t="s">
        <v>145</v>
      </c>
      <c r="AG1932" s="80">
        <v>8314.2691483311355</v>
      </c>
      <c r="AH1932" s="80" t="s">
        <v>33</v>
      </c>
      <c r="AI1932">
        <f t="shared" si="101"/>
        <v>2020</v>
      </c>
    </row>
    <row r="1933" spans="27:35" x14ac:dyDescent="0.3">
      <c r="AA1933" s="80" t="s">
        <v>153</v>
      </c>
      <c r="AB1933" s="80" t="s">
        <v>147</v>
      </c>
      <c r="AC1933" s="80" t="s">
        <v>58</v>
      </c>
      <c r="AD1933" s="80" t="s">
        <v>16</v>
      </c>
      <c r="AE1933" s="80" t="s">
        <v>17</v>
      </c>
      <c r="AF1933" s="80" t="s">
        <v>149</v>
      </c>
      <c r="AG1933" s="80">
        <v>0.3225800096988678</v>
      </c>
      <c r="AH1933" s="80" t="s">
        <v>33</v>
      </c>
      <c r="AI1933">
        <f t="shared" si="101"/>
        <v>2020</v>
      </c>
    </row>
    <row r="1934" spans="27:35" x14ac:dyDescent="0.3">
      <c r="AA1934" s="80" t="s">
        <v>153</v>
      </c>
      <c r="AB1934" s="80" t="s">
        <v>147</v>
      </c>
      <c r="AC1934" s="80" t="s">
        <v>58</v>
      </c>
      <c r="AD1934" s="80" t="s">
        <v>16</v>
      </c>
      <c r="AE1934" s="80" t="s">
        <v>17</v>
      </c>
      <c r="AF1934" s="80" t="s">
        <v>145</v>
      </c>
      <c r="AG1934" s="80">
        <v>6261.0288722477853</v>
      </c>
      <c r="AH1934" s="80" t="s">
        <v>33</v>
      </c>
      <c r="AI1934">
        <f t="shared" si="101"/>
        <v>2020</v>
      </c>
    </row>
    <row r="1935" spans="27:35" x14ac:dyDescent="0.3">
      <c r="AA1935" s="80" t="s">
        <v>153</v>
      </c>
      <c r="AB1935" s="80" t="s">
        <v>147</v>
      </c>
      <c r="AC1935" s="80" t="s">
        <v>58</v>
      </c>
      <c r="AD1935" s="80" t="s">
        <v>13</v>
      </c>
      <c r="AE1935" s="80" t="s">
        <v>5</v>
      </c>
      <c r="AF1935" s="80" t="s">
        <v>145</v>
      </c>
      <c r="AG1935" s="80">
        <v>91.678528010845184</v>
      </c>
      <c r="AH1935" s="80" t="s">
        <v>33</v>
      </c>
      <c r="AI1935">
        <f t="shared" si="101"/>
        <v>2020</v>
      </c>
    </row>
    <row r="1936" spans="27:35" x14ac:dyDescent="0.3">
      <c r="AA1936" s="80" t="s">
        <v>153</v>
      </c>
      <c r="AB1936" s="80" t="s">
        <v>147</v>
      </c>
      <c r="AC1936" s="80" t="s">
        <v>58</v>
      </c>
      <c r="AD1936" s="80" t="s">
        <v>13</v>
      </c>
      <c r="AE1936" s="80" t="s">
        <v>7</v>
      </c>
      <c r="AF1936" s="80" t="s">
        <v>145</v>
      </c>
      <c r="AG1936" s="80">
        <v>24104.935447148979</v>
      </c>
      <c r="AH1936" s="80">
        <v>0.73315010000000003</v>
      </c>
      <c r="AI1936">
        <f t="shared" si="101"/>
        <v>2020</v>
      </c>
    </row>
    <row r="1937" spans="27:35" x14ac:dyDescent="0.3">
      <c r="AA1937" s="80" t="s">
        <v>153</v>
      </c>
      <c r="AB1937" s="80" t="s">
        <v>147</v>
      </c>
      <c r="AC1937" s="80" t="s">
        <v>58</v>
      </c>
      <c r="AD1937" s="80" t="s">
        <v>13</v>
      </c>
      <c r="AE1937" s="80" t="s">
        <v>14</v>
      </c>
      <c r="AF1937" s="80" t="s">
        <v>145</v>
      </c>
      <c r="AG1937" s="80">
        <v>53270.864971980453</v>
      </c>
      <c r="AH1937" s="80">
        <v>1.1099138099999999</v>
      </c>
      <c r="AI1937">
        <f t="shared" si="101"/>
        <v>2020</v>
      </c>
    </row>
    <row r="1938" spans="27:35" x14ac:dyDescent="0.3">
      <c r="AA1938" s="80" t="s">
        <v>153</v>
      </c>
      <c r="AB1938" s="80" t="s">
        <v>147</v>
      </c>
      <c r="AC1938" s="80" t="s">
        <v>58</v>
      </c>
      <c r="AD1938" s="80" t="s">
        <v>13</v>
      </c>
      <c r="AE1938" s="80" t="s">
        <v>6</v>
      </c>
      <c r="AF1938" s="80" t="s">
        <v>145</v>
      </c>
      <c r="AG1938" s="80">
        <v>504.53948397189379</v>
      </c>
      <c r="AH1938" s="80" t="s">
        <v>33</v>
      </c>
      <c r="AI1938">
        <f t="shared" si="101"/>
        <v>2020</v>
      </c>
    </row>
    <row r="1939" spans="27:35" x14ac:dyDescent="0.3">
      <c r="AA1939" s="80" t="s">
        <v>153</v>
      </c>
      <c r="AB1939" s="80" t="s">
        <v>147</v>
      </c>
      <c r="AC1939" s="80" t="s">
        <v>58</v>
      </c>
      <c r="AD1939" s="80" t="s">
        <v>15</v>
      </c>
      <c r="AE1939" s="80" t="s">
        <v>14</v>
      </c>
      <c r="AF1939" s="80" t="s">
        <v>145</v>
      </c>
      <c r="AG1939" s="80">
        <v>39114.781901471317</v>
      </c>
      <c r="AH1939" s="80">
        <v>1.0138565799999999</v>
      </c>
      <c r="AI1939">
        <f t="shared" si="101"/>
        <v>2020</v>
      </c>
    </row>
    <row r="1940" spans="27:35" x14ac:dyDescent="0.3">
      <c r="AA1940" s="80" t="s">
        <v>153</v>
      </c>
      <c r="AB1940" s="80" t="s">
        <v>147</v>
      </c>
      <c r="AC1940" s="80" t="s">
        <v>58</v>
      </c>
      <c r="AD1940" s="80" t="s">
        <v>15</v>
      </c>
      <c r="AE1940" s="80" t="s">
        <v>12</v>
      </c>
      <c r="AF1940" s="80" t="s">
        <v>145</v>
      </c>
      <c r="AG1940" s="80">
        <v>2198.330363959074</v>
      </c>
      <c r="AH1940" s="80">
        <v>0.51677203000000005</v>
      </c>
      <c r="AI1940">
        <f t="shared" si="101"/>
        <v>2020</v>
      </c>
    </row>
    <row r="1941" spans="27:35" x14ac:dyDescent="0.3">
      <c r="AA1941" s="80" t="s">
        <v>153</v>
      </c>
      <c r="AB1941" s="80" t="s">
        <v>147</v>
      </c>
      <c r="AC1941" s="80" t="s">
        <v>58</v>
      </c>
      <c r="AD1941" s="80" t="s">
        <v>4</v>
      </c>
      <c r="AE1941" s="80" t="s">
        <v>5</v>
      </c>
      <c r="AF1941" s="80" t="s">
        <v>145</v>
      </c>
      <c r="AG1941" s="80">
        <v>11150.797105163336</v>
      </c>
      <c r="AH1941" s="80" t="s">
        <v>33</v>
      </c>
      <c r="AI1941">
        <f t="shared" si="101"/>
        <v>2020</v>
      </c>
    </row>
    <row r="1942" spans="27:35" x14ac:dyDescent="0.3">
      <c r="AA1942" s="80" t="s">
        <v>153</v>
      </c>
      <c r="AB1942" s="80" t="s">
        <v>147</v>
      </c>
      <c r="AC1942" s="80" t="s">
        <v>58</v>
      </c>
      <c r="AD1942" s="80" t="s">
        <v>4</v>
      </c>
      <c r="AE1942" s="80" t="s">
        <v>7</v>
      </c>
      <c r="AF1942" s="80" t="s">
        <v>145</v>
      </c>
      <c r="AG1942" s="80">
        <v>520738.33371642604</v>
      </c>
      <c r="AH1942" s="80">
        <v>0.83197336</v>
      </c>
      <c r="AI1942">
        <f t="shared" si="101"/>
        <v>2020</v>
      </c>
    </row>
    <row r="1943" spans="27:35" x14ac:dyDescent="0.3">
      <c r="AA1943" s="80" t="s">
        <v>153</v>
      </c>
      <c r="AB1943" s="80" t="s">
        <v>147</v>
      </c>
      <c r="AC1943" s="80" t="s">
        <v>58</v>
      </c>
      <c r="AD1943" s="80" t="s">
        <v>4</v>
      </c>
      <c r="AE1943" s="80" t="s">
        <v>8</v>
      </c>
      <c r="AF1943" s="80" t="s">
        <v>145</v>
      </c>
      <c r="AG1943" s="80">
        <v>173568.4055191353</v>
      </c>
      <c r="AH1943" s="80">
        <v>1.48721138</v>
      </c>
      <c r="AI1943">
        <f t="shared" si="101"/>
        <v>2020</v>
      </c>
    </row>
    <row r="1944" spans="27:35" x14ac:dyDescent="0.3">
      <c r="AA1944" s="80" t="s">
        <v>153</v>
      </c>
      <c r="AB1944" s="80" t="s">
        <v>147</v>
      </c>
      <c r="AC1944" s="80" t="s">
        <v>58</v>
      </c>
      <c r="AD1944" s="80" t="s">
        <v>4</v>
      </c>
      <c r="AE1944" s="80" t="s">
        <v>9</v>
      </c>
      <c r="AF1944" s="80" t="s">
        <v>145</v>
      </c>
      <c r="AG1944" s="80">
        <v>104635.14797703177</v>
      </c>
      <c r="AH1944" s="80">
        <v>0.90730798999999995</v>
      </c>
      <c r="AI1944">
        <f t="shared" si="101"/>
        <v>2020</v>
      </c>
    </row>
    <row r="1945" spans="27:35" x14ac:dyDescent="0.3">
      <c r="AA1945" s="80" t="s">
        <v>153</v>
      </c>
      <c r="AB1945" s="80" t="s">
        <v>147</v>
      </c>
      <c r="AC1945" s="80" t="s">
        <v>58</v>
      </c>
      <c r="AD1945" s="80" t="s">
        <v>4</v>
      </c>
      <c r="AE1945" s="80" t="s">
        <v>6</v>
      </c>
      <c r="AF1945" s="80" t="s">
        <v>145</v>
      </c>
      <c r="AG1945" s="80">
        <v>37982.005274299532</v>
      </c>
      <c r="AH1945" s="80" t="s">
        <v>33</v>
      </c>
      <c r="AI1945">
        <f t="shared" si="101"/>
        <v>2020</v>
      </c>
    </row>
    <row r="1946" spans="27:35" x14ac:dyDescent="0.3">
      <c r="AA1946" s="80" t="s">
        <v>153</v>
      </c>
      <c r="AB1946" s="80" t="s">
        <v>147</v>
      </c>
      <c r="AC1946" s="80" t="s">
        <v>58</v>
      </c>
      <c r="AD1946" s="80" t="s">
        <v>4</v>
      </c>
      <c r="AE1946" s="80" t="s">
        <v>10</v>
      </c>
      <c r="AF1946" s="80" t="s">
        <v>145</v>
      </c>
      <c r="AG1946" s="80">
        <v>2823.9165311083198</v>
      </c>
      <c r="AH1946" s="80">
        <v>2.6751574800000002</v>
      </c>
      <c r="AI1946">
        <f t="shared" si="101"/>
        <v>2020</v>
      </c>
    </row>
    <row r="1947" spans="27:35" x14ac:dyDescent="0.3">
      <c r="AA1947" s="80" t="s">
        <v>153</v>
      </c>
      <c r="AB1947" s="80" t="s">
        <v>147</v>
      </c>
      <c r="AC1947" s="80" t="s">
        <v>58</v>
      </c>
      <c r="AD1947" s="80" t="s">
        <v>11</v>
      </c>
      <c r="AE1947" s="80" t="s">
        <v>8</v>
      </c>
      <c r="AF1947" s="80" t="s">
        <v>145</v>
      </c>
      <c r="AG1947" s="80">
        <v>38697.602492183447</v>
      </c>
      <c r="AH1947" s="80">
        <v>1.0626636700000001</v>
      </c>
      <c r="AI1947">
        <f t="shared" si="101"/>
        <v>2020</v>
      </c>
    </row>
    <row r="1948" spans="27:35" x14ac:dyDescent="0.3">
      <c r="AA1948" s="80" t="s">
        <v>153</v>
      </c>
      <c r="AB1948" s="80" t="s">
        <v>147</v>
      </c>
      <c r="AC1948" s="80" t="s">
        <v>58</v>
      </c>
      <c r="AD1948" s="80" t="s">
        <v>11</v>
      </c>
      <c r="AE1948" s="80" t="s">
        <v>9</v>
      </c>
      <c r="AF1948" s="80" t="s">
        <v>145</v>
      </c>
      <c r="AG1948" s="80">
        <v>10727.742958623916</v>
      </c>
      <c r="AH1948" s="80">
        <v>0.69806047000000004</v>
      </c>
      <c r="AI1948">
        <f t="shared" si="101"/>
        <v>2020</v>
      </c>
    </row>
    <row r="1949" spans="27:35" x14ac:dyDescent="0.3">
      <c r="AA1949" s="80" t="s">
        <v>153</v>
      </c>
      <c r="AB1949" s="80" t="s">
        <v>147</v>
      </c>
      <c r="AC1949" s="80" t="s">
        <v>58</v>
      </c>
      <c r="AD1949" s="80" t="s">
        <v>11</v>
      </c>
      <c r="AE1949" s="80" t="s">
        <v>10</v>
      </c>
      <c r="AF1949" s="80" t="s">
        <v>145</v>
      </c>
      <c r="AG1949" s="80">
        <v>482.99221100658178</v>
      </c>
      <c r="AH1949" s="80">
        <v>1.6219369699999999</v>
      </c>
      <c r="AI1949">
        <f t="shared" si="101"/>
        <v>2020</v>
      </c>
    </row>
    <row r="1950" spans="27:35" x14ac:dyDescent="0.3">
      <c r="AA1950" s="80" t="s">
        <v>153</v>
      </c>
      <c r="AB1950" s="80" t="s">
        <v>147</v>
      </c>
      <c r="AC1950" s="80" t="s">
        <v>58</v>
      </c>
      <c r="AD1950" s="80" t="s">
        <v>11</v>
      </c>
      <c r="AE1950" s="80" t="s">
        <v>12</v>
      </c>
      <c r="AF1950" s="80" t="s">
        <v>145</v>
      </c>
      <c r="AG1950" s="80">
        <v>7176.0978550612926</v>
      </c>
      <c r="AH1950" s="80">
        <v>0.70318667000000001</v>
      </c>
      <c r="AI1950">
        <f t="shared" si="101"/>
        <v>2020</v>
      </c>
    </row>
    <row r="1951" spans="27:35" x14ac:dyDescent="0.3">
      <c r="AA1951" s="80" t="s">
        <v>153</v>
      </c>
      <c r="AB1951" s="80" t="s">
        <v>147</v>
      </c>
      <c r="AC1951" s="80" t="s">
        <v>59</v>
      </c>
      <c r="AD1951" s="80" t="s">
        <v>27</v>
      </c>
      <c r="AE1951" s="80" t="s">
        <v>28</v>
      </c>
      <c r="AF1951" s="80" t="s">
        <v>145</v>
      </c>
      <c r="AG1951" s="80">
        <v>236.21356901526451</v>
      </c>
      <c r="AH1951" s="80" t="s">
        <v>33</v>
      </c>
      <c r="AI1951">
        <f t="shared" si="101"/>
        <v>2020</v>
      </c>
    </row>
    <row r="1952" spans="27:35" x14ac:dyDescent="0.3">
      <c r="AA1952" s="80" t="s">
        <v>153</v>
      </c>
      <c r="AB1952" s="80" t="s">
        <v>147</v>
      </c>
      <c r="AC1952" s="80" t="s">
        <v>59</v>
      </c>
      <c r="AD1952" s="80" t="s">
        <v>20</v>
      </c>
      <c r="AE1952" s="80" t="s">
        <v>5</v>
      </c>
      <c r="AF1952" s="80" t="s">
        <v>145</v>
      </c>
      <c r="AG1952" s="80">
        <v>27.516129016876221</v>
      </c>
      <c r="AH1952" s="80" t="s">
        <v>33</v>
      </c>
      <c r="AI1952">
        <f t="shared" si="101"/>
        <v>2020</v>
      </c>
    </row>
    <row r="1953" spans="27:35" x14ac:dyDescent="0.3">
      <c r="AA1953" s="80" t="s">
        <v>153</v>
      </c>
      <c r="AB1953" s="80" t="s">
        <v>147</v>
      </c>
      <c r="AC1953" s="80" t="s">
        <v>59</v>
      </c>
      <c r="AD1953" s="80" t="s">
        <v>20</v>
      </c>
      <c r="AE1953" s="80" t="s">
        <v>7</v>
      </c>
      <c r="AF1953" s="80" t="s">
        <v>145</v>
      </c>
      <c r="AG1953" s="80">
        <v>10247.813103388995</v>
      </c>
      <c r="AH1953" s="80" t="s">
        <v>33</v>
      </c>
      <c r="AI1953">
        <f t="shared" si="101"/>
        <v>2020</v>
      </c>
    </row>
    <row r="1954" spans="27:35" x14ac:dyDescent="0.3">
      <c r="AA1954" s="80" t="s">
        <v>153</v>
      </c>
      <c r="AB1954" s="80" t="s">
        <v>147</v>
      </c>
      <c r="AC1954" s="80" t="s">
        <v>59</v>
      </c>
      <c r="AD1954" s="80" t="s">
        <v>20</v>
      </c>
      <c r="AE1954" s="80" t="s">
        <v>14</v>
      </c>
      <c r="AF1954" s="80" t="s">
        <v>145</v>
      </c>
      <c r="AG1954" s="80">
        <v>2815.6484920233488</v>
      </c>
      <c r="AH1954" s="80" t="s">
        <v>33</v>
      </c>
      <c r="AI1954">
        <f t="shared" si="101"/>
        <v>2020</v>
      </c>
    </row>
    <row r="1955" spans="27:35" x14ac:dyDescent="0.3">
      <c r="AA1955" s="80" t="s">
        <v>153</v>
      </c>
      <c r="AB1955" s="80" t="s">
        <v>147</v>
      </c>
      <c r="AC1955" s="80" t="s">
        <v>59</v>
      </c>
      <c r="AD1955" s="80" t="s">
        <v>20</v>
      </c>
      <c r="AE1955" s="80" t="s">
        <v>6</v>
      </c>
      <c r="AF1955" s="80" t="s">
        <v>145</v>
      </c>
      <c r="AG1955" s="80">
        <v>502.68075500428677</v>
      </c>
      <c r="AH1955" s="80" t="s">
        <v>33</v>
      </c>
      <c r="AI1955">
        <f t="shared" si="101"/>
        <v>2020</v>
      </c>
    </row>
    <row r="1956" spans="27:35" x14ac:dyDescent="0.3">
      <c r="AA1956" s="80" t="s">
        <v>153</v>
      </c>
      <c r="AB1956" s="80" t="s">
        <v>147</v>
      </c>
      <c r="AC1956" s="80" t="s">
        <v>59</v>
      </c>
      <c r="AD1956" s="80" t="s">
        <v>24</v>
      </c>
      <c r="AE1956" s="80" t="s">
        <v>22</v>
      </c>
      <c r="AF1956" s="80" t="s">
        <v>145</v>
      </c>
      <c r="AG1956" s="80">
        <v>528.61290299892426</v>
      </c>
      <c r="AH1956" s="80" t="s">
        <v>33</v>
      </c>
      <c r="AI1956">
        <f t="shared" si="101"/>
        <v>2020</v>
      </c>
    </row>
    <row r="1957" spans="27:35" x14ac:dyDescent="0.3">
      <c r="AA1957" s="80" t="s">
        <v>153</v>
      </c>
      <c r="AB1957" s="80" t="s">
        <v>147</v>
      </c>
      <c r="AC1957" s="80" t="s">
        <v>59</v>
      </c>
      <c r="AD1957" s="80" t="s">
        <v>24</v>
      </c>
      <c r="AE1957" s="80" t="s">
        <v>23</v>
      </c>
      <c r="AF1957" s="80" t="s">
        <v>145</v>
      </c>
      <c r="AG1957" s="80">
        <v>291.38709598779678</v>
      </c>
      <c r="AH1957" s="80" t="s">
        <v>33</v>
      </c>
      <c r="AI1957">
        <f t="shared" si="101"/>
        <v>2020</v>
      </c>
    </row>
    <row r="1958" spans="27:35" x14ac:dyDescent="0.3">
      <c r="AA1958" s="80" t="s">
        <v>153</v>
      </c>
      <c r="AB1958" s="80" t="s">
        <v>147</v>
      </c>
      <c r="AC1958" s="80" t="s">
        <v>59</v>
      </c>
      <c r="AD1958" s="80" t="s">
        <v>116</v>
      </c>
      <c r="AE1958" s="80" t="s">
        <v>22</v>
      </c>
      <c r="AF1958" s="80" t="s">
        <v>145</v>
      </c>
      <c r="AG1958" s="80">
        <v>873.89988597482443</v>
      </c>
      <c r="AH1958" s="80" t="s">
        <v>33</v>
      </c>
      <c r="AI1958">
        <f t="shared" si="101"/>
        <v>2020</v>
      </c>
    </row>
    <row r="1959" spans="27:35" x14ac:dyDescent="0.3">
      <c r="AA1959" s="80" t="s">
        <v>153</v>
      </c>
      <c r="AB1959" s="80" t="s">
        <v>147</v>
      </c>
      <c r="AC1959" s="80" t="s">
        <v>59</v>
      </c>
      <c r="AD1959" s="80" t="s">
        <v>116</v>
      </c>
      <c r="AE1959" s="80" t="s">
        <v>23</v>
      </c>
      <c r="AF1959" s="80" t="s">
        <v>145</v>
      </c>
      <c r="AG1959" s="80">
        <v>582.63514903187752</v>
      </c>
      <c r="AH1959" s="80" t="s">
        <v>33</v>
      </c>
      <c r="AI1959">
        <f t="shared" si="101"/>
        <v>2020</v>
      </c>
    </row>
    <row r="1960" spans="27:35" x14ac:dyDescent="0.3">
      <c r="AA1960" s="80" t="s">
        <v>153</v>
      </c>
      <c r="AB1960" s="80" t="s">
        <v>147</v>
      </c>
      <c r="AC1960" s="80" t="s">
        <v>59</v>
      </c>
      <c r="AD1960" s="80" t="s">
        <v>26</v>
      </c>
      <c r="AE1960" s="80" t="s">
        <v>18</v>
      </c>
      <c r="AF1960" s="80" t="s">
        <v>149</v>
      </c>
      <c r="AG1960" s="80">
        <v>0.83870899677276611</v>
      </c>
      <c r="AH1960" s="80" t="s">
        <v>33</v>
      </c>
      <c r="AI1960">
        <f t="shared" si="101"/>
        <v>2020</v>
      </c>
    </row>
    <row r="1961" spans="27:35" x14ac:dyDescent="0.3">
      <c r="AA1961" s="80" t="s">
        <v>153</v>
      </c>
      <c r="AB1961" s="80" t="s">
        <v>147</v>
      </c>
      <c r="AC1961" s="80" t="s">
        <v>59</v>
      </c>
      <c r="AD1961" s="80" t="s">
        <v>26</v>
      </c>
      <c r="AE1961" s="80" t="s">
        <v>18</v>
      </c>
      <c r="AF1961" s="80" t="s">
        <v>145</v>
      </c>
      <c r="AG1961" s="80">
        <v>7228.857613094151</v>
      </c>
      <c r="AH1961" s="80" t="s">
        <v>33</v>
      </c>
      <c r="AI1961">
        <f t="shared" si="101"/>
        <v>2020</v>
      </c>
    </row>
    <row r="1962" spans="27:35" x14ac:dyDescent="0.3">
      <c r="AA1962" s="80" t="s">
        <v>153</v>
      </c>
      <c r="AB1962" s="80" t="s">
        <v>147</v>
      </c>
      <c r="AC1962" s="80" t="s">
        <v>59</v>
      </c>
      <c r="AD1962" s="80" t="s">
        <v>26</v>
      </c>
      <c r="AE1962" s="80" t="s">
        <v>19</v>
      </c>
      <c r="AF1962" s="80" t="s">
        <v>149</v>
      </c>
      <c r="AG1962" s="80">
        <v>1</v>
      </c>
      <c r="AH1962" s="80" t="s">
        <v>33</v>
      </c>
      <c r="AI1962">
        <f t="shared" si="101"/>
        <v>2020</v>
      </c>
    </row>
    <row r="1963" spans="27:35" x14ac:dyDescent="0.3">
      <c r="AA1963" s="80" t="s">
        <v>153</v>
      </c>
      <c r="AB1963" s="80" t="s">
        <v>147</v>
      </c>
      <c r="AC1963" s="80" t="s">
        <v>59</v>
      </c>
      <c r="AD1963" s="80" t="s">
        <v>26</v>
      </c>
      <c r="AE1963" s="80" t="s">
        <v>19</v>
      </c>
      <c r="AF1963" s="80" t="s">
        <v>145</v>
      </c>
      <c r="AG1963" s="80">
        <v>9447.5428161323071</v>
      </c>
      <c r="AH1963" s="80" t="s">
        <v>33</v>
      </c>
      <c r="AI1963">
        <f t="shared" si="101"/>
        <v>2020</v>
      </c>
    </row>
    <row r="1964" spans="27:35" x14ac:dyDescent="0.3">
      <c r="AA1964" s="80" t="s">
        <v>153</v>
      </c>
      <c r="AB1964" s="80" t="s">
        <v>147</v>
      </c>
      <c r="AC1964" s="80" t="s">
        <v>59</v>
      </c>
      <c r="AD1964" s="80" t="s">
        <v>26</v>
      </c>
      <c r="AE1964" s="80" t="s">
        <v>17</v>
      </c>
      <c r="AF1964" s="80" t="s">
        <v>145</v>
      </c>
      <c r="AG1964" s="80">
        <v>827.83870899677277</v>
      </c>
      <c r="AH1964" s="80" t="s">
        <v>33</v>
      </c>
      <c r="AI1964">
        <f t="shared" si="101"/>
        <v>2020</v>
      </c>
    </row>
    <row r="1965" spans="27:35" x14ac:dyDescent="0.3">
      <c r="AA1965" s="80" t="s">
        <v>153</v>
      </c>
      <c r="AB1965" s="80" t="s">
        <v>147</v>
      </c>
      <c r="AC1965" s="80" t="s">
        <v>59</v>
      </c>
      <c r="AD1965" s="80" t="s">
        <v>25</v>
      </c>
      <c r="AE1965" s="80" t="s">
        <v>18</v>
      </c>
      <c r="AF1965" s="80" t="s">
        <v>145</v>
      </c>
      <c r="AG1965" s="80">
        <v>80</v>
      </c>
      <c r="AH1965" s="80" t="s">
        <v>33</v>
      </c>
      <c r="AI1965">
        <f t="shared" si="101"/>
        <v>2020</v>
      </c>
    </row>
    <row r="1966" spans="27:35" x14ac:dyDescent="0.3">
      <c r="AA1966" s="80" t="s">
        <v>153</v>
      </c>
      <c r="AB1966" s="80" t="s">
        <v>147</v>
      </c>
      <c r="AC1966" s="80" t="s">
        <v>59</v>
      </c>
      <c r="AD1966" s="80" t="s">
        <v>25</v>
      </c>
      <c r="AE1966" s="80" t="s">
        <v>19</v>
      </c>
      <c r="AF1966" s="80" t="s">
        <v>145</v>
      </c>
      <c r="AG1966" s="80">
        <v>908</v>
      </c>
      <c r="AH1966" s="80" t="s">
        <v>33</v>
      </c>
      <c r="AI1966">
        <f t="shared" si="101"/>
        <v>2020</v>
      </c>
    </row>
    <row r="1967" spans="27:35" x14ac:dyDescent="0.3">
      <c r="AA1967" s="80" t="s">
        <v>153</v>
      </c>
      <c r="AB1967" s="80" t="s">
        <v>147</v>
      </c>
      <c r="AC1967" s="80" t="s">
        <v>59</v>
      </c>
      <c r="AD1967" s="80" t="s">
        <v>25</v>
      </c>
      <c r="AE1967" s="80" t="s">
        <v>17</v>
      </c>
      <c r="AF1967" s="80" t="s">
        <v>145</v>
      </c>
      <c r="AG1967" s="80">
        <v>420</v>
      </c>
      <c r="AH1967" s="80" t="s">
        <v>33</v>
      </c>
      <c r="AI1967">
        <f t="shared" si="101"/>
        <v>2020</v>
      </c>
    </row>
    <row r="1968" spans="27:35" x14ac:dyDescent="0.3">
      <c r="AA1968" s="80" t="s">
        <v>153</v>
      </c>
      <c r="AB1968" s="80" t="s">
        <v>147</v>
      </c>
      <c r="AC1968" s="80" t="s">
        <v>59</v>
      </c>
      <c r="AD1968" s="80" t="s">
        <v>16</v>
      </c>
      <c r="AE1968" s="80" t="s">
        <v>18</v>
      </c>
      <c r="AF1968" s="80" t="s">
        <v>149</v>
      </c>
      <c r="AG1968" s="80">
        <v>14.870958123356104</v>
      </c>
      <c r="AH1968" s="80" t="s">
        <v>33</v>
      </c>
      <c r="AI1968">
        <f t="shared" si="101"/>
        <v>2020</v>
      </c>
    </row>
    <row r="1969" spans="27:35" x14ac:dyDescent="0.3">
      <c r="AA1969" s="80" t="s">
        <v>153</v>
      </c>
      <c r="AB1969" s="80" t="s">
        <v>147</v>
      </c>
      <c r="AC1969" s="80" t="s">
        <v>59</v>
      </c>
      <c r="AD1969" s="80" t="s">
        <v>16</v>
      </c>
      <c r="AE1969" s="80" t="s">
        <v>18</v>
      </c>
      <c r="AF1969" s="80" t="s">
        <v>145</v>
      </c>
      <c r="AG1969" s="80">
        <v>10298.099948994815</v>
      </c>
      <c r="AH1969" s="80" t="s">
        <v>33</v>
      </c>
      <c r="AI1969">
        <f t="shared" si="101"/>
        <v>2020</v>
      </c>
    </row>
    <row r="1970" spans="27:35" x14ac:dyDescent="0.3">
      <c r="AA1970" s="80" t="s">
        <v>153</v>
      </c>
      <c r="AB1970" s="80" t="s">
        <v>147</v>
      </c>
      <c r="AC1970" s="80" t="s">
        <v>59</v>
      </c>
      <c r="AD1970" s="80" t="s">
        <v>16</v>
      </c>
      <c r="AE1970" s="80" t="s">
        <v>19</v>
      </c>
      <c r="AF1970" s="80" t="s">
        <v>149</v>
      </c>
      <c r="AG1970" s="80">
        <v>0.29032200574874878</v>
      </c>
      <c r="AH1970" s="80" t="s">
        <v>33</v>
      </c>
      <c r="AI1970">
        <f t="shared" si="101"/>
        <v>2020</v>
      </c>
    </row>
    <row r="1971" spans="27:35" x14ac:dyDescent="0.3">
      <c r="AA1971" s="80" t="s">
        <v>153</v>
      </c>
      <c r="AB1971" s="80" t="s">
        <v>147</v>
      </c>
      <c r="AC1971" s="80" t="s">
        <v>59</v>
      </c>
      <c r="AD1971" s="80" t="s">
        <v>16</v>
      </c>
      <c r="AE1971" s="80" t="s">
        <v>19</v>
      </c>
      <c r="AF1971" s="80" t="s">
        <v>145</v>
      </c>
      <c r="AG1971" s="80">
        <v>6012.397084210068</v>
      </c>
      <c r="AH1971" s="80" t="s">
        <v>33</v>
      </c>
      <c r="AI1971">
        <f t="shared" si="101"/>
        <v>2020</v>
      </c>
    </row>
    <row r="1972" spans="27:35" x14ac:dyDescent="0.3">
      <c r="AA1972" s="80" t="s">
        <v>153</v>
      </c>
      <c r="AB1972" s="80" t="s">
        <v>147</v>
      </c>
      <c r="AC1972" s="80" t="s">
        <v>59</v>
      </c>
      <c r="AD1972" s="80" t="s">
        <v>16</v>
      </c>
      <c r="AE1972" s="80" t="s">
        <v>17</v>
      </c>
      <c r="AF1972" s="80" t="s">
        <v>149</v>
      </c>
      <c r="AG1972" s="80">
        <v>3.9032249972224236</v>
      </c>
      <c r="AH1972" s="80" t="s">
        <v>33</v>
      </c>
      <c r="AI1972">
        <f t="shared" si="101"/>
        <v>2020</v>
      </c>
    </row>
    <row r="1973" spans="27:35" x14ac:dyDescent="0.3">
      <c r="AA1973" s="80" t="s">
        <v>153</v>
      </c>
      <c r="AB1973" s="80" t="s">
        <v>147</v>
      </c>
      <c r="AC1973" s="80" t="s">
        <v>59</v>
      </c>
      <c r="AD1973" s="80" t="s">
        <v>16</v>
      </c>
      <c r="AE1973" s="80" t="s">
        <v>17</v>
      </c>
      <c r="AF1973" s="80" t="s">
        <v>145</v>
      </c>
      <c r="AG1973" s="80">
        <v>3707.2702713161707</v>
      </c>
      <c r="AH1973" s="80" t="s">
        <v>33</v>
      </c>
      <c r="AI1973">
        <f t="shared" si="101"/>
        <v>2020</v>
      </c>
    </row>
    <row r="1974" spans="27:35" x14ac:dyDescent="0.3">
      <c r="AA1974" s="80" t="s">
        <v>153</v>
      </c>
      <c r="AB1974" s="80" t="s">
        <v>147</v>
      </c>
      <c r="AC1974" s="80" t="s">
        <v>59</v>
      </c>
      <c r="AD1974" s="80" t="s">
        <v>13</v>
      </c>
      <c r="AE1974" s="80" t="s">
        <v>5</v>
      </c>
      <c r="AF1974" s="80" t="s">
        <v>145</v>
      </c>
      <c r="AG1974" s="80">
        <v>49.497215054929256</v>
      </c>
      <c r="AH1974" s="80" t="s">
        <v>33</v>
      </c>
      <c r="AI1974">
        <f t="shared" si="101"/>
        <v>2020</v>
      </c>
    </row>
    <row r="1975" spans="27:35" x14ac:dyDescent="0.3">
      <c r="AA1975" s="80" t="s">
        <v>153</v>
      </c>
      <c r="AB1975" s="80" t="s">
        <v>147</v>
      </c>
      <c r="AC1975" s="80" t="s">
        <v>59</v>
      </c>
      <c r="AD1975" s="80" t="s">
        <v>13</v>
      </c>
      <c r="AE1975" s="80" t="s">
        <v>7</v>
      </c>
      <c r="AF1975" s="80" t="s">
        <v>145</v>
      </c>
      <c r="AG1975" s="80">
        <v>7476.6573851518333</v>
      </c>
      <c r="AH1975" s="80">
        <v>0.74522387999999995</v>
      </c>
      <c r="AI1975">
        <f t="shared" si="101"/>
        <v>2020</v>
      </c>
    </row>
    <row r="1976" spans="27:35" x14ac:dyDescent="0.3">
      <c r="AA1976" s="80" t="s">
        <v>153</v>
      </c>
      <c r="AB1976" s="80" t="s">
        <v>147</v>
      </c>
      <c r="AC1976" s="80" t="s">
        <v>59</v>
      </c>
      <c r="AD1976" s="80" t="s">
        <v>13</v>
      </c>
      <c r="AE1976" s="80" t="s">
        <v>14</v>
      </c>
      <c r="AF1976" s="80" t="s">
        <v>149</v>
      </c>
      <c r="AG1976" s="80">
        <v>3.5483859777450562</v>
      </c>
      <c r="AH1976" s="80">
        <v>1.7289059600000001</v>
      </c>
      <c r="AI1976">
        <f t="shared" si="101"/>
        <v>2020</v>
      </c>
    </row>
    <row r="1977" spans="27:35" x14ac:dyDescent="0.3">
      <c r="AA1977" s="80" t="s">
        <v>153</v>
      </c>
      <c r="AB1977" s="80" t="s">
        <v>147</v>
      </c>
      <c r="AC1977" s="80" t="s">
        <v>59</v>
      </c>
      <c r="AD1977" s="80" t="s">
        <v>13</v>
      </c>
      <c r="AE1977" s="80" t="s">
        <v>14</v>
      </c>
      <c r="AF1977" s="80" t="s">
        <v>145</v>
      </c>
      <c r="AG1977" s="80">
        <v>23482.77954358235</v>
      </c>
      <c r="AH1977" s="80">
        <v>1.1552983999999999</v>
      </c>
      <c r="AI1977">
        <f t="shared" si="101"/>
        <v>2020</v>
      </c>
    </row>
    <row r="1978" spans="27:35" x14ac:dyDescent="0.3">
      <c r="AA1978" s="80" t="s">
        <v>153</v>
      </c>
      <c r="AB1978" s="80" t="s">
        <v>147</v>
      </c>
      <c r="AC1978" s="80" t="s">
        <v>59</v>
      </c>
      <c r="AD1978" s="80" t="s">
        <v>13</v>
      </c>
      <c r="AE1978" s="80" t="s">
        <v>6</v>
      </c>
      <c r="AF1978" s="80" t="s">
        <v>145</v>
      </c>
      <c r="AG1978" s="80">
        <v>229.70856206119061</v>
      </c>
      <c r="AH1978" s="80" t="s">
        <v>33</v>
      </c>
      <c r="AI1978">
        <f t="shared" si="101"/>
        <v>2020</v>
      </c>
    </row>
    <row r="1979" spans="27:35" x14ac:dyDescent="0.3">
      <c r="AA1979" s="80" t="s">
        <v>153</v>
      </c>
      <c r="AB1979" s="80" t="s">
        <v>147</v>
      </c>
      <c r="AC1979" s="80" t="s">
        <v>59</v>
      </c>
      <c r="AD1979" s="80" t="s">
        <v>15</v>
      </c>
      <c r="AE1979" s="80" t="s">
        <v>14</v>
      </c>
      <c r="AF1979" s="80" t="s">
        <v>145</v>
      </c>
      <c r="AG1979" s="80">
        <v>15297.720765113831</v>
      </c>
      <c r="AH1979" s="80">
        <v>1.03026635</v>
      </c>
      <c r="AI1979">
        <f t="shared" si="101"/>
        <v>2020</v>
      </c>
    </row>
    <row r="1980" spans="27:35" x14ac:dyDescent="0.3">
      <c r="AA1980" s="80" t="s">
        <v>153</v>
      </c>
      <c r="AB1980" s="80" t="s">
        <v>147</v>
      </c>
      <c r="AC1980" s="80" t="s">
        <v>59</v>
      </c>
      <c r="AD1980" s="80" t="s">
        <v>15</v>
      </c>
      <c r="AE1980" s="80" t="s">
        <v>12</v>
      </c>
      <c r="AF1980" s="80" t="s">
        <v>145</v>
      </c>
      <c r="AG1980" s="80">
        <v>804.67741900682449</v>
      </c>
      <c r="AH1980" s="80">
        <v>0.51378135000000003</v>
      </c>
      <c r="AI1980">
        <f t="shared" si="101"/>
        <v>2020</v>
      </c>
    </row>
    <row r="1981" spans="27:35" x14ac:dyDescent="0.3">
      <c r="AA1981" s="80" t="s">
        <v>153</v>
      </c>
      <c r="AB1981" s="80" t="s">
        <v>147</v>
      </c>
      <c r="AC1981" s="80" t="s">
        <v>59</v>
      </c>
      <c r="AD1981" s="80" t="s">
        <v>4</v>
      </c>
      <c r="AE1981" s="80" t="s">
        <v>5</v>
      </c>
      <c r="AF1981" s="80" t="s">
        <v>145</v>
      </c>
      <c r="AG1981" s="80">
        <v>6208.5425497815013</v>
      </c>
      <c r="AH1981" s="80" t="s">
        <v>33</v>
      </c>
      <c r="AI1981">
        <f t="shared" si="101"/>
        <v>2020</v>
      </c>
    </row>
    <row r="1982" spans="27:35" x14ac:dyDescent="0.3">
      <c r="AA1982" s="80" t="s">
        <v>153</v>
      </c>
      <c r="AB1982" s="80" t="s">
        <v>147</v>
      </c>
      <c r="AC1982" s="80" t="s">
        <v>59</v>
      </c>
      <c r="AD1982" s="80" t="s">
        <v>4</v>
      </c>
      <c r="AE1982" s="80" t="s">
        <v>7</v>
      </c>
      <c r="AF1982" s="80" t="s">
        <v>145</v>
      </c>
      <c r="AG1982" s="80">
        <v>275840.89148890227</v>
      </c>
      <c r="AH1982" s="80">
        <v>0.83462130999999995</v>
      </c>
      <c r="AI1982">
        <f t="shared" si="101"/>
        <v>2020</v>
      </c>
    </row>
    <row r="1983" spans="27:35" x14ac:dyDescent="0.3">
      <c r="AA1983" s="80" t="s">
        <v>153</v>
      </c>
      <c r="AB1983" s="80" t="s">
        <v>147</v>
      </c>
      <c r="AC1983" s="80" t="s">
        <v>59</v>
      </c>
      <c r="AD1983" s="80" t="s">
        <v>4</v>
      </c>
      <c r="AE1983" s="80" t="s">
        <v>8</v>
      </c>
      <c r="AF1983" s="80" t="s">
        <v>145</v>
      </c>
      <c r="AG1983" s="80">
        <v>83720.09119078517</v>
      </c>
      <c r="AH1983" s="80">
        <v>1.4890339100000001</v>
      </c>
      <c r="AI1983">
        <f t="shared" si="101"/>
        <v>2020</v>
      </c>
    </row>
    <row r="1984" spans="27:35" x14ac:dyDescent="0.3">
      <c r="AA1984" s="80" t="s">
        <v>153</v>
      </c>
      <c r="AB1984" s="80" t="s">
        <v>147</v>
      </c>
      <c r="AC1984" s="80" t="s">
        <v>59</v>
      </c>
      <c r="AD1984" s="80" t="s">
        <v>4</v>
      </c>
      <c r="AE1984" s="80" t="s">
        <v>9</v>
      </c>
      <c r="AF1984" s="80" t="s">
        <v>145</v>
      </c>
      <c r="AG1984" s="80">
        <v>52667.66801212728</v>
      </c>
      <c r="AH1984" s="80">
        <v>0.89228377999999997</v>
      </c>
      <c r="AI1984">
        <f t="shared" si="101"/>
        <v>2020</v>
      </c>
    </row>
    <row r="1985" spans="27:35" x14ac:dyDescent="0.3">
      <c r="AA1985" s="80" t="s">
        <v>153</v>
      </c>
      <c r="AB1985" s="80" t="s">
        <v>147</v>
      </c>
      <c r="AC1985" s="80" t="s">
        <v>59</v>
      </c>
      <c r="AD1985" s="80" t="s">
        <v>4</v>
      </c>
      <c r="AE1985" s="80" t="s">
        <v>6</v>
      </c>
      <c r="AF1985" s="80" t="s">
        <v>145</v>
      </c>
      <c r="AG1985" s="80">
        <v>21506.163433611393</v>
      </c>
      <c r="AH1985" s="80" t="s">
        <v>33</v>
      </c>
      <c r="AI1985">
        <f t="shared" si="101"/>
        <v>2020</v>
      </c>
    </row>
    <row r="1986" spans="27:35" x14ac:dyDescent="0.3">
      <c r="AA1986" s="80" t="s">
        <v>153</v>
      </c>
      <c r="AB1986" s="80" t="s">
        <v>147</v>
      </c>
      <c r="AC1986" s="80" t="s">
        <v>59</v>
      </c>
      <c r="AD1986" s="80" t="s">
        <v>4</v>
      </c>
      <c r="AE1986" s="80" t="s">
        <v>10</v>
      </c>
      <c r="AF1986" s="80" t="s">
        <v>145</v>
      </c>
      <c r="AG1986" s="80">
        <v>1612.2958592548966</v>
      </c>
      <c r="AH1986" s="80">
        <v>2.3252565500000002</v>
      </c>
      <c r="AI1986">
        <f t="shared" si="101"/>
        <v>2020</v>
      </c>
    </row>
    <row r="1987" spans="27:35" x14ac:dyDescent="0.3">
      <c r="AA1987" s="80" t="s">
        <v>153</v>
      </c>
      <c r="AB1987" s="80" t="s">
        <v>147</v>
      </c>
      <c r="AC1987" s="80" t="s">
        <v>59</v>
      </c>
      <c r="AD1987" s="80" t="s">
        <v>11</v>
      </c>
      <c r="AE1987" s="80" t="s">
        <v>8</v>
      </c>
      <c r="AF1987" s="80" t="s">
        <v>145</v>
      </c>
      <c r="AG1987" s="80">
        <v>17692.035445835441</v>
      </c>
      <c r="AH1987" s="80">
        <v>1.0590757900000001</v>
      </c>
      <c r="AI1987">
        <f t="shared" si="101"/>
        <v>2020</v>
      </c>
    </row>
    <row r="1988" spans="27:35" x14ac:dyDescent="0.3">
      <c r="AA1988" s="80" t="s">
        <v>153</v>
      </c>
      <c r="AB1988" s="80" t="s">
        <v>147</v>
      </c>
      <c r="AC1988" s="80" t="s">
        <v>59</v>
      </c>
      <c r="AD1988" s="80" t="s">
        <v>11</v>
      </c>
      <c r="AE1988" s="80" t="s">
        <v>9</v>
      </c>
      <c r="AF1988" s="80" t="s">
        <v>145</v>
      </c>
      <c r="AG1988" s="80">
        <v>5195.5383421592414</v>
      </c>
      <c r="AH1988" s="80">
        <v>0.69933294999999995</v>
      </c>
      <c r="AI1988">
        <f t="shared" si="101"/>
        <v>2020</v>
      </c>
    </row>
    <row r="1989" spans="27:35" x14ac:dyDescent="0.3">
      <c r="AA1989" s="80" t="s">
        <v>153</v>
      </c>
      <c r="AB1989" s="80" t="s">
        <v>147</v>
      </c>
      <c r="AC1989" s="80" t="s">
        <v>59</v>
      </c>
      <c r="AD1989" s="80" t="s">
        <v>11</v>
      </c>
      <c r="AE1989" s="80" t="s">
        <v>10</v>
      </c>
      <c r="AF1989" s="80" t="s">
        <v>145</v>
      </c>
      <c r="AG1989" s="80">
        <v>224.70967698097229</v>
      </c>
      <c r="AH1989" s="80">
        <v>1.5361307099999999</v>
      </c>
      <c r="AI1989">
        <f t="shared" si="101"/>
        <v>2020</v>
      </c>
    </row>
    <row r="1990" spans="27:35" x14ac:dyDescent="0.3">
      <c r="AA1990" s="80" t="s">
        <v>153</v>
      </c>
      <c r="AB1990" s="80" t="s">
        <v>147</v>
      </c>
      <c r="AC1990" s="80" t="s">
        <v>59</v>
      </c>
      <c r="AD1990" s="80" t="s">
        <v>11</v>
      </c>
      <c r="AE1990" s="80" t="s">
        <v>12</v>
      </c>
      <c r="AF1990" s="80" t="s">
        <v>145</v>
      </c>
      <c r="AG1990" s="80">
        <v>3695.4349049776793</v>
      </c>
      <c r="AH1990" s="80">
        <v>0.72543394000000005</v>
      </c>
      <c r="AI1990">
        <f t="shared" si="101"/>
        <v>2020</v>
      </c>
    </row>
    <row r="1991" spans="27:35" x14ac:dyDescent="0.3">
      <c r="AA1991" s="80" t="s">
        <v>153</v>
      </c>
      <c r="AB1991" s="80" t="s">
        <v>147</v>
      </c>
      <c r="AC1991" s="80" t="s">
        <v>60</v>
      </c>
      <c r="AD1991" s="80" t="s">
        <v>27</v>
      </c>
      <c r="AE1991" s="80" t="s">
        <v>28</v>
      </c>
      <c r="AF1991" s="80" t="s">
        <v>145</v>
      </c>
      <c r="AG1991" s="80">
        <v>333.44827301800251</v>
      </c>
      <c r="AH1991" s="80" t="s">
        <v>33</v>
      </c>
      <c r="AI1991">
        <f t="shared" si="101"/>
        <v>2020</v>
      </c>
    </row>
    <row r="1992" spans="27:35" x14ac:dyDescent="0.3">
      <c r="AA1992" s="80" t="s">
        <v>153</v>
      </c>
      <c r="AB1992" s="80" t="s">
        <v>147</v>
      </c>
      <c r="AC1992" s="80" t="s">
        <v>60</v>
      </c>
      <c r="AD1992" s="80" t="s">
        <v>20</v>
      </c>
      <c r="AE1992" s="80" t="s">
        <v>5</v>
      </c>
      <c r="AF1992" s="80" t="s">
        <v>145</v>
      </c>
      <c r="AG1992" s="80">
        <v>20</v>
      </c>
      <c r="AH1992" s="80" t="s">
        <v>33</v>
      </c>
      <c r="AI1992">
        <f t="shared" si="101"/>
        <v>2020</v>
      </c>
    </row>
    <row r="1993" spans="27:35" x14ac:dyDescent="0.3">
      <c r="AA1993" s="80" t="s">
        <v>153</v>
      </c>
      <c r="AB1993" s="80" t="s">
        <v>147</v>
      </c>
      <c r="AC1993" s="80" t="s">
        <v>60</v>
      </c>
      <c r="AD1993" s="80" t="s">
        <v>20</v>
      </c>
      <c r="AE1993" s="80" t="s">
        <v>7</v>
      </c>
      <c r="AF1993" s="80" t="s">
        <v>145</v>
      </c>
      <c r="AG1993" s="80">
        <v>12090.700755059719</v>
      </c>
      <c r="AH1993" s="80" t="s">
        <v>33</v>
      </c>
      <c r="AI1993">
        <f t="shared" si="101"/>
        <v>2020</v>
      </c>
    </row>
    <row r="1994" spans="27:35" x14ac:dyDescent="0.3">
      <c r="AA1994" s="80" t="s">
        <v>153</v>
      </c>
      <c r="AB1994" s="80" t="s">
        <v>147</v>
      </c>
      <c r="AC1994" s="80" t="s">
        <v>60</v>
      </c>
      <c r="AD1994" s="80" t="s">
        <v>20</v>
      </c>
      <c r="AE1994" s="80" t="s">
        <v>14</v>
      </c>
      <c r="AF1994" s="80" t="s">
        <v>145</v>
      </c>
      <c r="AG1994" s="80">
        <v>3814.8375900611281</v>
      </c>
      <c r="AH1994" s="80" t="s">
        <v>33</v>
      </c>
      <c r="AI1994">
        <f t="shared" ref="AI1994:AI2057" si="102">VALUE(LEFT(AA1994,4))</f>
        <v>2020</v>
      </c>
    </row>
    <row r="1995" spans="27:35" x14ac:dyDescent="0.3">
      <c r="AA1995" s="80" t="s">
        <v>153</v>
      </c>
      <c r="AB1995" s="80" t="s">
        <v>147</v>
      </c>
      <c r="AC1995" s="80" t="s">
        <v>60</v>
      </c>
      <c r="AD1995" s="80" t="s">
        <v>20</v>
      </c>
      <c r="AE1995" s="80" t="s">
        <v>6</v>
      </c>
      <c r="AF1995" s="80" t="s">
        <v>145</v>
      </c>
      <c r="AG1995" s="80">
        <v>426.61290302500129</v>
      </c>
      <c r="AH1995" s="80" t="s">
        <v>33</v>
      </c>
      <c r="AI1995">
        <f t="shared" si="102"/>
        <v>2020</v>
      </c>
    </row>
    <row r="1996" spans="27:35" x14ac:dyDescent="0.3">
      <c r="AA1996" s="80" t="s">
        <v>153</v>
      </c>
      <c r="AB1996" s="80" t="s">
        <v>147</v>
      </c>
      <c r="AC1996" s="80" t="s">
        <v>60</v>
      </c>
      <c r="AD1996" s="80" t="s">
        <v>24</v>
      </c>
      <c r="AE1996" s="80" t="s">
        <v>22</v>
      </c>
      <c r="AF1996" s="80" t="s">
        <v>145</v>
      </c>
      <c r="AG1996" s="80">
        <v>841.11234501004219</v>
      </c>
      <c r="AH1996" s="80" t="s">
        <v>33</v>
      </c>
      <c r="AI1996">
        <f t="shared" si="102"/>
        <v>2020</v>
      </c>
    </row>
    <row r="1997" spans="27:35" x14ac:dyDescent="0.3">
      <c r="AA1997" s="80" t="s">
        <v>153</v>
      </c>
      <c r="AB1997" s="80" t="s">
        <v>147</v>
      </c>
      <c r="AC1997" s="80" t="s">
        <v>60</v>
      </c>
      <c r="AD1997" s="80" t="s">
        <v>24</v>
      </c>
      <c r="AE1997" s="80" t="s">
        <v>23</v>
      </c>
      <c r="AF1997" s="80" t="s">
        <v>149</v>
      </c>
      <c r="AG1997" s="80">
        <v>0.74193501472473145</v>
      </c>
      <c r="AH1997" s="80" t="s">
        <v>33</v>
      </c>
      <c r="AI1997">
        <f t="shared" si="102"/>
        <v>2020</v>
      </c>
    </row>
    <row r="1998" spans="27:35" x14ac:dyDescent="0.3">
      <c r="AA1998" s="80" t="s">
        <v>153</v>
      </c>
      <c r="AB1998" s="80" t="s">
        <v>147</v>
      </c>
      <c r="AC1998" s="80" t="s">
        <v>60</v>
      </c>
      <c r="AD1998" s="80" t="s">
        <v>24</v>
      </c>
      <c r="AE1998" s="80" t="s">
        <v>23</v>
      </c>
      <c r="AF1998" s="80" t="s">
        <v>145</v>
      </c>
      <c r="AG1998" s="80">
        <v>461.00222307443619</v>
      </c>
      <c r="AH1998" s="80" t="s">
        <v>33</v>
      </c>
      <c r="AI1998">
        <f t="shared" si="102"/>
        <v>2020</v>
      </c>
    </row>
    <row r="1999" spans="27:35" x14ac:dyDescent="0.3">
      <c r="AA1999" s="80" t="s">
        <v>153</v>
      </c>
      <c r="AB1999" s="80" t="s">
        <v>147</v>
      </c>
      <c r="AC1999" s="80" t="s">
        <v>60</v>
      </c>
      <c r="AD1999" s="80" t="s">
        <v>116</v>
      </c>
      <c r="AE1999" s="80" t="s">
        <v>22</v>
      </c>
      <c r="AF1999" s="80" t="s">
        <v>145</v>
      </c>
      <c r="AG1999" s="80">
        <v>2190.997762080282</v>
      </c>
      <c r="AH1999" s="80" t="s">
        <v>33</v>
      </c>
      <c r="AI1999">
        <f t="shared" si="102"/>
        <v>2020</v>
      </c>
    </row>
    <row r="2000" spans="27:35" x14ac:dyDescent="0.3">
      <c r="AA2000" s="80" t="s">
        <v>153</v>
      </c>
      <c r="AB2000" s="80" t="s">
        <v>147</v>
      </c>
      <c r="AC2000" s="80" t="s">
        <v>60</v>
      </c>
      <c r="AD2000" s="80" t="s">
        <v>116</v>
      </c>
      <c r="AE2000" s="80" t="s">
        <v>23</v>
      </c>
      <c r="AF2000" s="80" t="s">
        <v>145</v>
      </c>
      <c r="AG2000" s="80">
        <v>1757.883199095726</v>
      </c>
      <c r="AH2000" s="80" t="s">
        <v>33</v>
      </c>
      <c r="AI2000">
        <f t="shared" si="102"/>
        <v>2020</v>
      </c>
    </row>
    <row r="2001" spans="27:35" x14ac:dyDescent="0.3">
      <c r="AA2001" s="80" t="s">
        <v>153</v>
      </c>
      <c r="AB2001" s="80" t="s">
        <v>147</v>
      </c>
      <c r="AC2001" s="80" t="s">
        <v>60</v>
      </c>
      <c r="AD2001" s="80" t="s">
        <v>26</v>
      </c>
      <c r="AE2001" s="80" t="s">
        <v>18</v>
      </c>
      <c r="AF2001" s="80" t="s">
        <v>149</v>
      </c>
      <c r="AG2001" s="80">
        <v>1.8064510226249695</v>
      </c>
      <c r="AH2001" s="80" t="s">
        <v>33</v>
      </c>
      <c r="AI2001">
        <f t="shared" si="102"/>
        <v>2020</v>
      </c>
    </row>
    <row r="2002" spans="27:35" x14ac:dyDescent="0.3">
      <c r="AA2002" s="80" t="s">
        <v>153</v>
      </c>
      <c r="AB2002" s="80" t="s">
        <v>147</v>
      </c>
      <c r="AC2002" s="80" t="s">
        <v>60</v>
      </c>
      <c r="AD2002" s="80" t="s">
        <v>26</v>
      </c>
      <c r="AE2002" s="80" t="s">
        <v>18</v>
      </c>
      <c r="AF2002" s="80" t="s">
        <v>145</v>
      </c>
      <c r="AG2002" s="80">
        <v>11379.293642252684</v>
      </c>
      <c r="AH2002" s="80" t="s">
        <v>33</v>
      </c>
      <c r="AI2002">
        <f t="shared" si="102"/>
        <v>2020</v>
      </c>
    </row>
    <row r="2003" spans="27:35" x14ac:dyDescent="0.3">
      <c r="AA2003" s="80" t="s">
        <v>153</v>
      </c>
      <c r="AB2003" s="80" t="s">
        <v>147</v>
      </c>
      <c r="AC2003" s="80" t="s">
        <v>60</v>
      </c>
      <c r="AD2003" s="80" t="s">
        <v>26</v>
      </c>
      <c r="AE2003" s="80" t="s">
        <v>19</v>
      </c>
      <c r="AF2003" s="80" t="s">
        <v>149</v>
      </c>
      <c r="AG2003" s="80">
        <v>0.12903200089931488</v>
      </c>
      <c r="AH2003" s="80" t="s">
        <v>33</v>
      </c>
      <c r="AI2003">
        <f t="shared" si="102"/>
        <v>2020</v>
      </c>
    </row>
    <row r="2004" spans="27:35" x14ac:dyDescent="0.3">
      <c r="AA2004" s="80" t="s">
        <v>153</v>
      </c>
      <c r="AB2004" s="80" t="s">
        <v>147</v>
      </c>
      <c r="AC2004" s="80" t="s">
        <v>60</v>
      </c>
      <c r="AD2004" s="80" t="s">
        <v>26</v>
      </c>
      <c r="AE2004" s="80" t="s">
        <v>19</v>
      </c>
      <c r="AF2004" s="80" t="s">
        <v>145</v>
      </c>
      <c r="AG2004" s="80">
        <v>12430.206868134439</v>
      </c>
      <c r="AH2004" s="80" t="s">
        <v>33</v>
      </c>
      <c r="AI2004">
        <f t="shared" si="102"/>
        <v>2020</v>
      </c>
    </row>
    <row r="2005" spans="27:35" x14ac:dyDescent="0.3">
      <c r="AA2005" s="80" t="s">
        <v>153</v>
      </c>
      <c r="AB2005" s="80" t="s">
        <v>147</v>
      </c>
      <c r="AC2005" s="80" t="s">
        <v>60</v>
      </c>
      <c r="AD2005" s="80" t="s">
        <v>26</v>
      </c>
      <c r="AE2005" s="80" t="s">
        <v>17</v>
      </c>
      <c r="AF2005" s="80" t="s">
        <v>145</v>
      </c>
      <c r="AG2005" s="80">
        <v>1026.6551719903946</v>
      </c>
      <c r="AH2005" s="80" t="s">
        <v>33</v>
      </c>
      <c r="AI2005">
        <f t="shared" si="102"/>
        <v>2020</v>
      </c>
    </row>
    <row r="2006" spans="27:35" x14ac:dyDescent="0.3">
      <c r="AA2006" s="80" t="s">
        <v>153</v>
      </c>
      <c r="AB2006" s="80" t="s">
        <v>147</v>
      </c>
      <c r="AC2006" s="80" t="s">
        <v>60</v>
      </c>
      <c r="AD2006" s="80" t="s">
        <v>25</v>
      </c>
      <c r="AE2006" s="80" t="s">
        <v>18</v>
      </c>
      <c r="AF2006" s="80" t="s">
        <v>145</v>
      </c>
      <c r="AG2006" s="80">
        <v>244.65517097711563</v>
      </c>
      <c r="AH2006" s="80" t="s">
        <v>33</v>
      </c>
      <c r="AI2006">
        <f t="shared" si="102"/>
        <v>2020</v>
      </c>
    </row>
    <row r="2007" spans="27:35" x14ac:dyDescent="0.3">
      <c r="AA2007" s="80" t="s">
        <v>153</v>
      </c>
      <c r="AB2007" s="80" t="s">
        <v>147</v>
      </c>
      <c r="AC2007" s="80" t="s">
        <v>60</v>
      </c>
      <c r="AD2007" s="80" t="s">
        <v>25</v>
      </c>
      <c r="AE2007" s="80" t="s">
        <v>19</v>
      </c>
      <c r="AF2007" s="80" t="s">
        <v>145</v>
      </c>
      <c r="AG2007" s="80">
        <v>1390.2780850380659</v>
      </c>
      <c r="AH2007" s="80" t="s">
        <v>33</v>
      </c>
      <c r="AI2007">
        <f t="shared" si="102"/>
        <v>2020</v>
      </c>
    </row>
    <row r="2008" spans="27:35" x14ac:dyDescent="0.3">
      <c r="AA2008" s="80" t="s">
        <v>153</v>
      </c>
      <c r="AB2008" s="80" t="s">
        <v>147</v>
      </c>
      <c r="AC2008" s="80" t="s">
        <v>60</v>
      </c>
      <c r="AD2008" s="80" t="s">
        <v>25</v>
      </c>
      <c r="AE2008" s="80" t="s">
        <v>17</v>
      </c>
      <c r="AF2008" s="80" t="s">
        <v>145</v>
      </c>
      <c r="AG2008" s="80">
        <v>643</v>
      </c>
      <c r="AH2008" s="80" t="s">
        <v>33</v>
      </c>
      <c r="AI2008">
        <f t="shared" si="102"/>
        <v>2020</v>
      </c>
    </row>
    <row r="2009" spans="27:35" x14ac:dyDescent="0.3">
      <c r="AA2009" s="80" t="s">
        <v>153</v>
      </c>
      <c r="AB2009" s="80" t="s">
        <v>147</v>
      </c>
      <c r="AC2009" s="80" t="s">
        <v>60</v>
      </c>
      <c r="AD2009" s="80" t="s">
        <v>16</v>
      </c>
      <c r="AE2009" s="80" t="s">
        <v>18</v>
      </c>
      <c r="AF2009" s="80" t="s">
        <v>149</v>
      </c>
      <c r="AG2009" s="80">
        <v>17.580631092190742</v>
      </c>
      <c r="AH2009" s="80" t="s">
        <v>33</v>
      </c>
      <c r="AI2009">
        <f t="shared" si="102"/>
        <v>2020</v>
      </c>
    </row>
    <row r="2010" spans="27:35" x14ac:dyDescent="0.3">
      <c r="AA2010" s="80" t="s">
        <v>153</v>
      </c>
      <c r="AB2010" s="80" t="s">
        <v>147</v>
      </c>
      <c r="AC2010" s="80" t="s">
        <v>60</v>
      </c>
      <c r="AD2010" s="80" t="s">
        <v>16</v>
      </c>
      <c r="AE2010" s="80" t="s">
        <v>18</v>
      </c>
      <c r="AF2010" s="80" t="s">
        <v>145</v>
      </c>
      <c r="AG2010" s="80">
        <v>11174.327917713672</v>
      </c>
      <c r="AH2010" s="80" t="s">
        <v>33</v>
      </c>
      <c r="AI2010">
        <f t="shared" si="102"/>
        <v>2020</v>
      </c>
    </row>
    <row r="2011" spans="27:35" x14ac:dyDescent="0.3">
      <c r="AA2011" s="80" t="s">
        <v>153</v>
      </c>
      <c r="AB2011" s="80" t="s">
        <v>147</v>
      </c>
      <c r="AC2011" s="80" t="s">
        <v>60</v>
      </c>
      <c r="AD2011" s="80" t="s">
        <v>16</v>
      </c>
      <c r="AE2011" s="80" t="s">
        <v>19</v>
      </c>
      <c r="AF2011" s="80" t="s">
        <v>149</v>
      </c>
      <c r="AG2011" s="80">
        <v>4.4516110084950924</v>
      </c>
      <c r="AH2011" s="80" t="s">
        <v>33</v>
      </c>
      <c r="AI2011">
        <f t="shared" si="102"/>
        <v>2020</v>
      </c>
    </row>
    <row r="2012" spans="27:35" x14ac:dyDescent="0.3">
      <c r="AA2012" s="80" t="s">
        <v>153</v>
      </c>
      <c r="AB2012" s="80" t="s">
        <v>147</v>
      </c>
      <c r="AC2012" s="80" t="s">
        <v>60</v>
      </c>
      <c r="AD2012" s="80" t="s">
        <v>16</v>
      </c>
      <c r="AE2012" s="80" t="s">
        <v>19</v>
      </c>
      <c r="AF2012" s="80" t="s">
        <v>145</v>
      </c>
      <c r="AG2012" s="80">
        <v>6074.9821641892195</v>
      </c>
      <c r="AH2012" s="80" t="s">
        <v>33</v>
      </c>
      <c r="AI2012">
        <f t="shared" si="102"/>
        <v>2020</v>
      </c>
    </row>
    <row r="2013" spans="27:35" x14ac:dyDescent="0.3">
      <c r="AA2013" s="80" t="s">
        <v>153</v>
      </c>
      <c r="AB2013" s="80" t="s">
        <v>147</v>
      </c>
      <c r="AC2013" s="80" t="s">
        <v>60</v>
      </c>
      <c r="AD2013" s="80" t="s">
        <v>16</v>
      </c>
      <c r="AE2013" s="80" t="s">
        <v>17</v>
      </c>
      <c r="AF2013" s="80" t="s">
        <v>149</v>
      </c>
      <c r="AG2013" s="80">
        <v>0.87096702307462692</v>
      </c>
      <c r="AH2013" s="80" t="s">
        <v>33</v>
      </c>
      <c r="AI2013">
        <f t="shared" si="102"/>
        <v>2020</v>
      </c>
    </row>
    <row r="2014" spans="27:35" x14ac:dyDescent="0.3">
      <c r="AA2014" s="80" t="s">
        <v>153</v>
      </c>
      <c r="AB2014" s="80" t="s">
        <v>147</v>
      </c>
      <c r="AC2014" s="80" t="s">
        <v>60</v>
      </c>
      <c r="AD2014" s="80" t="s">
        <v>16</v>
      </c>
      <c r="AE2014" s="80" t="s">
        <v>17</v>
      </c>
      <c r="AF2014" s="80" t="s">
        <v>145</v>
      </c>
      <c r="AG2014" s="80">
        <v>3907.0366721861064</v>
      </c>
      <c r="AH2014" s="80" t="s">
        <v>33</v>
      </c>
      <c r="AI2014">
        <f t="shared" si="102"/>
        <v>2020</v>
      </c>
    </row>
    <row r="2015" spans="27:35" x14ac:dyDescent="0.3">
      <c r="AA2015" s="80" t="s">
        <v>153</v>
      </c>
      <c r="AB2015" s="80" t="s">
        <v>147</v>
      </c>
      <c r="AC2015" s="80" t="s">
        <v>60</v>
      </c>
      <c r="AD2015" s="80" t="s">
        <v>13</v>
      </c>
      <c r="AE2015" s="80" t="s">
        <v>5</v>
      </c>
      <c r="AF2015" s="80" t="s">
        <v>145</v>
      </c>
      <c r="AG2015" s="80">
        <v>34.806451022624969</v>
      </c>
      <c r="AH2015" s="80" t="s">
        <v>33</v>
      </c>
      <c r="AI2015">
        <f t="shared" si="102"/>
        <v>2020</v>
      </c>
    </row>
    <row r="2016" spans="27:35" x14ac:dyDescent="0.3">
      <c r="AA2016" s="80" t="s">
        <v>153</v>
      </c>
      <c r="AB2016" s="80" t="s">
        <v>147</v>
      </c>
      <c r="AC2016" s="80" t="s">
        <v>60</v>
      </c>
      <c r="AD2016" s="80" t="s">
        <v>13</v>
      </c>
      <c r="AE2016" s="80" t="s">
        <v>7</v>
      </c>
      <c r="AF2016" s="80" t="s">
        <v>145</v>
      </c>
      <c r="AG2016" s="80">
        <v>11268.04224909842</v>
      </c>
      <c r="AH2016" s="80">
        <v>0.67532057999999995</v>
      </c>
      <c r="AI2016">
        <f t="shared" si="102"/>
        <v>2020</v>
      </c>
    </row>
    <row r="2017" spans="27:35" x14ac:dyDescent="0.3">
      <c r="AA2017" s="80" t="s">
        <v>153</v>
      </c>
      <c r="AB2017" s="80" t="s">
        <v>147</v>
      </c>
      <c r="AC2017" s="80" t="s">
        <v>60</v>
      </c>
      <c r="AD2017" s="80" t="s">
        <v>13</v>
      </c>
      <c r="AE2017" s="80" t="s">
        <v>14</v>
      </c>
      <c r="AF2017" s="80" t="s">
        <v>149</v>
      </c>
      <c r="AG2017" s="80">
        <v>1.5483859777450562</v>
      </c>
      <c r="AH2017" s="80">
        <v>3.3497227299999999</v>
      </c>
      <c r="AI2017">
        <f t="shared" si="102"/>
        <v>2020</v>
      </c>
    </row>
    <row r="2018" spans="27:35" x14ac:dyDescent="0.3">
      <c r="AA2018" s="80" t="s">
        <v>153</v>
      </c>
      <c r="AB2018" s="80" t="s">
        <v>147</v>
      </c>
      <c r="AC2018" s="80" t="s">
        <v>60</v>
      </c>
      <c r="AD2018" s="80" t="s">
        <v>13</v>
      </c>
      <c r="AE2018" s="80" t="s">
        <v>14</v>
      </c>
      <c r="AF2018" s="80" t="s">
        <v>145</v>
      </c>
      <c r="AG2018" s="80">
        <v>28947.046454299241</v>
      </c>
      <c r="AH2018" s="80">
        <v>1.08536959</v>
      </c>
      <c r="AI2018">
        <f t="shared" si="102"/>
        <v>2020</v>
      </c>
    </row>
    <row r="2019" spans="27:35" x14ac:dyDescent="0.3">
      <c r="AA2019" s="80" t="s">
        <v>153</v>
      </c>
      <c r="AB2019" s="80" t="s">
        <v>147</v>
      </c>
      <c r="AC2019" s="80" t="s">
        <v>60</v>
      </c>
      <c r="AD2019" s="80" t="s">
        <v>13</v>
      </c>
      <c r="AE2019" s="80" t="s">
        <v>6</v>
      </c>
      <c r="AF2019" s="80" t="s">
        <v>145</v>
      </c>
      <c r="AG2019" s="80">
        <v>193</v>
      </c>
      <c r="AH2019" s="80" t="s">
        <v>33</v>
      </c>
      <c r="AI2019">
        <f t="shared" si="102"/>
        <v>2020</v>
      </c>
    </row>
    <row r="2020" spans="27:35" x14ac:dyDescent="0.3">
      <c r="AA2020" s="80" t="s">
        <v>153</v>
      </c>
      <c r="AB2020" s="80" t="s">
        <v>147</v>
      </c>
      <c r="AC2020" s="80" t="s">
        <v>60</v>
      </c>
      <c r="AD2020" s="80" t="s">
        <v>15</v>
      </c>
      <c r="AE2020" s="80" t="s">
        <v>14</v>
      </c>
      <c r="AF2020" s="80" t="s">
        <v>145</v>
      </c>
      <c r="AG2020" s="80">
        <v>18929.760793477297</v>
      </c>
      <c r="AH2020" s="80">
        <v>0.99015867999999996</v>
      </c>
      <c r="AI2020">
        <f t="shared" si="102"/>
        <v>2020</v>
      </c>
    </row>
    <row r="2021" spans="27:35" x14ac:dyDescent="0.3">
      <c r="AA2021" s="80" t="s">
        <v>153</v>
      </c>
      <c r="AB2021" s="80" t="s">
        <v>147</v>
      </c>
      <c r="AC2021" s="80" t="s">
        <v>60</v>
      </c>
      <c r="AD2021" s="80" t="s">
        <v>15</v>
      </c>
      <c r="AE2021" s="80" t="s">
        <v>12</v>
      </c>
      <c r="AF2021" s="80" t="s">
        <v>145</v>
      </c>
      <c r="AG2021" s="80">
        <v>1060.715238019824</v>
      </c>
      <c r="AH2021" s="80">
        <v>0.4768539</v>
      </c>
      <c r="AI2021">
        <f t="shared" si="102"/>
        <v>2020</v>
      </c>
    </row>
    <row r="2022" spans="27:35" x14ac:dyDescent="0.3">
      <c r="AA2022" s="80" t="s">
        <v>153</v>
      </c>
      <c r="AB2022" s="80" t="s">
        <v>147</v>
      </c>
      <c r="AC2022" s="80" t="s">
        <v>60</v>
      </c>
      <c r="AD2022" s="80" t="s">
        <v>4</v>
      </c>
      <c r="AE2022" s="80" t="s">
        <v>5</v>
      </c>
      <c r="AF2022" s="80" t="s">
        <v>145</v>
      </c>
      <c r="AG2022" s="80">
        <v>8020.4812276028097</v>
      </c>
      <c r="AH2022" s="80" t="s">
        <v>33</v>
      </c>
      <c r="AI2022">
        <f t="shared" si="102"/>
        <v>2020</v>
      </c>
    </row>
    <row r="2023" spans="27:35" x14ac:dyDescent="0.3">
      <c r="AA2023" s="80" t="s">
        <v>153</v>
      </c>
      <c r="AB2023" s="80" t="s">
        <v>147</v>
      </c>
      <c r="AC2023" s="80" t="s">
        <v>60</v>
      </c>
      <c r="AD2023" s="80" t="s">
        <v>4</v>
      </c>
      <c r="AE2023" s="80" t="s">
        <v>7</v>
      </c>
      <c r="AF2023" s="80" t="s">
        <v>145</v>
      </c>
      <c r="AG2023" s="80">
        <v>370643.3879076913</v>
      </c>
      <c r="AH2023" s="80">
        <v>0.82383525000000002</v>
      </c>
      <c r="AI2023">
        <f t="shared" si="102"/>
        <v>2020</v>
      </c>
    </row>
    <row r="2024" spans="27:35" x14ac:dyDescent="0.3">
      <c r="AA2024" s="80" t="s">
        <v>153</v>
      </c>
      <c r="AB2024" s="80" t="s">
        <v>147</v>
      </c>
      <c r="AC2024" s="80" t="s">
        <v>60</v>
      </c>
      <c r="AD2024" s="80" t="s">
        <v>4</v>
      </c>
      <c r="AE2024" s="80" t="s">
        <v>8</v>
      </c>
      <c r="AF2024" s="80" t="s">
        <v>145</v>
      </c>
      <c r="AG2024" s="80">
        <v>111367.72035754845</v>
      </c>
      <c r="AH2024" s="80">
        <v>1.45128097</v>
      </c>
      <c r="AI2024">
        <f t="shared" si="102"/>
        <v>2020</v>
      </c>
    </row>
    <row r="2025" spans="27:35" x14ac:dyDescent="0.3">
      <c r="AA2025" s="80" t="s">
        <v>153</v>
      </c>
      <c r="AB2025" s="80" t="s">
        <v>147</v>
      </c>
      <c r="AC2025" s="80" t="s">
        <v>60</v>
      </c>
      <c r="AD2025" s="80" t="s">
        <v>4</v>
      </c>
      <c r="AE2025" s="80" t="s">
        <v>9</v>
      </c>
      <c r="AF2025" s="80" t="s">
        <v>145</v>
      </c>
      <c r="AG2025" s="80">
        <v>69123.952625799924</v>
      </c>
      <c r="AH2025" s="80">
        <v>0.85422622000000004</v>
      </c>
      <c r="AI2025">
        <f t="shared" si="102"/>
        <v>2020</v>
      </c>
    </row>
    <row r="2026" spans="27:35" x14ac:dyDescent="0.3">
      <c r="AA2026" s="80" t="s">
        <v>153</v>
      </c>
      <c r="AB2026" s="80" t="s">
        <v>147</v>
      </c>
      <c r="AC2026" s="80" t="s">
        <v>60</v>
      </c>
      <c r="AD2026" s="80" t="s">
        <v>4</v>
      </c>
      <c r="AE2026" s="80" t="s">
        <v>6</v>
      </c>
      <c r="AF2026" s="80" t="s">
        <v>145</v>
      </c>
      <c r="AG2026" s="80">
        <v>28160.321307491511</v>
      </c>
      <c r="AH2026" s="80" t="s">
        <v>33</v>
      </c>
      <c r="AI2026">
        <f t="shared" si="102"/>
        <v>2020</v>
      </c>
    </row>
    <row r="2027" spans="27:35" x14ac:dyDescent="0.3">
      <c r="AA2027" s="80" t="s">
        <v>153</v>
      </c>
      <c r="AB2027" s="80" t="s">
        <v>147</v>
      </c>
      <c r="AC2027" s="80" t="s">
        <v>60</v>
      </c>
      <c r="AD2027" s="80" t="s">
        <v>4</v>
      </c>
      <c r="AE2027" s="80" t="s">
        <v>10</v>
      </c>
      <c r="AF2027" s="80" t="s">
        <v>145</v>
      </c>
      <c r="AG2027" s="80">
        <v>2247.7229942940176</v>
      </c>
      <c r="AH2027" s="80">
        <v>2.8715989999999998</v>
      </c>
      <c r="AI2027">
        <f t="shared" si="102"/>
        <v>2020</v>
      </c>
    </row>
    <row r="2028" spans="27:35" x14ac:dyDescent="0.3">
      <c r="AA2028" s="80" t="s">
        <v>153</v>
      </c>
      <c r="AB2028" s="80" t="s">
        <v>147</v>
      </c>
      <c r="AC2028" s="80" t="s">
        <v>60</v>
      </c>
      <c r="AD2028" s="80" t="s">
        <v>11</v>
      </c>
      <c r="AE2028" s="80" t="s">
        <v>8</v>
      </c>
      <c r="AF2028" s="80" t="s">
        <v>145</v>
      </c>
      <c r="AG2028" s="80">
        <v>21150.896328851581</v>
      </c>
      <c r="AH2028" s="80">
        <v>1.03691008</v>
      </c>
      <c r="AI2028">
        <f t="shared" si="102"/>
        <v>2020</v>
      </c>
    </row>
    <row r="2029" spans="27:35" x14ac:dyDescent="0.3">
      <c r="AA2029" s="80" t="s">
        <v>153</v>
      </c>
      <c r="AB2029" s="80" t="s">
        <v>147</v>
      </c>
      <c r="AC2029" s="80" t="s">
        <v>60</v>
      </c>
      <c r="AD2029" s="80" t="s">
        <v>11</v>
      </c>
      <c r="AE2029" s="80" t="s">
        <v>9</v>
      </c>
      <c r="AF2029" s="80" t="s">
        <v>145</v>
      </c>
      <c r="AG2029" s="80">
        <v>6015.0043905451894</v>
      </c>
      <c r="AH2029" s="80">
        <v>0.64839827000000005</v>
      </c>
      <c r="AI2029">
        <f t="shared" si="102"/>
        <v>2020</v>
      </c>
    </row>
    <row r="2030" spans="27:35" x14ac:dyDescent="0.3">
      <c r="AA2030" s="80" t="s">
        <v>153</v>
      </c>
      <c r="AB2030" s="80" t="s">
        <v>147</v>
      </c>
      <c r="AC2030" s="80" t="s">
        <v>60</v>
      </c>
      <c r="AD2030" s="80" t="s">
        <v>11</v>
      </c>
      <c r="AE2030" s="80" t="s">
        <v>10</v>
      </c>
      <c r="AF2030" s="80" t="s">
        <v>145</v>
      </c>
      <c r="AG2030" s="80">
        <v>294.9032230079174</v>
      </c>
      <c r="AH2030" s="80">
        <v>1.78622334</v>
      </c>
      <c r="AI2030">
        <f t="shared" si="102"/>
        <v>2020</v>
      </c>
    </row>
    <row r="2031" spans="27:35" x14ac:dyDescent="0.3">
      <c r="AA2031" s="80" t="s">
        <v>153</v>
      </c>
      <c r="AB2031" s="80" t="s">
        <v>147</v>
      </c>
      <c r="AC2031" s="80" t="s">
        <v>60</v>
      </c>
      <c r="AD2031" s="80" t="s">
        <v>11</v>
      </c>
      <c r="AE2031" s="80" t="s">
        <v>12</v>
      </c>
      <c r="AF2031" s="80" t="s">
        <v>145</v>
      </c>
      <c r="AG2031" s="80">
        <v>4165.3270130306482</v>
      </c>
      <c r="AH2031" s="80">
        <v>0.68181245999999995</v>
      </c>
      <c r="AI2031">
        <f t="shared" si="102"/>
        <v>2020</v>
      </c>
    </row>
    <row r="2032" spans="27:35" x14ac:dyDescent="0.3">
      <c r="AA2032" s="80" t="s">
        <v>153</v>
      </c>
      <c r="AB2032" s="80" t="s">
        <v>147</v>
      </c>
      <c r="AC2032" s="80" t="s">
        <v>61</v>
      </c>
      <c r="AD2032" s="80" t="s">
        <v>27</v>
      </c>
      <c r="AE2032" s="80" t="s">
        <v>28</v>
      </c>
      <c r="AF2032" s="80" t="s">
        <v>145</v>
      </c>
      <c r="AG2032" s="80">
        <v>312.38153304159641</v>
      </c>
      <c r="AH2032" s="80" t="s">
        <v>33</v>
      </c>
      <c r="AI2032">
        <f t="shared" si="102"/>
        <v>2020</v>
      </c>
    </row>
    <row r="2033" spans="27:35" x14ac:dyDescent="0.3">
      <c r="AA2033" s="80" t="s">
        <v>153</v>
      </c>
      <c r="AB2033" s="80" t="s">
        <v>147</v>
      </c>
      <c r="AC2033" s="80" t="s">
        <v>61</v>
      </c>
      <c r="AD2033" s="80" t="s">
        <v>20</v>
      </c>
      <c r="AE2033" s="80" t="s">
        <v>5</v>
      </c>
      <c r="AF2033" s="80" t="s">
        <v>145</v>
      </c>
      <c r="AG2033" s="80">
        <v>17</v>
      </c>
      <c r="AH2033" s="80" t="s">
        <v>33</v>
      </c>
      <c r="AI2033">
        <f t="shared" si="102"/>
        <v>2020</v>
      </c>
    </row>
    <row r="2034" spans="27:35" x14ac:dyDescent="0.3">
      <c r="AA2034" s="80" t="s">
        <v>153</v>
      </c>
      <c r="AB2034" s="80" t="s">
        <v>147</v>
      </c>
      <c r="AC2034" s="80" t="s">
        <v>61</v>
      </c>
      <c r="AD2034" s="80" t="s">
        <v>20</v>
      </c>
      <c r="AE2034" s="80" t="s">
        <v>7</v>
      </c>
      <c r="AF2034" s="80" t="s">
        <v>145</v>
      </c>
      <c r="AG2034" s="80">
        <v>8637.4059989824891</v>
      </c>
      <c r="AH2034" s="80" t="s">
        <v>33</v>
      </c>
      <c r="AI2034">
        <f t="shared" si="102"/>
        <v>2020</v>
      </c>
    </row>
    <row r="2035" spans="27:35" x14ac:dyDescent="0.3">
      <c r="AA2035" s="80" t="s">
        <v>153</v>
      </c>
      <c r="AB2035" s="80" t="s">
        <v>147</v>
      </c>
      <c r="AC2035" s="80" t="s">
        <v>61</v>
      </c>
      <c r="AD2035" s="80" t="s">
        <v>20</v>
      </c>
      <c r="AE2035" s="80" t="s">
        <v>14</v>
      </c>
      <c r="AF2035" s="80" t="s">
        <v>145</v>
      </c>
      <c r="AG2035" s="80">
        <v>2675.7942129820585</v>
      </c>
      <c r="AH2035" s="80" t="s">
        <v>33</v>
      </c>
      <c r="AI2035">
        <f t="shared" si="102"/>
        <v>2020</v>
      </c>
    </row>
    <row r="2036" spans="27:35" x14ac:dyDescent="0.3">
      <c r="AA2036" s="80" t="s">
        <v>153</v>
      </c>
      <c r="AB2036" s="80" t="s">
        <v>147</v>
      </c>
      <c r="AC2036" s="80" t="s">
        <v>61</v>
      </c>
      <c r="AD2036" s="80" t="s">
        <v>20</v>
      </c>
      <c r="AE2036" s="80" t="s">
        <v>6</v>
      </c>
      <c r="AF2036" s="80" t="s">
        <v>145</v>
      </c>
      <c r="AG2036" s="80">
        <v>275.37931001186371</v>
      </c>
      <c r="AH2036" s="80" t="s">
        <v>33</v>
      </c>
      <c r="AI2036">
        <f t="shared" si="102"/>
        <v>2020</v>
      </c>
    </row>
    <row r="2037" spans="27:35" x14ac:dyDescent="0.3">
      <c r="AA2037" s="80" t="s">
        <v>153</v>
      </c>
      <c r="AB2037" s="80" t="s">
        <v>147</v>
      </c>
      <c r="AC2037" s="80" t="s">
        <v>61</v>
      </c>
      <c r="AD2037" s="80" t="s">
        <v>24</v>
      </c>
      <c r="AE2037" s="80" t="s">
        <v>22</v>
      </c>
      <c r="AF2037" s="80" t="s">
        <v>149</v>
      </c>
      <c r="AG2037" s="80">
        <v>2</v>
      </c>
      <c r="AH2037" s="80" t="s">
        <v>33</v>
      </c>
      <c r="AI2037">
        <f t="shared" si="102"/>
        <v>2020</v>
      </c>
    </row>
    <row r="2038" spans="27:35" x14ac:dyDescent="0.3">
      <c r="AA2038" s="80" t="s">
        <v>153</v>
      </c>
      <c r="AB2038" s="80" t="s">
        <v>147</v>
      </c>
      <c r="AC2038" s="80" t="s">
        <v>61</v>
      </c>
      <c r="AD2038" s="80" t="s">
        <v>24</v>
      </c>
      <c r="AE2038" s="80" t="s">
        <v>22</v>
      </c>
      <c r="AF2038" s="80" t="s">
        <v>145</v>
      </c>
      <c r="AG2038" s="80">
        <v>1122.6507210060954</v>
      </c>
      <c r="AH2038" s="80" t="s">
        <v>33</v>
      </c>
      <c r="AI2038">
        <f t="shared" si="102"/>
        <v>2020</v>
      </c>
    </row>
    <row r="2039" spans="27:35" x14ac:dyDescent="0.3">
      <c r="AA2039" s="80" t="s">
        <v>153</v>
      </c>
      <c r="AB2039" s="80" t="s">
        <v>147</v>
      </c>
      <c r="AC2039" s="80" t="s">
        <v>61</v>
      </c>
      <c r="AD2039" s="80" t="s">
        <v>24</v>
      </c>
      <c r="AE2039" s="80" t="s">
        <v>23</v>
      </c>
      <c r="AF2039" s="80" t="s">
        <v>149</v>
      </c>
      <c r="AG2039" s="80">
        <v>1</v>
      </c>
      <c r="AH2039" s="80" t="s">
        <v>33</v>
      </c>
      <c r="AI2039">
        <f t="shared" si="102"/>
        <v>2020</v>
      </c>
    </row>
    <row r="2040" spans="27:35" x14ac:dyDescent="0.3">
      <c r="AA2040" s="80" t="s">
        <v>153</v>
      </c>
      <c r="AB2040" s="80" t="s">
        <v>147</v>
      </c>
      <c r="AC2040" s="80" t="s">
        <v>61</v>
      </c>
      <c r="AD2040" s="80" t="s">
        <v>24</v>
      </c>
      <c r="AE2040" s="80" t="s">
        <v>23</v>
      </c>
      <c r="AF2040" s="80" t="s">
        <v>145</v>
      </c>
      <c r="AG2040" s="80">
        <v>755.8642920255661</v>
      </c>
      <c r="AH2040" s="80" t="s">
        <v>33</v>
      </c>
      <c r="AI2040">
        <f t="shared" si="102"/>
        <v>2020</v>
      </c>
    </row>
    <row r="2041" spans="27:35" x14ac:dyDescent="0.3">
      <c r="AA2041" s="80" t="s">
        <v>153</v>
      </c>
      <c r="AB2041" s="80" t="s">
        <v>147</v>
      </c>
      <c r="AC2041" s="80" t="s">
        <v>61</v>
      </c>
      <c r="AD2041" s="80" t="s">
        <v>116</v>
      </c>
      <c r="AE2041" s="80" t="s">
        <v>22</v>
      </c>
      <c r="AF2041" s="80" t="s">
        <v>145</v>
      </c>
      <c r="AG2041" s="80">
        <v>2956.2090991958976</v>
      </c>
      <c r="AH2041" s="80" t="s">
        <v>33</v>
      </c>
      <c r="AI2041">
        <f t="shared" si="102"/>
        <v>2020</v>
      </c>
    </row>
    <row r="2042" spans="27:35" x14ac:dyDescent="0.3">
      <c r="AA2042" s="80" t="s">
        <v>153</v>
      </c>
      <c r="AB2042" s="80" t="s">
        <v>147</v>
      </c>
      <c r="AC2042" s="80" t="s">
        <v>61</v>
      </c>
      <c r="AD2042" s="80" t="s">
        <v>116</v>
      </c>
      <c r="AE2042" s="80" t="s">
        <v>23</v>
      </c>
      <c r="AF2042" s="80" t="s">
        <v>145</v>
      </c>
      <c r="AG2042" s="80">
        <v>2462.2335810810328</v>
      </c>
      <c r="AH2042" s="80" t="s">
        <v>33</v>
      </c>
      <c r="AI2042">
        <f t="shared" si="102"/>
        <v>2020</v>
      </c>
    </row>
    <row r="2043" spans="27:35" x14ac:dyDescent="0.3">
      <c r="AA2043" s="80" t="s">
        <v>153</v>
      </c>
      <c r="AB2043" s="80" t="s">
        <v>147</v>
      </c>
      <c r="AC2043" s="80" t="s">
        <v>61</v>
      </c>
      <c r="AD2043" s="80" t="s">
        <v>26</v>
      </c>
      <c r="AE2043" s="80" t="s">
        <v>18</v>
      </c>
      <c r="AF2043" s="80" t="s">
        <v>149</v>
      </c>
      <c r="AG2043" s="80">
        <v>0.70967698097229004</v>
      </c>
      <c r="AH2043" s="80" t="s">
        <v>33</v>
      </c>
      <c r="AI2043">
        <f t="shared" si="102"/>
        <v>2020</v>
      </c>
    </row>
    <row r="2044" spans="27:35" x14ac:dyDescent="0.3">
      <c r="AA2044" s="80" t="s">
        <v>153</v>
      </c>
      <c r="AB2044" s="80" t="s">
        <v>147</v>
      </c>
      <c r="AC2044" s="80" t="s">
        <v>61</v>
      </c>
      <c r="AD2044" s="80" t="s">
        <v>26</v>
      </c>
      <c r="AE2044" s="80" t="s">
        <v>18</v>
      </c>
      <c r="AF2044" s="80" t="s">
        <v>145</v>
      </c>
      <c r="AG2044" s="80">
        <v>8835.5005440711975</v>
      </c>
      <c r="AH2044" s="80" t="s">
        <v>33</v>
      </c>
      <c r="AI2044">
        <f t="shared" si="102"/>
        <v>2020</v>
      </c>
    </row>
    <row r="2045" spans="27:35" x14ac:dyDescent="0.3">
      <c r="AA2045" s="80" t="s">
        <v>153</v>
      </c>
      <c r="AB2045" s="80" t="s">
        <v>147</v>
      </c>
      <c r="AC2045" s="80" t="s">
        <v>61</v>
      </c>
      <c r="AD2045" s="80" t="s">
        <v>26</v>
      </c>
      <c r="AE2045" s="80" t="s">
        <v>19</v>
      </c>
      <c r="AF2045" s="80" t="s">
        <v>149</v>
      </c>
      <c r="AG2045" s="80">
        <v>0.96774101257324219</v>
      </c>
      <c r="AH2045" s="80" t="s">
        <v>33</v>
      </c>
      <c r="AI2045">
        <f t="shared" si="102"/>
        <v>2020</v>
      </c>
    </row>
    <row r="2046" spans="27:35" x14ac:dyDescent="0.3">
      <c r="AA2046" s="80" t="s">
        <v>153</v>
      </c>
      <c r="AB2046" s="80" t="s">
        <v>147</v>
      </c>
      <c r="AC2046" s="80" t="s">
        <v>61</v>
      </c>
      <c r="AD2046" s="80" t="s">
        <v>26</v>
      </c>
      <c r="AE2046" s="80" t="s">
        <v>19</v>
      </c>
      <c r="AF2046" s="80" t="s">
        <v>145</v>
      </c>
      <c r="AG2046" s="80">
        <v>10250.420455142856</v>
      </c>
      <c r="AH2046" s="80" t="s">
        <v>33</v>
      </c>
      <c r="AI2046">
        <f t="shared" si="102"/>
        <v>2020</v>
      </c>
    </row>
    <row r="2047" spans="27:35" x14ac:dyDescent="0.3">
      <c r="AA2047" s="80" t="s">
        <v>153</v>
      </c>
      <c r="AB2047" s="80" t="s">
        <v>147</v>
      </c>
      <c r="AC2047" s="80" t="s">
        <v>61</v>
      </c>
      <c r="AD2047" s="80" t="s">
        <v>26</v>
      </c>
      <c r="AE2047" s="80" t="s">
        <v>17</v>
      </c>
      <c r="AF2047" s="80" t="s">
        <v>145</v>
      </c>
      <c r="AG2047" s="80">
        <v>880.17463600635529</v>
      </c>
      <c r="AH2047" s="80" t="s">
        <v>33</v>
      </c>
      <c r="AI2047">
        <f t="shared" si="102"/>
        <v>2020</v>
      </c>
    </row>
    <row r="2048" spans="27:35" x14ac:dyDescent="0.3">
      <c r="AA2048" s="80" t="s">
        <v>153</v>
      </c>
      <c r="AB2048" s="80" t="s">
        <v>147</v>
      </c>
      <c r="AC2048" s="80" t="s">
        <v>61</v>
      </c>
      <c r="AD2048" s="80" t="s">
        <v>25</v>
      </c>
      <c r="AE2048" s="80" t="s">
        <v>18</v>
      </c>
      <c r="AF2048" s="80" t="s">
        <v>145</v>
      </c>
      <c r="AG2048" s="80">
        <v>128.37931001186371</v>
      </c>
      <c r="AH2048" s="80" t="s">
        <v>33</v>
      </c>
      <c r="AI2048">
        <f t="shared" si="102"/>
        <v>2020</v>
      </c>
    </row>
    <row r="2049" spans="27:35" x14ac:dyDescent="0.3">
      <c r="AA2049" s="80" t="s">
        <v>153</v>
      </c>
      <c r="AB2049" s="80" t="s">
        <v>147</v>
      </c>
      <c r="AC2049" s="80" t="s">
        <v>61</v>
      </c>
      <c r="AD2049" s="80" t="s">
        <v>25</v>
      </c>
      <c r="AE2049" s="80" t="s">
        <v>19</v>
      </c>
      <c r="AF2049" s="80" t="s">
        <v>145</v>
      </c>
      <c r="AG2049" s="80">
        <v>1526.9087850451469</v>
      </c>
      <c r="AH2049" s="80" t="s">
        <v>33</v>
      </c>
      <c r="AI2049">
        <f t="shared" si="102"/>
        <v>2020</v>
      </c>
    </row>
    <row r="2050" spans="27:35" x14ac:dyDescent="0.3">
      <c r="AA2050" s="80" t="s">
        <v>153</v>
      </c>
      <c r="AB2050" s="80" t="s">
        <v>147</v>
      </c>
      <c r="AC2050" s="80" t="s">
        <v>61</v>
      </c>
      <c r="AD2050" s="80" t="s">
        <v>25</v>
      </c>
      <c r="AE2050" s="80" t="s">
        <v>17</v>
      </c>
      <c r="AF2050" s="80" t="s">
        <v>145</v>
      </c>
      <c r="AG2050" s="80">
        <v>609.54838699102402</v>
      </c>
      <c r="AH2050" s="80" t="s">
        <v>33</v>
      </c>
      <c r="AI2050">
        <f t="shared" si="102"/>
        <v>2020</v>
      </c>
    </row>
    <row r="2051" spans="27:35" x14ac:dyDescent="0.3">
      <c r="AA2051" s="80" t="s">
        <v>153</v>
      </c>
      <c r="AB2051" s="80" t="s">
        <v>147</v>
      </c>
      <c r="AC2051" s="80" t="s">
        <v>61</v>
      </c>
      <c r="AD2051" s="80" t="s">
        <v>16</v>
      </c>
      <c r="AE2051" s="80" t="s">
        <v>18</v>
      </c>
      <c r="AF2051" s="80" t="s">
        <v>149</v>
      </c>
      <c r="AG2051" s="80">
        <v>10.258057069033384</v>
      </c>
      <c r="AH2051" s="80" t="s">
        <v>33</v>
      </c>
      <c r="AI2051">
        <f t="shared" si="102"/>
        <v>2020</v>
      </c>
    </row>
    <row r="2052" spans="27:35" x14ac:dyDescent="0.3">
      <c r="AA2052" s="80" t="s">
        <v>153</v>
      </c>
      <c r="AB2052" s="80" t="s">
        <v>147</v>
      </c>
      <c r="AC2052" s="80" t="s">
        <v>61</v>
      </c>
      <c r="AD2052" s="80" t="s">
        <v>16</v>
      </c>
      <c r="AE2052" s="80" t="s">
        <v>18</v>
      </c>
      <c r="AF2052" s="80" t="s">
        <v>145</v>
      </c>
      <c r="AG2052" s="80">
        <v>15569.860758345574</v>
      </c>
      <c r="AH2052" s="80" t="s">
        <v>33</v>
      </c>
      <c r="AI2052">
        <f t="shared" si="102"/>
        <v>2020</v>
      </c>
    </row>
    <row r="2053" spans="27:35" x14ac:dyDescent="0.3">
      <c r="AA2053" s="80" t="s">
        <v>153</v>
      </c>
      <c r="AB2053" s="80" t="s">
        <v>147</v>
      </c>
      <c r="AC2053" s="80" t="s">
        <v>61</v>
      </c>
      <c r="AD2053" s="80" t="s">
        <v>16</v>
      </c>
      <c r="AE2053" s="80" t="s">
        <v>19</v>
      </c>
      <c r="AF2053" s="80" t="s">
        <v>149</v>
      </c>
      <c r="AG2053" s="80">
        <v>3.8387089967727661</v>
      </c>
      <c r="AH2053" s="80" t="s">
        <v>33</v>
      </c>
      <c r="AI2053">
        <f t="shared" si="102"/>
        <v>2020</v>
      </c>
    </row>
    <row r="2054" spans="27:35" x14ac:dyDescent="0.3">
      <c r="AA2054" s="80" t="s">
        <v>153</v>
      </c>
      <c r="AB2054" s="80" t="s">
        <v>147</v>
      </c>
      <c r="AC2054" s="80" t="s">
        <v>61</v>
      </c>
      <c r="AD2054" s="80" t="s">
        <v>16</v>
      </c>
      <c r="AE2054" s="80" t="s">
        <v>19</v>
      </c>
      <c r="AF2054" s="80" t="s">
        <v>145</v>
      </c>
      <c r="AG2054" s="80">
        <v>6519.6406781077385</v>
      </c>
      <c r="AH2054" s="80" t="s">
        <v>33</v>
      </c>
      <c r="AI2054">
        <f t="shared" si="102"/>
        <v>2020</v>
      </c>
    </row>
    <row r="2055" spans="27:35" x14ac:dyDescent="0.3">
      <c r="AA2055" s="80" t="s">
        <v>153</v>
      </c>
      <c r="AB2055" s="80" t="s">
        <v>147</v>
      </c>
      <c r="AC2055" s="80" t="s">
        <v>61</v>
      </c>
      <c r="AD2055" s="80" t="s">
        <v>16</v>
      </c>
      <c r="AE2055" s="80" t="s">
        <v>17</v>
      </c>
      <c r="AF2055" s="80" t="s">
        <v>149</v>
      </c>
      <c r="AG2055" s="80">
        <v>0.74193499982357025</v>
      </c>
      <c r="AH2055" s="80" t="s">
        <v>33</v>
      </c>
      <c r="AI2055">
        <f t="shared" si="102"/>
        <v>2020</v>
      </c>
    </row>
    <row r="2056" spans="27:35" x14ac:dyDescent="0.3">
      <c r="AA2056" s="80" t="s">
        <v>153</v>
      </c>
      <c r="AB2056" s="80" t="s">
        <v>147</v>
      </c>
      <c r="AC2056" s="80" t="s">
        <v>61</v>
      </c>
      <c r="AD2056" s="80" t="s">
        <v>16</v>
      </c>
      <c r="AE2056" s="80" t="s">
        <v>17</v>
      </c>
      <c r="AF2056" s="80" t="s">
        <v>145</v>
      </c>
      <c r="AG2056" s="80">
        <v>3227.2491360157728</v>
      </c>
      <c r="AH2056" s="80" t="s">
        <v>33</v>
      </c>
      <c r="AI2056">
        <f t="shared" si="102"/>
        <v>2020</v>
      </c>
    </row>
    <row r="2057" spans="27:35" x14ac:dyDescent="0.3">
      <c r="AA2057" s="80" t="s">
        <v>153</v>
      </c>
      <c r="AB2057" s="80" t="s">
        <v>147</v>
      </c>
      <c r="AC2057" s="80" t="s">
        <v>61</v>
      </c>
      <c r="AD2057" s="80" t="s">
        <v>13</v>
      </c>
      <c r="AE2057" s="80" t="s">
        <v>5</v>
      </c>
      <c r="AF2057" s="80" t="s">
        <v>145</v>
      </c>
      <c r="AG2057" s="80">
        <v>87.568398002535105</v>
      </c>
      <c r="AH2057" s="80" t="s">
        <v>33</v>
      </c>
      <c r="AI2057">
        <f t="shared" si="102"/>
        <v>2020</v>
      </c>
    </row>
    <row r="2058" spans="27:35" x14ac:dyDescent="0.3">
      <c r="AA2058" s="80" t="s">
        <v>153</v>
      </c>
      <c r="AB2058" s="80" t="s">
        <v>147</v>
      </c>
      <c r="AC2058" s="80" t="s">
        <v>61</v>
      </c>
      <c r="AD2058" s="80" t="s">
        <v>13</v>
      </c>
      <c r="AE2058" s="80" t="s">
        <v>7</v>
      </c>
      <c r="AF2058" s="80" t="s">
        <v>145</v>
      </c>
      <c r="AG2058" s="80">
        <v>11865.084528073668</v>
      </c>
      <c r="AH2058" s="80">
        <v>0.64391410999999998</v>
      </c>
      <c r="AI2058">
        <f t="shared" ref="AI2058:AI2121" si="103">VALUE(LEFT(AA2058,4))</f>
        <v>2020</v>
      </c>
    </row>
    <row r="2059" spans="27:35" x14ac:dyDescent="0.3">
      <c r="AA2059" s="80" t="s">
        <v>153</v>
      </c>
      <c r="AB2059" s="80" t="s">
        <v>147</v>
      </c>
      <c r="AC2059" s="80" t="s">
        <v>61</v>
      </c>
      <c r="AD2059" s="80" t="s">
        <v>13</v>
      </c>
      <c r="AE2059" s="80" t="s">
        <v>14</v>
      </c>
      <c r="AF2059" s="80" t="s">
        <v>145</v>
      </c>
      <c r="AG2059" s="80">
        <v>30259.708286520094</v>
      </c>
      <c r="AH2059" s="80">
        <v>1.1297836299999999</v>
      </c>
      <c r="AI2059">
        <f t="shared" si="103"/>
        <v>2020</v>
      </c>
    </row>
    <row r="2060" spans="27:35" x14ac:dyDescent="0.3">
      <c r="AA2060" s="80" t="s">
        <v>153</v>
      </c>
      <c r="AB2060" s="80" t="s">
        <v>147</v>
      </c>
      <c r="AC2060" s="80" t="s">
        <v>61</v>
      </c>
      <c r="AD2060" s="80" t="s">
        <v>13</v>
      </c>
      <c r="AE2060" s="80" t="s">
        <v>6</v>
      </c>
      <c r="AF2060" s="80" t="s">
        <v>145</v>
      </c>
      <c r="AG2060" s="80">
        <v>374.58064501732588</v>
      </c>
      <c r="AH2060" s="80" t="s">
        <v>33</v>
      </c>
      <c r="AI2060">
        <f t="shared" si="103"/>
        <v>2020</v>
      </c>
    </row>
    <row r="2061" spans="27:35" x14ac:dyDescent="0.3">
      <c r="AA2061" s="80" t="s">
        <v>153</v>
      </c>
      <c r="AB2061" s="80" t="s">
        <v>147</v>
      </c>
      <c r="AC2061" s="80" t="s">
        <v>61</v>
      </c>
      <c r="AD2061" s="80" t="s">
        <v>15</v>
      </c>
      <c r="AE2061" s="80" t="s">
        <v>14</v>
      </c>
      <c r="AF2061" s="80" t="s">
        <v>145</v>
      </c>
      <c r="AG2061" s="80">
        <v>20379.001052144915</v>
      </c>
      <c r="AH2061" s="80">
        <v>1.0153244100000001</v>
      </c>
      <c r="AI2061">
        <f t="shared" si="103"/>
        <v>2020</v>
      </c>
    </row>
    <row r="2062" spans="27:35" x14ac:dyDescent="0.3">
      <c r="AA2062" s="80" t="s">
        <v>153</v>
      </c>
      <c r="AB2062" s="80" t="s">
        <v>147</v>
      </c>
      <c r="AC2062" s="80" t="s">
        <v>61</v>
      </c>
      <c r="AD2062" s="80" t="s">
        <v>15</v>
      </c>
      <c r="AE2062" s="80" t="s">
        <v>12</v>
      </c>
      <c r="AF2062" s="80" t="s">
        <v>145</v>
      </c>
      <c r="AG2062" s="80">
        <v>886.93103402853012</v>
      </c>
      <c r="AH2062" s="80">
        <v>0.50721583999999997</v>
      </c>
      <c r="AI2062">
        <f t="shared" si="103"/>
        <v>2020</v>
      </c>
    </row>
    <row r="2063" spans="27:35" x14ac:dyDescent="0.3">
      <c r="AA2063" s="80" t="s">
        <v>153</v>
      </c>
      <c r="AB2063" s="80" t="s">
        <v>147</v>
      </c>
      <c r="AC2063" s="80" t="s">
        <v>61</v>
      </c>
      <c r="AD2063" s="80" t="s">
        <v>4</v>
      </c>
      <c r="AE2063" s="80" t="s">
        <v>5</v>
      </c>
      <c r="AF2063" s="80" t="s">
        <v>145</v>
      </c>
      <c r="AG2063" s="80">
        <v>7071.5625016950071</v>
      </c>
      <c r="AH2063" s="80" t="s">
        <v>33</v>
      </c>
      <c r="AI2063">
        <f t="shared" si="103"/>
        <v>2020</v>
      </c>
    </row>
    <row r="2064" spans="27:35" x14ac:dyDescent="0.3">
      <c r="AA2064" s="80" t="s">
        <v>153</v>
      </c>
      <c r="AB2064" s="80" t="s">
        <v>147</v>
      </c>
      <c r="AC2064" s="80" t="s">
        <v>61</v>
      </c>
      <c r="AD2064" s="80" t="s">
        <v>4</v>
      </c>
      <c r="AE2064" s="80" t="s">
        <v>7</v>
      </c>
      <c r="AF2064" s="80" t="s">
        <v>145</v>
      </c>
      <c r="AG2064" s="80">
        <v>345706.56742463633</v>
      </c>
      <c r="AH2064" s="80">
        <v>0.79854663000000004</v>
      </c>
      <c r="AI2064">
        <f t="shared" si="103"/>
        <v>2020</v>
      </c>
    </row>
    <row r="2065" spans="27:35" x14ac:dyDescent="0.3">
      <c r="AA2065" s="80" t="s">
        <v>153</v>
      </c>
      <c r="AB2065" s="80" t="s">
        <v>147</v>
      </c>
      <c r="AC2065" s="80" t="s">
        <v>61</v>
      </c>
      <c r="AD2065" s="80" t="s">
        <v>4</v>
      </c>
      <c r="AE2065" s="80" t="s">
        <v>8</v>
      </c>
      <c r="AF2065" s="80" t="s">
        <v>145</v>
      </c>
      <c r="AG2065" s="80">
        <v>107363.34333101287</v>
      </c>
      <c r="AH2065" s="80">
        <v>1.4097103600000001</v>
      </c>
      <c r="AI2065">
        <f t="shared" si="103"/>
        <v>2020</v>
      </c>
    </row>
    <row r="2066" spans="27:35" x14ac:dyDescent="0.3">
      <c r="AA2066" s="80" t="s">
        <v>153</v>
      </c>
      <c r="AB2066" s="80" t="s">
        <v>147</v>
      </c>
      <c r="AC2066" s="80" t="s">
        <v>61</v>
      </c>
      <c r="AD2066" s="80" t="s">
        <v>4</v>
      </c>
      <c r="AE2066" s="80" t="s">
        <v>9</v>
      </c>
      <c r="AF2066" s="80" t="s">
        <v>145</v>
      </c>
      <c r="AG2066" s="80">
        <v>63864.853650439531</v>
      </c>
      <c r="AH2066" s="80">
        <v>0.82625837000000002</v>
      </c>
      <c r="AI2066">
        <f t="shared" si="103"/>
        <v>2020</v>
      </c>
    </row>
    <row r="2067" spans="27:35" x14ac:dyDescent="0.3">
      <c r="AA2067" s="80" t="s">
        <v>153</v>
      </c>
      <c r="AB2067" s="80" t="s">
        <v>147</v>
      </c>
      <c r="AC2067" s="80" t="s">
        <v>61</v>
      </c>
      <c r="AD2067" s="80" t="s">
        <v>4</v>
      </c>
      <c r="AE2067" s="80" t="s">
        <v>6</v>
      </c>
      <c r="AF2067" s="80" t="s">
        <v>145</v>
      </c>
      <c r="AG2067" s="80">
        <v>26138.48925074935</v>
      </c>
      <c r="AH2067" s="80" t="s">
        <v>33</v>
      </c>
      <c r="AI2067">
        <f t="shared" si="103"/>
        <v>2020</v>
      </c>
    </row>
    <row r="2068" spans="27:35" x14ac:dyDescent="0.3">
      <c r="AA2068" s="80" t="s">
        <v>153</v>
      </c>
      <c r="AB2068" s="80" t="s">
        <v>147</v>
      </c>
      <c r="AC2068" s="80" t="s">
        <v>61</v>
      </c>
      <c r="AD2068" s="80" t="s">
        <v>4</v>
      </c>
      <c r="AE2068" s="80" t="s">
        <v>10</v>
      </c>
      <c r="AF2068" s="80" t="s">
        <v>145</v>
      </c>
      <c r="AG2068" s="80">
        <v>2156.2780580595136</v>
      </c>
      <c r="AH2068" s="80">
        <v>2.7832280900000002</v>
      </c>
      <c r="AI2068">
        <f t="shared" si="103"/>
        <v>2020</v>
      </c>
    </row>
    <row r="2069" spans="27:35" x14ac:dyDescent="0.3">
      <c r="AA2069" s="80" t="s">
        <v>153</v>
      </c>
      <c r="AB2069" s="80" t="s">
        <v>147</v>
      </c>
      <c r="AC2069" s="80" t="s">
        <v>61</v>
      </c>
      <c r="AD2069" s="80" t="s">
        <v>11</v>
      </c>
      <c r="AE2069" s="80" t="s">
        <v>8</v>
      </c>
      <c r="AF2069" s="80" t="s">
        <v>145</v>
      </c>
      <c r="AG2069" s="80">
        <v>17619.765113413334</v>
      </c>
      <c r="AH2069" s="80">
        <v>0.99217657000000004</v>
      </c>
      <c r="AI2069">
        <f t="shared" si="103"/>
        <v>2020</v>
      </c>
    </row>
    <row r="2070" spans="27:35" x14ac:dyDescent="0.3">
      <c r="AA2070" s="80" t="s">
        <v>153</v>
      </c>
      <c r="AB2070" s="80" t="s">
        <v>147</v>
      </c>
      <c r="AC2070" s="80" t="s">
        <v>61</v>
      </c>
      <c r="AD2070" s="80" t="s">
        <v>11</v>
      </c>
      <c r="AE2070" s="80" t="s">
        <v>9</v>
      </c>
      <c r="AF2070" s="80" t="s">
        <v>145</v>
      </c>
      <c r="AG2070" s="80">
        <v>5233.9654852151871</v>
      </c>
      <c r="AH2070" s="80">
        <v>0.68645080000000003</v>
      </c>
      <c r="AI2070">
        <f t="shared" si="103"/>
        <v>2020</v>
      </c>
    </row>
    <row r="2071" spans="27:35" x14ac:dyDescent="0.3">
      <c r="AA2071" s="80" t="s">
        <v>153</v>
      </c>
      <c r="AB2071" s="80" t="s">
        <v>147</v>
      </c>
      <c r="AC2071" s="80" t="s">
        <v>61</v>
      </c>
      <c r="AD2071" s="80" t="s">
        <v>11</v>
      </c>
      <c r="AE2071" s="80" t="s">
        <v>10</v>
      </c>
      <c r="AF2071" s="80" t="s">
        <v>145</v>
      </c>
      <c r="AG2071" s="80">
        <v>338.62847298383713</v>
      </c>
      <c r="AH2071" s="80">
        <v>1.4959807199999999</v>
      </c>
      <c r="AI2071">
        <f t="shared" si="103"/>
        <v>2020</v>
      </c>
    </row>
    <row r="2072" spans="27:35" x14ac:dyDescent="0.3">
      <c r="AA2072" s="80" t="s">
        <v>153</v>
      </c>
      <c r="AB2072" s="80" t="s">
        <v>147</v>
      </c>
      <c r="AC2072" s="80" t="s">
        <v>61</v>
      </c>
      <c r="AD2072" s="80" t="s">
        <v>11</v>
      </c>
      <c r="AE2072" s="80" t="s">
        <v>12</v>
      </c>
      <c r="AF2072" s="80" t="s">
        <v>145</v>
      </c>
      <c r="AG2072" s="80">
        <v>3722.320337228477</v>
      </c>
      <c r="AH2072" s="80">
        <v>0.67897364999999998</v>
      </c>
      <c r="AI2072">
        <f t="shared" si="103"/>
        <v>2020</v>
      </c>
    </row>
    <row r="2073" spans="27:35" x14ac:dyDescent="0.3">
      <c r="AA2073" s="80" t="s">
        <v>153</v>
      </c>
      <c r="AB2073" s="80" t="s">
        <v>147</v>
      </c>
      <c r="AC2073" s="80" t="s">
        <v>62</v>
      </c>
      <c r="AD2073" s="80" t="s">
        <v>27</v>
      </c>
      <c r="AE2073" s="80" t="s">
        <v>28</v>
      </c>
      <c r="AF2073" s="80" t="s">
        <v>145</v>
      </c>
      <c r="AG2073" s="80">
        <v>278</v>
      </c>
      <c r="AH2073" s="80" t="s">
        <v>33</v>
      </c>
      <c r="AI2073">
        <f t="shared" si="103"/>
        <v>2020</v>
      </c>
    </row>
    <row r="2074" spans="27:35" x14ac:dyDescent="0.3">
      <c r="AA2074" s="80" t="s">
        <v>153</v>
      </c>
      <c r="AB2074" s="80" t="s">
        <v>147</v>
      </c>
      <c r="AC2074" s="80" t="s">
        <v>62</v>
      </c>
      <c r="AD2074" s="80" t="s">
        <v>20</v>
      </c>
      <c r="AE2074" s="80" t="s">
        <v>5</v>
      </c>
      <c r="AF2074" s="80" t="s">
        <v>145</v>
      </c>
      <c r="AG2074" s="80">
        <v>13</v>
      </c>
      <c r="AH2074" s="80" t="s">
        <v>33</v>
      </c>
      <c r="AI2074">
        <f t="shared" si="103"/>
        <v>2020</v>
      </c>
    </row>
    <row r="2075" spans="27:35" x14ac:dyDescent="0.3">
      <c r="AA2075" s="80" t="s">
        <v>153</v>
      </c>
      <c r="AB2075" s="80" t="s">
        <v>147</v>
      </c>
      <c r="AC2075" s="80" t="s">
        <v>62</v>
      </c>
      <c r="AD2075" s="80" t="s">
        <v>20</v>
      </c>
      <c r="AE2075" s="80" t="s">
        <v>7</v>
      </c>
      <c r="AF2075" s="80" t="s">
        <v>145</v>
      </c>
      <c r="AG2075" s="80">
        <v>9793.8186810910702</v>
      </c>
      <c r="AH2075" s="80" t="s">
        <v>33</v>
      </c>
      <c r="AI2075">
        <f t="shared" si="103"/>
        <v>2020</v>
      </c>
    </row>
    <row r="2076" spans="27:35" x14ac:dyDescent="0.3">
      <c r="AA2076" s="80" t="s">
        <v>153</v>
      </c>
      <c r="AB2076" s="80" t="s">
        <v>147</v>
      </c>
      <c r="AC2076" s="80" t="s">
        <v>62</v>
      </c>
      <c r="AD2076" s="80" t="s">
        <v>20</v>
      </c>
      <c r="AE2076" s="80" t="s">
        <v>14</v>
      </c>
      <c r="AF2076" s="80" t="s">
        <v>145</v>
      </c>
      <c r="AG2076" s="80">
        <v>4003.3526050448418</v>
      </c>
      <c r="AH2076" s="80" t="s">
        <v>33</v>
      </c>
      <c r="AI2076">
        <f t="shared" si="103"/>
        <v>2020</v>
      </c>
    </row>
    <row r="2077" spans="27:35" x14ac:dyDescent="0.3">
      <c r="AA2077" s="80" t="s">
        <v>153</v>
      </c>
      <c r="AB2077" s="80" t="s">
        <v>147</v>
      </c>
      <c r="AC2077" s="80" t="s">
        <v>62</v>
      </c>
      <c r="AD2077" s="80" t="s">
        <v>20</v>
      </c>
      <c r="AE2077" s="80" t="s">
        <v>6</v>
      </c>
      <c r="AF2077" s="80" t="s">
        <v>145</v>
      </c>
      <c r="AG2077" s="80">
        <v>243.1501649916172</v>
      </c>
      <c r="AH2077" s="80" t="s">
        <v>33</v>
      </c>
      <c r="AI2077">
        <f t="shared" si="103"/>
        <v>2020</v>
      </c>
    </row>
    <row r="2078" spans="27:35" x14ac:dyDescent="0.3">
      <c r="AA2078" s="80" t="s">
        <v>153</v>
      </c>
      <c r="AB2078" s="80" t="s">
        <v>147</v>
      </c>
      <c r="AC2078" s="80" t="s">
        <v>62</v>
      </c>
      <c r="AD2078" s="80" t="s">
        <v>24</v>
      </c>
      <c r="AE2078" s="80" t="s">
        <v>22</v>
      </c>
      <c r="AF2078" s="80" t="s">
        <v>149</v>
      </c>
      <c r="AG2078" s="80">
        <v>1.8064510226249695</v>
      </c>
      <c r="AH2078" s="80" t="s">
        <v>33</v>
      </c>
      <c r="AI2078">
        <f t="shared" si="103"/>
        <v>2020</v>
      </c>
    </row>
    <row r="2079" spans="27:35" x14ac:dyDescent="0.3">
      <c r="AA2079" s="80" t="s">
        <v>153</v>
      </c>
      <c r="AB2079" s="80" t="s">
        <v>147</v>
      </c>
      <c r="AC2079" s="80" t="s">
        <v>62</v>
      </c>
      <c r="AD2079" s="80" t="s">
        <v>24</v>
      </c>
      <c r="AE2079" s="80" t="s">
        <v>22</v>
      </c>
      <c r="AF2079" s="80" t="s">
        <v>145</v>
      </c>
      <c r="AG2079" s="80">
        <v>1852.8298089876771</v>
      </c>
      <c r="AH2079" s="80" t="s">
        <v>33</v>
      </c>
      <c r="AI2079">
        <f t="shared" si="103"/>
        <v>2020</v>
      </c>
    </row>
    <row r="2080" spans="27:35" x14ac:dyDescent="0.3">
      <c r="AA2080" s="80" t="s">
        <v>153</v>
      </c>
      <c r="AB2080" s="80" t="s">
        <v>147</v>
      </c>
      <c r="AC2080" s="80" t="s">
        <v>62</v>
      </c>
      <c r="AD2080" s="80" t="s">
        <v>24</v>
      </c>
      <c r="AE2080" s="80" t="s">
        <v>23</v>
      </c>
      <c r="AF2080" s="80" t="s">
        <v>145</v>
      </c>
      <c r="AG2080" s="80">
        <v>1713.2469370365143</v>
      </c>
      <c r="AH2080" s="80" t="s">
        <v>33</v>
      </c>
      <c r="AI2080">
        <f t="shared" si="103"/>
        <v>2020</v>
      </c>
    </row>
    <row r="2081" spans="27:35" x14ac:dyDescent="0.3">
      <c r="AA2081" s="80" t="s">
        <v>153</v>
      </c>
      <c r="AB2081" s="80" t="s">
        <v>147</v>
      </c>
      <c r="AC2081" s="80" t="s">
        <v>62</v>
      </c>
      <c r="AD2081" s="80" t="s">
        <v>116</v>
      </c>
      <c r="AE2081" s="80" t="s">
        <v>22</v>
      </c>
      <c r="AF2081" s="80" t="s">
        <v>145</v>
      </c>
      <c r="AG2081" s="80">
        <v>4803.4916290082037</v>
      </c>
      <c r="AH2081" s="80" t="s">
        <v>33</v>
      </c>
      <c r="AI2081">
        <f t="shared" si="103"/>
        <v>2020</v>
      </c>
    </row>
    <row r="2082" spans="27:35" x14ac:dyDescent="0.3">
      <c r="AA2082" s="80" t="s">
        <v>153</v>
      </c>
      <c r="AB2082" s="80" t="s">
        <v>147</v>
      </c>
      <c r="AC2082" s="80" t="s">
        <v>62</v>
      </c>
      <c r="AD2082" s="80" t="s">
        <v>116</v>
      </c>
      <c r="AE2082" s="80" t="s">
        <v>23</v>
      </c>
      <c r="AF2082" s="80" t="s">
        <v>145</v>
      </c>
      <c r="AG2082" s="80">
        <v>5861.7975321933627</v>
      </c>
      <c r="AH2082" s="80" t="s">
        <v>33</v>
      </c>
      <c r="AI2082">
        <f t="shared" si="103"/>
        <v>2020</v>
      </c>
    </row>
    <row r="2083" spans="27:35" x14ac:dyDescent="0.3">
      <c r="AA2083" s="80" t="s">
        <v>153</v>
      </c>
      <c r="AB2083" s="80" t="s">
        <v>147</v>
      </c>
      <c r="AC2083" s="80" t="s">
        <v>62</v>
      </c>
      <c r="AD2083" s="80" t="s">
        <v>26</v>
      </c>
      <c r="AE2083" s="80" t="s">
        <v>18</v>
      </c>
      <c r="AF2083" s="80" t="s">
        <v>145</v>
      </c>
      <c r="AG2083" s="80">
        <v>18067.900987140834</v>
      </c>
      <c r="AH2083" s="80" t="s">
        <v>33</v>
      </c>
      <c r="AI2083">
        <f t="shared" si="103"/>
        <v>2020</v>
      </c>
    </row>
    <row r="2084" spans="27:35" x14ac:dyDescent="0.3">
      <c r="AA2084" s="80" t="s">
        <v>153</v>
      </c>
      <c r="AB2084" s="80" t="s">
        <v>147</v>
      </c>
      <c r="AC2084" s="80" t="s">
        <v>62</v>
      </c>
      <c r="AD2084" s="80" t="s">
        <v>26</v>
      </c>
      <c r="AE2084" s="80" t="s">
        <v>19</v>
      </c>
      <c r="AF2084" s="80" t="s">
        <v>149</v>
      </c>
      <c r="AG2084" s="80">
        <v>0.74193499982357025</v>
      </c>
      <c r="AH2084" s="80" t="s">
        <v>33</v>
      </c>
      <c r="AI2084">
        <f t="shared" si="103"/>
        <v>2020</v>
      </c>
    </row>
    <row r="2085" spans="27:35" x14ac:dyDescent="0.3">
      <c r="AA2085" s="80" t="s">
        <v>153</v>
      </c>
      <c r="AB2085" s="80" t="s">
        <v>147</v>
      </c>
      <c r="AC2085" s="80" t="s">
        <v>62</v>
      </c>
      <c r="AD2085" s="80" t="s">
        <v>26</v>
      </c>
      <c r="AE2085" s="80" t="s">
        <v>19</v>
      </c>
      <c r="AF2085" s="80" t="s">
        <v>145</v>
      </c>
      <c r="AG2085" s="80">
        <v>25193.78752521798</v>
      </c>
      <c r="AH2085" s="80" t="s">
        <v>33</v>
      </c>
      <c r="AI2085">
        <f t="shared" si="103"/>
        <v>2020</v>
      </c>
    </row>
    <row r="2086" spans="27:35" x14ac:dyDescent="0.3">
      <c r="AA2086" s="80" t="s">
        <v>153</v>
      </c>
      <c r="AB2086" s="80" t="s">
        <v>147</v>
      </c>
      <c r="AC2086" s="80" t="s">
        <v>62</v>
      </c>
      <c r="AD2086" s="80" t="s">
        <v>26</v>
      </c>
      <c r="AE2086" s="80" t="s">
        <v>17</v>
      </c>
      <c r="AF2086" s="80" t="s">
        <v>145</v>
      </c>
      <c r="AG2086" s="80">
        <v>1217</v>
      </c>
      <c r="AH2086" s="80" t="s">
        <v>33</v>
      </c>
      <c r="AI2086">
        <f t="shared" si="103"/>
        <v>2020</v>
      </c>
    </row>
    <row r="2087" spans="27:35" x14ac:dyDescent="0.3">
      <c r="AA2087" s="80" t="s">
        <v>153</v>
      </c>
      <c r="AB2087" s="80" t="s">
        <v>147</v>
      </c>
      <c r="AC2087" s="80" t="s">
        <v>62</v>
      </c>
      <c r="AD2087" s="80" t="s">
        <v>25</v>
      </c>
      <c r="AE2087" s="80" t="s">
        <v>18</v>
      </c>
      <c r="AF2087" s="80" t="s">
        <v>145</v>
      </c>
      <c r="AG2087" s="80">
        <v>499</v>
      </c>
      <c r="AH2087" s="80" t="s">
        <v>33</v>
      </c>
      <c r="AI2087">
        <f t="shared" si="103"/>
        <v>2020</v>
      </c>
    </row>
    <row r="2088" spans="27:35" x14ac:dyDescent="0.3">
      <c r="AA2088" s="80" t="s">
        <v>153</v>
      </c>
      <c r="AB2088" s="80" t="s">
        <v>147</v>
      </c>
      <c r="AC2088" s="80" t="s">
        <v>62</v>
      </c>
      <c r="AD2088" s="80" t="s">
        <v>25</v>
      </c>
      <c r="AE2088" s="80" t="s">
        <v>19</v>
      </c>
      <c r="AF2088" s="80" t="s">
        <v>145</v>
      </c>
      <c r="AG2088" s="80">
        <v>4022.7953260540962</v>
      </c>
      <c r="AH2088" s="80" t="s">
        <v>33</v>
      </c>
      <c r="AI2088">
        <f t="shared" si="103"/>
        <v>2020</v>
      </c>
    </row>
    <row r="2089" spans="27:35" x14ac:dyDescent="0.3">
      <c r="AA2089" s="80" t="s">
        <v>153</v>
      </c>
      <c r="AB2089" s="80" t="s">
        <v>147</v>
      </c>
      <c r="AC2089" s="80" t="s">
        <v>62</v>
      </c>
      <c r="AD2089" s="80" t="s">
        <v>25</v>
      </c>
      <c r="AE2089" s="80" t="s">
        <v>17</v>
      </c>
      <c r="AF2089" s="80" t="s">
        <v>145</v>
      </c>
      <c r="AG2089" s="80">
        <v>1164.6551719903946</v>
      </c>
      <c r="AH2089" s="80" t="s">
        <v>33</v>
      </c>
      <c r="AI2089">
        <f t="shared" si="103"/>
        <v>2020</v>
      </c>
    </row>
    <row r="2090" spans="27:35" x14ac:dyDescent="0.3">
      <c r="AA2090" s="80" t="s">
        <v>153</v>
      </c>
      <c r="AB2090" s="80" t="s">
        <v>147</v>
      </c>
      <c r="AC2090" s="80" t="s">
        <v>62</v>
      </c>
      <c r="AD2090" s="80" t="s">
        <v>16</v>
      </c>
      <c r="AE2090" s="80" t="s">
        <v>18</v>
      </c>
      <c r="AF2090" s="80" t="s">
        <v>149</v>
      </c>
      <c r="AG2090" s="80">
        <v>19.677409086376429</v>
      </c>
      <c r="AH2090" s="80" t="s">
        <v>33</v>
      </c>
      <c r="AI2090">
        <f t="shared" si="103"/>
        <v>2020</v>
      </c>
    </row>
    <row r="2091" spans="27:35" x14ac:dyDescent="0.3">
      <c r="AA2091" s="80" t="s">
        <v>153</v>
      </c>
      <c r="AB2091" s="80" t="s">
        <v>147</v>
      </c>
      <c r="AC2091" s="80" t="s">
        <v>62</v>
      </c>
      <c r="AD2091" s="80" t="s">
        <v>16</v>
      </c>
      <c r="AE2091" s="80" t="s">
        <v>18</v>
      </c>
      <c r="AF2091" s="80" t="s">
        <v>145</v>
      </c>
      <c r="AG2091" s="80">
        <v>40838.200964968652</v>
      </c>
      <c r="AH2091" s="80" t="s">
        <v>33</v>
      </c>
      <c r="AI2091">
        <f t="shared" si="103"/>
        <v>2020</v>
      </c>
    </row>
    <row r="2092" spans="27:35" x14ac:dyDescent="0.3">
      <c r="AA2092" s="80" t="s">
        <v>153</v>
      </c>
      <c r="AB2092" s="80" t="s">
        <v>147</v>
      </c>
      <c r="AC2092" s="80" t="s">
        <v>62</v>
      </c>
      <c r="AD2092" s="80" t="s">
        <v>16</v>
      </c>
      <c r="AE2092" s="80" t="s">
        <v>19</v>
      </c>
      <c r="AF2092" s="80" t="s">
        <v>149</v>
      </c>
      <c r="AG2092" s="80">
        <v>5.1612889766693115</v>
      </c>
      <c r="AH2092" s="80" t="s">
        <v>33</v>
      </c>
      <c r="AI2092">
        <f t="shared" si="103"/>
        <v>2020</v>
      </c>
    </row>
    <row r="2093" spans="27:35" x14ac:dyDescent="0.3">
      <c r="AA2093" s="80" t="s">
        <v>153</v>
      </c>
      <c r="AB2093" s="80" t="s">
        <v>147</v>
      </c>
      <c r="AC2093" s="80" t="s">
        <v>62</v>
      </c>
      <c r="AD2093" s="80" t="s">
        <v>16</v>
      </c>
      <c r="AE2093" s="80" t="s">
        <v>19</v>
      </c>
      <c r="AF2093" s="80" t="s">
        <v>145</v>
      </c>
      <c r="AG2093" s="80">
        <v>32326.124498534948</v>
      </c>
      <c r="AH2093" s="80" t="s">
        <v>33</v>
      </c>
      <c r="AI2093">
        <f t="shared" si="103"/>
        <v>2020</v>
      </c>
    </row>
    <row r="2094" spans="27:35" x14ac:dyDescent="0.3">
      <c r="AA2094" s="80" t="s">
        <v>153</v>
      </c>
      <c r="AB2094" s="80" t="s">
        <v>147</v>
      </c>
      <c r="AC2094" s="80" t="s">
        <v>62</v>
      </c>
      <c r="AD2094" s="80" t="s">
        <v>16</v>
      </c>
      <c r="AE2094" s="80" t="s">
        <v>17</v>
      </c>
      <c r="AF2094" s="80" t="s">
        <v>149</v>
      </c>
      <c r="AG2094" s="80">
        <v>9.6773996949195862E-2</v>
      </c>
      <c r="AH2094" s="80" t="s">
        <v>33</v>
      </c>
      <c r="AI2094">
        <f t="shared" si="103"/>
        <v>2020</v>
      </c>
    </row>
    <row r="2095" spans="27:35" x14ac:dyDescent="0.3">
      <c r="AA2095" s="80" t="s">
        <v>153</v>
      </c>
      <c r="AB2095" s="80" t="s">
        <v>147</v>
      </c>
      <c r="AC2095" s="80" t="s">
        <v>62</v>
      </c>
      <c r="AD2095" s="80" t="s">
        <v>16</v>
      </c>
      <c r="AE2095" s="80" t="s">
        <v>17</v>
      </c>
      <c r="AF2095" s="80" t="s">
        <v>145</v>
      </c>
      <c r="AG2095" s="80">
        <v>5264.7797190472484</v>
      </c>
      <c r="AH2095" s="80" t="s">
        <v>33</v>
      </c>
      <c r="AI2095">
        <f t="shared" si="103"/>
        <v>2020</v>
      </c>
    </row>
    <row r="2096" spans="27:35" x14ac:dyDescent="0.3">
      <c r="AA2096" s="80" t="s">
        <v>153</v>
      </c>
      <c r="AB2096" s="80" t="s">
        <v>147</v>
      </c>
      <c r="AC2096" s="80" t="s">
        <v>62</v>
      </c>
      <c r="AD2096" s="80" t="s">
        <v>13</v>
      </c>
      <c r="AE2096" s="80" t="s">
        <v>5</v>
      </c>
      <c r="AF2096" s="80" t="s">
        <v>145</v>
      </c>
      <c r="AG2096" s="80">
        <v>67.793097928166389</v>
      </c>
      <c r="AH2096" s="80" t="s">
        <v>33</v>
      </c>
      <c r="AI2096">
        <f t="shared" si="103"/>
        <v>2020</v>
      </c>
    </row>
    <row r="2097" spans="27:35" x14ac:dyDescent="0.3">
      <c r="AA2097" s="80" t="s">
        <v>153</v>
      </c>
      <c r="AB2097" s="80" t="s">
        <v>147</v>
      </c>
      <c r="AC2097" s="80" t="s">
        <v>62</v>
      </c>
      <c r="AD2097" s="80" t="s">
        <v>13</v>
      </c>
      <c r="AE2097" s="80" t="s">
        <v>7</v>
      </c>
      <c r="AF2097" s="80" t="s">
        <v>145</v>
      </c>
      <c r="AG2097" s="80">
        <v>17085.761938039213</v>
      </c>
      <c r="AH2097" s="80">
        <v>0.64672262000000003</v>
      </c>
      <c r="AI2097">
        <f t="shared" si="103"/>
        <v>2020</v>
      </c>
    </row>
    <row r="2098" spans="27:35" x14ac:dyDescent="0.3">
      <c r="AA2098" s="80" t="s">
        <v>153</v>
      </c>
      <c r="AB2098" s="80" t="s">
        <v>147</v>
      </c>
      <c r="AC2098" s="80" t="s">
        <v>62</v>
      </c>
      <c r="AD2098" s="80" t="s">
        <v>13</v>
      </c>
      <c r="AE2098" s="80" t="s">
        <v>14</v>
      </c>
      <c r="AF2098" s="80" t="s">
        <v>145</v>
      </c>
      <c r="AG2098" s="80">
        <v>64206.682334698737</v>
      </c>
      <c r="AH2098" s="80">
        <v>1.14491527</v>
      </c>
      <c r="AI2098">
        <f t="shared" si="103"/>
        <v>2020</v>
      </c>
    </row>
    <row r="2099" spans="27:35" x14ac:dyDescent="0.3">
      <c r="AA2099" s="80" t="s">
        <v>153</v>
      </c>
      <c r="AB2099" s="80" t="s">
        <v>147</v>
      </c>
      <c r="AC2099" s="80" t="s">
        <v>62</v>
      </c>
      <c r="AD2099" s="80" t="s">
        <v>13</v>
      </c>
      <c r="AE2099" s="80" t="s">
        <v>6</v>
      </c>
      <c r="AF2099" s="80" t="s">
        <v>145</v>
      </c>
      <c r="AG2099" s="80">
        <v>421.48831697180867</v>
      </c>
      <c r="AH2099" s="80" t="s">
        <v>33</v>
      </c>
      <c r="AI2099">
        <f t="shared" si="103"/>
        <v>2020</v>
      </c>
    </row>
    <row r="2100" spans="27:35" x14ac:dyDescent="0.3">
      <c r="AA2100" s="80" t="s">
        <v>153</v>
      </c>
      <c r="AB2100" s="80" t="s">
        <v>147</v>
      </c>
      <c r="AC2100" s="80" t="s">
        <v>62</v>
      </c>
      <c r="AD2100" s="80" t="s">
        <v>15</v>
      </c>
      <c r="AE2100" s="80" t="s">
        <v>14</v>
      </c>
      <c r="AF2100" s="80" t="s">
        <v>145</v>
      </c>
      <c r="AG2100" s="80">
        <v>66239.809650816023</v>
      </c>
      <c r="AH2100" s="80">
        <v>1.00542511</v>
      </c>
      <c r="AI2100">
        <f t="shared" si="103"/>
        <v>2020</v>
      </c>
    </row>
    <row r="2101" spans="27:35" x14ac:dyDescent="0.3">
      <c r="AA2101" s="80" t="s">
        <v>153</v>
      </c>
      <c r="AB2101" s="80" t="s">
        <v>147</v>
      </c>
      <c r="AC2101" s="80" t="s">
        <v>62</v>
      </c>
      <c r="AD2101" s="80" t="s">
        <v>15</v>
      </c>
      <c r="AE2101" s="80" t="s">
        <v>12</v>
      </c>
      <c r="AF2101" s="80" t="s">
        <v>145</v>
      </c>
      <c r="AG2101" s="80">
        <v>1706.2258059978485</v>
      </c>
      <c r="AH2101" s="80">
        <v>0.46616407999999998</v>
      </c>
      <c r="AI2101">
        <f t="shared" si="103"/>
        <v>2020</v>
      </c>
    </row>
    <row r="2102" spans="27:35" x14ac:dyDescent="0.3">
      <c r="AA2102" s="80" t="s">
        <v>153</v>
      </c>
      <c r="AB2102" s="80" t="s">
        <v>147</v>
      </c>
      <c r="AC2102" s="80" t="s">
        <v>62</v>
      </c>
      <c r="AD2102" s="80" t="s">
        <v>4</v>
      </c>
      <c r="AE2102" s="80" t="s">
        <v>5</v>
      </c>
      <c r="AF2102" s="80" t="s">
        <v>145</v>
      </c>
      <c r="AG2102" s="80">
        <v>12345.250877991319</v>
      </c>
      <c r="AH2102" s="80" t="s">
        <v>33</v>
      </c>
      <c r="AI2102">
        <f t="shared" si="103"/>
        <v>2020</v>
      </c>
    </row>
    <row r="2103" spans="27:35" x14ac:dyDescent="0.3">
      <c r="AA2103" s="80" t="s">
        <v>153</v>
      </c>
      <c r="AB2103" s="80" t="s">
        <v>147</v>
      </c>
      <c r="AC2103" s="80" t="s">
        <v>62</v>
      </c>
      <c r="AD2103" s="80" t="s">
        <v>4</v>
      </c>
      <c r="AE2103" s="80" t="s">
        <v>7</v>
      </c>
      <c r="AF2103" s="80" t="s">
        <v>145</v>
      </c>
      <c r="AG2103" s="80">
        <v>591565.53116325289</v>
      </c>
      <c r="AH2103" s="80">
        <v>0.88839210000000002</v>
      </c>
      <c r="AI2103">
        <f t="shared" si="103"/>
        <v>2020</v>
      </c>
    </row>
    <row r="2104" spans="27:35" x14ac:dyDescent="0.3">
      <c r="AA2104" s="80" t="s">
        <v>153</v>
      </c>
      <c r="AB2104" s="80" t="s">
        <v>147</v>
      </c>
      <c r="AC2104" s="80" t="s">
        <v>62</v>
      </c>
      <c r="AD2104" s="80" t="s">
        <v>4</v>
      </c>
      <c r="AE2104" s="80" t="s">
        <v>8</v>
      </c>
      <c r="AF2104" s="80" t="s">
        <v>145</v>
      </c>
      <c r="AG2104" s="80">
        <v>205395.44681051746</v>
      </c>
      <c r="AH2104" s="80">
        <v>1.3955443700000001</v>
      </c>
      <c r="AI2104">
        <f t="shared" si="103"/>
        <v>2020</v>
      </c>
    </row>
    <row r="2105" spans="27:35" x14ac:dyDescent="0.3">
      <c r="AA2105" s="80" t="s">
        <v>153</v>
      </c>
      <c r="AB2105" s="80" t="s">
        <v>147</v>
      </c>
      <c r="AC2105" s="80" t="s">
        <v>62</v>
      </c>
      <c r="AD2105" s="80" t="s">
        <v>4</v>
      </c>
      <c r="AE2105" s="80" t="s">
        <v>9</v>
      </c>
      <c r="AF2105" s="80" t="s">
        <v>145</v>
      </c>
      <c r="AG2105" s="80">
        <v>123297.0078143999</v>
      </c>
      <c r="AH2105" s="80">
        <v>0.86891107000000001</v>
      </c>
      <c r="AI2105">
        <f t="shared" si="103"/>
        <v>2020</v>
      </c>
    </row>
    <row r="2106" spans="27:35" x14ac:dyDescent="0.3">
      <c r="AA2106" s="80" t="s">
        <v>153</v>
      </c>
      <c r="AB2106" s="80" t="s">
        <v>147</v>
      </c>
      <c r="AC2106" s="80" t="s">
        <v>62</v>
      </c>
      <c r="AD2106" s="80" t="s">
        <v>4</v>
      </c>
      <c r="AE2106" s="80" t="s">
        <v>6</v>
      </c>
      <c r="AF2106" s="80" t="s">
        <v>145</v>
      </c>
      <c r="AG2106" s="80">
        <v>43729.546008396894</v>
      </c>
      <c r="AH2106" s="80" t="s">
        <v>33</v>
      </c>
      <c r="AI2106">
        <f t="shared" si="103"/>
        <v>2020</v>
      </c>
    </row>
    <row r="2107" spans="27:35" x14ac:dyDescent="0.3">
      <c r="AA2107" s="80" t="s">
        <v>153</v>
      </c>
      <c r="AB2107" s="80" t="s">
        <v>147</v>
      </c>
      <c r="AC2107" s="80" t="s">
        <v>62</v>
      </c>
      <c r="AD2107" s="80" t="s">
        <v>4</v>
      </c>
      <c r="AE2107" s="80" t="s">
        <v>10</v>
      </c>
      <c r="AF2107" s="80" t="s">
        <v>145</v>
      </c>
      <c r="AG2107" s="80">
        <v>3871.6851532794535</v>
      </c>
      <c r="AH2107" s="80">
        <v>2.5987535799999999</v>
      </c>
      <c r="AI2107">
        <f t="shared" si="103"/>
        <v>2020</v>
      </c>
    </row>
    <row r="2108" spans="27:35" x14ac:dyDescent="0.3">
      <c r="AA2108" s="80" t="s">
        <v>153</v>
      </c>
      <c r="AB2108" s="80" t="s">
        <v>147</v>
      </c>
      <c r="AC2108" s="80" t="s">
        <v>62</v>
      </c>
      <c r="AD2108" s="80" t="s">
        <v>11</v>
      </c>
      <c r="AE2108" s="80" t="s">
        <v>8</v>
      </c>
      <c r="AF2108" s="80" t="s">
        <v>145</v>
      </c>
      <c r="AG2108" s="80">
        <v>31822.594809431583</v>
      </c>
      <c r="AH2108" s="80">
        <v>0.97291340999999998</v>
      </c>
      <c r="AI2108">
        <f t="shared" si="103"/>
        <v>2020</v>
      </c>
    </row>
    <row r="2109" spans="27:35" x14ac:dyDescent="0.3">
      <c r="AA2109" s="80" t="s">
        <v>153</v>
      </c>
      <c r="AB2109" s="80" t="s">
        <v>147</v>
      </c>
      <c r="AC2109" s="80" t="s">
        <v>62</v>
      </c>
      <c r="AD2109" s="80" t="s">
        <v>11</v>
      </c>
      <c r="AE2109" s="80" t="s">
        <v>9</v>
      </c>
      <c r="AF2109" s="80" t="s">
        <v>145</v>
      </c>
      <c r="AG2109" s="80">
        <v>9687.6740297041833</v>
      </c>
      <c r="AH2109" s="80">
        <v>0.65601113</v>
      </c>
      <c r="AI2109">
        <f t="shared" si="103"/>
        <v>2020</v>
      </c>
    </row>
    <row r="2110" spans="27:35" x14ac:dyDescent="0.3">
      <c r="AA2110" s="80" t="s">
        <v>153</v>
      </c>
      <c r="AB2110" s="80" t="s">
        <v>147</v>
      </c>
      <c r="AC2110" s="80" t="s">
        <v>62</v>
      </c>
      <c r="AD2110" s="80" t="s">
        <v>11</v>
      </c>
      <c r="AE2110" s="80" t="s">
        <v>10</v>
      </c>
      <c r="AF2110" s="80" t="s">
        <v>145</v>
      </c>
      <c r="AG2110" s="80">
        <v>680.54282011091709</v>
      </c>
      <c r="AH2110" s="80">
        <v>1.5767077700000001</v>
      </c>
      <c r="AI2110">
        <f t="shared" si="103"/>
        <v>2020</v>
      </c>
    </row>
    <row r="2111" spans="27:35" x14ac:dyDescent="0.3">
      <c r="AA2111" s="80" t="s">
        <v>153</v>
      </c>
      <c r="AB2111" s="80" t="s">
        <v>147</v>
      </c>
      <c r="AC2111" s="80" t="s">
        <v>62</v>
      </c>
      <c r="AD2111" s="80" t="s">
        <v>11</v>
      </c>
      <c r="AE2111" s="80" t="s">
        <v>12</v>
      </c>
      <c r="AF2111" s="80" t="s">
        <v>145</v>
      </c>
      <c r="AG2111" s="80">
        <v>6940.2769491299987</v>
      </c>
      <c r="AH2111" s="80">
        <v>0.69032161000000003</v>
      </c>
      <c r="AI2111">
        <f t="shared" si="103"/>
        <v>2020</v>
      </c>
    </row>
    <row r="2112" spans="27:35" x14ac:dyDescent="0.3">
      <c r="AA2112" s="80" t="s">
        <v>154</v>
      </c>
      <c r="AB2112" s="80" t="s">
        <v>144</v>
      </c>
      <c r="AC2112" s="80" t="s">
        <v>46</v>
      </c>
      <c r="AD2112" s="80" t="s">
        <v>30</v>
      </c>
      <c r="AE2112" s="80" t="s">
        <v>31</v>
      </c>
      <c r="AF2112" s="80" t="s">
        <v>145</v>
      </c>
      <c r="AG2112" s="80">
        <v>14740.56451612903</v>
      </c>
      <c r="AH2112" s="80" t="s">
        <v>33</v>
      </c>
      <c r="AI2112">
        <f t="shared" si="103"/>
        <v>2020</v>
      </c>
    </row>
    <row r="2113" spans="27:35" x14ac:dyDescent="0.3">
      <c r="AA2113" s="80" t="s">
        <v>154</v>
      </c>
      <c r="AB2113" s="80" t="s">
        <v>144</v>
      </c>
      <c r="AC2113" s="80" t="s">
        <v>46</v>
      </c>
      <c r="AD2113" s="80" t="s">
        <v>29</v>
      </c>
      <c r="AE2113" s="80" t="s">
        <v>28</v>
      </c>
      <c r="AF2113" s="80" t="s">
        <v>145</v>
      </c>
      <c r="AG2113" s="80">
        <v>170</v>
      </c>
      <c r="AH2113" s="80" t="s">
        <v>33</v>
      </c>
      <c r="AI2113">
        <f t="shared" si="103"/>
        <v>2020</v>
      </c>
    </row>
    <row r="2114" spans="27:35" x14ac:dyDescent="0.3">
      <c r="AA2114" s="80" t="s">
        <v>154</v>
      </c>
      <c r="AB2114" s="80" t="s">
        <v>144</v>
      </c>
      <c r="AC2114" s="80" t="s">
        <v>55</v>
      </c>
      <c r="AD2114" s="80" t="s">
        <v>30</v>
      </c>
      <c r="AE2114" s="80" t="s">
        <v>31</v>
      </c>
      <c r="AF2114" s="80" t="s">
        <v>145</v>
      </c>
      <c r="AG2114" s="80">
        <v>30681.447311827957</v>
      </c>
      <c r="AH2114" s="80" t="s">
        <v>33</v>
      </c>
      <c r="AI2114">
        <f t="shared" si="103"/>
        <v>2020</v>
      </c>
    </row>
    <row r="2115" spans="27:35" x14ac:dyDescent="0.3">
      <c r="AA2115" s="80" t="s">
        <v>154</v>
      </c>
      <c r="AB2115" s="80" t="s">
        <v>144</v>
      </c>
      <c r="AC2115" s="80" t="s">
        <v>55</v>
      </c>
      <c r="AD2115" s="80" t="s">
        <v>29</v>
      </c>
      <c r="AE2115" s="80" t="s">
        <v>28</v>
      </c>
      <c r="AF2115" s="80" t="s">
        <v>145</v>
      </c>
      <c r="AG2115" s="80">
        <v>540.35376344086023</v>
      </c>
      <c r="AH2115" s="80" t="s">
        <v>33</v>
      </c>
      <c r="AI2115">
        <f t="shared" si="103"/>
        <v>2020</v>
      </c>
    </row>
    <row r="2116" spans="27:35" x14ac:dyDescent="0.3">
      <c r="AA2116" s="80" t="s">
        <v>154</v>
      </c>
      <c r="AB2116" s="80" t="s">
        <v>144</v>
      </c>
      <c r="AC2116" s="80" t="s">
        <v>56</v>
      </c>
      <c r="AD2116" s="80" t="s">
        <v>30</v>
      </c>
      <c r="AE2116" s="80" t="s">
        <v>31</v>
      </c>
      <c r="AF2116" s="80" t="s">
        <v>145</v>
      </c>
      <c r="AG2116" s="80">
        <v>12660.507526881722</v>
      </c>
      <c r="AH2116" s="80" t="s">
        <v>33</v>
      </c>
      <c r="AI2116">
        <f t="shared" si="103"/>
        <v>2020</v>
      </c>
    </row>
    <row r="2117" spans="27:35" x14ac:dyDescent="0.3">
      <c r="AA2117" s="80" t="s">
        <v>154</v>
      </c>
      <c r="AB2117" s="80" t="s">
        <v>144</v>
      </c>
      <c r="AC2117" s="80" t="s">
        <v>56</v>
      </c>
      <c r="AD2117" s="80" t="s">
        <v>29</v>
      </c>
      <c r="AE2117" s="80" t="s">
        <v>28</v>
      </c>
      <c r="AF2117" s="80" t="s">
        <v>145</v>
      </c>
      <c r="AG2117" s="80">
        <v>163</v>
      </c>
      <c r="AH2117" s="80" t="s">
        <v>33</v>
      </c>
      <c r="AI2117">
        <f t="shared" si="103"/>
        <v>2020</v>
      </c>
    </row>
    <row r="2118" spans="27:35" x14ac:dyDescent="0.3">
      <c r="AA2118" s="80" t="s">
        <v>154</v>
      </c>
      <c r="AB2118" s="80" t="s">
        <v>144</v>
      </c>
      <c r="AC2118" s="80" t="s">
        <v>57</v>
      </c>
      <c r="AD2118" s="80" t="s">
        <v>30</v>
      </c>
      <c r="AE2118" s="80" t="s">
        <v>31</v>
      </c>
      <c r="AF2118" s="80" t="s">
        <v>145</v>
      </c>
      <c r="AG2118" s="80">
        <v>25521.159139784952</v>
      </c>
      <c r="AH2118" s="80" t="s">
        <v>33</v>
      </c>
      <c r="AI2118">
        <f t="shared" si="103"/>
        <v>2020</v>
      </c>
    </row>
    <row r="2119" spans="27:35" x14ac:dyDescent="0.3">
      <c r="AA2119" s="80" t="s">
        <v>154</v>
      </c>
      <c r="AB2119" s="80" t="s">
        <v>144</v>
      </c>
      <c r="AC2119" s="80" t="s">
        <v>57</v>
      </c>
      <c r="AD2119" s="80" t="s">
        <v>29</v>
      </c>
      <c r="AE2119" s="80" t="s">
        <v>28</v>
      </c>
      <c r="AF2119" s="80" t="s">
        <v>145</v>
      </c>
      <c r="AG2119" s="80">
        <v>538</v>
      </c>
      <c r="AH2119" s="80" t="s">
        <v>33</v>
      </c>
      <c r="AI2119">
        <f t="shared" si="103"/>
        <v>2020</v>
      </c>
    </row>
    <row r="2120" spans="27:35" x14ac:dyDescent="0.3">
      <c r="AA2120" s="80" t="s">
        <v>154</v>
      </c>
      <c r="AB2120" s="80" t="s">
        <v>144</v>
      </c>
      <c r="AC2120" s="80" t="s">
        <v>58</v>
      </c>
      <c r="AD2120" s="80" t="s">
        <v>30</v>
      </c>
      <c r="AE2120" s="80" t="s">
        <v>31</v>
      </c>
      <c r="AF2120" s="80" t="s">
        <v>145</v>
      </c>
      <c r="AG2120" s="80">
        <v>25346.202150537636</v>
      </c>
      <c r="AH2120" s="80" t="s">
        <v>33</v>
      </c>
      <c r="AI2120">
        <f t="shared" si="103"/>
        <v>2020</v>
      </c>
    </row>
    <row r="2121" spans="27:35" x14ac:dyDescent="0.3">
      <c r="AA2121" s="80" t="s">
        <v>154</v>
      </c>
      <c r="AB2121" s="80" t="s">
        <v>144</v>
      </c>
      <c r="AC2121" s="80" t="s">
        <v>58</v>
      </c>
      <c r="AD2121" s="80" t="s">
        <v>29</v>
      </c>
      <c r="AE2121" s="80" t="s">
        <v>28</v>
      </c>
      <c r="AF2121" s="80" t="s">
        <v>145</v>
      </c>
      <c r="AG2121" s="80">
        <v>396.5</v>
      </c>
      <c r="AH2121" s="80" t="s">
        <v>33</v>
      </c>
      <c r="AI2121">
        <f t="shared" si="103"/>
        <v>2020</v>
      </c>
    </row>
    <row r="2122" spans="27:35" x14ac:dyDescent="0.3">
      <c r="AA2122" s="80" t="s">
        <v>154</v>
      </c>
      <c r="AB2122" s="80" t="s">
        <v>144</v>
      </c>
      <c r="AC2122" s="80" t="s">
        <v>59</v>
      </c>
      <c r="AD2122" s="80" t="s">
        <v>30</v>
      </c>
      <c r="AE2122" s="80" t="s">
        <v>31</v>
      </c>
      <c r="AF2122" s="80" t="s">
        <v>145</v>
      </c>
      <c r="AG2122" s="80">
        <v>10984.607526881719</v>
      </c>
      <c r="AH2122" s="80" t="s">
        <v>33</v>
      </c>
      <c r="AI2122">
        <f t="shared" ref="AI2122:AI2185" si="104">VALUE(LEFT(AA2122,4))</f>
        <v>2020</v>
      </c>
    </row>
    <row r="2123" spans="27:35" x14ac:dyDescent="0.3">
      <c r="AA2123" s="80" t="s">
        <v>154</v>
      </c>
      <c r="AB2123" s="80" t="s">
        <v>144</v>
      </c>
      <c r="AC2123" s="80" t="s">
        <v>59</v>
      </c>
      <c r="AD2123" s="80" t="s">
        <v>29</v>
      </c>
      <c r="AE2123" s="80" t="s">
        <v>28</v>
      </c>
      <c r="AF2123" s="80" t="s">
        <v>145</v>
      </c>
      <c r="AG2123" s="80">
        <v>114</v>
      </c>
      <c r="AH2123" s="80" t="s">
        <v>33</v>
      </c>
      <c r="AI2123">
        <f t="shared" si="104"/>
        <v>2020</v>
      </c>
    </row>
    <row r="2124" spans="27:35" x14ac:dyDescent="0.3">
      <c r="AA2124" s="80" t="s">
        <v>154</v>
      </c>
      <c r="AB2124" s="80" t="s">
        <v>144</v>
      </c>
      <c r="AC2124" s="80" t="s">
        <v>60</v>
      </c>
      <c r="AD2124" s="80" t="s">
        <v>30</v>
      </c>
      <c r="AE2124" s="80" t="s">
        <v>31</v>
      </c>
      <c r="AF2124" s="80" t="s">
        <v>145</v>
      </c>
      <c r="AG2124" s="80">
        <v>14671.492473118278</v>
      </c>
      <c r="AH2124" s="80" t="s">
        <v>33</v>
      </c>
      <c r="AI2124">
        <f t="shared" si="104"/>
        <v>2020</v>
      </c>
    </row>
    <row r="2125" spans="27:35" x14ac:dyDescent="0.3">
      <c r="AA2125" s="80" t="s">
        <v>154</v>
      </c>
      <c r="AB2125" s="80" t="s">
        <v>144</v>
      </c>
      <c r="AC2125" s="80" t="s">
        <v>60</v>
      </c>
      <c r="AD2125" s="80" t="s">
        <v>29</v>
      </c>
      <c r="AE2125" s="80" t="s">
        <v>28</v>
      </c>
      <c r="AF2125" s="80" t="s">
        <v>145</v>
      </c>
      <c r="AG2125" s="80">
        <v>291.63010752688172</v>
      </c>
      <c r="AH2125" s="80" t="s">
        <v>33</v>
      </c>
      <c r="AI2125">
        <f t="shared" si="104"/>
        <v>2020</v>
      </c>
    </row>
    <row r="2126" spans="27:35" x14ac:dyDescent="0.3">
      <c r="AA2126" s="80" t="s">
        <v>154</v>
      </c>
      <c r="AB2126" s="80" t="s">
        <v>144</v>
      </c>
      <c r="AC2126" s="80" t="s">
        <v>61</v>
      </c>
      <c r="AD2126" s="80" t="s">
        <v>30</v>
      </c>
      <c r="AE2126" s="80" t="s">
        <v>31</v>
      </c>
      <c r="AF2126" s="80" t="s">
        <v>145</v>
      </c>
      <c r="AG2126" s="80">
        <v>19418.020430107528</v>
      </c>
      <c r="AH2126" s="80" t="s">
        <v>33</v>
      </c>
      <c r="AI2126">
        <f t="shared" si="104"/>
        <v>2020</v>
      </c>
    </row>
    <row r="2127" spans="27:35" x14ac:dyDescent="0.3">
      <c r="AA2127" s="80" t="s">
        <v>154</v>
      </c>
      <c r="AB2127" s="80" t="s">
        <v>144</v>
      </c>
      <c r="AC2127" s="80" t="s">
        <v>61</v>
      </c>
      <c r="AD2127" s="80" t="s">
        <v>29</v>
      </c>
      <c r="AE2127" s="80" t="s">
        <v>28</v>
      </c>
      <c r="AF2127" s="80" t="s">
        <v>145</v>
      </c>
      <c r="AG2127" s="80">
        <v>568</v>
      </c>
      <c r="AH2127" s="80" t="s">
        <v>33</v>
      </c>
      <c r="AI2127">
        <f t="shared" si="104"/>
        <v>2020</v>
      </c>
    </row>
    <row r="2128" spans="27:35" x14ac:dyDescent="0.3">
      <c r="AA2128" s="80" t="s">
        <v>154</v>
      </c>
      <c r="AB2128" s="80" t="s">
        <v>144</v>
      </c>
      <c r="AC2128" s="80" t="s">
        <v>62</v>
      </c>
      <c r="AD2128" s="80" t="s">
        <v>30</v>
      </c>
      <c r="AE2128" s="80" t="s">
        <v>31</v>
      </c>
      <c r="AF2128" s="80" t="s">
        <v>145</v>
      </c>
      <c r="AG2128" s="80">
        <v>37773.918279569902</v>
      </c>
      <c r="AH2128" s="80" t="s">
        <v>33</v>
      </c>
      <c r="AI2128">
        <f t="shared" si="104"/>
        <v>2020</v>
      </c>
    </row>
    <row r="2129" spans="27:35" x14ac:dyDescent="0.3">
      <c r="AA2129" s="80" t="s">
        <v>154</v>
      </c>
      <c r="AB2129" s="80" t="s">
        <v>144</v>
      </c>
      <c r="AC2129" s="80" t="s">
        <v>62</v>
      </c>
      <c r="AD2129" s="80" t="s">
        <v>29</v>
      </c>
      <c r="AE2129" s="80" t="s">
        <v>28</v>
      </c>
      <c r="AF2129" s="80" t="s">
        <v>145</v>
      </c>
      <c r="AG2129" s="80">
        <v>532.0333333333333</v>
      </c>
      <c r="AH2129" s="80" t="s">
        <v>33</v>
      </c>
      <c r="AI2129">
        <f t="shared" si="104"/>
        <v>2020</v>
      </c>
    </row>
    <row r="2130" spans="27:35" x14ac:dyDescent="0.3">
      <c r="AA2130" s="80" t="s">
        <v>154</v>
      </c>
      <c r="AB2130" s="80" t="s">
        <v>147</v>
      </c>
      <c r="AC2130" s="80" t="s">
        <v>46</v>
      </c>
      <c r="AD2130" s="80" t="s">
        <v>27</v>
      </c>
      <c r="AE2130" s="80" t="s">
        <v>28</v>
      </c>
      <c r="AF2130" s="80" t="s">
        <v>145</v>
      </c>
      <c r="AG2130" s="80">
        <v>133.50107401609421</v>
      </c>
      <c r="AH2130" s="80" t="s">
        <v>33</v>
      </c>
      <c r="AI2130">
        <f t="shared" si="104"/>
        <v>2020</v>
      </c>
    </row>
    <row r="2131" spans="27:35" x14ac:dyDescent="0.3">
      <c r="AA2131" s="80" t="s">
        <v>154</v>
      </c>
      <c r="AB2131" s="80" t="s">
        <v>147</v>
      </c>
      <c r="AC2131" s="80" t="s">
        <v>46</v>
      </c>
      <c r="AD2131" s="80" t="s">
        <v>20</v>
      </c>
      <c r="AE2131" s="80" t="s">
        <v>5</v>
      </c>
      <c r="AF2131" s="80" t="s">
        <v>145</v>
      </c>
      <c r="AG2131" s="80">
        <v>44</v>
      </c>
      <c r="AH2131" s="80" t="s">
        <v>33</v>
      </c>
      <c r="AI2131">
        <f t="shared" si="104"/>
        <v>2020</v>
      </c>
    </row>
    <row r="2132" spans="27:35" x14ac:dyDescent="0.3">
      <c r="AA2132" s="80" t="s">
        <v>154</v>
      </c>
      <c r="AB2132" s="80" t="s">
        <v>147</v>
      </c>
      <c r="AC2132" s="80" t="s">
        <v>46</v>
      </c>
      <c r="AD2132" s="80" t="s">
        <v>20</v>
      </c>
      <c r="AE2132" s="80" t="s">
        <v>7</v>
      </c>
      <c r="AF2132" s="80" t="s">
        <v>145</v>
      </c>
      <c r="AG2132" s="80">
        <v>15176.116112869233</v>
      </c>
      <c r="AH2132" s="80" t="s">
        <v>33</v>
      </c>
      <c r="AI2132">
        <f t="shared" si="104"/>
        <v>2020</v>
      </c>
    </row>
    <row r="2133" spans="27:35" x14ac:dyDescent="0.3">
      <c r="AA2133" s="80" t="s">
        <v>154</v>
      </c>
      <c r="AB2133" s="80" t="s">
        <v>147</v>
      </c>
      <c r="AC2133" s="80" t="s">
        <v>46</v>
      </c>
      <c r="AD2133" s="80" t="s">
        <v>20</v>
      </c>
      <c r="AE2133" s="80" t="s">
        <v>14</v>
      </c>
      <c r="AF2133" s="80" t="s">
        <v>145</v>
      </c>
      <c r="AG2133" s="80">
        <v>4205.4451549835503</v>
      </c>
      <c r="AH2133" s="80" t="s">
        <v>33</v>
      </c>
      <c r="AI2133">
        <f t="shared" si="104"/>
        <v>2020</v>
      </c>
    </row>
    <row r="2134" spans="27:35" x14ac:dyDescent="0.3">
      <c r="AA2134" s="80" t="s">
        <v>154</v>
      </c>
      <c r="AB2134" s="80" t="s">
        <v>147</v>
      </c>
      <c r="AC2134" s="80" t="s">
        <v>46</v>
      </c>
      <c r="AD2134" s="80" t="s">
        <v>20</v>
      </c>
      <c r="AE2134" s="80" t="s">
        <v>6</v>
      </c>
      <c r="AF2134" s="80" t="s">
        <v>145</v>
      </c>
      <c r="AG2134" s="80">
        <v>685.03225697577</v>
      </c>
      <c r="AH2134" s="80" t="s">
        <v>33</v>
      </c>
      <c r="AI2134">
        <f t="shared" si="104"/>
        <v>2020</v>
      </c>
    </row>
    <row r="2135" spans="27:35" x14ac:dyDescent="0.3">
      <c r="AA2135" s="80" t="s">
        <v>154</v>
      </c>
      <c r="AB2135" s="80" t="s">
        <v>147</v>
      </c>
      <c r="AC2135" s="80" t="s">
        <v>46</v>
      </c>
      <c r="AD2135" s="80" t="s">
        <v>24</v>
      </c>
      <c r="AE2135" s="80" t="s">
        <v>22</v>
      </c>
      <c r="AF2135" s="80" t="s">
        <v>145</v>
      </c>
      <c r="AG2135" s="80">
        <v>280.63655799254775</v>
      </c>
      <c r="AH2135" s="80" t="s">
        <v>33</v>
      </c>
      <c r="AI2135">
        <f t="shared" si="104"/>
        <v>2020</v>
      </c>
    </row>
    <row r="2136" spans="27:35" x14ac:dyDescent="0.3">
      <c r="AA2136" s="80" t="s">
        <v>154</v>
      </c>
      <c r="AB2136" s="80" t="s">
        <v>147</v>
      </c>
      <c r="AC2136" s="80" t="s">
        <v>46</v>
      </c>
      <c r="AD2136" s="80" t="s">
        <v>24</v>
      </c>
      <c r="AE2136" s="80" t="s">
        <v>23</v>
      </c>
      <c r="AF2136" s="80" t="s">
        <v>145</v>
      </c>
      <c r="AG2136" s="80">
        <v>195.96774101257324</v>
      </c>
      <c r="AH2136" s="80" t="s">
        <v>33</v>
      </c>
      <c r="AI2136">
        <f t="shared" si="104"/>
        <v>2020</v>
      </c>
    </row>
    <row r="2137" spans="27:35" x14ac:dyDescent="0.3">
      <c r="AA2137" s="80" t="s">
        <v>154</v>
      </c>
      <c r="AB2137" s="80" t="s">
        <v>147</v>
      </c>
      <c r="AC2137" s="80" t="s">
        <v>46</v>
      </c>
      <c r="AD2137" s="80" t="s">
        <v>116</v>
      </c>
      <c r="AE2137" s="80" t="s">
        <v>22</v>
      </c>
      <c r="AF2137" s="80" t="s">
        <v>145</v>
      </c>
      <c r="AG2137" s="80">
        <v>1295.9924649707973</v>
      </c>
      <c r="AH2137" s="80" t="s">
        <v>33</v>
      </c>
      <c r="AI2137">
        <f t="shared" si="104"/>
        <v>2020</v>
      </c>
    </row>
    <row r="2138" spans="27:35" x14ac:dyDescent="0.3">
      <c r="AA2138" s="80" t="s">
        <v>154</v>
      </c>
      <c r="AB2138" s="80" t="s">
        <v>147</v>
      </c>
      <c r="AC2138" s="80" t="s">
        <v>46</v>
      </c>
      <c r="AD2138" s="80" t="s">
        <v>116</v>
      </c>
      <c r="AE2138" s="80" t="s">
        <v>23</v>
      </c>
      <c r="AF2138" s="80" t="s">
        <v>145</v>
      </c>
      <c r="AG2138" s="80">
        <v>874.09784494712949</v>
      </c>
      <c r="AH2138" s="80" t="s">
        <v>33</v>
      </c>
      <c r="AI2138">
        <f t="shared" si="104"/>
        <v>2020</v>
      </c>
    </row>
    <row r="2139" spans="27:35" x14ac:dyDescent="0.3">
      <c r="AA2139" s="80" t="s">
        <v>154</v>
      </c>
      <c r="AB2139" s="80" t="s">
        <v>147</v>
      </c>
      <c r="AC2139" s="80" t="s">
        <v>46</v>
      </c>
      <c r="AD2139" s="80" t="s">
        <v>26</v>
      </c>
      <c r="AE2139" s="80" t="s">
        <v>18</v>
      </c>
      <c r="AF2139" s="80" t="s">
        <v>145</v>
      </c>
      <c r="AG2139" s="80">
        <v>6961.8440760336816</v>
      </c>
      <c r="AH2139" s="80" t="s">
        <v>33</v>
      </c>
      <c r="AI2139">
        <f t="shared" si="104"/>
        <v>2020</v>
      </c>
    </row>
    <row r="2140" spans="27:35" x14ac:dyDescent="0.3">
      <c r="AA2140" s="80" t="s">
        <v>154</v>
      </c>
      <c r="AB2140" s="80" t="s">
        <v>147</v>
      </c>
      <c r="AC2140" s="80" t="s">
        <v>46</v>
      </c>
      <c r="AD2140" s="80" t="s">
        <v>26</v>
      </c>
      <c r="AE2140" s="80" t="s">
        <v>19</v>
      </c>
      <c r="AF2140" s="80" t="s">
        <v>145</v>
      </c>
      <c r="AG2140" s="80">
        <v>9226.9376201704144</v>
      </c>
      <c r="AH2140" s="80" t="s">
        <v>33</v>
      </c>
      <c r="AI2140">
        <f t="shared" si="104"/>
        <v>2020</v>
      </c>
    </row>
    <row r="2141" spans="27:35" x14ac:dyDescent="0.3">
      <c r="AA2141" s="80" t="s">
        <v>154</v>
      </c>
      <c r="AB2141" s="80" t="s">
        <v>147</v>
      </c>
      <c r="AC2141" s="80" t="s">
        <v>46</v>
      </c>
      <c r="AD2141" s="80" t="s">
        <v>26</v>
      </c>
      <c r="AE2141" s="80" t="s">
        <v>17</v>
      </c>
      <c r="AF2141" s="80" t="s">
        <v>145</v>
      </c>
      <c r="AG2141" s="80">
        <v>940.903225004673</v>
      </c>
      <c r="AH2141" s="80" t="s">
        <v>33</v>
      </c>
      <c r="AI2141">
        <f t="shared" si="104"/>
        <v>2020</v>
      </c>
    </row>
    <row r="2142" spans="27:35" x14ac:dyDescent="0.3">
      <c r="AA2142" s="80" t="s">
        <v>154</v>
      </c>
      <c r="AB2142" s="80" t="s">
        <v>147</v>
      </c>
      <c r="AC2142" s="80" t="s">
        <v>46</v>
      </c>
      <c r="AD2142" s="80" t="s">
        <v>25</v>
      </c>
      <c r="AE2142" s="80" t="s">
        <v>18</v>
      </c>
      <c r="AF2142" s="80" t="s">
        <v>145</v>
      </c>
      <c r="AG2142" s="80">
        <v>50.833333015441895</v>
      </c>
      <c r="AH2142" s="80" t="s">
        <v>33</v>
      </c>
      <c r="AI2142">
        <f t="shared" si="104"/>
        <v>2020</v>
      </c>
    </row>
    <row r="2143" spans="27:35" x14ac:dyDescent="0.3">
      <c r="AA2143" s="80" t="s">
        <v>154</v>
      </c>
      <c r="AB2143" s="80" t="s">
        <v>147</v>
      </c>
      <c r="AC2143" s="80" t="s">
        <v>46</v>
      </c>
      <c r="AD2143" s="80" t="s">
        <v>25</v>
      </c>
      <c r="AE2143" s="80" t="s">
        <v>19</v>
      </c>
      <c r="AF2143" s="80" t="s">
        <v>145</v>
      </c>
      <c r="AG2143" s="80">
        <v>1154.4817199707031</v>
      </c>
      <c r="AH2143" s="80" t="s">
        <v>33</v>
      </c>
      <c r="AI2143">
        <f t="shared" si="104"/>
        <v>2020</v>
      </c>
    </row>
    <row r="2144" spans="27:35" x14ac:dyDescent="0.3">
      <c r="AA2144" s="80" t="s">
        <v>154</v>
      </c>
      <c r="AB2144" s="80" t="s">
        <v>147</v>
      </c>
      <c r="AC2144" s="80" t="s">
        <v>46</v>
      </c>
      <c r="AD2144" s="80" t="s">
        <v>25</v>
      </c>
      <c r="AE2144" s="80" t="s">
        <v>17</v>
      </c>
      <c r="AF2144" s="80" t="s">
        <v>145</v>
      </c>
      <c r="AG2144" s="80">
        <v>763.06451600044966</v>
      </c>
      <c r="AH2144" s="80" t="s">
        <v>33</v>
      </c>
      <c r="AI2144">
        <f t="shared" si="104"/>
        <v>2020</v>
      </c>
    </row>
    <row r="2145" spans="27:35" x14ac:dyDescent="0.3">
      <c r="AA2145" s="80" t="s">
        <v>154</v>
      </c>
      <c r="AB2145" s="80" t="s">
        <v>147</v>
      </c>
      <c r="AC2145" s="80" t="s">
        <v>46</v>
      </c>
      <c r="AD2145" s="80" t="s">
        <v>16</v>
      </c>
      <c r="AE2145" s="80" t="s">
        <v>18</v>
      </c>
      <c r="AF2145" s="80" t="s">
        <v>149</v>
      </c>
      <c r="AG2145" s="80">
        <v>3</v>
      </c>
      <c r="AH2145" s="80" t="s">
        <v>33</v>
      </c>
      <c r="AI2145">
        <f t="shared" si="104"/>
        <v>2020</v>
      </c>
    </row>
    <row r="2146" spans="27:35" x14ac:dyDescent="0.3">
      <c r="AA2146" s="80" t="s">
        <v>154</v>
      </c>
      <c r="AB2146" s="80" t="s">
        <v>147</v>
      </c>
      <c r="AC2146" s="80" t="s">
        <v>46</v>
      </c>
      <c r="AD2146" s="80" t="s">
        <v>16</v>
      </c>
      <c r="AE2146" s="80" t="s">
        <v>18</v>
      </c>
      <c r="AF2146" s="80" t="s">
        <v>145</v>
      </c>
      <c r="AG2146" s="80">
        <v>7987.0686690621078</v>
      </c>
      <c r="AH2146" s="80" t="s">
        <v>33</v>
      </c>
      <c r="AI2146">
        <f t="shared" si="104"/>
        <v>2020</v>
      </c>
    </row>
    <row r="2147" spans="27:35" x14ac:dyDescent="0.3">
      <c r="AA2147" s="80" t="s">
        <v>154</v>
      </c>
      <c r="AB2147" s="80" t="s">
        <v>147</v>
      </c>
      <c r="AC2147" s="80" t="s">
        <v>46</v>
      </c>
      <c r="AD2147" s="80" t="s">
        <v>16</v>
      </c>
      <c r="AE2147" s="80" t="s">
        <v>19</v>
      </c>
      <c r="AF2147" s="80" t="s">
        <v>149</v>
      </c>
      <c r="AG2147" s="80">
        <v>3</v>
      </c>
      <c r="AH2147" s="80" t="s">
        <v>33</v>
      </c>
      <c r="AI2147">
        <f t="shared" si="104"/>
        <v>2020</v>
      </c>
    </row>
    <row r="2148" spans="27:35" x14ac:dyDescent="0.3">
      <c r="AA2148" s="80" t="s">
        <v>154</v>
      </c>
      <c r="AB2148" s="80" t="s">
        <v>147</v>
      </c>
      <c r="AC2148" s="80" t="s">
        <v>46</v>
      </c>
      <c r="AD2148" s="80" t="s">
        <v>16</v>
      </c>
      <c r="AE2148" s="80" t="s">
        <v>19</v>
      </c>
      <c r="AF2148" s="80" t="s">
        <v>145</v>
      </c>
      <c r="AG2148" s="80">
        <v>6879.9289889112115</v>
      </c>
      <c r="AH2148" s="80" t="s">
        <v>33</v>
      </c>
      <c r="AI2148">
        <f t="shared" si="104"/>
        <v>2020</v>
      </c>
    </row>
    <row r="2149" spans="27:35" x14ac:dyDescent="0.3">
      <c r="AA2149" s="80" t="s">
        <v>154</v>
      </c>
      <c r="AB2149" s="80" t="s">
        <v>147</v>
      </c>
      <c r="AC2149" s="80" t="s">
        <v>46</v>
      </c>
      <c r="AD2149" s="80" t="s">
        <v>16</v>
      </c>
      <c r="AE2149" s="80" t="s">
        <v>17</v>
      </c>
      <c r="AF2149" s="80" t="s">
        <v>145</v>
      </c>
      <c r="AG2149" s="80">
        <v>6640.6504834070802</v>
      </c>
      <c r="AH2149" s="80" t="s">
        <v>33</v>
      </c>
      <c r="AI2149">
        <f t="shared" si="104"/>
        <v>2020</v>
      </c>
    </row>
    <row r="2150" spans="27:35" x14ac:dyDescent="0.3">
      <c r="AA2150" s="80" t="s">
        <v>154</v>
      </c>
      <c r="AB2150" s="80" t="s">
        <v>147</v>
      </c>
      <c r="AC2150" s="80" t="s">
        <v>46</v>
      </c>
      <c r="AD2150" s="80" t="s">
        <v>13</v>
      </c>
      <c r="AE2150" s="80" t="s">
        <v>5</v>
      </c>
      <c r="AF2150" s="80" t="s">
        <v>145</v>
      </c>
      <c r="AG2150" s="80">
        <v>18.640859004110098</v>
      </c>
      <c r="AH2150" s="80" t="s">
        <v>33</v>
      </c>
      <c r="AI2150">
        <f t="shared" si="104"/>
        <v>2020</v>
      </c>
    </row>
    <row r="2151" spans="27:35" x14ac:dyDescent="0.3">
      <c r="AA2151" s="80" t="s">
        <v>154</v>
      </c>
      <c r="AB2151" s="80" t="s">
        <v>147</v>
      </c>
      <c r="AC2151" s="80" t="s">
        <v>46</v>
      </c>
      <c r="AD2151" s="80" t="s">
        <v>13</v>
      </c>
      <c r="AE2151" s="80" t="s">
        <v>7</v>
      </c>
      <c r="AF2151" s="80" t="s">
        <v>145</v>
      </c>
      <c r="AG2151" s="80">
        <v>11181.159124977887</v>
      </c>
      <c r="AH2151" s="80">
        <v>0.59308106999999999</v>
      </c>
      <c r="AI2151">
        <f t="shared" si="104"/>
        <v>2020</v>
      </c>
    </row>
    <row r="2152" spans="27:35" x14ac:dyDescent="0.3">
      <c r="AA2152" s="80" t="s">
        <v>154</v>
      </c>
      <c r="AB2152" s="80" t="s">
        <v>147</v>
      </c>
      <c r="AC2152" s="80" t="s">
        <v>46</v>
      </c>
      <c r="AD2152" s="80" t="s">
        <v>13</v>
      </c>
      <c r="AE2152" s="80" t="s">
        <v>14</v>
      </c>
      <c r="AF2152" s="80" t="s">
        <v>145</v>
      </c>
      <c r="AG2152" s="80">
        <v>34444.562083940953</v>
      </c>
      <c r="AH2152" s="80">
        <v>1.1311434</v>
      </c>
      <c r="AI2152">
        <f t="shared" si="104"/>
        <v>2020</v>
      </c>
    </row>
    <row r="2153" spans="27:35" x14ac:dyDescent="0.3">
      <c r="AA2153" s="80" t="s">
        <v>154</v>
      </c>
      <c r="AB2153" s="80" t="s">
        <v>147</v>
      </c>
      <c r="AC2153" s="80" t="s">
        <v>46</v>
      </c>
      <c r="AD2153" s="80" t="s">
        <v>13</v>
      </c>
      <c r="AE2153" s="80" t="s">
        <v>6</v>
      </c>
      <c r="AF2153" s="80" t="s">
        <v>145</v>
      </c>
      <c r="AG2153" s="80">
        <v>255.5</v>
      </c>
      <c r="AH2153" s="80" t="s">
        <v>33</v>
      </c>
      <c r="AI2153">
        <f t="shared" si="104"/>
        <v>2020</v>
      </c>
    </row>
    <row r="2154" spans="27:35" x14ac:dyDescent="0.3">
      <c r="AA2154" s="80" t="s">
        <v>154</v>
      </c>
      <c r="AB2154" s="80" t="s">
        <v>147</v>
      </c>
      <c r="AC2154" s="80" t="s">
        <v>46</v>
      </c>
      <c r="AD2154" s="80" t="s">
        <v>15</v>
      </c>
      <c r="AE2154" s="80" t="s">
        <v>14</v>
      </c>
      <c r="AF2154" s="80" t="s">
        <v>145</v>
      </c>
      <c r="AG2154" s="80">
        <v>22979.783828921616</v>
      </c>
      <c r="AH2154" s="80">
        <v>0.98416285000000003</v>
      </c>
      <c r="AI2154">
        <f t="shared" si="104"/>
        <v>2020</v>
      </c>
    </row>
    <row r="2155" spans="27:35" x14ac:dyDescent="0.3">
      <c r="AA2155" s="80" t="s">
        <v>154</v>
      </c>
      <c r="AB2155" s="80" t="s">
        <v>147</v>
      </c>
      <c r="AC2155" s="80" t="s">
        <v>46</v>
      </c>
      <c r="AD2155" s="80" t="s">
        <v>15</v>
      </c>
      <c r="AE2155" s="80" t="s">
        <v>12</v>
      </c>
      <c r="AF2155" s="80" t="s">
        <v>145</v>
      </c>
      <c r="AG2155" s="80">
        <v>828.12903200089931</v>
      </c>
      <c r="AH2155" s="80">
        <v>0.47203672000000002</v>
      </c>
      <c r="AI2155">
        <f t="shared" si="104"/>
        <v>2020</v>
      </c>
    </row>
    <row r="2156" spans="27:35" x14ac:dyDescent="0.3">
      <c r="AA2156" s="80" t="s">
        <v>154</v>
      </c>
      <c r="AB2156" s="80" t="s">
        <v>147</v>
      </c>
      <c r="AC2156" s="80" t="s">
        <v>46</v>
      </c>
      <c r="AD2156" s="80" t="s">
        <v>4</v>
      </c>
      <c r="AE2156" s="80" t="s">
        <v>5</v>
      </c>
      <c r="AF2156" s="80" t="s">
        <v>145</v>
      </c>
      <c r="AG2156" s="80">
        <v>5918.0879013836384</v>
      </c>
      <c r="AH2156" s="80" t="s">
        <v>33</v>
      </c>
      <c r="AI2156">
        <f t="shared" si="104"/>
        <v>2020</v>
      </c>
    </row>
    <row r="2157" spans="27:35" x14ac:dyDescent="0.3">
      <c r="AA2157" s="80" t="s">
        <v>154</v>
      </c>
      <c r="AB2157" s="80" t="s">
        <v>147</v>
      </c>
      <c r="AC2157" s="80" t="s">
        <v>46</v>
      </c>
      <c r="AD2157" s="80" t="s">
        <v>4</v>
      </c>
      <c r="AE2157" s="80" t="s">
        <v>7</v>
      </c>
      <c r="AF2157" s="80" t="s">
        <v>145</v>
      </c>
      <c r="AG2157" s="80">
        <v>280599.30124751106</v>
      </c>
      <c r="AH2157" s="80">
        <v>0.77716686000000001</v>
      </c>
      <c r="AI2157">
        <f t="shared" si="104"/>
        <v>2020</v>
      </c>
    </row>
    <row r="2158" spans="27:35" x14ac:dyDescent="0.3">
      <c r="AA2158" s="80" t="s">
        <v>154</v>
      </c>
      <c r="AB2158" s="80" t="s">
        <v>147</v>
      </c>
      <c r="AC2158" s="80" t="s">
        <v>46</v>
      </c>
      <c r="AD2158" s="80" t="s">
        <v>4</v>
      </c>
      <c r="AE2158" s="80" t="s">
        <v>8</v>
      </c>
      <c r="AF2158" s="80" t="s">
        <v>145</v>
      </c>
      <c r="AG2158" s="80">
        <v>107789.7600931339</v>
      </c>
      <c r="AH2158" s="80">
        <v>1.5909058700000001</v>
      </c>
      <c r="AI2158">
        <f t="shared" si="104"/>
        <v>2020</v>
      </c>
    </row>
    <row r="2159" spans="27:35" x14ac:dyDescent="0.3">
      <c r="AA2159" s="80" t="s">
        <v>154</v>
      </c>
      <c r="AB2159" s="80" t="s">
        <v>147</v>
      </c>
      <c r="AC2159" s="80" t="s">
        <v>46</v>
      </c>
      <c r="AD2159" s="80" t="s">
        <v>4</v>
      </c>
      <c r="AE2159" s="80" t="s">
        <v>9</v>
      </c>
      <c r="AF2159" s="80" t="s">
        <v>145</v>
      </c>
      <c r="AG2159" s="80">
        <v>59182.449447866529</v>
      </c>
      <c r="AH2159" s="80">
        <v>0.89210451000000002</v>
      </c>
      <c r="AI2159">
        <f t="shared" si="104"/>
        <v>2020</v>
      </c>
    </row>
    <row r="2160" spans="27:35" x14ac:dyDescent="0.3">
      <c r="AA2160" s="80" t="s">
        <v>154</v>
      </c>
      <c r="AB2160" s="80" t="s">
        <v>147</v>
      </c>
      <c r="AC2160" s="80" t="s">
        <v>46</v>
      </c>
      <c r="AD2160" s="80" t="s">
        <v>4</v>
      </c>
      <c r="AE2160" s="80" t="s">
        <v>6</v>
      </c>
      <c r="AF2160" s="80" t="s">
        <v>145</v>
      </c>
      <c r="AG2160" s="80">
        <v>21726.898810070008</v>
      </c>
      <c r="AH2160" s="80" t="s">
        <v>33</v>
      </c>
      <c r="AI2160">
        <f t="shared" si="104"/>
        <v>2020</v>
      </c>
    </row>
    <row r="2161" spans="27:35" x14ac:dyDescent="0.3">
      <c r="AA2161" s="80" t="s">
        <v>154</v>
      </c>
      <c r="AB2161" s="80" t="s">
        <v>147</v>
      </c>
      <c r="AC2161" s="80" t="s">
        <v>46</v>
      </c>
      <c r="AD2161" s="80" t="s">
        <v>4</v>
      </c>
      <c r="AE2161" s="80" t="s">
        <v>10</v>
      </c>
      <c r="AF2161" s="80" t="s">
        <v>145</v>
      </c>
      <c r="AG2161" s="80">
        <v>1469.0935120731592</v>
      </c>
      <c r="AH2161" s="80">
        <v>2.6217510800000001</v>
      </c>
      <c r="AI2161">
        <f t="shared" si="104"/>
        <v>2020</v>
      </c>
    </row>
    <row r="2162" spans="27:35" x14ac:dyDescent="0.3">
      <c r="AA2162" s="80" t="s">
        <v>154</v>
      </c>
      <c r="AB2162" s="80" t="s">
        <v>147</v>
      </c>
      <c r="AC2162" s="80" t="s">
        <v>46</v>
      </c>
      <c r="AD2162" s="80" t="s">
        <v>11</v>
      </c>
      <c r="AE2162" s="80" t="s">
        <v>8</v>
      </c>
      <c r="AF2162" s="80" t="s">
        <v>145</v>
      </c>
      <c r="AG2162" s="80">
        <v>25301.968477543443</v>
      </c>
      <c r="AH2162" s="80">
        <v>1.0325827999999999</v>
      </c>
      <c r="AI2162">
        <f t="shared" si="104"/>
        <v>2020</v>
      </c>
    </row>
    <row r="2163" spans="27:35" x14ac:dyDescent="0.3">
      <c r="AA2163" s="80" t="s">
        <v>154</v>
      </c>
      <c r="AB2163" s="80" t="s">
        <v>147</v>
      </c>
      <c r="AC2163" s="80" t="s">
        <v>46</v>
      </c>
      <c r="AD2163" s="80" t="s">
        <v>11</v>
      </c>
      <c r="AE2163" s="80" t="s">
        <v>9</v>
      </c>
      <c r="AF2163" s="80" t="s">
        <v>145</v>
      </c>
      <c r="AG2163" s="80">
        <v>5780.9536980241537</v>
      </c>
      <c r="AH2163" s="80">
        <v>0.66143797000000004</v>
      </c>
      <c r="AI2163">
        <f t="shared" si="104"/>
        <v>2020</v>
      </c>
    </row>
    <row r="2164" spans="27:35" x14ac:dyDescent="0.3">
      <c r="AA2164" s="80" t="s">
        <v>154</v>
      </c>
      <c r="AB2164" s="80" t="s">
        <v>147</v>
      </c>
      <c r="AC2164" s="80" t="s">
        <v>46</v>
      </c>
      <c r="AD2164" s="80" t="s">
        <v>11</v>
      </c>
      <c r="AE2164" s="80" t="s">
        <v>10</v>
      </c>
      <c r="AF2164" s="80" t="s">
        <v>145</v>
      </c>
      <c r="AG2164" s="80">
        <v>265.59569501876831</v>
      </c>
      <c r="AH2164" s="80">
        <v>1.5878768299999999</v>
      </c>
      <c r="AI2164">
        <f t="shared" si="104"/>
        <v>2020</v>
      </c>
    </row>
    <row r="2165" spans="27:35" x14ac:dyDescent="0.3">
      <c r="AA2165" s="80" t="s">
        <v>154</v>
      </c>
      <c r="AB2165" s="80" t="s">
        <v>147</v>
      </c>
      <c r="AC2165" s="80" t="s">
        <v>46</v>
      </c>
      <c r="AD2165" s="80" t="s">
        <v>11</v>
      </c>
      <c r="AE2165" s="80" t="s">
        <v>12</v>
      </c>
      <c r="AF2165" s="80" t="s">
        <v>145</v>
      </c>
      <c r="AG2165" s="80">
        <v>2956.636545907706</v>
      </c>
      <c r="AH2165" s="80">
        <v>0.65856398999999999</v>
      </c>
      <c r="AI2165">
        <f t="shared" si="104"/>
        <v>2020</v>
      </c>
    </row>
    <row r="2166" spans="27:35" x14ac:dyDescent="0.3">
      <c r="AA2166" s="80" t="s">
        <v>154</v>
      </c>
      <c r="AB2166" s="80" t="s">
        <v>147</v>
      </c>
      <c r="AC2166" s="80" t="s">
        <v>55</v>
      </c>
      <c r="AD2166" s="80" t="s">
        <v>27</v>
      </c>
      <c r="AE2166" s="80" t="s">
        <v>28</v>
      </c>
      <c r="AF2166" s="80" t="s">
        <v>145</v>
      </c>
      <c r="AG2166" s="80">
        <v>500.40000000596046</v>
      </c>
      <c r="AH2166" s="80" t="s">
        <v>33</v>
      </c>
      <c r="AI2166">
        <f t="shared" si="104"/>
        <v>2020</v>
      </c>
    </row>
    <row r="2167" spans="27:35" x14ac:dyDescent="0.3">
      <c r="AA2167" s="80" t="s">
        <v>154</v>
      </c>
      <c r="AB2167" s="80" t="s">
        <v>147</v>
      </c>
      <c r="AC2167" s="80" t="s">
        <v>55</v>
      </c>
      <c r="AD2167" s="80" t="s">
        <v>20</v>
      </c>
      <c r="AE2167" s="80" t="s">
        <v>5</v>
      </c>
      <c r="AF2167" s="80" t="s">
        <v>145</v>
      </c>
      <c r="AG2167" s="80">
        <v>65</v>
      </c>
      <c r="AH2167" s="80" t="s">
        <v>33</v>
      </c>
      <c r="AI2167">
        <f t="shared" si="104"/>
        <v>2020</v>
      </c>
    </row>
    <row r="2168" spans="27:35" x14ac:dyDescent="0.3">
      <c r="AA2168" s="80" t="s">
        <v>154</v>
      </c>
      <c r="AB2168" s="80" t="s">
        <v>147</v>
      </c>
      <c r="AC2168" s="80" t="s">
        <v>55</v>
      </c>
      <c r="AD2168" s="80" t="s">
        <v>20</v>
      </c>
      <c r="AE2168" s="80" t="s">
        <v>7</v>
      </c>
      <c r="AF2168" s="80" t="s">
        <v>145</v>
      </c>
      <c r="AG2168" s="80">
        <v>35691.035443745553</v>
      </c>
      <c r="AH2168" s="80" t="s">
        <v>33</v>
      </c>
      <c r="AI2168">
        <f t="shared" si="104"/>
        <v>2020</v>
      </c>
    </row>
    <row r="2169" spans="27:35" x14ac:dyDescent="0.3">
      <c r="AA2169" s="80" t="s">
        <v>154</v>
      </c>
      <c r="AB2169" s="80" t="s">
        <v>147</v>
      </c>
      <c r="AC2169" s="80" t="s">
        <v>55</v>
      </c>
      <c r="AD2169" s="80" t="s">
        <v>20</v>
      </c>
      <c r="AE2169" s="80" t="s">
        <v>14</v>
      </c>
      <c r="AF2169" s="80" t="s">
        <v>145</v>
      </c>
      <c r="AG2169" s="80">
        <v>11191.582782059908</v>
      </c>
      <c r="AH2169" s="80" t="s">
        <v>33</v>
      </c>
      <c r="AI2169">
        <f t="shared" si="104"/>
        <v>2020</v>
      </c>
    </row>
    <row r="2170" spans="27:35" x14ac:dyDescent="0.3">
      <c r="AA2170" s="80" t="s">
        <v>154</v>
      </c>
      <c r="AB2170" s="80" t="s">
        <v>147</v>
      </c>
      <c r="AC2170" s="80" t="s">
        <v>55</v>
      </c>
      <c r="AD2170" s="80" t="s">
        <v>20</v>
      </c>
      <c r="AE2170" s="80" t="s">
        <v>6</v>
      </c>
      <c r="AF2170" s="80" t="s">
        <v>145</v>
      </c>
      <c r="AG2170" s="80">
        <v>1530.9677410125732</v>
      </c>
      <c r="AH2170" s="80" t="s">
        <v>33</v>
      </c>
      <c r="AI2170">
        <f t="shared" si="104"/>
        <v>2020</v>
      </c>
    </row>
    <row r="2171" spans="27:35" x14ac:dyDescent="0.3">
      <c r="AA2171" s="80" t="s">
        <v>154</v>
      </c>
      <c r="AB2171" s="80" t="s">
        <v>147</v>
      </c>
      <c r="AC2171" s="80" t="s">
        <v>55</v>
      </c>
      <c r="AD2171" s="80" t="s">
        <v>24</v>
      </c>
      <c r="AE2171" s="80" t="s">
        <v>22</v>
      </c>
      <c r="AF2171" s="80" t="s">
        <v>145</v>
      </c>
      <c r="AG2171" s="80">
        <v>1151.168812006712</v>
      </c>
      <c r="AH2171" s="80" t="s">
        <v>33</v>
      </c>
      <c r="AI2171">
        <f t="shared" si="104"/>
        <v>2020</v>
      </c>
    </row>
    <row r="2172" spans="27:35" x14ac:dyDescent="0.3">
      <c r="AA2172" s="80" t="s">
        <v>154</v>
      </c>
      <c r="AB2172" s="80" t="s">
        <v>147</v>
      </c>
      <c r="AC2172" s="80" t="s">
        <v>55</v>
      </c>
      <c r="AD2172" s="80" t="s">
        <v>24</v>
      </c>
      <c r="AE2172" s="80" t="s">
        <v>23</v>
      </c>
      <c r="AF2172" s="80" t="s">
        <v>145</v>
      </c>
      <c r="AG2172" s="80">
        <v>698.29139396548271</v>
      </c>
      <c r="AH2172" s="80" t="s">
        <v>33</v>
      </c>
      <c r="AI2172">
        <f t="shared" si="104"/>
        <v>2020</v>
      </c>
    </row>
    <row r="2173" spans="27:35" x14ac:dyDescent="0.3">
      <c r="AA2173" s="80" t="s">
        <v>154</v>
      </c>
      <c r="AB2173" s="80" t="s">
        <v>147</v>
      </c>
      <c r="AC2173" s="80" t="s">
        <v>55</v>
      </c>
      <c r="AD2173" s="80" t="s">
        <v>116</v>
      </c>
      <c r="AE2173" s="80" t="s">
        <v>22</v>
      </c>
      <c r="AF2173" s="80" t="s">
        <v>145</v>
      </c>
      <c r="AG2173" s="80">
        <v>4406.9655620083213</v>
      </c>
      <c r="AH2173" s="80" t="s">
        <v>33</v>
      </c>
      <c r="AI2173">
        <f t="shared" si="104"/>
        <v>2020</v>
      </c>
    </row>
    <row r="2174" spans="27:35" x14ac:dyDescent="0.3">
      <c r="AA2174" s="80" t="s">
        <v>154</v>
      </c>
      <c r="AB2174" s="80" t="s">
        <v>147</v>
      </c>
      <c r="AC2174" s="80" t="s">
        <v>55</v>
      </c>
      <c r="AD2174" s="80" t="s">
        <v>116</v>
      </c>
      <c r="AE2174" s="80" t="s">
        <v>23</v>
      </c>
      <c r="AF2174" s="80" t="s">
        <v>145</v>
      </c>
      <c r="AG2174" s="80">
        <v>3321.0655780285597</v>
      </c>
      <c r="AH2174" s="80" t="s">
        <v>33</v>
      </c>
      <c r="AI2174">
        <f t="shared" si="104"/>
        <v>2020</v>
      </c>
    </row>
    <row r="2175" spans="27:35" x14ac:dyDescent="0.3">
      <c r="AA2175" s="80" t="s">
        <v>154</v>
      </c>
      <c r="AB2175" s="80" t="s">
        <v>147</v>
      </c>
      <c r="AC2175" s="80" t="s">
        <v>55</v>
      </c>
      <c r="AD2175" s="80" t="s">
        <v>26</v>
      </c>
      <c r="AE2175" s="80" t="s">
        <v>18</v>
      </c>
      <c r="AF2175" s="80" t="s">
        <v>145</v>
      </c>
      <c r="AG2175" s="80">
        <v>16032.985997989774</v>
      </c>
      <c r="AH2175" s="80" t="s">
        <v>33</v>
      </c>
      <c r="AI2175">
        <f t="shared" si="104"/>
        <v>2020</v>
      </c>
    </row>
    <row r="2176" spans="27:35" x14ac:dyDescent="0.3">
      <c r="AA2176" s="80" t="s">
        <v>154</v>
      </c>
      <c r="AB2176" s="80" t="s">
        <v>147</v>
      </c>
      <c r="AC2176" s="80" t="s">
        <v>55</v>
      </c>
      <c r="AD2176" s="80" t="s">
        <v>26</v>
      </c>
      <c r="AE2176" s="80" t="s">
        <v>19</v>
      </c>
      <c r="AF2176" s="80" t="s">
        <v>145</v>
      </c>
      <c r="AG2176" s="80">
        <v>24887.27629333362</v>
      </c>
      <c r="AH2176" s="80" t="s">
        <v>33</v>
      </c>
      <c r="AI2176">
        <f t="shared" si="104"/>
        <v>2020</v>
      </c>
    </row>
    <row r="2177" spans="27:35" x14ac:dyDescent="0.3">
      <c r="AA2177" s="80" t="s">
        <v>154</v>
      </c>
      <c r="AB2177" s="80" t="s">
        <v>147</v>
      </c>
      <c r="AC2177" s="80" t="s">
        <v>55</v>
      </c>
      <c r="AD2177" s="80" t="s">
        <v>26</v>
      </c>
      <c r="AE2177" s="80" t="s">
        <v>17</v>
      </c>
      <c r="AF2177" s="80" t="s">
        <v>145</v>
      </c>
      <c r="AG2177" s="80">
        <v>1945.0042980313301</v>
      </c>
      <c r="AH2177" s="80" t="s">
        <v>33</v>
      </c>
      <c r="AI2177">
        <f t="shared" si="104"/>
        <v>2020</v>
      </c>
    </row>
    <row r="2178" spans="27:35" x14ac:dyDescent="0.3">
      <c r="AA2178" s="80" t="s">
        <v>154</v>
      </c>
      <c r="AB2178" s="80" t="s">
        <v>147</v>
      </c>
      <c r="AC2178" s="80" t="s">
        <v>55</v>
      </c>
      <c r="AD2178" s="80" t="s">
        <v>25</v>
      </c>
      <c r="AE2178" s="80" t="s">
        <v>18</v>
      </c>
      <c r="AF2178" s="80" t="s">
        <v>145</v>
      </c>
      <c r="AG2178" s="80">
        <v>157</v>
      </c>
      <c r="AH2178" s="80" t="s">
        <v>33</v>
      </c>
      <c r="AI2178">
        <f t="shared" si="104"/>
        <v>2020</v>
      </c>
    </row>
    <row r="2179" spans="27:35" x14ac:dyDescent="0.3">
      <c r="AA2179" s="80" t="s">
        <v>154</v>
      </c>
      <c r="AB2179" s="80" t="s">
        <v>147</v>
      </c>
      <c r="AC2179" s="80" t="s">
        <v>55</v>
      </c>
      <c r="AD2179" s="80" t="s">
        <v>25</v>
      </c>
      <c r="AE2179" s="80" t="s">
        <v>19</v>
      </c>
      <c r="AF2179" s="80" t="s">
        <v>145</v>
      </c>
      <c r="AG2179" s="80">
        <v>3054.6333330050111</v>
      </c>
      <c r="AH2179" s="80" t="s">
        <v>33</v>
      </c>
      <c r="AI2179">
        <f t="shared" si="104"/>
        <v>2020</v>
      </c>
    </row>
    <row r="2180" spans="27:35" x14ac:dyDescent="0.3">
      <c r="AA2180" s="80" t="s">
        <v>154</v>
      </c>
      <c r="AB2180" s="80" t="s">
        <v>147</v>
      </c>
      <c r="AC2180" s="80" t="s">
        <v>55</v>
      </c>
      <c r="AD2180" s="80" t="s">
        <v>25</v>
      </c>
      <c r="AE2180" s="80" t="s">
        <v>17</v>
      </c>
      <c r="AF2180" s="80" t="s">
        <v>145</v>
      </c>
      <c r="AG2180" s="80">
        <v>1486.1290320008993</v>
      </c>
      <c r="AH2180" s="80" t="s">
        <v>33</v>
      </c>
      <c r="AI2180">
        <f t="shared" si="104"/>
        <v>2020</v>
      </c>
    </row>
    <row r="2181" spans="27:35" x14ac:dyDescent="0.3">
      <c r="AA2181" s="80" t="s">
        <v>154</v>
      </c>
      <c r="AB2181" s="80" t="s">
        <v>147</v>
      </c>
      <c r="AC2181" s="80" t="s">
        <v>55</v>
      </c>
      <c r="AD2181" s="80" t="s">
        <v>16</v>
      </c>
      <c r="AE2181" s="80" t="s">
        <v>18</v>
      </c>
      <c r="AF2181" s="80" t="s">
        <v>145</v>
      </c>
      <c r="AG2181" s="80">
        <v>18628.959776218981</v>
      </c>
      <c r="AH2181" s="80" t="s">
        <v>33</v>
      </c>
      <c r="AI2181">
        <f t="shared" si="104"/>
        <v>2020</v>
      </c>
    </row>
    <row r="2182" spans="27:35" x14ac:dyDescent="0.3">
      <c r="AA2182" s="80" t="s">
        <v>154</v>
      </c>
      <c r="AB2182" s="80" t="s">
        <v>147</v>
      </c>
      <c r="AC2182" s="80" t="s">
        <v>55</v>
      </c>
      <c r="AD2182" s="80" t="s">
        <v>16</v>
      </c>
      <c r="AE2182" s="80" t="s">
        <v>19</v>
      </c>
      <c r="AF2182" s="80" t="s">
        <v>149</v>
      </c>
      <c r="AG2182" s="80">
        <v>5</v>
      </c>
      <c r="AH2182" s="80" t="s">
        <v>33</v>
      </c>
      <c r="AI2182">
        <f t="shared" si="104"/>
        <v>2020</v>
      </c>
    </row>
    <row r="2183" spans="27:35" x14ac:dyDescent="0.3">
      <c r="AA2183" s="80" t="s">
        <v>154</v>
      </c>
      <c r="AB2183" s="80" t="s">
        <v>147</v>
      </c>
      <c r="AC2183" s="80" t="s">
        <v>55</v>
      </c>
      <c r="AD2183" s="80" t="s">
        <v>16</v>
      </c>
      <c r="AE2183" s="80" t="s">
        <v>19</v>
      </c>
      <c r="AF2183" s="80" t="s">
        <v>145</v>
      </c>
      <c r="AG2183" s="80">
        <v>15405.69774646312</v>
      </c>
      <c r="AH2183" s="80" t="s">
        <v>33</v>
      </c>
      <c r="AI2183">
        <f t="shared" si="104"/>
        <v>2020</v>
      </c>
    </row>
    <row r="2184" spans="27:35" x14ac:dyDescent="0.3">
      <c r="AA2184" s="80" t="s">
        <v>154</v>
      </c>
      <c r="AB2184" s="80" t="s">
        <v>147</v>
      </c>
      <c r="AC2184" s="80" t="s">
        <v>55</v>
      </c>
      <c r="AD2184" s="80" t="s">
        <v>16</v>
      </c>
      <c r="AE2184" s="80" t="s">
        <v>17</v>
      </c>
      <c r="AF2184" s="80" t="s">
        <v>149</v>
      </c>
      <c r="AG2184" s="80">
        <v>5</v>
      </c>
      <c r="AH2184" s="80" t="s">
        <v>33</v>
      </c>
      <c r="AI2184">
        <f t="shared" si="104"/>
        <v>2020</v>
      </c>
    </row>
    <row r="2185" spans="27:35" x14ac:dyDescent="0.3">
      <c r="AA2185" s="80" t="s">
        <v>154</v>
      </c>
      <c r="AB2185" s="80" t="s">
        <v>147</v>
      </c>
      <c r="AC2185" s="80" t="s">
        <v>55</v>
      </c>
      <c r="AD2185" s="80" t="s">
        <v>16</v>
      </c>
      <c r="AE2185" s="80" t="s">
        <v>17</v>
      </c>
      <c r="AF2185" s="80" t="s">
        <v>145</v>
      </c>
      <c r="AG2185" s="80">
        <v>12654.95468172431</v>
      </c>
      <c r="AH2185" s="80" t="s">
        <v>33</v>
      </c>
      <c r="AI2185">
        <f t="shared" si="104"/>
        <v>2020</v>
      </c>
    </row>
    <row r="2186" spans="27:35" x14ac:dyDescent="0.3">
      <c r="AA2186" s="80" t="s">
        <v>154</v>
      </c>
      <c r="AB2186" s="80" t="s">
        <v>147</v>
      </c>
      <c r="AC2186" s="80" t="s">
        <v>55</v>
      </c>
      <c r="AD2186" s="80" t="s">
        <v>13</v>
      </c>
      <c r="AE2186" s="80" t="s">
        <v>5</v>
      </c>
      <c r="AF2186" s="80" t="s">
        <v>145</v>
      </c>
      <c r="AG2186" s="80">
        <v>94.850531969219446</v>
      </c>
      <c r="AH2186" s="80" t="s">
        <v>33</v>
      </c>
      <c r="AI2186">
        <f t="shared" ref="AI2186:AI2249" si="105">VALUE(LEFT(AA2186,4))</f>
        <v>2020</v>
      </c>
    </row>
    <row r="2187" spans="27:35" x14ac:dyDescent="0.3">
      <c r="AA2187" s="80" t="s">
        <v>154</v>
      </c>
      <c r="AB2187" s="80" t="s">
        <v>147</v>
      </c>
      <c r="AC2187" s="80" t="s">
        <v>55</v>
      </c>
      <c r="AD2187" s="80" t="s">
        <v>13</v>
      </c>
      <c r="AE2187" s="80" t="s">
        <v>7</v>
      </c>
      <c r="AF2187" s="80" t="s">
        <v>145</v>
      </c>
      <c r="AG2187" s="80">
        <v>28970.478458728641</v>
      </c>
      <c r="AH2187" s="80">
        <v>0.70846757000000005</v>
      </c>
      <c r="AI2187">
        <f t="shared" si="105"/>
        <v>2020</v>
      </c>
    </row>
    <row r="2188" spans="27:35" x14ac:dyDescent="0.3">
      <c r="AA2188" s="80" t="s">
        <v>154</v>
      </c>
      <c r="AB2188" s="80" t="s">
        <v>147</v>
      </c>
      <c r="AC2188" s="80" t="s">
        <v>55</v>
      </c>
      <c r="AD2188" s="80" t="s">
        <v>13</v>
      </c>
      <c r="AE2188" s="80" t="s">
        <v>14</v>
      </c>
      <c r="AF2188" s="80" t="s">
        <v>145</v>
      </c>
      <c r="AG2188" s="80">
        <v>85267.994903419167</v>
      </c>
      <c r="AH2188" s="80">
        <v>1.15534223</v>
      </c>
      <c r="AI2188">
        <f t="shared" si="105"/>
        <v>2020</v>
      </c>
    </row>
    <row r="2189" spans="27:35" x14ac:dyDescent="0.3">
      <c r="AA2189" s="80" t="s">
        <v>154</v>
      </c>
      <c r="AB2189" s="80" t="s">
        <v>147</v>
      </c>
      <c r="AC2189" s="80" t="s">
        <v>55</v>
      </c>
      <c r="AD2189" s="80" t="s">
        <v>13</v>
      </c>
      <c r="AE2189" s="80" t="s">
        <v>6</v>
      </c>
      <c r="AF2189" s="80" t="s">
        <v>145</v>
      </c>
      <c r="AG2189" s="80">
        <v>661.80322198569775</v>
      </c>
      <c r="AH2189" s="80" t="s">
        <v>33</v>
      </c>
      <c r="AI2189">
        <f t="shared" si="105"/>
        <v>2020</v>
      </c>
    </row>
    <row r="2190" spans="27:35" x14ac:dyDescent="0.3">
      <c r="AA2190" s="80" t="s">
        <v>154</v>
      </c>
      <c r="AB2190" s="80" t="s">
        <v>147</v>
      </c>
      <c r="AC2190" s="80" t="s">
        <v>55</v>
      </c>
      <c r="AD2190" s="80" t="s">
        <v>15</v>
      </c>
      <c r="AE2190" s="80" t="s">
        <v>14</v>
      </c>
      <c r="AF2190" s="80" t="s">
        <v>145</v>
      </c>
      <c r="AG2190" s="80">
        <v>62824.034259896725</v>
      </c>
      <c r="AH2190" s="80">
        <v>1.0509365100000001</v>
      </c>
      <c r="AI2190">
        <f t="shared" si="105"/>
        <v>2020</v>
      </c>
    </row>
    <row r="2191" spans="27:35" x14ac:dyDescent="0.3">
      <c r="AA2191" s="80" t="s">
        <v>154</v>
      </c>
      <c r="AB2191" s="80" t="s">
        <v>147</v>
      </c>
      <c r="AC2191" s="80" t="s">
        <v>55</v>
      </c>
      <c r="AD2191" s="80" t="s">
        <v>15</v>
      </c>
      <c r="AE2191" s="80" t="s">
        <v>12</v>
      </c>
      <c r="AF2191" s="80" t="s">
        <v>145</v>
      </c>
      <c r="AG2191" s="80">
        <v>2940.3408589959145</v>
      </c>
      <c r="AH2191" s="80">
        <v>0.49032596000000001</v>
      </c>
      <c r="AI2191">
        <f t="shared" si="105"/>
        <v>2020</v>
      </c>
    </row>
    <row r="2192" spans="27:35" x14ac:dyDescent="0.3">
      <c r="AA2192" s="80" t="s">
        <v>154</v>
      </c>
      <c r="AB2192" s="80" t="s">
        <v>147</v>
      </c>
      <c r="AC2192" s="80" t="s">
        <v>55</v>
      </c>
      <c r="AD2192" s="80" t="s">
        <v>4</v>
      </c>
      <c r="AE2192" s="80" t="s">
        <v>5</v>
      </c>
      <c r="AF2192" s="80" t="s">
        <v>145</v>
      </c>
      <c r="AG2192" s="80">
        <v>15055.173526011407</v>
      </c>
      <c r="AH2192" s="80" t="s">
        <v>33</v>
      </c>
      <c r="AI2192">
        <f t="shared" si="105"/>
        <v>2020</v>
      </c>
    </row>
    <row r="2193" spans="27:35" x14ac:dyDescent="0.3">
      <c r="AA2193" s="80" t="s">
        <v>154</v>
      </c>
      <c r="AB2193" s="80" t="s">
        <v>147</v>
      </c>
      <c r="AC2193" s="80" t="s">
        <v>55</v>
      </c>
      <c r="AD2193" s="80" t="s">
        <v>4</v>
      </c>
      <c r="AE2193" s="80" t="s">
        <v>7</v>
      </c>
      <c r="AF2193" s="80" t="s">
        <v>145</v>
      </c>
      <c r="AG2193" s="80">
        <v>774822.90971498564</v>
      </c>
      <c r="AH2193" s="80">
        <v>0.78875424000000005</v>
      </c>
      <c r="AI2193">
        <f t="shared" si="105"/>
        <v>2020</v>
      </c>
    </row>
    <row r="2194" spans="27:35" x14ac:dyDescent="0.3">
      <c r="AA2194" s="80" t="s">
        <v>154</v>
      </c>
      <c r="AB2194" s="80" t="s">
        <v>147</v>
      </c>
      <c r="AC2194" s="80" t="s">
        <v>55</v>
      </c>
      <c r="AD2194" s="80" t="s">
        <v>4</v>
      </c>
      <c r="AE2194" s="80" t="s">
        <v>8</v>
      </c>
      <c r="AF2194" s="80" t="s">
        <v>145</v>
      </c>
      <c r="AG2194" s="80">
        <v>306248.53862417862</v>
      </c>
      <c r="AH2194" s="80">
        <v>1.5887985200000001</v>
      </c>
      <c r="AI2194">
        <f t="shared" si="105"/>
        <v>2020</v>
      </c>
    </row>
    <row r="2195" spans="27:35" x14ac:dyDescent="0.3">
      <c r="AA2195" s="80" t="s">
        <v>154</v>
      </c>
      <c r="AB2195" s="80" t="s">
        <v>147</v>
      </c>
      <c r="AC2195" s="80" t="s">
        <v>55</v>
      </c>
      <c r="AD2195" s="80" t="s">
        <v>4</v>
      </c>
      <c r="AE2195" s="80" t="s">
        <v>9</v>
      </c>
      <c r="AF2195" s="80" t="s">
        <v>145</v>
      </c>
      <c r="AG2195" s="80">
        <v>174557.86553223804</v>
      </c>
      <c r="AH2195" s="80">
        <v>0.90560004999999999</v>
      </c>
      <c r="AI2195">
        <f t="shared" si="105"/>
        <v>2020</v>
      </c>
    </row>
    <row r="2196" spans="27:35" x14ac:dyDescent="0.3">
      <c r="AA2196" s="80" t="s">
        <v>154</v>
      </c>
      <c r="AB2196" s="80" t="s">
        <v>147</v>
      </c>
      <c r="AC2196" s="80" t="s">
        <v>55</v>
      </c>
      <c r="AD2196" s="80" t="s">
        <v>4</v>
      </c>
      <c r="AE2196" s="80" t="s">
        <v>6</v>
      </c>
      <c r="AF2196" s="80" t="s">
        <v>145</v>
      </c>
      <c r="AG2196" s="80">
        <v>55843.028730694205</v>
      </c>
      <c r="AH2196" s="80" t="s">
        <v>33</v>
      </c>
      <c r="AI2196">
        <f t="shared" si="105"/>
        <v>2020</v>
      </c>
    </row>
    <row r="2197" spans="27:35" x14ac:dyDescent="0.3">
      <c r="AA2197" s="80" t="s">
        <v>154</v>
      </c>
      <c r="AB2197" s="80" t="s">
        <v>147</v>
      </c>
      <c r="AC2197" s="80" t="s">
        <v>55</v>
      </c>
      <c r="AD2197" s="80" t="s">
        <v>4</v>
      </c>
      <c r="AE2197" s="80" t="s">
        <v>10</v>
      </c>
      <c r="AF2197" s="80" t="s">
        <v>145</v>
      </c>
      <c r="AG2197" s="80">
        <v>5744.0482188239694</v>
      </c>
      <c r="AH2197" s="80">
        <v>2.7130682300000002</v>
      </c>
      <c r="AI2197">
        <f t="shared" si="105"/>
        <v>2020</v>
      </c>
    </row>
    <row r="2198" spans="27:35" x14ac:dyDescent="0.3">
      <c r="AA2198" s="80" t="s">
        <v>154</v>
      </c>
      <c r="AB2198" s="80" t="s">
        <v>147</v>
      </c>
      <c r="AC2198" s="80" t="s">
        <v>55</v>
      </c>
      <c r="AD2198" s="80" t="s">
        <v>11</v>
      </c>
      <c r="AE2198" s="80" t="s">
        <v>8</v>
      </c>
      <c r="AF2198" s="80" t="s">
        <v>145</v>
      </c>
      <c r="AG2198" s="80">
        <v>77231.119506679475</v>
      </c>
      <c r="AH2198" s="80">
        <v>1.09347471</v>
      </c>
      <c r="AI2198">
        <f t="shared" si="105"/>
        <v>2020</v>
      </c>
    </row>
    <row r="2199" spans="27:35" x14ac:dyDescent="0.3">
      <c r="AA2199" s="80" t="s">
        <v>154</v>
      </c>
      <c r="AB2199" s="80" t="s">
        <v>147</v>
      </c>
      <c r="AC2199" s="80" t="s">
        <v>55</v>
      </c>
      <c r="AD2199" s="80" t="s">
        <v>11</v>
      </c>
      <c r="AE2199" s="80" t="s">
        <v>9</v>
      </c>
      <c r="AF2199" s="80" t="s">
        <v>145</v>
      </c>
      <c r="AG2199" s="80">
        <v>20605.778284244239</v>
      </c>
      <c r="AH2199" s="80">
        <v>0.71895487999999996</v>
      </c>
      <c r="AI2199">
        <f t="shared" si="105"/>
        <v>2020</v>
      </c>
    </row>
    <row r="2200" spans="27:35" x14ac:dyDescent="0.3">
      <c r="AA2200" s="80" t="s">
        <v>154</v>
      </c>
      <c r="AB2200" s="80" t="s">
        <v>147</v>
      </c>
      <c r="AC2200" s="80" t="s">
        <v>55</v>
      </c>
      <c r="AD2200" s="80" t="s">
        <v>11</v>
      </c>
      <c r="AE2200" s="80" t="s">
        <v>10</v>
      </c>
      <c r="AF2200" s="80" t="s">
        <v>145</v>
      </c>
      <c r="AG2200" s="80">
        <v>985.02256694808602</v>
      </c>
      <c r="AH2200" s="80">
        <v>1.67073911</v>
      </c>
      <c r="AI2200">
        <f t="shared" si="105"/>
        <v>2020</v>
      </c>
    </row>
    <row r="2201" spans="27:35" x14ac:dyDescent="0.3">
      <c r="AA2201" s="80" t="s">
        <v>154</v>
      </c>
      <c r="AB2201" s="80" t="s">
        <v>147</v>
      </c>
      <c r="AC2201" s="80" t="s">
        <v>55</v>
      </c>
      <c r="AD2201" s="80" t="s">
        <v>11</v>
      </c>
      <c r="AE2201" s="80" t="s">
        <v>12</v>
      </c>
      <c r="AF2201" s="80" t="s">
        <v>145</v>
      </c>
      <c r="AG2201" s="80">
        <v>11219.381671775132</v>
      </c>
      <c r="AH2201" s="80">
        <v>0.68633657000000003</v>
      </c>
      <c r="AI2201">
        <f t="shared" si="105"/>
        <v>2020</v>
      </c>
    </row>
    <row r="2202" spans="27:35" x14ac:dyDescent="0.3">
      <c r="AA2202" s="80" t="s">
        <v>154</v>
      </c>
      <c r="AB2202" s="80" t="s">
        <v>147</v>
      </c>
      <c r="AC2202" s="80" t="s">
        <v>56</v>
      </c>
      <c r="AD2202" s="80" t="s">
        <v>27</v>
      </c>
      <c r="AE2202" s="80" t="s">
        <v>28</v>
      </c>
      <c r="AF2202" s="80" t="s">
        <v>145</v>
      </c>
      <c r="AG2202" s="80">
        <v>235</v>
      </c>
      <c r="AH2202" s="80" t="s">
        <v>33</v>
      </c>
      <c r="AI2202">
        <f t="shared" si="105"/>
        <v>2020</v>
      </c>
    </row>
    <row r="2203" spans="27:35" x14ac:dyDescent="0.3">
      <c r="AA2203" s="80" t="s">
        <v>154</v>
      </c>
      <c r="AB2203" s="80" t="s">
        <v>147</v>
      </c>
      <c r="AC2203" s="80" t="s">
        <v>56</v>
      </c>
      <c r="AD2203" s="80" t="s">
        <v>20</v>
      </c>
      <c r="AE2203" s="80" t="s">
        <v>5</v>
      </c>
      <c r="AF2203" s="80" t="s">
        <v>145</v>
      </c>
      <c r="AG2203" s="80">
        <v>25</v>
      </c>
      <c r="AH2203" s="80" t="s">
        <v>33</v>
      </c>
      <c r="AI2203">
        <f t="shared" si="105"/>
        <v>2020</v>
      </c>
    </row>
    <row r="2204" spans="27:35" x14ac:dyDescent="0.3">
      <c r="AA2204" s="80" t="s">
        <v>154</v>
      </c>
      <c r="AB2204" s="80" t="s">
        <v>147</v>
      </c>
      <c r="AC2204" s="80" t="s">
        <v>56</v>
      </c>
      <c r="AD2204" s="80" t="s">
        <v>20</v>
      </c>
      <c r="AE2204" s="80" t="s">
        <v>7</v>
      </c>
      <c r="AF2204" s="80" t="s">
        <v>145</v>
      </c>
      <c r="AG2204" s="80">
        <v>12113.347306966782</v>
      </c>
      <c r="AH2204" s="80" t="s">
        <v>33</v>
      </c>
      <c r="AI2204">
        <f t="shared" si="105"/>
        <v>2020</v>
      </c>
    </row>
    <row r="2205" spans="27:35" x14ac:dyDescent="0.3">
      <c r="AA2205" s="80" t="s">
        <v>154</v>
      </c>
      <c r="AB2205" s="80" t="s">
        <v>147</v>
      </c>
      <c r="AC2205" s="80" t="s">
        <v>56</v>
      </c>
      <c r="AD2205" s="80" t="s">
        <v>20</v>
      </c>
      <c r="AE2205" s="80" t="s">
        <v>14</v>
      </c>
      <c r="AF2205" s="80" t="s">
        <v>145</v>
      </c>
      <c r="AG2205" s="80">
        <v>3713.1333299875259</v>
      </c>
      <c r="AH2205" s="80" t="s">
        <v>33</v>
      </c>
      <c r="AI2205">
        <f t="shared" si="105"/>
        <v>2020</v>
      </c>
    </row>
    <row r="2206" spans="27:35" x14ac:dyDescent="0.3">
      <c r="AA2206" s="80" t="s">
        <v>154</v>
      </c>
      <c r="AB2206" s="80" t="s">
        <v>147</v>
      </c>
      <c r="AC2206" s="80" t="s">
        <v>56</v>
      </c>
      <c r="AD2206" s="80" t="s">
        <v>20</v>
      </c>
      <c r="AE2206" s="80" t="s">
        <v>6</v>
      </c>
      <c r="AF2206" s="80" t="s">
        <v>145</v>
      </c>
      <c r="AG2206" s="80">
        <v>483.1333329975605</v>
      </c>
      <c r="AH2206" s="80" t="s">
        <v>33</v>
      </c>
      <c r="AI2206">
        <f t="shared" si="105"/>
        <v>2020</v>
      </c>
    </row>
    <row r="2207" spans="27:35" x14ac:dyDescent="0.3">
      <c r="AA2207" s="80" t="s">
        <v>154</v>
      </c>
      <c r="AB2207" s="80" t="s">
        <v>147</v>
      </c>
      <c r="AC2207" s="80" t="s">
        <v>56</v>
      </c>
      <c r="AD2207" s="80" t="s">
        <v>24</v>
      </c>
      <c r="AE2207" s="80" t="s">
        <v>22</v>
      </c>
      <c r="AF2207" s="80" t="s">
        <v>145</v>
      </c>
      <c r="AG2207" s="80">
        <v>659.5032240152359</v>
      </c>
      <c r="AH2207" s="80" t="s">
        <v>33</v>
      </c>
      <c r="AI2207">
        <f t="shared" si="105"/>
        <v>2020</v>
      </c>
    </row>
    <row r="2208" spans="27:35" x14ac:dyDescent="0.3">
      <c r="AA2208" s="80" t="s">
        <v>154</v>
      </c>
      <c r="AB2208" s="80" t="s">
        <v>147</v>
      </c>
      <c r="AC2208" s="80" t="s">
        <v>56</v>
      </c>
      <c r="AD2208" s="80" t="s">
        <v>24</v>
      </c>
      <c r="AE2208" s="80" t="s">
        <v>23</v>
      </c>
      <c r="AF2208" s="80" t="s">
        <v>145</v>
      </c>
      <c r="AG2208" s="80">
        <v>439.78171998262405</v>
      </c>
      <c r="AH2208" s="80" t="s">
        <v>33</v>
      </c>
      <c r="AI2208">
        <f t="shared" si="105"/>
        <v>2020</v>
      </c>
    </row>
    <row r="2209" spans="27:35" x14ac:dyDescent="0.3">
      <c r="AA2209" s="80" t="s">
        <v>154</v>
      </c>
      <c r="AB2209" s="80" t="s">
        <v>147</v>
      </c>
      <c r="AC2209" s="80" t="s">
        <v>56</v>
      </c>
      <c r="AD2209" s="80" t="s">
        <v>116</v>
      </c>
      <c r="AE2209" s="80" t="s">
        <v>22</v>
      </c>
      <c r="AF2209" s="80" t="s">
        <v>145</v>
      </c>
      <c r="AG2209" s="80">
        <v>926.74945706129074</v>
      </c>
      <c r="AH2209" s="80" t="s">
        <v>33</v>
      </c>
      <c r="AI2209">
        <f t="shared" si="105"/>
        <v>2020</v>
      </c>
    </row>
    <row r="2210" spans="27:35" x14ac:dyDescent="0.3">
      <c r="AA2210" s="80" t="s">
        <v>154</v>
      </c>
      <c r="AB2210" s="80" t="s">
        <v>147</v>
      </c>
      <c r="AC2210" s="80" t="s">
        <v>56</v>
      </c>
      <c r="AD2210" s="80" t="s">
        <v>116</v>
      </c>
      <c r="AE2210" s="80" t="s">
        <v>23</v>
      </c>
      <c r="AF2210" s="80" t="s">
        <v>145</v>
      </c>
      <c r="AG2210" s="80">
        <v>1099.7548320330679</v>
      </c>
      <c r="AH2210" s="80" t="s">
        <v>33</v>
      </c>
      <c r="AI2210">
        <f t="shared" si="105"/>
        <v>2020</v>
      </c>
    </row>
    <row r="2211" spans="27:35" x14ac:dyDescent="0.3">
      <c r="AA2211" s="80" t="s">
        <v>154</v>
      </c>
      <c r="AB2211" s="80" t="s">
        <v>147</v>
      </c>
      <c r="AC2211" s="80" t="s">
        <v>56</v>
      </c>
      <c r="AD2211" s="80" t="s">
        <v>26</v>
      </c>
      <c r="AE2211" s="80" t="s">
        <v>18</v>
      </c>
      <c r="AF2211" s="80" t="s">
        <v>145</v>
      </c>
      <c r="AG2211" s="80">
        <v>9089.5559009835124</v>
      </c>
      <c r="AH2211" s="80" t="s">
        <v>33</v>
      </c>
      <c r="AI2211">
        <f t="shared" si="105"/>
        <v>2020</v>
      </c>
    </row>
    <row r="2212" spans="27:35" x14ac:dyDescent="0.3">
      <c r="AA2212" s="80" t="s">
        <v>154</v>
      </c>
      <c r="AB2212" s="80" t="s">
        <v>147</v>
      </c>
      <c r="AC2212" s="80" t="s">
        <v>56</v>
      </c>
      <c r="AD2212" s="80" t="s">
        <v>26</v>
      </c>
      <c r="AE2212" s="80" t="s">
        <v>19</v>
      </c>
      <c r="AF2212" s="80" t="s">
        <v>145</v>
      </c>
      <c r="AG2212" s="80">
        <v>16806.308562278748</v>
      </c>
      <c r="AH2212" s="80" t="s">
        <v>33</v>
      </c>
      <c r="AI2212">
        <f t="shared" si="105"/>
        <v>2020</v>
      </c>
    </row>
    <row r="2213" spans="27:35" x14ac:dyDescent="0.3">
      <c r="AA2213" s="80" t="s">
        <v>154</v>
      </c>
      <c r="AB2213" s="80" t="s">
        <v>147</v>
      </c>
      <c r="AC2213" s="80" t="s">
        <v>56</v>
      </c>
      <c r="AD2213" s="80" t="s">
        <v>26</v>
      </c>
      <c r="AE2213" s="80" t="s">
        <v>17</v>
      </c>
      <c r="AF2213" s="80" t="s">
        <v>145</v>
      </c>
      <c r="AG2213" s="80">
        <v>1012.8064480423927</v>
      </c>
      <c r="AH2213" s="80" t="s">
        <v>33</v>
      </c>
      <c r="AI2213">
        <f t="shared" si="105"/>
        <v>2020</v>
      </c>
    </row>
    <row r="2214" spans="27:35" x14ac:dyDescent="0.3">
      <c r="AA2214" s="80" t="s">
        <v>154</v>
      </c>
      <c r="AB2214" s="80" t="s">
        <v>147</v>
      </c>
      <c r="AC2214" s="80" t="s">
        <v>56</v>
      </c>
      <c r="AD2214" s="80" t="s">
        <v>25</v>
      </c>
      <c r="AE2214" s="80" t="s">
        <v>18</v>
      </c>
      <c r="AF2214" s="80" t="s">
        <v>145</v>
      </c>
      <c r="AG2214" s="80">
        <v>92</v>
      </c>
      <c r="AH2214" s="80" t="s">
        <v>33</v>
      </c>
      <c r="AI2214">
        <f t="shared" si="105"/>
        <v>2020</v>
      </c>
    </row>
    <row r="2215" spans="27:35" x14ac:dyDescent="0.3">
      <c r="AA2215" s="80" t="s">
        <v>154</v>
      </c>
      <c r="AB2215" s="80" t="s">
        <v>147</v>
      </c>
      <c r="AC2215" s="80" t="s">
        <v>56</v>
      </c>
      <c r="AD2215" s="80" t="s">
        <v>25</v>
      </c>
      <c r="AE2215" s="80" t="s">
        <v>19</v>
      </c>
      <c r="AF2215" s="80" t="s">
        <v>145</v>
      </c>
      <c r="AG2215" s="80">
        <v>2300.9268800094724</v>
      </c>
      <c r="AH2215" s="80" t="s">
        <v>33</v>
      </c>
      <c r="AI2215">
        <f t="shared" si="105"/>
        <v>2020</v>
      </c>
    </row>
    <row r="2216" spans="27:35" x14ac:dyDescent="0.3">
      <c r="AA2216" s="80" t="s">
        <v>154</v>
      </c>
      <c r="AB2216" s="80" t="s">
        <v>147</v>
      </c>
      <c r="AC2216" s="80" t="s">
        <v>56</v>
      </c>
      <c r="AD2216" s="80" t="s">
        <v>25</v>
      </c>
      <c r="AE2216" s="80" t="s">
        <v>17</v>
      </c>
      <c r="AF2216" s="80" t="s">
        <v>145</v>
      </c>
      <c r="AG2216" s="80">
        <v>617.33333298563957</v>
      </c>
      <c r="AH2216" s="80" t="s">
        <v>33</v>
      </c>
      <c r="AI2216">
        <f t="shared" si="105"/>
        <v>2020</v>
      </c>
    </row>
    <row r="2217" spans="27:35" x14ac:dyDescent="0.3">
      <c r="AA2217" s="80" t="s">
        <v>154</v>
      </c>
      <c r="AB2217" s="80" t="s">
        <v>147</v>
      </c>
      <c r="AC2217" s="80" t="s">
        <v>56</v>
      </c>
      <c r="AD2217" s="80" t="s">
        <v>16</v>
      </c>
      <c r="AE2217" s="80" t="s">
        <v>18</v>
      </c>
      <c r="AF2217" s="80" t="s">
        <v>149</v>
      </c>
      <c r="AG2217" s="80">
        <v>12</v>
      </c>
      <c r="AH2217" s="80" t="s">
        <v>33</v>
      </c>
      <c r="AI2217">
        <f t="shared" si="105"/>
        <v>2020</v>
      </c>
    </row>
    <row r="2218" spans="27:35" x14ac:dyDescent="0.3">
      <c r="AA2218" s="80" t="s">
        <v>154</v>
      </c>
      <c r="AB2218" s="80" t="s">
        <v>147</v>
      </c>
      <c r="AC2218" s="80" t="s">
        <v>56</v>
      </c>
      <c r="AD2218" s="80" t="s">
        <v>16</v>
      </c>
      <c r="AE2218" s="80" t="s">
        <v>18</v>
      </c>
      <c r="AF2218" s="80" t="s">
        <v>145</v>
      </c>
      <c r="AG2218" s="80">
        <v>7386.4675171673298</v>
      </c>
      <c r="AH2218" s="80" t="s">
        <v>33</v>
      </c>
      <c r="AI2218">
        <f t="shared" si="105"/>
        <v>2020</v>
      </c>
    </row>
    <row r="2219" spans="27:35" x14ac:dyDescent="0.3">
      <c r="AA2219" s="80" t="s">
        <v>154</v>
      </c>
      <c r="AB2219" s="80" t="s">
        <v>147</v>
      </c>
      <c r="AC2219" s="80" t="s">
        <v>56</v>
      </c>
      <c r="AD2219" s="80" t="s">
        <v>16</v>
      </c>
      <c r="AE2219" s="80" t="s">
        <v>19</v>
      </c>
      <c r="AF2219" s="80" t="s">
        <v>145</v>
      </c>
      <c r="AG2219" s="80">
        <v>6328.4945701062679</v>
      </c>
      <c r="AH2219" s="80" t="s">
        <v>33</v>
      </c>
      <c r="AI2219">
        <f t="shared" si="105"/>
        <v>2020</v>
      </c>
    </row>
    <row r="2220" spans="27:35" x14ac:dyDescent="0.3">
      <c r="AA2220" s="80" t="s">
        <v>154</v>
      </c>
      <c r="AB2220" s="80" t="s">
        <v>147</v>
      </c>
      <c r="AC2220" s="80" t="s">
        <v>56</v>
      </c>
      <c r="AD2220" s="80" t="s">
        <v>16</v>
      </c>
      <c r="AE2220" s="80" t="s">
        <v>17</v>
      </c>
      <c r="AF2220" s="80" t="s">
        <v>145</v>
      </c>
      <c r="AG2220" s="80">
        <v>3699.5999400988221</v>
      </c>
      <c r="AH2220" s="80" t="s">
        <v>33</v>
      </c>
      <c r="AI2220">
        <f t="shared" si="105"/>
        <v>2020</v>
      </c>
    </row>
    <row r="2221" spans="27:35" x14ac:dyDescent="0.3">
      <c r="AA2221" s="80" t="s">
        <v>154</v>
      </c>
      <c r="AB2221" s="80" t="s">
        <v>147</v>
      </c>
      <c r="AC2221" s="80" t="s">
        <v>56</v>
      </c>
      <c r="AD2221" s="80" t="s">
        <v>13</v>
      </c>
      <c r="AE2221" s="80" t="s">
        <v>5</v>
      </c>
      <c r="AF2221" s="80" t="s">
        <v>145</v>
      </c>
      <c r="AG2221" s="80">
        <v>29.096773996949196</v>
      </c>
      <c r="AH2221" s="80" t="s">
        <v>33</v>
      </c>
      <c r="AI2221">
        <f t="shared" si="105"/>
        <v>2020</v>
      </c>
    </row>
    <row r="2222" spans="27:35" x14ac:dyDescent="0.3">
      <c r="AA2222" s="80" t="s">
        <v>154</v>
      </c>
      <c r="AB2222" s="80" t="s">
        <v>147</v>
      </c>
      <c r="AC2222" s="80" t="s">
        <v>56</v>
      </c>
      <c r="AD2222" s="80" t="s">
        <v>13</v>
      </c>
      <c r="AE2222" s="80" t="s">
        <v>7</v>
      </c>
      <c r="AF2222" s="80" t="s">
        <v>145</v>
      </c>
      <c r="AG2222" s="80">
        <v>7939.9602089375257</v>
      </c>
      <c r="AH2222" s="80">
        <v>0.71186106000000005</v>
      </c>
      <c r="AI2222">
        <f t="shared" si="105"/>
        <v>2020</v>
      </c>
    </row>
    <row r="2223" spans="27:35" x14ac:dyDescent="0.3">
      <c r="AA2223" s="80" t="s">
        <v>154</v>
      </c>
      <c r="AB2223" s="80" t="s">
        <v>147</v>
      </c>
      <c r="AC2223" s="80" t="s">
        <v>56</v>
      </c>
      <c r="AD2223" s="80" t="s">
        <v>13</v>
      </c>
      <c r="AE2223" s="80" t="s">
        <v>14</v>
      </c>
      <c r="AF2223" s="80" t="s">
        <v>145</v>
      </c>
      <c r="AG2223" s="80">
        <v>26386.649171158671</v>
      </c>
      <c r="AH2223" s="80">
        <v>1.14663268</v>
      </c>
      <c r="AI2223">
        <f t="shared" si="105"/>
        <v>2020</v>
      </c>
    </row>
    <row r="2224" spans="27:35" x14ac:dyDescent="0.3">
      <c r="AA2224" s="80" t="s">
        <v>154</v>
      </c>
      <c r="AB2224" s="80" t="s">
        <v>147</v>
      </c>
      <c r="AC2224" s="80" t="s">
        <v>56</v>
      </c>
      <c r="AD2224" s="80" t="s">
        <v>13</v>
      </c>
      <c r="AE2224" s="80" t="s">
        <v>6</v>
      </c>
      <c r="AF2224" s="80" t="s">
        <v>145</v>
      </c>
      <c r="AG2224" s="80">
        <v>143.78171899914742</v>
      </c>
      <c r="AH2224" s="80" t="s">
        <v>33</v>
      </c>
      <c r="AI2224">
        <f t="shared" si="105"/>
        <v>2020</v>
      </c>
    </row>
    <row r="2225" spans="27:35" x14ac:dyDescent="0.3">
      <c r="AA2225" s="80" t="s">
        <v>154</v>
      </c>
      <c r="AB2225" s="80" t="s">
        <v>147</v>
      </c>
      <c r="AC2225" s="80" t="s">
        <v>56</v>
      </c>
      <c r="AD2225" s="80" t="s">
        <v>15</v>
      </c>
      <c r="AE2225" s="80" t="s">
        <v>14</v>
      </c>
      <c r="AF2225" s="80" t="s">
        <v>145</v>
      </c>
      <c r="AG2225" s="80">
        <v>22709.897784728557</v>
      </c>
      <c r="AH2225" s="80">
        <v>1.09287161</v>
      </c>
      <c r="AI2225">
        <f t="shared" si="105"/>
        <v>2020</v>
      </c>
    </row>
    <row r="2226" spans="27:35" x14ac:dyDescent="0.3">
      <c r="AA2226" s="80" t="s">
        <v>154</v>
      </c>
      <c r="AB2226" s="80" t="s">
        <v>147</v>
      </c>
      <c r="AC2226" s="80" t="s">
        <v>56</v>
      </c>
      <c r="AD2226" s="80" t="s">
        <v>15</v>
      </c>
      <c r="AE2226" s="80" t="s">
        <v>12</v>
      </c>
      <c r="AF2226" s="80" t="s">
        <v>145</v>
      </c>
      <c r="AG2226" s="80">
        <v>888.43333300948143</v>
      </c>
      <c r="AH2226" s="80">
        <v>0.49060564000000001</v>
      </c>
      <c r="AI2226">
        <f t="shared" si="105"/>
        <v>2020</v>
      </c>
    </row>
    <row r="2227" spans="27:35" x14ac:dyDescent="0.3">
      <c r="AA2227" s="80" t="s">
        <v>154</v>
      </c>
      <c r="AB2227" s="80" t="s">
        <v>147</v>
      </c>
      <c r="AC2227" s="80" t="s">
        <v>56</v>
      </c>
      <c r="AD2227" s="80" t="s">
        <v>4</v>
      </c>
      <c r="AE2227" s="80" t="s">
        <v>5</v>
      </c>
      <c r="AF2227" s="80" t="s">
        <v>145</v>
      </c>
      <c r="AG2227" s="80">
        <v>4402.8051701001823</v>
      </c>
      <c r="AH2227" s="80" t="s">
        <v>33</v>
      </c>
      <c r="AI2227">
        <f t="shared" si="105"/>
        <v>2020</v>
      </c>
    </row>
    <row r="2228" spans="27:35" x14ac:dyDescent="0.3">
      <c r="AA2228" s="80" t="s">
        <v>154</v>
      </c>
      <c r="AB2228" s="80" t="s">
        <v>147</v>
      </c>
      <c r="AC2228" s="80" t="s">
        <v>56</v>
      </c>
      <c r="AD2228" s="80" t="s">
        <v>4</v>
      </c>
      <c r="AE2228" s="80" t="s">
        <v>7</v>
      </c>
      <c r="AF2228" s="80" t="s">
        <v>145</v>
      </c>
      <c r="AG2228" s="80">
        <v>231478.57572849095</v>
      </c>
      <c r="AH2228" s="80">
        <v>0.81204308000000003</v>
      </c>
      <c r="AI2228">
        <f t="shared" si="105"/>
        <v>2020</v>
      </c>
    </row>
    <row r="2229" spans="27:35" x14ac:dyDescent="0.3">
      <c r="AA2229" s="80" t="s">
        <v>154</v>
      </c>
      <c r="AB2229" s="80" t="s">
        <v>147</v>
      </c>
      <c r="AC2229" s="80" t="s">
        <v>56</v>
      </c>
      <c r="AD2229" s="80" t="s">
        <v>4</v>
      </c>
      <c r="AE2229" s="80" t="s">
        <v>8</v>
      </c>
      <c r="AF2229" s="80" t="s">
        <v>145</v>
      </c>
      <c r="AG2229" s="80">
        <v>88185.970949683338</v>
      </c>
      <c r="AH2229" s="80">
        <v>1.58116005</v>
      </c>
      <c r="AI2229">
        <f t="shared" si="105"/>
        <v>2020</v>
      </c>
    </row>
    <row r="2230" spans="27:35" x14ac:dyDescent="0.3">
      <c r="AA2230" s="80" t="s">
        <v>154</v>
      </c>
      <c r="AB2230" s="80" t="s">
        <v>147</v>
      </c>
      <c r="AC2230" s="80" t="s">
        <v>56</v>
      </c>
      <c r="AD2230" s="80" t="s">
        <v>4</v>
      </c>
      <c r="AE2230" s="80" t="s">
        <v>9</v>
      </c>
      <c r="AF2230" s="80" t="s">
        <v>145</v>
      </c>
      <c r="AG2230" s="80">
        <v>52885.742977645248</v>
      </c>
      <c r="AH2230" s="80">
        <v>0.91876533999999999</v>
      </c>
      <c r="AI2230">
        <f t="shared" si="105"/>
        <v>2020</v>
      </c>
    </row>
    <row r="2231" spans="27:35" x14ac:dyDescent="0.3">
      <c r="AA2231" s="80" t="s">
        <v>154</v>
      </c>
      <c r="AB2231" s="80" t="s">
        <v>147</v>
      </c>
      <c r="AC2231" s="80" t="s">
        <v>56</v>
      </c>
      <c r="AD2231" s="80" t="s">
        <v>4</v>
      </c>
      <c r="AE2231" s="80" t="s">
        <v>6</v>
      </c>
      <c r="AF2231" s="80" t="s">
        <v>145</v>
      </c>
      <c r="AG2231" s="80">
        <v>16594.761218246073</v>
      </c>
      <c r="AH2231" s="80" t="s">
        <v>33</v>
      </c>
      <c r="AI2231">
        <f t="shared" si="105"/>
        <v>2020</v>
      </c>
    </row>
    <row r="2232" spans="27:35" x14ac:dyDescent="0.3">
      <c r="AA2232" s="80" t="s">
        <v>154</v>
      </c>
      <c r="AB2232" s="80" t="s">
        <v>147</v>
      </c>
      <c r="AC2232" s="80" t="s">
        <v>56</v>
      </c>
      <c r="AD2232" s="80" t="s">
        <v>4</v>
      </c>
      <c r="AE2232" s="80" t="s">
        <v>10</v>
      </c>
      <c r="AF2232" s="80" t="s">
        <v>145</v>
      </c>
      <c r="AG2232" s="80">
        <v>1835.310685865581</v>
      </c>
      <c r="AH2232" s="80">
        <v>2.7670089</v>
      </c>
      <c r="AI2232">
        <f t="shared" si="105"/>
        <v>2020</v>
      </c>
    </row>
    <row r="2233" spans="27:35" x14ac:dyDescent="0.3">
      <c r="AA2233" s="80" t="s">
        <v>154</v>
      </c>
      <c r="AB2233" s="80" t="s">
        <v>147</v>
      </c>
      <c r="AC2233" s="80" t="s">
        <v>56</v>
      </c>
      <c r="AD2233" s="80" t="s">
        <v>11</v>
      </c>
      <c r="AE2233" s="80" t="s">
        <v>8</v>
      </c>
      <c r="AF2233" s="80" t="s">
        <v>145</v>
      </c>
      <c r="AG2233" s="80">
        <v>23291.350227311254</v>
      </c>
      <c r="AH2233" s="80">
        <v>1.0838431799999999</v>
      </c>
      <c r="AI2233">
        <f t="shared" si="105"/>
        <v>2020</v>
      </c>
    </row>
    <row r="2234" spans="27:35" x14ac:dyDescent="0.3">
      <c r="AA2234" s="80" t="s">
        <v>154</v>
      </c>
      <c r="AB2234" s="80" t="s">
        <v>147</v>
      </c>
      <c r="AC2234" s="80" t="s">
        <v>56</v>
      </c>
      <c r="AD2234" s="80" t="s">
        <v>11</v>
      </c>
      <c r="AE2234" s="80" t="s">
        <v>9</v>
      </c>
      <c r="AF2234" s="80" t="s">
        <v>145</v>
      </c>
      <c r="AG2234" s="80">
        <v>6158.0784250535071</v>
      </c>
      <c r="AH2234" s="80">
        <v>0.74470477000000002</v>
      </c>
      <c r="AI2234">
        <f t="shared" si="105"/>
        <v>2020</v>
      </c>
    </row>
    <row r="2235" spans="27:35" x14ac:dyDescent="0.3">
      <c r="AA2235" s="80" t="s">
        <v>154</v>
      </c>
      <c r="AB2235" s="80" t="s">
        <v>147</v>
      </c>
      <c r="AC2235" s="80" t="s">
        <v>56</v>
      </c>
      <c r="AD2235" s="80" t="s">
        <v>11</v>
      </c>
      <c r="AE2235" s="80" t="s">
        <v>10</v>
      </c>
      <c r="AF2235" s="80" t="s">
        <v>145</v>
      </c>
      <c r="AG2235" s="80">
        <v>303.84300601482391</v>
      </c>
      <c r="AH2235" s="80">
        <v>1.6686074399999999</v>
      </c>
      <c r="AI2235">
        <f t="shared" si="105"/>
        <v>2020</v>
      </c>
    </row>
    <row r="2236" spans="27:35" x14ac:dyDescent="0.3">
      <c r="AA2236" s="80" t="s">
        <v>154</v>
      </c>
      <c r="AB2236" s="80" t="s">
        <v>147</v>
      </c>
      <c r="AC2236" s="80" t="s">
        <v>56</v>
      </c>
      <c r="AD2236" s="80" t="s">
        <v>11</v>
      </c>
      <c r="AE2236" s="80" t="s">
        <v>12</v>
      </c>
      <c r="AF2236" s="80" t="s">
        <v>145</v>
      </c>
      <c r="AG2236" s="80">
        <v>2821.2752599827945</v>
      </c>
      <c r="AH2236" s="80">
        <v>0.70152468000000001</v>
      </c>
      <c r="AI2236">
        <f t="shared" si="105"/>
        <v>2020</v>
      </c>
    </row>
    <row r="2237" spans="27:35" x14ac:dyDescent="0.3">
      <c r="AA2237" s="80" t="s">
        <v>154</v>
      </c>
      <c r="AB2237" s="80" t="s">
        <v>147</v>
      </c>
      <c r="AC2237" s="80" t="s">
        <v>57</v>
      </c>
      <c r="AD2237" s="80" t="s">
        <v>27</v>
      </c>
      <c r="AE2237" s="80" t="s">
        <v>28</v>
      </c>
      <c r="AF2237" s="80" t="s">
        <v>145</v>
      </c>
      <c r="AG2237" s="80">
        <v>514</v>
      </c>
      <c r="AH2237" s="80" t="s">
        <v>33</v>
      </c>
      <c r="AI2237">
        <f t="shared" si="105"/>
        <v>2020</v>
      </c>
    </row>
    <row r="2238" spans="27:35" x14ac:dyDescent="0.3">
      <c r="AA2238" s="80" t="s">
        <v>154</v>
      </c>
      <c r="AB2238" s="80" t="s">
        <v>147</v>
      </c>
      <c r="AC2238" s="80" t="s">
        <v>57</v>
      </c>
      <c r="AD2238" s="80" t="s">
        <v>20</v>
      </c>
      <c r="AE2238" s="80" t="s">
        <v>5</v>
      </c>
      <c r="AF2238" s="80" t="s">
        <v>145</v>
      </c>
      <c r="AG2238" s="80">
        <v>60</v>
      </c>
      <c r="AH2238" s="80" t="s">
        <v>33</v>
      </c>
      <c r="AI2238">
        <f t="shared" si="105"/>
        <v>2020</v>
      </c>
    </row>
    <row r="2239" spans="27:35" x14ac:dyDescent="0.3">
      <c r="AA2239" s="80" t="s">
        <v>154</v>
      </c>
      <c r="AB2239" s="80" t="s">
        <v>147</v>
      </c>
      <c r="AC2239" s="80" t="s">
        <v>57</v>
      </c>
      <c r="AD2239" s="80" t="s">
        <v>20</v>
      </c>
      <c r="AE2239" s="80" t="s">
        <v>7</v>
      </c>
      <c r="AF2239" s="80" t="s">
        <v>145</v>
      </c>
      <c r="AG2239" s="80">
        <v>21718.883857186884</v>
      </c>
      <c r="AH2239" s="80" t="s">
        <v>33</v>
      </c>
      <c r="AI2239">
        <f t="shared" si="105"/>
        <v>2020</v>
      </c>
    </row>
    <row r="2240" spans="27:35" x14ac:dyDescent="0.3">
      <c r="AA2240" s="80" t="s">
        <v>154</v>
      </c>
      <c r="AB2240" s="80" t="s">
        <v>147</v>
      </c>
      <c r="AC2240" s="80" t="s">
        <v>57</v>
      </c>
      <c r="AD2240" s="80" t="s">
        <v>20</v>
      </c>
      <c r="AE2240" s="80" t="s">
        <v>14</v>
      </c>
      <c r="AF2240" s="80" t="s">
        <v>145</v>
      </c>
      <c r="AG2240" s="80">
        <v>7101.3075199127197</v>
      </c>
      <c r="AH2240" s="80" t="s">
        <v>33</v>
      </c>
      <c r="AI2240">
        <f t="shared" si="105"/>
        <v>2020</v>
      </c>
    </row>
    <row r="2241" spans="27:35" x14ac:dyDescent="0.3">
      <c r="AA2241" s="80" t="s">
        <v>154</v>
      </c>
      <c r="AB2241" s="80" t="s">
        <v>147</v>
      </c>
      <c r="AC2241" s="80" t="s">
        <v>57</v>
      </c>
      <c r="AD2241" s="80" t="s">
        <v>20</v>
      </c>
      <c r="AE2241" s="80" t="s">
        <v>6</v>
      </c>
      <c r="AF2241" s="80" t="s">
        <v>145</v>
      </c>
      <c r="AG2241" s="80">
        <v>929.61290299892426</v>
      </c>
      <c r="AH2241" s="80" t="s">
        <v>33</v>
      </c>
      <c r="AI2241">
        <f t="shared" si="105"/>
        <v>2020</v>
      </c>
    </row>
    <row r="2242" spans="27:35" x14ac:dyDescent="0.3">
      <c r="AA2242" s="80" t="s">
        <v>154</v>
      </c>
      <c r="AB2242" s="80" t="s">
        <v>147</v>
      </c>
      <c r="AC2242" s="80" t="s">
        <v>57</v>
      </c>
      <c r="AD2242" s="80" t="s">
        <v>24</v>
      </c>
      <c r="AE2242" s="80" t="s">
        <v>22</v>
      </c>
      <c r="AF2242" s="80" t="s">
        <v>145</v>
      </c>
      <c r="AG2242" s="80">
        <v>553.6408560089767</v>
      </c>
      <c r="AH2242" s="80" t="s">
        <v>33</v>
      </c>
      <c r="AI2242">
        <f t="shared" si="105"/>
        <v>2020</v>
      </c>
    </row>
    <row r="2243" spans="27:35" x14ac:dyDescent="0.3">
      <c r="AA2243" s="80" t="s">
        <v>154</v>
      </c>
      <c r="AB2243" s="80" t="s">
        <v>147</v>
      </c>
      <c r="AC2243" s="80" t="s">
        <v>57</v>
      </c>
      <c r="AD2243" s="80" t="s">
        <v>24</v>
      </c>
      <c r="AE2243" s="80" t="s">
        <v>23</v>
      </c>
      <c r="AF2243" s="80" t="s">
        <v>145</v>
      </c>
      <c r="AG2243" s="80">
        <v>450.1720390021801</v>
      </c>
      <c r="AH2243" s="80" t="s">
        <v>33</v>
      </c>
      <c r="AI2243">
        <f t="shared" si="105"/>
        <v>2020</v>
      </c>
    </row>
    <row r="2244" spans="27:35" x14ac:dyDescent="0.3">
      <c r="AA2244" s="80" t="s">
        <v>154</v>
      </c>
      <c r="AB2244" s="80" t="s">
        <v>147</v>
      </c>
      <c r="AC2244" s="80" t="s">
        <v>57</v>
      </c>
      <c r="AD2244" s="80" t="s">
        <v>116</v>
      </c>
      <c r="AE2244" s="80" t="s">
        <v>22</v>
      </c>
      <c r="AF2244" s="80" t="s">
        <v>145</v>
      </c>
      <c r="AG2244" s="80">
        <v>2511.0935320295393</v>
      </c>
      <c r="AH2244" s="80" t="s">
        <v>33</v>
      </c>
      <c r="AI2244">
        <f t="shared" si="105"/>
        <v>2020</v>
      </c>
    </row>
    <row r="2245" spans="27:35" x14ac:dyDescent="0.3">
      <c r="AA2245" s="80" t="s">
        <v>154</v>
      </c>
      <c r="AB2245" s="80" t="s">
        <v>147</v>
      </c>
      <c r="AC2245" s="80" t="s">
        <v>57</v>
      </c>
      <c r="AD2245" s="80" t="s">
        <v>116</v>
      </c>
      <c r="AE2245" s="80" t="s">
        <v>23</v>
      </c>
      <c r="AF2245" s="80" t="s">
        <v>145</v>
      </c>
      <c r="AG2245" s="80">
        <v>2139.0451530329883</v>
      </c>
      <c r="AH2245" s="80" t="s">
        <v>33</v>
      </c>
      <c r="AI2245">
        <f t="shared" si="105"/>
        <v>2020</v>
      </c>
    </row>
    <row r="2246" spans="27:35" x14ac:dyDescent="0.3">
      <c r="AA2246" s="80" t="s">
        <v>154</v>
      </c>
      <c r="AB2246" s="80" t="s">
        <v>147</v>
      </c>
      <c r="AC2246" s="80" t="s">
        <v>57</v>
      </c>
      <c r="AD2246" s="80" t="s">
        <v>26</v>
      </c>
      <c r="AE2246" s="80" t="s">
        <v>18</v>
      </c>
      <c r="AF2246" s="80" t="s">
        <v>145</v>
      </c>
      <c r="AG2246" s="80">
        <v>11312.122555043548</v>
      </c>
      <c r="AH2246" s="80" t="s">
        <v>33</v>
      </c>
      <c r="AI2246">
        <f t="shared" si="105"/>
        <v>2020</v>
      </c>
    </row>
    <row r="2247" spans="27:35" x14ac:dyDescent="0.3">
      <c r="AA2247" s="80" t="s">
        <v>154</v>
      </c>
      <c r="AB2247" s="80" t="s">
        <v>147</v>
      </c>
      <c r="AC2247" s="80" t="s">
        <v>57</v>
      </c>
      <c r="AD2247" s="80" t="s">
        <v>26</v>
      </c>
      <c r="AE2247" s="80" t="s">
        <v>19</v>
      </c>
      <c r="AF2247" s="80" t="s">
        <v>145</v>
      </c>
      <c r="AG2247" s="80">
        <v>16957.549437161535</v>
      </c>
      <c r="AH2247" s="80" t="s">
        <v>33</v>
      </c>
      <c r="AI2247">
        <f t="shared" si="105"/>
        <v>2020</v>
      </c>
    </row>
    <row r="2248" spans="27:35" x14ac:dyDescent="0.3">
      <c r="AA2248" s="80" t="s">
        <v>154</v>
      </c>
      <c r="AB2248" s="80" t="s">
        <v>147</v>
      </c>
      <c r="AC2248" s="80" t="s">
        <v>57</v>
      </c>
      <c r="AD2248" s="80" t="s">
        <v>26</v>
      </c>
      <c r="AE2248" s="80" t="s">
        <v>17</v>
      </c>
      <c r="AF2248" s="80" t="s">
        <v>145</v>
      </c>
      <c r="AG2248" s="80">
        <v>1255.4720390439034</v>
      </c>
      <c r="AH2248" s="80" t="s">
        <v>33</v>
      </c>
      <c r="AI2248">
        <f t="shared" si="105"/>
        <v>2020</v>
      </c>
    </row>
    <row r="2249" spans="27:35" x14ac:dyDescent="0.3">
      <c r="AA2249" s="80" t="s">
        <v>154</v>
      </c>
      <c r="AB2249" s="80" t="s">
        <v>147</v>
      </c>
      <c r="AC2249" s="80" t="s">
        <v>57</v>
      </c>
      <c r="AD2249" s="80" t="s">
        <v>25</v>
      </c>
      <c r="AE2249" s="80" t="s">
        <v>18</v>
      </c>
      <c r="AF2249" s="80" t="s">
        <v>145</v>
      </c>
      <c r="AG2249" s="80">
        <v>307.766665995121</v>
      </c>
      <c r="AH2249" s="80" t="s">
        <v>33</v>
      </c>
      <c r="AI2249">
        <f t="shared" si="105"/>
        <v>2020</v>
      </c>
    </row>
    <row r="2250" spans="27:35" x14ac:dyDescent="0.3">
      <c r="AA2250" s="80" t="s">
        <v>154</v>
      </c>
      <c r="AB2250" s="80" t="s">
        <v>147</v>
      </c>
      <c r="AC2250" s="80" t="s">
        <v>57</v>
      </c>
      <c r="AD2250" s="80" t="s">
        <v>25</v>
      </c>
      <c r="AE2250" s="80" t="s">
        <v>19</v>
      </c>
      <c r="AF2250" s="80" t="s">
        <v>145</v>
      </c>
      <c r="AG2250" s="80">
        <v>2387.1032239757478</v>
      </c>
      <c r="AH2250" s="80" t="s">
        <v>33</v>
      </c>
      <c r="AI2250">
        <f t="shared" ref="AI2250:AI2313" si="106">VALUE(LEFT(AA2250,4))</f>
        <v>2020</v>
      </c>
    </row>
    <row r="2251" spans="27:35" x14ac:dyDescent="0.3">
      <c r="AA2251" s="80" t="s">
        <v>154</v>
      </c>
      <c r="AB2251" s="80" t="s">
        <v>147</v>
      </c>
      <c r="AC2251" s="80" t="s">
        <v>57</v>
      </c>
      <c r="AD2251" s="80" t="s">
        <v>25</v>
      </c>
      <c r="AE2251" s="80" t="s">
        <v>17</v>
      </c>
      <c r="AF2251" s="80" t="s">
        <v>145</v>
      </c>
      <c r="AG2251" s="80">
        <v>901</v>
      </c>
      <c r="AH2251" s="80" t="s">
        <v>33</v>
      </c>
      <c r="AI2251">
        <f t="shared" si="106"/>
        <v>2020</v>
      </c>
    </row>
    <row r="2252" spans="27:35" x14ac:dyDescent="0.3">
      <c r="AA2252" s="80" t="s">
        <v>154</v>
      </c>
      <c r="AB2252" s="80" t="s">
        <v>147</v>
      </c>
      <c r="AC2252" s="80" t="s">
        <v>57</v>
      </c>
      <c r="AD2252" s="80" t="s">
        <v>16</v>
      </c>
      <c r="AE2252" s="80" t="s">
        <v>18</v>
      </c>
      <c r="AF2252" s="80" t="s">
        <v>149</v>
      </c>
      <c r="AG2252" s="80">
        <v>6</v>
      </c>
      <c r="AH2252" s="80" t="s">
        <v>33</v>
      </c>
      <c r="AI2252">
        <f t="shared" si="106"/>
        <v>2020</v>
      </c>
    </row>
    <row r="2253" spans="27:35" x14ac:dyDescent="0.3">
      <c r="AA2253" s="80" t="s">
        <v>154</v>
      </c>
      <c r="AB2253" s="80" t="s">
        <v>147</v>
      </c>
      <c r="AC2253" s="80" t="s">
        <v>57</v>
      </c>
      <c r="AD2253" s="80" t="s">
        <v>16</v>
      </c>
      <c r="AE2253" s="80" t="s">
        <v>18</v>
      </c>
      <c r="AF2253" s="80" t="s">
        <v>145</v>
      </c>
      <c r="AG2253" s="80">
        <v>13778.667414352298</v>
      </c>
      <c r="AH2253" s="80" t="s">
        <v>33</v>
      </c>
      <c r="AI2253">
        <f t="shared" si="106"/>
        <v>2020</v>
      </c>
    </row>
    <row r="2254" spans="27:35" x14ac:dyDescent="0.3">
      <c r="AA2254" s="80" t="s">
        <v>154</v>
      </c>
      <c r="AB2254" s="80" t="s">
        <v>147</v>
      </c>
      <c r="AC2254" s="80" t="s">
        <v>57</v>
      </c>
      <c r="AD2254" s="80" t="s">
        <v>16</v>
      </c>
      <c r="AE2254" s="80" t="s">
        <v>19</v>
      </c>
      <c r="AF2254" s="80" t="s">
        <v>149</v>
      </c>
      <c r="AG2254" s="80">
        <v>6</v>
      </c>
      <c r="AH2254" s="80" t="s">
        <v>33</v>
      </c>
      <c r="AI2254">
        <f t="shared" si="106"/>
        <v>2020</v>
      </c>
    </row>
    <row r="2255" spans="27:35" x14ac:dyDescent="0.3">
      <c r="AA2255" s="80" t="s">
        <v>154</v>
      </c>
      <c r="AB2255" s="80" t="s">
        <v>147</v>
      </c>
      <c r="AC2255" s="80" t="s">
        <v>57</v>
      </c>
      <c r="AD2255" s="80" t="s">
        <v>16</v>
      </c>
      <c r="AE2255" s="80" t="s">
        <v>19</v>
      </c>
      <c r="AF2255" s="80" t="s">
        <v>145</v>
      </c>
      <c r="AG2255" s="80">
        <v>10602.290249116719</v>
      </c>
      <c r="AH2255" s="80" t="s">
        <v>33</v>
      </c>
      <c r="AI2255">
        <f t="shared" si="106"/>
        <v>2020</v>
      </c>
    </row>
    <row r="2256" spans="27:35" x14ac:dyDescent="0.3">
      <c r="AA2256" s="80" t="s">
        <v>154</v>
      </c>
      <c r="AB2256" s="80" t="s">
        <v>147</v>
      </c>
      <c r="AC2256" s="80" t="s">
        <v>57</v>
      </c>
      <c r="AD2256" s="80" t="s">
        <v>16</v>
      </c>
      <c r="AE2256" s="80" t="s">
        <v>17</v>
      </c>
      <c r="AF2256" s="80" t="s">
        <v>145</v>
      </c>
      <c r="AG2256" s="80">
        <v>7096.565468903631</v>
      </c>
      <c r="AH2256" s="80" t="s">
        <v>33</v>
      </c>
      <c r="AI2256">
        <f t="shared" si="106"/>
        <v>2020</v>
      </c>
    </row>
    <row r="2257" spans="27:35" x14ac:dyDescent="0.3">
      <c r="AA2257" s="80" t="s">
        <v>154</v>
      </c>
      <c r="AB2257" s="80" t="s">
        <v>147</v>
      </c>
      <c r="AC2257" s="80" t="s">
        <v>57</v>
      </c>
      <c r="AD2257" s="80" t="s">
        <v>13</v>
      </c>
      <c r="AE2257" s="80" t="s">
        <v>5</v>
      </c>
      <c r="AF2257" s="80" t="s">
        <v>145</v>
      </c>
      <c r="AG2257" s="80">
        <v>84.893541976809502</v>
      </c>
      <c r="AH2257" s="80" t="s">
        <v>33</v>
      </c>
      <c r="AI2257">
        <f t="shared" si="106"/>
        <v>2020</v>
      </c>
    </row>
    <row r="2258" spans="27:35" x14ac:dyDescent="0.3">
      <c r="AA2258" s="80" t="s">
        <v>154</v>
      </c>
      <c r="AB2258" s="80" t="s">
        <v>147</v>
      </c>
      <c r="AC2258" s="80" t="s">
        <v>57</v>
      </c>
      <c r="AD2258" s="80" t="s">
        <v>13</v>
      </c>
      <c r="AE2258" s="80" t="s">
        <v>7</v>
      </c>
      <c r="AF2258" s="80" t="s">
        <v>145</v>
      </c>
      <c r="AG2258" s="80">
        <v>23464.64190992713</v>
      </c>
      <c r="AH2258" s="80">
        <v>0.69582555999999995</v>
      </c>
      <c r="AI2258">
        <f t="shared" si="106"/>
        <v>2020</v>
      </c>
    </row>
    <row r="2259" spans="27:35" x14ac:dyDescent="0.3">
      <c r="AA2259" s="80" t="s">
        <v>154</v>
      </c>
      <c r="AB2259" s="80" t="s">
        <v>147</v>
      </c>
      <c r="AC2259" s="80" t="s">
        <v>57</v>
      </c>
      <c r="AD2259" s="80" t="s">
        <v>13</v>
      </c>
      <c r="AE2259" s="80" t="s">
        <v>14</v>
      </c>
      <c r="AF2259" s="80" t="s">
        <v>145</v>
      </c>
      <c r="AG2259" s="80">
        <v>57188.850031848997</v>
      </c>
      <c r="AH2259" s="80">
        <v>1.06004133</v>
      </c>
      <c r="AI2259">
        <f t="shared" si="106"/>
        <v>2020</v>
      </c>
    </row>
    <row r="2260" spans="27:35" x14ac:dyDescent="0.3">
      <c r="AA2260" s="80" t="s">
        <v>154</v>
      </c>
      <c r="AB2260" s="80" t="s">
        <v>147</v>
      </c>
      <c r="AC2260" s="80" t="s">
        <v>57</v>
      </c>
      <c r="AD2260" s="80" t="s">
        <v>13</v>
      </c>
      <c r="AE2260" s="80" t="s">
        <v>6</v>
      </c>
      <c r="AF2260" s="80" t="s">
        <v>145</v>
      </c>
      <c r="AG2260" s="80">
        <v>386.30214801430702</v>
      </c>
      <c r="AH2260" s="80" t="s">
        <v>33</v>
      </c>
      <c r="AI2260">
        <f t="shared" si="106"/>
        <v>2020</v>
      </c>
    </row>
    <row r="2261" spans="27:35" x14ac:dyDescent="0.3">
      <c r="AA2261" s="80" t="s">
        <v>154</v>
      </c>
      <c r="AB2261" s="80" t="s">
        <v>147</v>
      </c>
      <c r="AC2261" s="80" t="s">
        <v>57</v>
      </c>
      <c r="AD2261" s="80" t="s">
        <v>15</v>
      </c>
      <c r="AE2261" s="80" t="s">
        <v>14</v>
      </c>
      <c r="AF2261" s="80" t="s">
        <v>145</v>
      </c>
      <c r="AG2261" s="80">
        <v>44153.253671642393</v>
      </c>
      <c r="AH2261" s="80">
        <v>1.0067199</v>
      </c>
      <c r="AI2261">
        <f t="shared" si="106"/>
        <v>2020</v>
      </c>
    </row>
    <row r="2262" spans="27:35" x14ac:dyDescent="0.3">
      <c r="AA2262" s="80" t="s">
        <v>154</v>
      </c>
      <c r="AB2262" s="80" t="s">
        <v>147</v>
      </c>
      <c r="AC2262" s="80" t="s">
        <v>57</v>
      </c>
      <c r="AD2262" s="80" t="s">
        <v>15</v>
      </c>
      <c r="AE2262" s="80" t="s">
        <v>12</v>
      </c>
      <c r="AF2262" s="80" t="s">
        <v>145</v>
      </c>
      <c r="AG2262" s="80">
        <v>2021</v>
      </c>
      <c r="AH2262" s="80">
        <v>0.50343979000000005</v>
      </c>
      <c r="AI2262">
        <f t="shared" si="106"/>
        <v>2020</v>
      </c>
    </row>
    <row r="2263" spans="27:35" x14ac:dyDescent="0.3">
      <c r="AA2263" s="80" t="s">
        <v>154</v>
      </c>
      <c r="AB2263" s="80" t="s">
        <v>147</v>
      </c>
      <c r="AC2263" s="80" t="s">
        <v>57</v>
      </c>
      <c r="AD2263" s="80" t="s">
        <v>4</v>
      </c>
      <c r="AE2263" s="80" t="s">
        <v>5</v>
      </c>
      <c r="AF2263" s="80" t="s">
        <v>145</v>
      </c>
      <c r="AG2263" s="80">
        <v>11804.659599043429</v>
      </c>
      <c r="AH2263" s="80" t="s">
        <v>33</v>
      </c>
      <c r="AI2263">
        <f t="shared" si="106"/>
        <v>2020</v>
      </c>
    </row>
    <row r="2264" spans="27:35" x14ac:dyDescent="0.3">
      <c r="AA2264" s="80" t="s">
        <v>154</v>
      </c>
      <c r="AB2264" s="80" t="s">
        <v>147</v>
      </c>
      <c r="AC2264" s="80" t="s">
        <v>57</v>
      </c>
      <c r="AD2264" s="80" t="s">
        <v>4</v>
      </c>
      <c r="AE2264" s="80" t="s">
        <v>7</v>
      </c>
      <c r="AF2264" s="80" t="s">
        <v>145</v>
      </c>
      <c r="AG2264" s="80">
        <v>602226.0651283823</v>
      </c>
      <c r="AH2264" s="80">
        <v>0.81020718999999997</v>
      </c>
      <c r="AI2264">
        <f t="shared" si="106"/>
        <v>2020</v>
      </c>
    </row>
    <row r="2265" spans="27:35" x14ac:dyDescent="0.3">
      <c r="AA2265" s="80" t="s">
        <v>154</v>
      </c>
      <c r="AB2265" s="80" t="s">
        <v>147</v>
      </c>
      <c r="AC2265" s="80" t="s">
        <v>57</v>
      </c>
      <c r="AD2265" s="80" t="s">
        <v>4</v>
      </c>
      <c r="AE2265" s="80" t="s">
        <v>8</v>
      </c>
      <c r="AF2265" s="80" t="s">
        <v>145</v>
      </c>
      <c r="AG2265" s="80">
        <v>224027.24837618321</v>
      </c>
      <c r="AH2265" s="80">
        <v>1.5163325599999999</v>
      </c>
      <c r="AI2265">
        <f t="shared" si="106"/>
        <v>2020</v>
      </c>
    </row>
    <row r="2266" spans="27:35" x14ac:dyDescent="0.3">
      <c r="AA2266" s="80" t="s">
        <v>154</v>
      </c>
      <c r="AB2266" s="80" t="s">
        <v>147</v>
      </c>
      <c r="AC2266" s="80" t="s">
        <v>57</v>
      </c>
      <c r="AD2266" s="80" t="s">
        <v>4</v>
      </c>
      <c r="AE2266" s="80" t="s">
        <v>9</v>
      </c>
      <c r="AF2266" s="80" t="s">
        <v>145</v>
      </c>
      <c r="AG2266" s="80">
        <v>129457.86173598468</v>
      </c>
      <c r="AH2266" s="80">
        <v>0.87141561000000001</v>
      </c>
      <c r="AI2266">
        <f t="shared" si="106"/>
        <v>2020</v>
      </c>
    </row>
    <row r="2267" spans="27:35" x14ac:dyDescent="0.3">
      <c r="AA2267" s="80" t="s">
        <v>154</v>
      </c>
      <c r="AB2267" s="80" t="s">
        <v>147</v>
      </c>
      <c r="AC2267" s="80" t="s">
        <v>57</v>
      </c>
      <c r="AD2267" s="80" t="s">
        <v>4</v>
      </c>
      <c r="AE2267" s="80" t="s">
        <v>6</v>
      </c>
      <c r="AF2267" s="80" t="s">
        <v>145</v>
      </c>
      <c r="AG2267" s="80">
        <v>43469.695463992655</v>
      </c>
      <c r="AH2267" s="80" t="s">
        <v>33</v>
      </c>
      <c r="AI2267">
        <f t="shared" si="106"/>
        <v>2020</v>
      </c>
    </row>
    <row r="2268" spans="27:35" x14ac:dyDescent="0.3">
      <c r="AA2268" s="80" t="s">
        <v>154</v>
      </c>
      <c r="AB2268" s="80" t="s">
        <v>147</v>
      </c>
      <c r="AC2268" s="80" t="s">
        <v>57</v>
      </c>
      <c r="AD2268" s="80" t="s">
        <v>4</v>
      </c>
      <c r="AE2268" s="80" t="s">
        <v>10</v>
      </c>
      <c r="AF2268" s="80" t="s">
        <v>145</v>
      </c>
      <c r="AG2268" s="80">
        <v>3528.6041688881814</v>
      </c>
      <c r="AH2268" s="80">
        <v>2.6781723400000002</v>
      </c>
      <c r="AI2268">
        <f t="shared" si="106"/>
        <v>2020</v>
      </c>
    </row>
    <row r="2269" spans="27:35" x14ac:dyDescent="0.3">
      <c r="AA2269" s="80" t="s">
        <v>154</v>
      </c>
      <c r="AB2269" s="80" t="s">
        <v>147</v>
      </c>
      <c r="AC2269" s="80" t="s">
        <v>57</v>
      </c>
      <c r="AD2269" s="80" t="s">
        <v>11</v>
      </c>
      <c r="AE2269" s="80" t="s">
        <v>8</v>
      </c>
      <c r="AF2269" s="80" t="s">
        <v>145</v>
      </c>
      <c r="AG2269" s="80">
        <v>45148.885404229164</v>
      </c>
      <c r="AH2269" s="80">
        <v>1.06142041</v>
      </c>
      <c r="AI2269">
        <f t="shared" si="106"/>
        <v>2020</v>
      </c>
    </row>
    <row r="2270" spans="27:35" x14ac:dyDescent="0.3">
      <c r="AA2270" s="80" t="s">
        <v>154</v>
      </c>
      <c r="AB2270" s="80" t="s">
        <v>147</v>
      </c>
      <c r="AC2270" s="80" t="s">
        <v>57</v>
      </c>
      <c r="AD2270" s="80" t="s">
        <v>11</v>
      </c>
      <c r="AE2270" s="80" t="s">
        <v>9</v>
      </c>
      <c r="AF2270" s="80" t="s">
        <v>145</v>
      </c>
      <c r="AG2270" s="80">
        <v>11768.767625052482</v>
      </c>
      <c r="AH2270" s="80">
        <v>0.68633188000000001</v>
      </c>
      <c r="AI2270">
        <f t="shared" si="106"/>
        <v>2020</v>
      </c>
    </row>
    <row r="2271" spans="27:35" x14ac:dyDescent="0.3">
      <c r="AA2271" s="80" t="s">
        <v>154</v>
      </c>
      <c r="AB2271" s="80" t="s">
        <v>147</v>
      </c>
      <c r="AC2271" s="80" t="s">
        <v>57</v>
      </c>
      <c r="AD2271" s="80" t="s">
        <v>11</v>
      </c>
      <c r="AE2271" s="80" t="s">
        <v>10</v>
      </c>
      <c r="AF2271" s="80" t="s">
        <v>145</v>
      </c>
      <c r="AG2271" s="80">
        <v>589.60214296728373</v>
      </c>
      <c r="AH2271" s="80">
        <v>1.6899351600000001</v>
      </c>
      <c r="AI2271">
        <f t="shared" si="106"/>
        <v>2020</v>
      </c>
    </row>
    <row r="2272" spans="27:35" x14ac:dyDescent="0.3">
      <c r="AA2272" s="80" t="s">
        <v>154</v>
      </c>
      <c r="AB2272" s="80" t="s">
        <v>147</v>
      </c>
      <c r="AC2272" s="80" t="s">
        <v>57</v>
      </c>
      <c r="AD2272" s="80" t="s">
        <v>11</v>
      </c>
      <c r="AE2272" s="80" t="s">
        <v>12</v>
      </c>
      <c r="AF2272" s="80" t="s">
        <v>145</v>
      </c>
      <c r="AG2272" s="80">
        <v>6078.8268489204347</v>
      </c>
      <c r="AH2272" s="80">
        <v>0.69111834999999999</v>
      </c>
      <c r="AI2272">
        <f t="shared" si="106"/>
        <v>2020</v>
      </c>
    </row>
    <row r="2273" spans="27:35" x14ac:dyDescent="0.3">
      <c r="AA2273" s="80" t="s">
        <v>154</v>
      </c>
      <c r="AB2273" s="80" t="s">
        <v>147</v>
      </c>
      <c r="AC2273" s="80" t="s">
        <v>58</v>
      </c>
      <c r="AD2273" s="80" t="s">
        <v>27</v>
      </c>
      <c r="AE2273" s="80" t="s">
        <v>28</v>
      </c>
      <c r="AF2273" s="80" t="s">
        <v>145</v>
      </c>
      <c r="AG2273" s="80">
        <v>744.266665995121</v>
      </c>
      <c r="AH2273" s="80" t="s">
        <v>33</v>
      </c>
      <c r="AI2273">
        <f t="shared" si="106"/>
        <v>2020</v>
      </c>
    </row>
    <row r="2274" spans="27:35" x14ac:dyDescent="0.3">
      <c r="AA2274" s="80" t="s">
        <v>154</v>
      </c>
      <c r="AB2274" s="80" t="s">
        <v>147</v>
      </c>
      <c r="AC2274" s="80" t="s">
        <v>58</v>
      </c>
      <c r="AD2274" s="80" t="s">
        <v>20</v>
      </c>
      <c r="AE2274" s="80" t="s">
        <v>5</v>
      </c>
      <c r="AF2274" s="80" t="s">
        <v>145</v>
      </c>
      <c r="AG2274" s="80">
        <v>55</v>
      </c>
      <c r="AH2274" s="80" t="s">
        <v>33</v>
      </c>
      <c r="AI2274">
        <f t="shared" si="106"/>
        <v>2020</v>
      </c>
    </row>
    <row r="2275" spans="27:35" x14ac:dyDescent="0.3">
      <c r="AA2275" s="80" t="s">
        <v>154</v>
      </c>
      <c r="AB2275" s="80" t="s">
        <v>147</v>
      </c>
      <c r="AC2275" s="80" t="s">
        <v>58</v>
      </c>
      <c r="AD2275" s="80" t="s">
        <v>20</v>
      </c>
      <c r="AE2275" s="80" t="s">
        <v>7</v>
      </c>
      <c r="AF2275" s="80" t="s">
        <v>145</v>
      </c>
      <c r="AG2275" s="80">
        <v>14875.938692960888</v>
      </c>
      <c r="AH2275" s="80" t="s">
        <v>33</v>
      </c>
      <c r="AI2275">
        <f t="shared" si="106"/>
        <v>2020</v>
      </c>
    </row>
    <row r="2276" spans="27:35" x14ac:dyDescent="0.3">
      <c r="AA2276" s="80" t="s">
        <v>154</v>
      </c>
      <c r="AB2276" s="80" t="s">
        <v>147</v>
      </c>
      <c r="AC2276" s="80" t="s">
        <v>58</v>
      </c>
      <c r="AD2276" s="80" t="s">
        <v>20</v>
      </c>
      <c r="AE2276" s="80" t="s">
        <v>14</v>
      </c>
      <c r="AF2276" s="80" t="s">
        <v>145</v>
      </c>
      <c r="AG2276" s="80">
        <v>4662.5118169561028</v>
      </c>
      <c r="AH2276" s="80" t="s">
        <v>33</v>
      </c>
      <c r="AI2276">
        <f t="shared" si="106"/>
        <v>2020</v>
      </c>
    </row>
    <row r="2277" spans="27:35" x14ac:dyDescent="0.3">
      <c r="AA2277" s="80" t="s">
        <v>154</v>
      </c>
      <c r="AB2277" s="80" t="s">
        <v>147</v>
      </c>
      <c r="AC2277" s="80" t="s">
        <v>58</v>
      </c>
      <c r="AD2277" s="80" t="s">
        <v>20</v>
      </c>
      <c r="AE2277" s="80" t="s">
        <v>6</v>
      </c>
      <c r="AF2277" s="80" t="s">
        <v>145</v>
      </c>
      <c r="AG2277" s="80">
        <v>656</v>
      </c>
      <c r="AH2277" s="80" t="s">
        <v>33</v>
      </c>
      <c r="AI2277">
        <f t="shared" si="106"/>
        <v>2020</v>
      </c>
    </row>
    <row r="2278" spans="27:35" x14ac:dyDescent="0.3">
      <c r="AA2278" s="80" t="s">
        <v>154</v>
      </c>
      <c r="AB2278" s="80" t="s">
        <v>147</v>
      </c>
      <c r="AC2278" s="80" t="s">
        <v>58</v>
      </c>
      <c r="AD2278" s="80" t="s">
        <v>24</v>
      </c>
      <c r="AE2278" s="80" t="s">
        <v>22</v>
      </c>
      <c r="AF2278" s="80" t="s">
        <v>145</v>
      </c>
      <c r="AG2278" s="80">
        <v>716.75053602829576</v>
      </c>
      <c r="AH2278" s="80" t="s">
        <v>33</v>
      </c>
      <c r="AI2278">
        <f t="shared" si="106"/>
        <v>2020</v>
      </c>
    </row>
    <row r="2279" spans="27:35" x14ac:dyDescent="0.3">
      <c r="AA2279" s="80" t="s">
        <v>154</v>
      </c>
      <c r="AB2279" s="80" t="s">
        <v>147</v>
      </c>
      <c r="AC2279" s="80" t="s">
        <v>58</v>
      </c>
      <c r="AD2279" s="80" t="s">
        <v>24</v>
      </c>
      <c r="AE2279" s="80" t="s">
        <v>23</v>
      </c>
      <c r="AF2279" s="80" t="s">
        <v>145</v>
      </c>
      <c r="AG2279" s="80">
        <v>429.99999807029963</v>
      </c>
      <c r="AH2279" s="80" t="s">
        <v>33</v>
      </c>
      <c r="AI2279">
        <f t="shared" si="106"/>
        <v>2020</v>
      </c>
    </row>
    <row r="2280" spans="27:35" x14ac:dyDescent="0.3">
      <c r="AA2280" s="80" t="s">
        <v>154</v>
      </c>
      <c r="AB2280" s="80" t="s">
        <v>147</v>
      </c>
      <c r="AC2280" s="80" t="s">
        <v>58</v>
      </c>
      <c r="AD2280" s="80" t="s">
        <v>116</v>
      </c>
      <c r="AE2280" s="80" t="s">
        <v>22</v>
      </c>
      <c r="AF2280" s="80" t="s">
        <v>145</v>
      </c>
      <c r="AG2280" s="80">
        <v>2437.3408299982548</v>
      </c>
      <c r="AH2280" s="80" t="s">
        <v>33</v>
      </c>
      <c r="AI2280">
        <f t="shared" si="106"/>
        <v>2020</v>
      </c>
    </row>
    <row r="2281" spans="27:35" x14ac:dyDescent="0.3">
      <c r="AA2281" s="80" t="s">
        <v>154</v>
      </c>
      <c r="AB2281" s="80" t="s">
        <v>147</v>
      </c>
      <c r="AC2281" s="80" t="s">
        <v>58</v>
      </c>
      <c r="AD2281" s="80" t="s">
        <v>116</v>
      </c>
      <c r="AE2281" s="80" t="s">
        <v>23</v>
      </c>
      <c r="AF2281" s="80" t="s">
        <v>145</v>
      </c>
      <c r="AG2281" s="80">
        <v>2099.8397780172527</v>
      </c>
      <c r="AH2281" s="80" t="s">
        <v>33</v>
      </c>
      <c r="AI2281">
        <f t="shared" si="106"/>
        <v>2020</v>
      </c>
    </row>
    <row r="2282" spans="27:35" x14ac:dyDescent="0.3">
      <c r="AA2282" s="80" t="s">
        <v>154</v>
      </c>
      <c r="AB2282" s="80" t="s">
        <v>147</v>
      </c>
      <c r="AC2282" s="80" t="s">
        <v>58</v>
      </c>
      <c r="AD2282" s="80" t="s">
        <v>26</v>
      </c>
      <c r="AE2282" s="80" t="s">
        <v>18</v>
      </c>
      <c r="AF2282" s="80" t="s">
        <v>145</v>
      </c>
      <c r="AG2282" s="80">
        <v>8646.2354671135545</v>
      </c>
      <c r="AH2282" s="80" t="s">
        <v>33</v>
      </c>
      <c r="AI2282">
        <f t="shared" si="106"/>
        <v>2020</v>
      </c>
    </row>
    <row r="2283" spans="27:35" x14ac:dyDescent="0.3">
      <c r="AA2283" s="80" t="s">
        <v>154</v>
      </c>
      <c r="AB2283" s="80" t="s">
        <v>147</v>
      </c>
      <c r="AC2283" s="80" t="s">
        <v>58</v>
      </c>
      <c r="AD2283" s="80" t="s">
        <v>26</v>
      </c>
      <c r="AE2283" s="80" t="s">
        <v>19</v>
      </c>
      <c r="AF2283" s="80" t="s">
        <v>145</v>
      </c>
      <c r="AG2283" s="80">
        <v>14020.903193216771</v>
      </c>
      <c r="AH2283" s="80" t="s">
        <v>33</v>
      </c>
      <c r="AI2283">
        <f t="shared" si="106"/>
        <v>2020</v>
      </c>
    </row>
    <row r="2284" spans="27:35" x14ac:dyDescent="0.3">
      <c r="AA2284" s="80" t="s">
        <v>154</v>
      </c>
      <c r="AB2284" s="80" t="s">
        <v>147</v>
      </c>
      <c r="AC2284" s="80" t="s">
        <v>58</v>
      </c>
      <c r="AD2284" s="80" t="s">
        <v>26</v>
      </c>
      <c r="AE2284" s="80" t="s">
        <v>17</v>
      </c>
      <c r="AF2284" s="80" t="s">
        <v>145</v>
      </c>
      <c r="AG2284" s="80">
        <v>1036.9677410125732</v>
      </c>
      <c r="AH2284" s="80" t="s">
        <v>33</v>
      </c>
      <c r="AI2284">
        <f t="shared" si="106"/>
        <v>2020</v>
      </c>
    </row>
    <row r="2285" spans="27:35" x14ac:dyDescent="0.3">
      <c r="AA2285" s="80" t="s">
        <v>154</v>
      </c>
      <c r="AB2285" s="80" t="s">
        <v>147</v>
      </c>
      <c r="AC2285" s="80" t="s">
        <v>58</v>
      </c>
      <c r="AD2285" s="80" t="s">
        <v>25</v>
      </c>
      <c r="AE2285" s="80" t="s">
        <v>18</v>
      </c>
      <c r="AF2285" s="80" t="s">
        <v>145</v>
      </c>
      <c r="AG2285" s="80">
        <v>199</v>
      </c>
      <c r="AH2285" s="80" t="s">
        <v>33</v>
      </c>
      <c r="AI2285">
        <f t="shared" si="106"/>
        <v>2020</v>
      </c>
    </row>
    <row r="2286" spans="27:35" x14ac:dyDescent="0.3">
      <c r="AA2286" s="80" t="s">
        <v>154</v>
      </c>
      <c r="AB2286" s="80" t="s">
        <v>147</v>
      </c>
      <c r="AC2286" s="80" t="s">
        <v>58</v>
      </c>
      <c r="AD2286" s="80" t="s">
        <v>25</v>
      </c>
      <c r="AE2286" s="80" t="s">
        <v>19</v>
      </c>
      <c r="AF2286" s="80" t="s">
        <v>145</v>
      </c>
      <c r="AG2286" s="80">
        <v>1646.4333319962025</v>
      </c>
      <c r="AH2286" s="80" t="s">
        <v>33</v>
      </c>
      <c r="AI2286">
        <f t="shared" si="106"/>
        <v>2020</v>
      </c>
    </row>
    <row r="2287" spans="27:35" x14ac:dyDescent="0.3">
      <c r="AA2287" s="80" t="s">
        <v>154</v>
      </c>
      <c r="AB2287" s="80" t="s">
        <v>147</v>
      </c>
      <c r="AC2287" s="80" t="s">
        <v>58</v>
      </c>
      <c r="AD2287" s="80" t="s">
        <v>25</v>
      </c>
      <c r="AE2287" s="80" t="s">
        <v>17</v>
      </c>
      <c r="AF2287" s="80" t="s">
        <v>145</v>
      </c>
      <c r="AG2287" s="80">
        <v>805.64516097307205</v>
      </c>
      <c r="AH2287" s="80" t="s">
        <v>33</v>
      </c>
      <c r="AI2287">
        <f t="shared" si="106"/>
        <v>2020</v>
      </c>
    </row>
    <row r="2288" spans="27:35" x14ac:dyDescent="0.3">
      <c r="AA2288" s="80" t="s">
        <v>154</v>
      </c>
      <c r="AB2288" s="80" t="s">
        <v>147</v>
      </c>
      <c r="AC2288" s="80" t="s">
        <v>58</v>
      </c>
      <c r="AD2288" s="80" t="s">
        <v>16</v>
      </c>
      <c r="AE2288" s="80" t="s">
        <v>18</v>
      </c>
      <c r="AF2288" s="80" t="s">
        <v>149</v>
      </c>
      <c r="AG2288" s="80">
        <v>5</v>
      </c>
      <c r="AH2288" s="80" t="s">
        <v>33</v>
      </c>
      <c r="AI2288">
        <f t="shared" si="106"/>
        <v>2020</v>
      </c>
    </row>
    <row r="2289" spans="27:35" x14ac:dyDescent="0.3">
      <c r="AA2289" s="80" t="s">
        <v>154</v>
      </c>
      <c r="AB2289" s="80" t="s">
        <v>147</v>
      </c>
      <c r="AC2289" s="80" t="s">
        <v>58</v>
      </c>
      <c r="AD2289" s="80" t="s">
        <v>16</v>
      </c>
      <c r="AE2289" s="80" t="s">
        <v>18</v>
      </c>
      <c r="AF2289" s="80" t="s">
        <v>145</v>
      </c>
      <c r="AG2289" s="80">
        <v>12903.39324130863</v>
      </c>
      <c r="AH2289" s="80" t="s">
        <v>33</v>
      </c>
      <c r="AI2289">
        <f t="shared" si="106"/>
        <v>2020</v>
      </c>
    </row>
    <row r="2290" spans="27:35" x14ac:dyDescent="0.3">
      <c r="AA2290" s="80" t="s">
        <v>154</v>
      </c>
      <c r="AB2290" s="80" t="s">
        <v>147</v>
      </c>
      <c r="AC2290" s="80" t="s">
        <v>58</v>
      </c>
      <c r="AD2290" s="80" t="s">
        <v>16</v>
      </c>
      <c r="AE2290" s="80" t="s">
        <v>19</v>
      </c>
      <c r="AF2290" s="80" t="s">
        <v>145</v>
      </c>
      <c r="AG2290" s="80">
        <v>8462.8461699523032</v>
      </c>
      <c r="AH2290" s="80" t="s">
        <v>33</v>
      </c>
      <c r="AI2290">
        <f t="shared" si="106"/>
        <v>2020</v>
      </c>
    </row>
    <row r="2291" spans="27:35" x14ac:dyDescent="0.3">
      <c r="AA2291" s="80" t="s">
        <v>154</v>
      </c>
      <c r="AB2291" s="80" t="s">
        <v>147</v>
      </c>
      <c r="AC2291" s="80" t="s">
        <v>58</v>
      </c>
      <c r="AD2291" s="80" t="s">
        <v>16</v>
      </c>
      <c r="AE2291" s="80" t="s">
        <v>17</v>
      </c>
      <c r="AF2291" s="80" t="s">
        <v>145</v>
      </c>
      <c r="AG2291" s="80">
        <v>6580.405284088105</v>
      </c>
      <c r="AH2291" s="80" t="s">
        <v>33</v>
      </c>
      <c r="AI2291">
        <f t="shared" si="106"/>
        <v>2020</v>
      </c>
    </row>
    <row r="2292" spans="27:35" x14ac:dyDescent="0.3">
      <c r="AA2292" s="80" t="s">
        <v>154</v>
      </c>
      <c r="AB2292" s="80" t="s">
        <v>147</v>
      </c>
      <c r="AC2292" s="80" t="s">
        <v>58</v>
      </c>
      <c r="AD2292" s="80" t="s">
        <v>13</v>
      </c>
      <c r="AE2292" s="80" t="s">
        <v>5</v>
      </c>
      <c r="AF2292" s="80" t="s">
        <v>145</v>
      </c>
      <c r="AG2292" s="80">
        <v>85.55268295109272</v>
      </c>
      <c r="AH2292" s="80" t="s">
        <v>33</v>
      </c>
      <c r="AI2292">
        <f t="shared" si="106"/>
        <v>2020</v>
      </c>
    </row>
    <row r="2293" spans="27:35" x14ac:dyDescent="0.3">
      <c r="AA2293" s="80" t="s">
        <v>154</v>
      </c>
      <c r="AB2293" s="80" t="s">
        <v>147</v>
      </c>
      <c r="AC2293" s="80" t="s">
        <v>58</v>
      </c>
      <c r="AD2293" s="80" t="s">
        <v>13</v>
      </c>
      <c r="AE2293" s="80" t="s">
        <v>7</v>
      </c>
      <c r="AF2293" s="80" t="s">
        <v>145</v>
      </c>
      <c r="AG2293" s="80">
        <v>23780.956958882511</v>
      </c>
      <c r="AH2293" s="80">
        <v>0.73172789999999999</v>
      </c>
      <c r="AI2293">
        <f t="shared" si="106"/>
        <v>2020</v>
      </c>
    </row>
    <row r="2294" spans="27:35" x14ac:dyDescent="0.3">
      <c r="AA2294" s="80" t="s">
        <v>154</v>
      </c>
      <c r="AB2294" s="80" t="s">
        <v>147</v>
      </c>
      <c r="AC2294" s="80" t="s">
        <v>58</v>
      </c>
      <c r="AD2294" s="80" t="s">
        <v>13</v>
      </c>
      <c r="AE2294" s="80" t="s">
        <v>14</v>
      </c>
      <c r="AF2294" s="80" t="s">
        <v>145</v>
      </c>
      <c r="AG2294" s="80">
        <v>54327.437105368823</v>
      </c>
      <c r="AH2294" s="80">
        <v>1.1045993300000001</v>
      </c>
      <c r="AI2294">
        <f t="shared" si="106"/>
        <v>2020</v>
      </c>
    </row>
    <row r="2295" spans="27:35" x14ac:dyDescent="0.3">
      <c r="AA2295" s="80" t="s">
        <v>154</v>
      </c>
      <c r="AB2295" s="80" t="s">
        <v>147</v>
      </c>
      <c r="AC2295" s="80" t="s">
        <v>58</v>
      </c>
      <c r="AD2295" s="80" t="s">
        <v>13</v>
      </c>
      <c r="AE2295" s="80" t="s">
        <v>6</v>
      </c>
      <c r="AF2295" s="80" t="s">
        <v>145</v>
      </c>
      <c r="AG2295" s="80">
        <v>468.48709296807647</v>
      </c>
      <c r="AH2295" s="80" t="s">
        <v>33</v>
      </c>
      <c r="AI2295">
        <f t="shared" si="106"/>
        <v>2020</v>
      </c>
    </row>
    <row r="2296" spans="27:35" x14ac:dyDescent="0.3">
      <c r="AA2296" s="80" t="s">
        <v>154</v>
      </c>
      <c r="AB2296" s="80" t="s">
        <v>147</v>
      </c>
      <c r="AC2296" s="80" t="s">
        <v>58</v>
      </c>
      <c r="AD2296" s="80" t="s">
        <v>15</v>
      </c>
      <c r="AE2296" s="80" t="s">
        <v>14</v>
      </c>
      <c r="AF2296" s="80" t="s">
        <v>145</v>
      </c>
      <c r="AG2296" s="80">
        <v>40113.222497828305</v>
      </c>
      <c r="AH2296" s="80">
        <v>1.01428838</v>
      </c>
      <c r="AI2296">
        <f t="shared" si="106"/>
        <v>2020</v>
      </c>
    </row>
    <row r="2297" spans="27:35" x14ac:dyDescent="0.3">
      <c r="AA2297" s="80" t="s">
        <v>154</v>
      </c>
      <c r="AB2297" s="80" t="s">
        <v>147</v>
      </c>
      <c r="AC2297" s="80" t="s">
        <v>58</v>
      </c>
      <c r="AD2297" s="80" t="s">
        <v>15</v>
      </c>
      <c r="AE2297" s="80" t="s">
        <v>12</v>
      </c>
      <c r="AF2297" s="80" t="s">
        <v>145</v>
      </c>
      <c r="AG2297" s="80">
        <v>2186.9677410274744</v>
      </c>
      <c r="AH2297" s="80">
        <v>0.51980574999999996</v>
      </c>
      <c r="AI2297">
        <f t="shared" si="106"/>
        <v>2020</v>
      </c>
    </row>
    <row r="2298" spans="27:35" x14ac:dyDescent="0.3">
      <c r="AA2298" s="80" t="s">
        <v>154</v>
      </c>
      <c r="AB2298" s="80" t="s">
        <v>147</v>
      </c>
      <c r="AC2298" s="80" t="s">
        <v>58</v>
      </c>
      <c r="AD2298" s="80" t="s">
        <v>4</v>
      </c>
      <c r="AE2298" s="80" t="s">
        <v>5</v>
      </c>
      <c r="AF2298" s="80" t="s">
        <v>145</v>
      </c>
      <c r="AG2298" s="80">
        <v>10497.887561697513</v>
      </c>
      <c r="AH2298" s="80" t="s">
        <v>33</v>
      </c>
      <c r="AI2298">
        <f t="shared" si="106"/>
        <v>2020</v>
      </c>
    </row>
    <row r="2299" spans="27:35" x14ac:dyDescent="0.3">
      <c r="AA2299" s="80" t="s">
        <v>154</v>
      </c>
      <c r="AB2299" s="80" t="s">
        <v>147</v>
      </c>
      <c r="AC2299" s="80" t="s">
        <v>58</v>
      </c>
      <c r="AD2299" s="80" t="s">
        <v>4</v>
      </c>
      <c r="AE2299" s="80" t="s">
        <v>7</v>
      </c>
      <c r="AF2299" s="80" t="s">
        <v>145</v>
      </c>
      <c r="AG2299" s="80">
        <v>548924.95892080292</v>
      </c>
      <c r="AH2299" s="80">
        <v>0.83108192999999997</v>
      </c>
      <c r="AI2299">
        <f t="shared" si="106"/>
        <v>2020</v>
      </c>
    </row>
    <row r="2300" spans="27:35" x14ac:dyDescent="0.3">
      <c r="AA2300" s="80" t="s">
        <v>154</v>
      </c>
      <c r="AB2300" s="80" t="s">
        <v>147</v>
      </c>
      <c r="AC2300" s="80" t="s">
        <v>58</v>
      </c>
      <c r="AD2300" s="80" t="s">
        <v>4</v>
      </c>
      <c r="AE2300" s="80" t="s">
        <v>8</v>
      </c>
      <c r="AF2300" s="80" t="s">
        <v>145</v>
      </c>
      <c r="AG2300" s="80">
        <v>210246.76136420295</v>
      </c>
      <c r="AH2300" s="80">
        <v>1.50573745</v>
      </c>
      <c r="AI2300">
        <f t="shared" si="106"/>
        <v>2020</v>
      </c>
    </row>
    <row r="2301" spans="27:35" x14ac:dyDescent="0.3">
      <c r="AA2301" s="80" t="s">
        <v>154</v>
      </c>
      <c r="AB2301" s="80" t="s">
        <v>147</v>
      </c>
      <c r="AC2301" s="80" t="s">
        <v>58</v>
      </c>
      <c r="AD2301" s="80" t="s">
        <v>4</v>
      </c>
      <c r="AE2301" s="80" t="s">
        <v>9</v>
      </c>
      <c r="AF2301" s="80" t="s">
        <v>145</v>
      </c>
      <c r="AG2301" s="80">
        <v>126494.33731115982</v>
      </c>
      <c r="AH2301" s="80">
        <v>0.90749402000000001</v>
      </c>
      <c r="AI2301">
        <f t="shared" si="106"/>
        <v>2020</v>
      </c>
    </row>
    <row r="2302" spans="27:35" x14ac:dyDescent="0.3">
      <c r="AA2302" s="80" t="s">
        <v>154</v>
      </c>
      <c r="AB2302" s="80" t="s">
        <v>147</v>
      </c>
      <c r="AC2302" s="80" t="s">
        <v>58</v>
      </c>
      <c r="AD2302" s="80" t="s">
        <v>4</v>
      </c>
      <c r="AE2302" s="80" t="s">
        <v>6</v>
      </c>
      <c r="AF2302" s="80" t="s">
        <v>145</v>
      </c>
      <c r="AG2302" s="80">
        <v>39888.42869907245</v>
      </c>
      <c r="AH2302" s="80" t="s">
        <v>33</v>
      </c>
      <c r="AI2302">
        <f t="shared" si="106"/>
        <v>2020</v>
      </c>
    </row>
    <row r="2303" spans="27:35" x14ac:dyDescent="0.3">
      <c r="AA2303" s="80" t="s">
        <v>154</v>
      </c>
      <c r="AB2303" s="80" t="s">
        <v>147</v>
      </c>
      <c r="AC2303" s="80" t="s">
        <v>58</v>
      </c>
      <c r="AD2303" s="80" t="s">
        <v>4</v>
      </c>
      <c r="AE2303" s="80" t="s">
        <v>10</v>
      </c>
      <c r="AF2303" s="80" t="s">
        <v>145</v>
      </c>
      <c r="AG2303" s="80">
        <v>4046.9567862600088</v>
      </c>
      <c r="AH2303" s="80">
        <v>2.7219380700000002</v>
      </c>
      <c r="AI2303">
        <f t="shared" si="106"/>
        <v>2020</v>
      </c>
    </row>
    <row r="2304" spans="27:35" x14ac:dyDescent="0.3">
      <c r="AA2304" s="80" t="s">
        <v>154</v>
      </c>
      <c r="AB2304" s="80" t="s">
        <v>147</v>
      </c>
      <c r="AC2304" s="80" t="s">
        <v>58</v>
      </c>
      <c r="AD2304" s="80" t="s">
        <v>11</v>
      </c>
      <c r="AE2304" s="80" t="s">
        <v>8</v>
      </c>
      <c r="AF2304" s="80" t="s">
        <v>145</v>
      </c>
      <c r="AG2304" s="80">
        <v>44891.05203191936</v>
      </c>
      <c r="AH2304" s="80">
        <v>1.0617447799999999</v>
      </c>
      <c r="AI2304">
        <f t="shared" si="106"/>
        <v>2020</v>
      </c>
    </row>
    <row r="2305" spans="27:35" x14ac:dyDescent="0.3">
      <c r="AA2305" s="80" t="s">
        <v>154</v>
      </c>
      <c r="AB2305" s="80" t="s">
        <v>147</v>
      </c>
      <c r="AC2305" s="80" t="s">
        <v>58</v>
      </c>
      <c r="AD2305" s="80" t="s">
        <v>11</v>
      </c>
      <c r="AE2305" s="80" t="s">
        <v>9</v>
      </c>
      <c r="AF2305" s="80" t="s">
        <v>145</v>
      </c>
      <c r="AG2305" s="80">
        <v>12503.399841848761</v>
      </c>
      <c r="AH2305" s="80">
        <v>0.70588313000000003</v>
      </c>
      <c r="AI2305">
        <f t="shared" si="106"/>
        <v>2020</v>
      </c>
    </row>
    <row r="2306" spans="27:35" x14ac:dyDescent="0.3">
      <c r="AA2306" s="80" t="s">
        <v>154</v>
      </c>
      <c r="AB2306" s="80" t="s">
        <v>147</v>
      </c>
      <c r="AC2306" s="80" t="s">
        <v>58</v>
      </c>
      <c r="AD2306" s="80" t="s">
        <v>11</v>
      </c>
      <c r="AE2306" s="80" t="s">
        <v>10</v>
      </c>
      <c r="AF2306" s="80" t="s">
        <v>145</v>
      </c>
      <c r="AG2306" s="80">
        <v>567.75913402438164</v>
      </c>
      <c r="AH2306" s="80">
        <v>1.5779675500000001</v>
      </c>
      <c r="AI2306">
        <f t="shared" si="106"/>
        <v>2020</v>
      </c>
    </row>
    <row r="2307" spans="27:35" x14ac:dyDescent="0.3">
      <c r="AA2307" s="80" t="s">
        <v>154</v>
      </c>
      <c r="AB2307" s="80" t="s">
        <v>147</v>
      </c>
      <c r="AC2307" s="80" t="s">
        <v>58</v>
      </c>
      <c r="AD2307" s="80" t="s">
        <v>11</v>
      </c>
      <c r="AE2307" s="80" t="s">
        <v>12</v>
      </c>
      <c r="AF2307" s="80" t="s">
        <v>145</v>
      </c>
      <c r="AG2307" s="80">
        <v>7555.2246991768479</v>
      </c>
      <c r="AH2307" s="80">
        <v>0.70723519999999995</v>
      </c>
      <c r="AI2307">
        <f t="shared" si="106"/>
        <v>2020</v>
      </c>
    </row>
    <row r="2308" spans="27:35" x14ac:dyDescent="0.3">
      <c r="AA2308" s="80" t="s">
        <v>154</v>
      </c>
      <c r="AB2308" s="80" t="s">
        <v>147</v>
      </c>
      <c r="AC2308" s="80" t="s">
        <v>59</v>
      </c>
      <c r="AD2308" s="80" t="s">
        <v>27</v>
      </c>
      <c r="AE2308" s="80" t="s">
        <v>28</v>
      </c>
      <c r="AF2308" s="80" t="s">
        <v>145</v>
      </c>
      <c r="AG2308" s="80">
        <v>223</v>
      </c>
      <c r="AH2308" s="80" t="s">
        <v>33</v>
      </c>
      <c r="AI2308">
        <f t="shared" si="106"/>
        <v>2020</v>
      </c>
    </row>
    <row r="2309" spans="27:35" x14ac:dyDescent="0.3">
      <c r="AA2309" s="80" t="s">
        <v>154</v>
      </c>
      <c r="AB2309" s="80" t="s">
        <v>147</v>
      </c>
      <c r="AC2309" s="80" t="s">
        <v>59</v>
      </c>
      <c r="AD2309" s="80" t="s">
        <v>20</v>
      </c>
      <c r="AE2309" s="80" t="s">
        <v>5</v>
      </c>
      <c r="AF2309" s="80" t="s">
        <v>145</v>
      </c>
      <c r="AG2309" s="80">
        <v>31</v>
      </c>
      <c r="AH2309" s="80" t="s">
        <v>33</v>
      </c>
      <c r="AI2309">
        <f t="shared" si="106"/>
        <v>2020</v>
      </c>
    </row>
    <row r="2310" spans="27:35" x14ac:dyDescent="0.3">
      <c r="AA2310" s="80" t="s">
        <v>154</v>
      </c>
      <c r="AB2310" s="80" t="s">
        <v>147</v>
      </c>
      <c r="AC2310" s="80" t="s">
        <v>59</v>
      </c>
      <c r="AD2310" s="80" t="s">
        <v>20</v>
      </c>
      <c r="AE2310" s="80" t="s">
        <v>7</v>
      </c>
      <c r="AF2310" s="80" t="s">
        <v>145</v>
      </c>
      <c r="AG2310" s="80">
        <v>10466.481708183885</v>
      </c>
      <c r="AH2310" s="80" t="s">
        <v>33</v>
      </c>
      <c r="AI2310">
        <f t="shared" si="106"/>
        <v>2020</v>
      </c>
    </row>
    <row r="2311" spans="27:35" x14ac:dyDescent="0.3">
      <c r="AA2311" s="80" t="s">
        <v>154</v>
      </c>
      <c r="AB2311" s="80" t="s">
        <v>147</v>
      </c>
      <c r="AC2311" s="80" t="s">
        <v>59</v>
      </c>
      <c r="AD2311" s="80" t="s">
        <v>20</v>
      </c>
      <c r="AE2311" s="80" t="s">
        <v>14</v>
      </c>
      <c r="AF2311" s="80" t="s">
        <v>145</v>
      </c>
      <c r="AG2311" s="80">
        <v>2924.5225760601461</v>
      </c>
      <c r="AH2311" s="80" t="s">
        <v>33</v>
      </c>
      <c r="AI2311">
        <f t="shared" si="106"/>
        <v>2020</v>
      </c>
    </row>
    <row r="2312" spans="27:35" x14ac:dyDescent="0.3">
      <c r="AA2312" s="80" t="s">
        <v>154</v>
      </c>
      <c r="AB2312" s="80" t="s">
        <v>147</v>
      </c>
      <c r="AC2312" s="80" t="s">
        <v>59</v>
      </c>
      <c r="AD2312" s="80" t="s">
        <v>20</v>
      </c>
      <c r="AE2312" s="80" t="s">
        <v>6</v>
      </c>
      <c r="AF2312" s="80" t="s">
        <v>145</v>
      </c>
      <c r="AG2312" s="80">
        <v>485.4193539917469</v>
      </c>
      <c r="AH2312" s="80" t="s">
        <v>33</v>
      </c>
      <c r="AI2312">
        <f t="shared" si="106"/>
        <v>2020</v>
      </c>
    </row>
    <row r="2313" spans="27:35" x14ac:dyDescent="0.3">
      <c r="AA2313" s="80" t="s">
        <v>154</v>
      </c>
      <c r="AB2313" s="80" t="s">
        <v>147</v>
      </c>
      <c r="AC2313" s="80" t="s">
        <v>59</v>
      </c>
      <c r="AD2313" s="80" t="s">
        <v>24</v>
      </c>
      <c r="AE2313" s="80" t="s">
        <v>22</v>
      </c>
      <c r="AF2313" s="80" t="s">
        <v>145</v>
      </c>
      <c r="AG2313" s="80">
        <v>524.93010701239109</v>
      </c>
      <c r="AH2313" s="80" t="s">
        <v>33</v>
      </c>
      <c r="AI2313">
        <f t="shared" si="106"/>
        <v>2020</v>
      </c>
    </row>
    <row r="2314" spans="27:35" x14ac:dyDescent="0.3">
      <c r="AA2314" s="80" t="s">
        <v>154</v>
      </c>
      <c r="AB2314" s="80" t="s">
        <v>147</v>
      </c>
      <c r="AC2314" s="80" t="s">
        <v>59</v>
      </c>
      <c r="AD2314" s="80" t="s">
        <v>24</v>
      </c>
      <c r="AE2314" s="80" t="s">
        <v>23</v>
      </c>
      <c r="AF2314" s="80" t="s">
        <v>145</v>
      </c>
      <c r="AG2314" s="80">
        <v>298.10644906759262</v>
      </c>
      <c r="AH2314" s="80" t="s">
        <v>33</v>
      </c>
      <c r="AI2314">
        <f t="shared" ref="AI2314:AI2377" si="107">VALUE(LEFT(AA2314,4))</f>
        <v>2020</v>
      </c>
    </row>
    <row r="2315" spans="27:35" x14ac:dyDescent="0.3">
      <c r="AA2315" s="80" t="s">
        <v>154</v>
      </c>
      <c r="AB2315" s="80" t="s">
        <v>147</v>
      </c>
      <c r="AC2315" s="80" t="s">
        <v>59</v>
      </c>
      <c r="AD2315" s="80" t="s">
        <v>116</v>
      </c>
      <c r="AE2315" s="80" t="s">
        <v>22</v>
      </c>
      <c r="AF2315" s="80" t="s">
        <v>145</v>
      </c>
      <c r="AG2315" s="80">
        <v>889.42042404785752</v>
      </c>
      <c r="AH2315" s="80" t="s">
        <v>33</v>
      </c>
      <c r="AI2315">
        <f t="shared" si="107"/>
        <v>2020</v>
      </c>
    </row>
    <row r="2316" spans="27:35" x14ac:dyDescent="0.3">
      <c r="AA2316" s="80" t="s">
        <v>154</v>
      </c>
      <c r="AB2316" s="80" t="s">
        <v>147</v>
      </c>
      <c r="AC2316" s="80" t="s">
        <v>59</v>
      </c>
      <c r="AD2316" s="80" t="s">
        <v>116</v>
      </c>
      <c r="AE2316" s="80" t="s">
        <v>23</v>
      </c>
      <c r="AF2316" s="80" t="s">
        <v>145</v>
      </c>
      <c r="AG2316" s="80">
        <v>656.63870698213577</v>
      </c>
      <c r="AH2316" s="80" t="s">
        <v>33</v>
      </c>
      <c r="AI2316">
        <f t="shared" si="107"/>
        <v>2020</v>
      </c>
    </row>
    <row r="2317" spans="27:35" x14ac:dyDescent="0.3">
      <c r="AA2317" s="80" t="s">
        <v>154</v>
      </c>
      <c r="AB2317" s="80" t="s">
        <v>147</v>
      </c>
      <c r="AC2317" s="80" t="s">
        <v>59</v>
      </c>
      <c r="AD2317" s="80" t="s">
        <v>26</v>
      </c>
      <c r="AE2317" s="80" t="s">
        <v>18</v>
      </c>
      <c r="AF2317" s="80" t="s">
        <v>145</v>
      </c>
      <c r="AG2317" s="80">
        <v>7084.5741890966892</v>
      </c>
      <c r="AH2317" s="80" t="s">
        <v>33</v>
      </c>
      <c r="AI2317">
        <f t="shared" si="107"/>
        <v>2020</v>
      </c>
    </row>
    <row r="2318" spans="27:35" x14ac:dyDescent="0.3">
      <c r="AA2318" s="80" t="s">
        <v>154</v>
      </c>
      <c r="AB2318" s="80" t="s">
        <v>147</v>
      </c>
      <c r="AC2318" s="80" t="s">
        <v>59</v>
      </c>
      <c r="AD2318" s="80" t="s">
        <v>26</v>
      </c>
      <c r="AE2318" s="80" t="s">
        <v>19</v>
      </c>
      <c r="AF2318" s="80" t="s">
        <v>145</v>
      </c>
      <c r="AG2318" s="80">
        <v>9578.2795611023903</v>
      </c>
      <c r="AH2318" s="80" t="s">
        <v>33</v>
      </c>
      <c r="AI2318">
        <f t="shared" si="107"/>
        <v>2020</v>
      </c>
    </row>
    <row r="2319" spans="27:35" x14ac:dyDescent="0.3">
      <c r="AA2319" s="80" t="s">
        <v>154</v>
      </c>
      <c r="AB2319" s="80" t="s">
        <v>147</v>
      </c>
      <c r="AC2319" s="80" t="s">
        <v>59</v>
      </c>
      <c r="AD2319" s="80" t="s">
        <v>26</v>
      </c>
      <c r="AE2319" s="80" t="s">
        <v>17</v>
      </c>
      <c r="AF2319" s="80" t="s">
        <v>145</v>
      </c>
      <c r="AG2319" s="80">
        <v>811</v>
      </c>
      <c r="AH2319" s="80" t="s">
        <v>33</v>
      </c>
      <c r="AI2319">
        <f t="shared" si="107"/>
        <v>2020</v>
      </c>
    </row>
    <row r="2320" spans="27:35" x14ac:dyDescent="0.3">
      <c r="AA2320" s="80" t="s">
        <v>154</v>
      </c>
      <c r="AB2320" s="80" t="s">
        <v>147</v>
      </c>
      <c r="AC2320" s="80" t="s">
        <v>59</v>
      </c>
      <c r="AD2320" s="80" t="s">
        <v>25</v>
      </c>
      <c r="AE2320" s="80" t="s">
        <v>18</v>
      </c>
      <c r="AF2320" s="80" t="s">
        <v>145</v>
      </c>
      <c r="AG2320" s="80">
        <v>81</v>
      </c>
      <c r="AH2320" s="80" t="s">
        <v>33</v>
      </c>
      <c r="AI2320">
        <f t="shared" si="107"/>
        <v>2020</v>
      </c>
    </row>
    <row r="2321" spans="27:35" x14ac:dyDescent="0.3">
      <c r="AA2321" s="80" t="s">
        <v>154</v>
      </c>
      <c r="AB2321" s="80" t="s">
        <v>147</v>
      </c>
      <c r="AC2321" s="80" t="s">
        <v>59</v>
      </c>
      <c r="AD2321" s="80" t="s">
        <v>25</v>
      </c>
      <c r="AE2321" s="80" t="s">
        <v>19</v>
      </c>
      <c r="AF2321" s="80" t="s">
        <v>145</v>
      </c>
      <c r="AG2321" s="80">
        <v>952.01182696223259</v>
      </c>
      <c r="AH2321" s="80" t="s">
        <v>33</v>
      </c>
      <c r="AI2321">
        <f t="shared" si="107"/>
        <v>2020</v>
      </c>
    </row>
    <row r="2322" spans="27:35" x14ac:dyDescent="0.3">
      <c r="AA2322" s="80" t="s">
        <v>154</v>
      </c>
      <c r="AB2322" s="80" t="s">
        <v>147</v>
      </c>
      <c r="AC2322" s="80" t="s">
        <v>59</v>
      </c>
      <c r="AD2322" s="80" t="s">
        <v>25</v>
      </c>
      <c r="AE2322" s="80" t="s">
        <v>17</v>
      </c>
      <c r="AF2322" s="80" t="s">
        <v>145</v>
      </c>
      <c r="AG2322" s="80">
        <v>460.32258000969887</v>
      </c>
      <c r="AH2322" s="80" t="s">
        <v>33</v>
      </c>
      <c r="AI2322">
        <f t="shared" si="107"/>
        <v>2020</v>
      </c>
    </row>
    <row r="2323" spans="27:35" x14ac:dyDescent="0.3">
      <c r="AA2323" s="80" t="s">
        <v>154</v>
      </c>
      <c r="AB2323" s="80" t="s">
        <v>147</v>
      </c>
      <c r="AC2323" s="80" t="s">
        <v>59</v>
      </c>
      <c r="AD2323" s="80" t="s">
        <v>16</v>
      </c>
      <c r="AE2323" s="80" t="s">
        <v>18</v>
      </c>
      <c r="AF2323" s="80" t="s">
        <v>149</v>
      </c>
      <c r="AG2323" s="80">
        <v>3</v>
      </c>
      <c r="AH2323" s="80" t="s">
        <v>33</v>
      </c>
      <c r="AI2323">
        <f t="shared" si="107"/>
        <v>2020</v>
      </c>
    </row>
    <row r="2324" spans="27:35" x14ac:dyDescent="0.3">
      <c r="AA2324" s="80" t="s">
        <v>154</v>
      </c>
      <c r="AB2324" s="80" t="s">
        <v>147</v>
      </c>
      <c r="AC2324" s="80" t="s">
        <v>59</v>
      </c>
      <c r="AD2324" s="80" t="s">
        <v>16</v>
      </c>
      <c r="AE2324" s="80" t="s">
        <v>18</v>
      </c>
      <c r="AF2324" s="80" t="s">
        <v>145</v>
      </c>
      <c r="AG2324" s="80">
        <v>10077.067565459758</v>
      </c>
      <c r="AH2324" s="80" t="s">
        <v>33</v>
      </c>
      <c r="AI2324">
        <f t="shared" si="107"/>
        <v>2020</v>
      </c>
    </row>
    <row r="2325" spans="27:35" x14ac:dyDescent="0.3">
      <c r="AA2325" s="80" t="s">
        <v>154</v>
      </c>
      <c r="AB2325" s="80" t="s">
        <v>147</v>
      </c>
      <c r="AC2325" s="80" t="s">
        <v>59</v>
      </c>
      <c r="AD2325" s="80" t="s">
        <v>16</v>
      </c>
      <c r="AE2325" s="80" t="s">
        <v>19</v>
      </c>
      <c r="AF2325" s="80" t="s">
        <v>145</v>
      </c>
      <c r="AG2325" s="80">
        <v>6092.4999652504921</v>
      </c>
      <c r="AH2325" s="80" t="s">
        <v>33</v>
      </c>
      <c r="AI2325">
        <f t="shared" si="107"/>
        <v>2020</v>
      </c>
    </row>
    <row r="2326" spans="27:35" x14ac:dyDescent="0.3">
      <c r="AA2326" s="80" t="s">
        <v>154</v>
      </c>
      <c r="AB2326" s="80" t="s">
        <v>147</v>
      </c>
      <c r="AC2326" s="80" t="s">
        <v>59</v>
      </c>
      <c r="AD2326" s="80" t="s">
        <v>16</v>
      </c>
      <c r="AE2326" s="80" t="s">
        <v>17</v>
      </c>
      <c r="AF2326" s="80" t="s">
        <v>149</v>
      </c>
      <c r="AG2326" s="80">
        <v>3</v>
      </c>
      <c r="AH2326" s="80" t="s">
        <v>33</v>
      </c>
      <c r="AI2326">
        <f t="shared" si="107"/>
        <v>2020</v>
      </c>
    </row>
    <row r="2327" spans="27:35" x14ac:dyDescent="0.3">
      <c r="AA2327" s="80" t="s">
        <v>154</v>
      </c>
      <c r="AB2327" s="80" t="s">
        <v>147</v>
      </c>
      <c r="AC2327" s="80" t="s">
        <v>59</v>
      </c>
      <c r="AD2327" s="80" t="s">
        <v>16</v>
      </c>
      <c r="AE2327" s="80" t="s">
        <v>17</v>
      </c>
      <c r="AF2327" s="80" t="s">
        <v>145</v>
      </c>
      <c r="AG2327" s="80">
        <v>3764.3300570659339</v>
      </c>
      <c r="AH2327" s="80" t="s">
        <v>33</v>
      </c>
      <c r="AI2327">
        <f t="shared" si="107"/>
        <v>2020</v>
      </c>
    </row>
    <row r="2328" spans="27:35" x14ac:dyDescent="0.3">
      <c r="AA2328" s="80" t="s">
        <v>154</v>
      </c>
      <c r="AB2328" s="80" t="s">
        <v>147</v>
      </c>
      <c r="AC2328" s="80" t="s">
        <v>59</v>
      </c>
      <c r="AD2328" s="80" t="s">
        <v>13</v>
      </c>
      <c r="AE2328" s="80" t="s">
        <v>5</v>
      </c>
      <c r="AF2328" s="80" t="s">
        <v>145</v>
      </c>
      <c r="AG2328" s="80">
        <v>40.816126998513937</v>
      </c>
      <c r="AH2328" s="80" t="s">
        <v>33</v>
      </c>
      <c r="AI2328">
        <f t="shared" si="107"/>
        <v>2020</v>
      </c>
    </row>
    <row r="2329" spans="27:35" x14ac:dyDescent="0.3">
      <c r="AA2329" s="80" t="s">
        <v>154</v>
      </c>
      <c r="AB2329" s="80" t="s">
        <v>147</v>
      </c>
      <c r="AC2329" s="80" t="s">
        <v>59</v>
      </c>
      <c r="AD2329" s="80" t="s">
        <v>13</v>
      </c>
      <c r="AE2329" s="80" t="s">
        <v>7</v>
      </c>
      <c r="AF2329" s="80" t="s">
        <v>145</v>
      </c>
      <c r="AG2329" s="80">
        <v>7452.4881630241871</v>
      </c>
      <c r="AH2329" s="80">
        <v>0.75524612999999996</v>
      </c>
      <c r="AI2329">
        <f t="shared" si="107"/>
        <v>2020</v>
      </c>
    </row>
    <row r="2330" spans="27:35" x14ac:dyDescent="0.3">
      <c r="AA2330" s="80" t="s">
        <v>154</v>
      </c>
      <c r="AB2330" s="80" t="s">
        <v>147</v>
      </c>
      <c r="AC2330" s="80" t="s">
        <v>59</v>
      </c>
      <c r="AD2330" s="80" t="s">
        <v>13</v>
      </c>
      <c r="AE2330" s="80" t="s">
        <v>14</v>
      </c>
      <c r="AF2330" s="80" t="s">
        <v>149</v>
      </c>
      <c r="AG2330" s="80">
        <v>3</v>
      </c>
      <c r="AH2330" s="80">
        <v>1.7289059600000001</v>
      </c>
      <c r="AI2330">
        <f t="shared" si="107"/>
        <v>2020</v>
      </c>
    </row>
    <row r="2331" spans="27:35" x14ac:dyDescent="0.3">
      <c r="AA2331" s="80" t="s">
        <v>154</v>
      </c>
      <c r="AB2331" s="80" t="s">
        <v>147</v>
      </c>
      <c r="AC2331" s="80" t="s">
        <v>59</v>
      </c>
      <c r="AD2331" s="80" t="s">
        <v>13</v>
      </c>
      <c r="AE2331" s="80" t="s">
        <v>14</v>
      </c>
      <c r="AF2331" s="80" t="s">
        <v>145</v>
      </c>
      <c r="AG2331" s="80">
        <v>23821.005110397935</v>
      </c>
      <c r="AH2331" s="80">
        <v>1.15766192</v>
      </c>
      <c r="AI2331">
        <f t="shared" si="107"/>
        <v>2020</v>
      </c>
    </row>
    <row r="2332" spans="27:35" x14ac:dyDescent="0.3">
      <c r="AA2332" s="80" t="s">
        <v>154</v>
      </c>
      <c r="AB2332" s="80" t="s">
        <v>147</v>
      </c>
      <c r="AC2332" s="80" t="s">
        <v>59</v>
      </c>
      <c r="AD2332" s="80" t="s">
        <v>13</v>
      </c>
      <c r="AE2332" s="80" t="s">
        <v>6</v>
      </c>
      <c r="AF2332" s="80" t="s">
        <v>145</v>
      </c>
      <c r="AG2332" s="80">
        <v>242.14623600244522</v>
      </c>
      <c r="AH2332" s="80" t="s">
        <v>33</v>
      </c>
      <c r="AI2332">
        <f t="shared" si="107"/>
        <v>2020</v>
      </c>
    </row>
    <row r="2333" spans="27:35" x14ac:dyDescent="0.3">
      <c r="AA2333" s="80" t="s">
        <v>154</v>
      </c>
      <c r="AB2333" s="80" t="s">
        <v>147</v>
      </c>
      <c r="AC2333" s="80" t="s">
        <v>59</v>
      </c>
      <c r="AD2333" s="80" t="s">
        <v>15</v>
      </c>
      <c r="AE2333" s="80" t="s">
        <v>14</v>
      </c>
      <c r="AF2333" s="80" t="s">
        <v>145</v>
      </c>
      <c r="AG2333" s="80">
        <v>15899.772007957101</v>
      </c>
      <c r="AH2333" s="80">
        <v>1.0369883200000001</v>
      </c>
      <c r="AI2333">
        <f t="shared" si="107"/>
        <v>2020</v>
      </c>
    </row>
    <row r="2334" spans="27:35" x14ac:dyDescent="0.3">
      <c r="AA2334" s="80" t="s">
        <v>154</v>
      </c>
      <c r="AB2334" s="80" t="s">
        <v>147</v>
      </c>
      <c r="AC2334" s="80" t="s">
        <v>59</v>
      </c>
      <c r="AD2334" s="80" t="s">
        <v>15</v>
      </c>
      <c r="AE2334" s="80" t="s">
        <v>12</v>
      </c>
      <c r="AF2334" s="80" t="s">
        <v>145</v>
      </c>
      <c r="AG2334" s="80">
        <v>758</v>
      </c>
      <c r="AH2334" s="80">
        <v>0.52849226999999999</v>
      </c>
      <c r="AI2334">
        <f t="shared" si="107"/>
        <v>2020</v>
      </c>
    </row>
    <row r="2335" spans="27:35" x14ac:dyDescent="0.3">
      <c r="AA2335" s="80" t="s">
        <v>154</v>
      </c>
      <c r="AB2335" s="80" t="s">
        <v>147</v>
      </c>
      <c r="AC2335" s="80" t="s">
        <v>59</v>
      </c>
      <c r="AD2335" s="80" t="s">
        <v>4</v>
      </c>
      <c r="AE2335" s="80" t="s">
        <v>5</v>
      </c>
      <c r="AF2335" s="80" t="s">
        <v>145</v>
      </c>
      <c r="AG2335" s="80">
        <v>5744.8566053770483</v>
      </c>
      <c r="AH2335" s="80" t="s">
        <v>33</v>
      </c>
      <c r="AI2335">
        <f t="shared" si="107"/>
        <v>2020</v>
      </c>
    </row>
    <row r="2336" spans="27:35" x14ac:dyDescent="0.3">
      <c r="AA2336" s="80" t="s">
        <v>154</v>
      </c>
      <c r="AB2336" s="80" t="s">
        <v>147</v>
      </c>
      <c r="AC2336" s="80" t="s">
        <v>59</v>
      </c>
      <c r="AD2336" s="80" t="s">
        <v>4</v>
      </c>
      <c r="AE2336" s="80" t="s">
        <v>7</v>
      </c>
      <c r="AF2336" s="80" t="s">
        <v>145</v>
      </c>
      <c r="AG2336" s="80">
        <v>291064.24023974687</v>
      </c>
      <c r="AH2336" s="80">
        <v>0.83762402999999996</v>
      </c>
      <c r="AI2336">
        <f t="shared" si="107"/>
        <v>2020</v>
      </c>
    </row>
    <row r="2337" spans="27:35" x14ac:dyDescent="0.3">
      <c r="AA2337" s="80" t="s">
        <v>154</v>
      </c>
      <c r="AB2337" s="80" t="s">
        <v>147</v>
      </c>
      <c r="AC2337" s="80" t="s">
        <v>59</v>
      </c>
      <c r="AD2337" s="80" t="s">
        <v>4</v>
      </c>
      <c r="AE2337" s="80" t="s">
        <v>8</v>
      </c>
      <c r="AF2337" s="80" t="s">
        <v>145</v>
      </c>
      <c r="AG2337" s="80">
        <v>98703.934871099889</v>
      </c>
      <c r="AH2337" s="80">
        <v>1.5087723799999999</v>
      </c>
      <c r="AI2337">
        <f t="shared" si="107"/>
        <v>2020</v>
      </c>
    </row>
    <row r="2338" spans="27:35" x14ac:dyDescent="0.3">
      <c r="AA2338" s="80" t="s">
        <v>154</v>
      </c>
      <c r="AB2338" s="80" t="s">
        <v>147</v>
      </c>
      <c r="AC2338" s="80" t="s">
        <v>59</v>
      </c>
      <c r="AD2338" s="80" t="s">
        <v>4</v>
      </c>
      <c r="AE2338" s="80" t="s">
        <v>9</v>
      </c>
      <c r="AF2338" s="80" t="s">
        <v>145</v>
      </c>
      <c r="AG2338" s="80">
        <v>61769.777023658156</v>
      </c>
      <c r="AH2338" s="80">
        <v>0.88851930999999995</v>
      </c>
      <c r="AI2338">
        <f t="shared" si="107"/>
        <v>2020</v>
      </c>
    </row>
    <row r="2339" spans="27:35" x14ac:dyDescent="0.3">
      <c r="AA2339" s="80" t="s">
        <v>154</v>
      </c>
      <c r="AB2339" s="80" t="s">
        <v>147</v>
      </c>
      <c r="AC2339" s="80" t="s">
        <v>59</v>
      </c>
      <c r="AD2339" s="80" t="s">
        <v>4</v>
      </c>
      <c r="AE2339" s="80" t="s">
        <v>6</v>
      </c>
      <c r="AF2339" s="80" t="s">
        <v>145</v>
      </c>
      <c r="AG2339" s="80">
        <v>22108.198827762157</v>
      </c>
      <c r="AH2339" s="80" t="s">
        <v>33</v>
      </c>
      <c r="AI2339">
        <f t="shared" si="107"/>
        <v>2020</v>
      </c>
    </row>
    <row r="2340" spans="27:35" x14ac:dyDescent="0.3">
      <c r="AA2340" s="80" t="s">
        <v>154</v>
      </c>
      <c r="AB2340" s="80" t="s">
        <v>147</v>
      </c>
      <c r="AC2340" s="80" t="s">
        <v>59</v>
      </c>
      <c r="AD2340" s="80" t="s">
        <v>4</v>
      </c>
      <c r="AE2340" s="80" t="s">
        <v>10</v>
      </c>
      <c r="AF2340" s="80" t="s">
        <v>145</v>
      </c>
      <c r="AG2340" s="80">
        <v>2101.9913189895451</v>
      </c>
      <c r="AH2340" s="80">
        <v>2.36200644</v>
      </c>
      <c r="AI2340">
        <f t="shared" si="107"/>
        <v>2020</v>
      </c>
    </row>
    <row r="2341" spans="27:35" x14ac:dyDescent="0.3">
      <c r="AA2341" s="80" t="s">
        <v>154</v>
      </c>
      <c r="AB2341" s="80" t="s">
        <v>147</v>
      </c>
      <c r="AC2341" s="80" t="s">
        <v>59</v>
      </c>
      <c r="AD2341" s="80" t="s">
        <v>11</v>
      </c>
      <c r="AE2341" s="80" t="s">
        <v>8</v>
      </c>
      <c r="AF2341" s="80" t="s">
        <v>145</v>
      </c>
      <c r="AG2341" s="80">
        <v>20313.999725282192</v>
      </c>
      <c r="AH2341" s="80">
        <v>1.0577855899999999</v>
      </c>
      <c r="AI2341">
        <f t="shared" si="107"/>
        <v>2020</v>
      </c>
    </row>
    <row r="2342" spans="27:35" x14ac:dyDescent="0.3">
      <c r="AA2342" s="80" t="s">
        <v>154</v>
      </c>
      <c r="AB2342" s="80" t="s">
        <v>147</v>
      </c>
      <c r="AC2342" s="80" t="s">
        <v>59</v>
      </c>
      <c r="AD2342" s="80" t="s">
        <v>11</v>
      </c>
      <c r="AE2342" s="80" t="s">
        <v>9</v>
      </c>
      <c r="AF2342" s="80" t="s">
        <v>145</v>
      </c>
      <c r="AG2342" s="80">
        <v>5903.4676809646189</v>
      </c>
      <c r="AH2342" s="80">
        <v>0.70183589999999996</v>
      </c>
      <c r="AI2342">
        <f t="shared" si="107"/>
        <v>2020</v>
      </c>
    </row>
    <row r="2343" spans="27:35" x14ac:dyDescent="0.3">
      <c r="AA2343" s="80" t="s">
        <v>154</v>
      </c>
      <c r="AB2343" s="80" t="s">
        <v>147</v>
      </c>
      <c r="AC2343" s="80" t="s">
        <v>59</v>
      </c>
      <c r="AD2343" s="80" t="s">
        <v>11</v>
      </c>
      <c r="AE2343" s="80" t="s">
        <v>10</v>
      </c>
      <c r="AF2343" s="80" t="s">
        <v>145</v>
      </c>
      <c r="AG2343" s="80">
        <v>246.57526499032974</v>
      </c>
      <c r="AH2343" s="80">
        <v>1.4323031100000001</v>
      </c>
      <c r="AI2343">
        <f t="shared" si="107"/>
        <v>2020</v>
      </c>
    </row>
    <row r="2344" spans="27:35" x14ac:dyDescent="0.3">
      <c r="AA2344" s="80" t="s">
        <v>154</v>
      </c>
      <c r="AB2344" s="80" t="s">
        <v>147</v>
      </c>
      <c r="AC2344" s="80" t="s">
        <v>59</v>
      </c>
      <c r="AD2344" s="80" t="s">
        <v>11</v>
      </c>
      <c r="AE2344" s="80" t="s">
        <v>12</v>
      </c>
      <c r="AF2344" s="80" t="s">
        <v>145</v>
      </c>
      <c r="AG2344" s="80">
        <v>3862.1440657377243</v>
      </c>
      <c r="AH2344" s="80">
        <v>0.74147883000000003</v>
      </c>
      <c r="AI2344">
        <f t="shared" si="107"/>
        <v>2020</v>
      </c>
    </row>
    <row r="2345" spans="27:35" x14ac:dyDescent="0.3">
      <c r="AA2345" s="80" t="s">
        <v>154</v>
      </c>
      <c r="AB2345" s="80" t="s">
        <v>147</v>
      </c>
      <c r="AC2345" s="80" t="s">
        <v>60</v>
      </c>
      <c r="AD2345" s="80" t="s">
        <v>27</v>
      </c>
      <c r="AE2345" s="80" t="s">
        <v>28</v>
      </c>
      <c r="AF2345" s="80" t="s">
        <v>145</v>
      </c>
      <c r="AG2345" s="80">
        <v>349.03225800022483</v>
      </c>
      <c r="AH2345" s="80" t="s">
        <v>33</v>
      </c>
      <c r="AI2345">
        <f t="shared" si="107"/>
        <v>2020</v>
      </c>
    </row>
    <row r="2346" spans="27:35" x14ac:dyDescent="0.3">
      <c r="AA2346" s="80" t="s">
        <v>154</v>
      </c>
      <c r="AB2346" s="80" t="s">
        <v>147</v>
      </c>
      <c r="AC2346" s="80" t="s">
        <v>60</v>
      </c>
      <c r="AD2346" s="80" t="s">
        <v>20</v>
      </c>
      <c r="AE2346" s="80" t="s">
        <v>5</v>
      </c>
      <c r="AF2346" s="80" t="s">
        <v>145</v>
      </c>
      <c r="AG2346" s="80">
        <v>24</v>
      </c>
      <c r="AH2346" s="80" t="s">
        <v>33</v>
      </c>
      <c r="AI2346">
        <f t="shared" si="107"/>
        <v>2020</v>
      </c>
    </row>
    <row r="2347" spans="27:35" x14ac:dyDescent="0.3">
      <c r="AA2347" s="80" t="s">
        <v>154</v>
      </c>
      <c r="AB2347" s="80" t="s">
        <v>147</v>
      </c>
      <c r="AC2347" s="80" t="s">
        <v>60</v>
      </c>
      <c r="AD2347" s="80" t="s">
        <v>20</v>
      </c>
      <c r="AE2347" s="80" t="s">
        <v>7</v>
      </c>
      <c r="AF2347" s="80" t="s">
        <v>145</v>
      </c>
      <c r="AG2347" s="80">
        <v>12176.017188128084</v>
      </c>
      <c r="AH2347" s="80" t="s">
        <v>33</v>
      </c>
      <c r="AI2347">
        <f t="shared" si="107"/>
        <v>2020</v>
      </c>
    </row>
    <row r="2348" spans="27:35" x14ac:dyDescent="0.3">
      <c r="AA2348" s="80" t="s">
        <v>154</v>
      </c>
      <c r="AB2348" s="80" t="s">
        <v>147</v>
      </c>
      <c r="AC2348" s="80" t="s">
        <v>60</v>
      </c>
      <c r="AD2348" s="80" t="s">
        <v>20</v>
      </c>
      <c r="AE2348" s="80" t="s">
        <v>14</v>
      </c>
      <c r="AF2348" s="80" t="s">
        <v>145</v>
      </c>
      <c r="AG2348" s="80">
        <v>3885.6688089706004</v>
      </c>
      <c r="AH2348" s="80" t="s">
        <v>33</v>
      </c>
      <c r="AI2348">
        <f t="shared" si="107"/>
        <v>2020</v>
      </c>
    </row>
    <row r="2349" spans="27:35" x14ac:dyDescent="0.3">
      <c r="AA2349" s="80" t="s">
        <v>154</v>
      </c>
      <c r="AB2349" s="80" t="s">
        <v>147</v>
      </c>
      <c r="AC2349" s="80" t="s">
        <v>60</v>
      </c>
      <c r="AD2349" s="80" t="s">
        <v>20</v>
      </c>
      <c r="AE2349" s="80" t="s">
        <v>6</v>
      </c>
      <c r="AF2349" s="80" t="s">
        <v>145</v>
      </c>
      <c r="AG2349" s="80">
        <v>424</v>
      </c>
      <c r="AH2349" s="80" t="s">
        <v>33</v>
      </c>
      <c r="AI2349">
        <f t="shared" si="107"/>
        <v>2020</v>
      </c>
    </row>
    <row r="2350" spans="27:35" x14ac:dyDescent="0.3">
      <c r="AA2350" s="80" t="s">
        <v>154</v>
      </c>
      <c r="AB2350" s="80" t="s">
        <v>147</v>
      </c>
      <c r="AC2350" s="80" t="s">
        <v>60</v>
      </c>
      <c r="AD2350" s="80" t="s">
        <v>24</v>
      </c>
      <c r="AE2350" s="80" t="s">
        <v>22</v>
      </c>
      <c r="AF2350" s="80" t="s">
        <v>145</v>
      </c>
      <c r="AG2350" s="80">
        <v>855.43655604124069</v>
      </c>
      <c r="AH2350" s="80" t="s">
        <v>33</v>
      </c>
      <c r="AI2350">
        <f t="shared" si="107"/>
        <v>2020</v>
      </c>
    </row>
    <row r="2351" spans="27:35" x14ac:dyDescent="0.3">
      <c r="AA2351" s="80" t="s">
        <v>154</v>
      </c>
      <c r="AB2351" s="80" t="s">
        <v>147</v>
      </c>
      <c r="AC2351" s="80" t="s">
        <v>60</v>
      </c>
      <c r="AD2351" s="80" t="s">
        <v>24</v>
      </c>
      <c r="AE2351" s="80" t="s">
        <v>23</v>
      </c>
      <c r="AF2351" s="80" t="s">
        <v>145</v>
      </c>
      <c r="AG2351" s="80">
        <v>463.16666600108147</v>
      </c>
      <c r="AH2351" s="80" t="s">
        <v>33</v>
      </c>
      <c r="AI2351">
        <f t="shared" si="107"/>
        <v>2020</v>
      </c>
    </row>
    <row r="2352" spans="27:35" x14ac:dyDescent="0.3">
      <c r="AA2352" s="80" t="s">
        <v>154</v>
      </c>
      <c r="AB2352" s="80" t="s">
        <v>147</v>
      </c>
      <c r="AC2352" s="80" t="s">
        <v>60</v>
      </c>
      <c r="AD2352" s="80" t="s">
        <v>116</v>
      </c>
      <c r="AE2352" s="80" t="s">
        <v>22</v>
      </c>
      <c r="AF2352" s="80" t="s">
        <v>145</v>
      </c>
      <c r="AG2352" s="80">
        <v>2388.3096549734473</v>
      </c>
      <c r="AH2352" s="80" t="s">
        <v>33</v>
      </c>
      <c r="AI2352">
        <f t="shared" si="107"/>
        <v>2020</v>
      </c>
    </row>
    <row r="2353" spans="27:35" x14ac:dyDescent="0.3">
      <c r="AA2353" s="80" t="s">
        <v>154</v>
      </c>
      <c r="AB2353" s="80" t="s">
        <v>147</v>
      </c>
      <c r="AC2353" s="80" t="s">
        <v>60</v>
      </c>
      <c r="AD2353" s="80" t="s">
        <v>116</v>
      </c>
      <c r="AE2353" s="80" t="s">
        <v>23</v>
      </c>
      <c r="AF2353" s="80" t="s">
        <v>145</v>
      </c>
      <c r="AG2353" s="80">
        <v>1867.6763380020857</v>
      </c>
      <c r="AH2353" s="80" t="s">
        <v>33</v>
      </c>
      <c r="AI2353">
        <f t="shared" si="107"/>
        <v>2020</v>
      </c>
    </row>
    <row r="2354" spans="27:35" x14ac:dyDescent="0.3">
      <c r="AA2354" s="80" t="s">
        <v>154</v>
      </c>
      <c r="AB2354" s="80" t="s">
        <v>147</v>
      </c>
      <c r="AC2354" s="80" t="s">
        <v>60</v>
      </c>
      <c r="AD2354" s="80" t="s">
        <v>26</v>
      </c>
      <c r="AE2354" s="80" t="s">
        <v>18</v>
      </c>
      <c r="AF2354" s="80" t="s">
        <v>145</v>
      </c>
      <c r="AG2354" s="80">
        <v>11591.144065894186</v>
      </c>
      <c r="AH2354" s="80" t="s">
        <v>33</v>
      </c>
      <c r="AI2354">
        <f t="shared" si="107"/>
        <v>2020</v>
      </c>
    </row>
    <row r="2355" spans="27:35" x14ac:dyDescent="0.3">
      <c r="AA2355" s="80" t="s">
        <v>154</v>
      </c>
      <c r="AB2355" s="80" t="s">
        <v>147</v>
      </c>
      <c r="AC2355" s="80" t="s">
        <v>60</v>
      </c>
      <c r="AD2355" s="80" t="s">
        <v>26</v>
      </c>
      <c r="AE2355" s="80" t="s">
        <v>19</v>
      </c>
      <c r="AF2355" s="80" t="s">
        <v>149</v>
      </c>
      <c r="AG2355" s="80">
        <v>2</v>
      </c>
      <c r="AH2355" s="80" t="s">
        <v>33</v>
      </c>
      <c r="AI2355">
        <f t="shared" si="107"/>
        <v>2020</v>
      </c>
    </row>
    <row r="2356" spans="27:35" x14ac:dyDescent="0.3">
      <c r="AA2356" s="80" t="s">
        <v>154</v>
      </c>
      <c r="AB2356" s="80" t="s">
        <v>147</v>
      </c>
      <c r="AC2356" s="80" t="s">
        <v>60</v>
      </c>
      <c r="AD2356" s="80" t="s">
        <v>26</v>
      </c>
      <c r="AE2356" s="80" t="s">
        <v>19</v>
      </c>
      <c r="AF2356" s="80" t="s">
        <v>145</v>
      </c>
      <c r="AG2356" s="80">
        <v>12665.29352696985</v>
      </c>
      <c r="AH2356" s="80" t="s">
        <v>33</v>
      </c>
      <c r="AI2356">
        <f t="shared" si="107"/>
        <v>2020</v>
      </c>
    </row>
    <row r="2357" spans="27:35" x14ac:dyDescent="0.3">
      <c r="AA2357" s="80" t="s">
        <v>154</v>
      </c>
      <c r="AB2357" s="80" t="s">
        <v>147</v>
      </c>
      <c r="AC2357" s="80" t="s">
        <v>60</v>
      </c>
      <c r="AD2357" s="80" t="s">
        <v>26</v>
      </c>
      <c r="AE2357" s="80" t="s">
        <v>17</v>
      </c>
      <c r="AF2357" s="80" t="s">
        <v>145</v>
      </c>
      <c r="AG2357" s="80">
        <v>1021.5698910355568</v>
      </c>
      <c r="AH2357" s="80" t="s">
        <v>33</v>
      </c>
      <c r="AI2357">
        <f t="shared" si="107"/>
        <v>2020</v>
      </c>
    </row>
    <row r="2358" spans="27:35" x14ac:dyDescent="0.3">
      <c r="AA2358" s="80" t="s">
        <v>154</v>
      </c>
      <c r="AB2358" s="80" t="s">
        <v>147</v>
      </c>
      <c r="AC2358" s="80" t="s">
        <v>60</v>
      </c>
      <c r="AD2358" s="80" t="s">
        <v>25</v>
      </c>
      <c r="AE2358" s="80" t="s">
        <v>18</v>
      </c>
      <c r="AF2358" s="80" t="s">
        <v>145</v>
      </c>
      <c r="AG2358" s="80">
        <v>248.266665995121</v>
      </c>
      <c r="AH2358" s="80" t="s">
        <v>33</v>
      </c>
      <c r="AI2358">
        <f t="shared" si="107"/>
        <v>2020</v>
      </c>
    </row>
    <row r="2359" spans="27:35" x14ac:dyDescent="0.3">
      <c r="AA2359" s="80" t="s">
        <v>154</v>
      </c>
      <c r="AB2359" s="80" t="s">
        <v>147</v>
      </c>
      <c r="AC2359" s="80" t="s">
        <v>60</v>
      </c>
      <c r="AD2359" s="80" t="s">
        <v>25</v>
      </c>
      <c r="AE2359" s="80" t="s">
        <v>19</v>
      </c>
      <c r="AF2359" s="80" t="s">
        <v>145</v>
      </c>
      <c r="AG2359" s="80">
        <v>1423</v>
      </c>
      <c r="AH2359" s="80" t="s">
        <v>33</v>
      </c>
      <c r="AI2359">
        <f t="shared" si="107"/>
        <v>2020</v>
      </c>
    </row>
    <row r="2360" spans="27:35" x14ac:dyDescent="0.3">
      <c r="AA2360" s="80" t="s">
        <v>154</v>
      </c>
      <c r="AB2360" s="80" t="s">
        <v>147</v>
      </c>
      <c r="AC2360" s="80" t="s">
        <v>60</v>
      </c>
      <c r="AD2360" s="80" t="s">
        <v>25</v>
      </c>
      <c r="AE2360" s="80" t="s">
        <v>17</v>
      </c>
      <c r="AF2360" s="80" t="s">
        <v>145</v>
      </c>
      <c r="AG2360" s="80">
        <v>690</v>
      </c>
      <c r="AH2360" s="80" t="s">
        <v>33</v>
      </c>
      <c r="AI2360">
        <f t="shared" si="107"/>
        <v>2020</v>
      </c>
    </row>
    <row r="2361" spans="27:35" x14ac:dyDescent="0.3">
      <c r="AA2361" s="80" t="s">
        <v>154</v>
      </c>
      <c r="AB2361" s="80" t="s">
        <v>147</v>
      </c>
      <c r="AC2361" s="80" t="s">
        <v>60</v>
      </c>
      <c r="AD2361" s="80" t="s">
        <v>16</v>
      </c>
      <c r="AE2361" s="80" t="s">
        <v>18</v>
      </c>
      <c r="AF2361" s="80" t="s">
        <v>149</v>
      </c>
      <c r="AG2361" s="80">
        <v>1</v>
      </c>
      <c r="AH2361" s="80" t="s">
        <v>33</v>
      </c>
      <c r="AI2361">
        <f t="shared" si="107"/>
        <v>2020</v>
      </c>
    </row>
    <row r="2362" spans="27:35" x14ac:dyDescent="0.3">
      <c r="AA2362" s="80" t="s">
        <v>154</v>
      </c>
      <c r="AB2362" s="80" t="s">
        <v>147</v>
      </c>
      <c r="AC2362" s="80" t="s">
        <v>60</v>
      </c>
      <c r="AD2362" s="80" t="s">
        <v>16</v>
      </c>
      <c r="AE2362" s="80" t="s">
        <v>18</v>
      </c>
      <c r="AF2362" s="80" t="s">
        <v>145</v>
      </c>
      <c r="AG2362" s="80">
        <v>11113.874993551522</v>
      </c>
      <c r="AH2362" s="80" t="s">
        <v>33</v>
      </c>
      <c r="AI2362">
        <f t="shared" si="107"/>
        <v>2020</v>
      </c>
    </row>
    <row r="2363" spans="27:35" x14ac:dyDescent="0.3">
      <c r="AA2363" s="80" t="s">
        <v>154</v>
      </c>
      <c r="AB2363" s="80" t="s">
        <v>147</v>
      </c>
      <c r="AC2363" s="80" t="s">
        <v>60</v>
      </c>
      <c r="AD2363" s="80" t="s">
        <v>16</v>
      </c>
      <c r="AE2363" s="80" t="s">
        <v>19</v>
      </c>
      <c r="AF2363" s="80" t="s">
        <v>145</v>
      </c>
      <c r="AG2363" s="80">
        <v>6228.6117861904204</v>
      </c>
      <c r="AH2363" s="80" t="s">
        <v>33</v>
      </c>
      <c r="AI2363">
        <f t="shared" si="107"/>
        <v>2020</v>
      </c>
    </row>
    <row r="2364" spans="27:35" x14ac:dyDescent="0.3">
      <c r="AA2364" s="80" t="s">
        <v>154</v>
      </c>
      <c r="AB2364" s="80" t="s">
        <v>147</v>
      </c>
      <c r="AC2364" s="80" t="s">
        <v>60</v>
      </c>
      <c r="AD2364" s="80" t="s">
        <v>16</v>
      </c>
      <c r="AE2364" s="80" t="s">
        <v>17</v>
      </c>
      <c r="AF2364" s="80" t="s">
        <v>145</v>
      </c>
      <c r="AG2364" s="80">
        <v>3973.8881091475487</v>
      </c>
      <c r="AH2364" s="80" t="s">
        <v>33</v>
      </c>
      <c r="AI2364">
        <f t="shared" si="107"/>
        <v>2020</v>
      </c>
    </row>
    <row r="2365" spans="27:35" x14ac:dyDescent="0.3">
      <c r="AA2365" s="80" t="s">
        <v>154</v>
      </c>
      <c r="AB2365" s="80" t="s">
        <v>147</v>
      </c>
      <c r="AC2365" s="80" t="s">
        <v>60</v>
      </c>
      <c r="AD2365" s="80" t="s">
        <v>13</v>
      </c>
      <c r="AE2365" s="80" t="s">
        <v>5</v>
      </c>
      <c r="AF2365" s="80" t="s">
        <v>145</v>
      </c>
      <c r="AG2365" s="80">
        <v>22.873117029666901</v>
      </c>
      <c r="AH2365" s="80" t="s">
        <v>33</v>
      </c>
      <c r="AI2365">
        <f t="shared" si="107"/>
        <v>2020</v>
      </c>
    </row>
    <row r="2366" spans="27:35" x14ac:dyDescent="0.3">
      <c r="AA2366" s="80" t="s">
        <v>154</v>
      </c>
      <c r="AB2366" s="80" t="s">
        <v>147</v>
      </c>
      <c r="AC2366" s="80" t="s">
        <v>60</v>
      </c>
      <c r="AD2366" s="80" t="s">
        <v>13</v>
      </c>
      <c r="AE2366" s="80" t="s">
        <v>7</v>
      </c>
      <c r="AF2366" s="80" t="s">
        <v>145</v>
      </c>
      <c r="AG2366" s="80">
        <v>11185.822571992874</v>
      </c>
      <c r="AH2366" s="80">
        <v>0.69010293</v>
      </c>
      <c r="AI2366">
        <f t="shared" si="107"/>
        <v>2020</v>
      </c>
    </row>
    <row r="2367" spans="27:35" x14ac:dyDescent="0.3">
      <c r="AA2367" s="80" t="s">
        <v>154</v>
      </c>
      <c r="AB2367" s="80" t="s">
        <v>147</v>
      </c>
      <c r="AC2367" s="80" t="s">
        <v>60</v>
      </c>
      <c r="AD2367" s="80" t="s">
        <v>13</v>
      </c>
      <c r="AE2367" s="80" t="s">
        <v>14</v>
      </c>
      <c r="AF2367" s="80" t="s">
        <v>145</v>
      </c>
      <c r="AG2367" s="80">
        <v>29741.850248675793</v>
      </c>
      <c r="AH2367" s="80">
        <v>1.0839205999999999</v>
      </c>
      <c r="AI2367">
        <f t="shared" si="107"/>
        <v>2020</v>
      </c>
    </row>
    <row r="2368" spans="27:35" x14ac:dyDescent="0.3">
      <c r="AA2368" s="80" t="s">
        <v>154</v>
      </c>
      <c r="AB2368" s="80" t="s">
        <v>147</v>
      </c>
      <c r="AC2368" s="80" t="s">
        <v>60</v>
      </c>
      <c r="AD2368" s="80" t="s">
        <v>13</v>
      </c>
      <c r="AE2368" s="80" t="s">
        <v>6</v>
      </c>
      <c r="AF2368" s="80" t="s">
        <v>145</v>
      </c>
      <c r="AG2368" s="80">
        <v>198.766665995121</v>
      </c>
      <c r="AH2368" s="80" t="s">
        <v>33</v>
      </c>
      <c r="AI2368">
        <f t="shared" si="107"/>
        <v>2020</v>
      </c>
    </row>
    <row r="2369" spans="27:35" x14ac:dyDescent="0.3">
      <c r="AA2369" s="80" t="s">
        <v>154</v>
      </c>
      <c r="AB2369" s="80" t="s">
        <v>147</v>
      </c>
      <c r="AC2369" s="80" t="s">
        <v>60</v>
      </c>
      <c r="AD2369" s="80" t="s">
        <v>15</v>
      </c>
      <c r="AE2369" s="80" t="s">
        <v>14</v>
      </c>
      <c r="AF2369" s="80" t="s">
        <v>145</v>
      </c>
      <c r="AG2369" s="80">
        <v>19298.353724036366</v>
      </c>
      <c r="AH2369" s="80">
        <v>0.98329621</v>
      </c>
      <c r="AI2369">
        <f t="shared" si="107"/>
        <v>2020</v>
      </c>
    </row>
    <row r="2370" spans="27:35" x14ac:dyDescent="0.3">
      <c r="AA2370" s="80" t="s">
        <v>154</v>
      </c>
      <c r="AB2370" s="80" t="s">
        <v>147</v>
      </c>
      <c r="AC2370" s="80" t="s">
        <v>60</v>
      </c>
      <c r="AD2370" s="80" t="s">
        <v>15</v>
      </c>
      <c r="AE2370" s="80" t="s">
        <v>12</v>
      </c>
      <c r="AF2370" s="80" t="s">
        <v>145</v>
      </c>
      <c r="AG2370" s="80">
        <v>1036.0666659995914</v>
      </c>
      <c r="AH2370" s="80">
        <v>0.48889647000000003</v>
      </c>
      <c r="AI2370">
        <f t="shared" si="107"/>
        <v>2020</v>
      </c>
    </row>
    <row r="2371" spans="27:35" x14ac:dyDescent="0.3">
      <c r="AA2371" s="80" t="s">
        <v>154</v>
      </c>
      <c r="AB2371" s="80" t="s">
        <v>147</v>
      </c>
      <c r="AC2371" s="80" t="s">
        <v>60</v>
      </c>
      <c r="AD2371" s="80" t="s">
        <v>4</v>
      </c>
      <c r="AE2371" s="80" t="s">
        <v>5</v>
      </c>
      <c r="AF2371" s="80" t="s">
        <v>145</v>
      </c>
      <c r="AG2371" s="80">
        <v>7255.3951838463545</v>
      </c>
      <c r="AH2371" s="80" t="s">
        <v>33</v>
      </c>
      <c r="AI2371">
        <f t="shared" si="107"/>
        <v>2020</v>
      </c>
    </row>
    <row r="2372" spans="27:35" x14ac:dyDescent="0.3">
      <c r="AA2372" s="80" t="s">
        <v>154</v>
      </c>
      <c r="AB2372" s="80" t="s">
        <v>147</v>
      </c>
      <c r="AC2372" s="80" t="s">
        <v>60</v>
      </c>
      <c r="AD2372" s="80" t="s">
        <v>4</v>
      </c>
      <c r="AE2372" s="80" t="s">
        <v>7</v>
      </c>
      <c r="AF2372" s="80" t="s">
        <v>145</v>
      </c>
      <c r="AG2372" s="80">
        <v>389367.86084777862</v>
      </c>
      <c r="AH2372" s="80">
        <v>0.82545051999999997</v>
      </c>
      <c r="AI2372">
        <f t="shared" si="107"/>
        <v>2020</v>
      </c>
    </row>
    <row r="2373" spans="27:35" x14ac:dyDescent="0.3">
      <c r="AA2373" s="80" t="s">
        <v>154</v>
      </c>
      <c r="AB2373" s="80" t="s">
        <v>147</v>
      </c>
      <c r="AC2373" s="80" t="s">
        <v>60</v>
      </c>
      <c r="AD2373" s="80" t="s">
        <v>4</v>
      </c>
      <c r="AE2373" s="80" t="s">
        <v>8</v>
      </c>
      <c r="AF2373" s="80" t="s">
        <v>145</v>
      </c>
      <c r="AG2373" s="80">
        <v>130116.41465388238</v>
      </c>
      <c r="AH2373" s="80">
        <v>1.4573670999999999</v>
      </c>
      <c r="AI2373">
        <f t="shared" si="107"/>
        <v>2020</v>
      </c>
    </row>
    <row r="2374" spans="27:35" x14ac:dyDescent="0.3">
      <c r="AA2374" s="80" t="s">
        <v>154</v>
      </c>
      <c r="AB2374" s="80" t="s">
        <v>147</v>
      </c>
      <c r="AC2374" s="80" t="s">
        <v>60</v>
      </c>
      <c r="AD2374" s="80" t="s">
        <v>4</v>
      </c>
      <c r="AE2374" s="80" t="s">
        <v>9</v>
      </c>
      <c r="AF2374" s="80" t="s">
        <v>145</v>
      </c>
      <c r="AG2374" s="80">
        <v>80056.302341856062</v>
      </c>
      <c r="AH2374" s="80">
        <v>0.85308870999999997</v>
      </c>
      <c r="AI2374">
        <f t="shared" si="107"/>
        <v>2020</v>
      </c>
    </row>
    <row r="2375" spans="27:35" x14ac:dyDescent="0.3">
      <c r="AA2375" s="80" t="s">
        <v>154</v>
      </c>
      <c r="AB2375" s="80" t="s">
        <v>147</v>
      </c>
      <c r="AC2375" s="80" t="s">
        <v>60</v>
      </c>
      <c r="AD2375" s="80" t="s">
        <v>4</v>
      </c>
      <c r="AE2375" s="80" t="s">
        <v>6</v>
      </c>
      <c r="AF2375" s="80" t="s">
        <v>145</v>
      </c>
      <c r="AG2375" s="80">
        <v>29360.520260944963</v>
      </c>
      <c r="AH2375" s="80" t="s">
        <v>33</v>
      </c>
      <c r="AI2375">
        <f t="shared" si="107"/>
        <v>2020</v>
      </c>
    </row>
    <row r="2376" spans="27:35" x14ac:dyDescent="0.3">
      <c r="AA2376" s="80" t="s">
        <v>154</v>
      </c>
      <c r="AB2376" s="80" t="s">
        <v>147</v>
      </c>
      <c r="AC2376" s="80" t="s">
        <v>60</v>
      </c>
      <c r="AD2376" s="80" t="s">
        <v>4</v>
      </c>
      <c r="AE2376" s="80" t="s">
        <v>10</v>
      </c>
      <c r="AF2376" s="80" t="s">
        <v>145</v>
      </c>
      <c r="AG2376" s="80">
        <v>3001.8944747932255</v>
      </c>
      <c r="AH2376" s="80">
        <v>2.8294891899999999</v>
      </c>
      <c r="AI2376">
        <f t="shared" si="107"/>
        <v>2020</v>
      </c>
    </row>
    <row r="2377" spans="27:35" x14ac:dyDescent="0.3">
      <c r="AA2377" s="80" t="s">
        <v>154</v>
      </c>
      <c r="AB2377" s="80" t="s">
        <v>147</v>
      </c>
      <c r="AC2377" s="80" t="s">
        <v>60</v>
      </c>
      <c r="AD2377" s="80" t="s">
        <v>11</v>
      </c>
      <c r="AE2377" s="80" t="s">
        <v>8</v>
      </c>
      <c r="AF2377" s="80" t="s">
        <v>145</v>
      </c>
      <c r="AG2377" s="80">
        <v>24026.25769630447</v>
      </c>
      <c r="AH2377" s="80">
        <v>1.0409574399999999</v>
      </c>
      <c r="AI2377">
        <f t="shared" si="107"/>
        <v>2020</v>
      </c>
    </row>
    <row r="2378" spans="27:35" x14ac:dyDescent="0.3">
      <c r="AA2378" s="80" t="s">
        <v>154</v>
      </c>
      <c r="AB2378" s="80" t="s">
        <v>147</v>
      </c>
      <c r="AC2378" s="80" t="s">
        <v>60</v>
      </c>
      <c r="AD2378" s="80" t="s">
        <v>11</v>
      </c>
      <c r="AE2378" s="80" t="s">
        <v>9</v>
      </c>
      <c r="AF2378" s="80" t="s">
        <v>145</v>
      </c>
      <c r="AG2378" s="80">
        <v>6789.453690957278</v>
      </c>
      <c r="AH2378" s="80">
        <v>0.66375806999999998</v>
      </c>
      <c r="AI2378">
        <f t="shared" ref="AI2378:AI2441" si="108">VALUE(LEFT(AA2378,4))</f>
        <v>2020</v>
      </c>
    </row>
    <row r="2379" spans="27:35" x14ac:dyDescent="0.3">
      <c r="AA2379" s="80" t="s">
        <v>154</v>
      </c>
      <c r="AB2379" s="80" t="s">
        <v>147</v>
      </c>
      <c r="AC2379" s="80" t="s">
        <v>60</v>
      </c>
      <c r="AD2379" s="80" t="s">
        <v>11</v>
      </c>
      <c r="AE2379" s="80" t="s">
        <v>10</v>
      </c>
      <c r="AF2379" s="80" t="s">
        <v>145</v>
      </c>
      <c r="AG2379" s="80">
        <v>349.93655402958393</v>
      </c>
      <c r="AH2379" s="80">
        <v>1.63860651</v>
      </c>
      <c r="AI2379">
        <f t="shared" si="108"/>
        <v>2020</v>
      </c>
    </row>
    <row r="2380" spans="27:35" x14ac:dyDescent="0.3">
      <c r="AA2380" s="80" t="s">
        <v>154</v>
      </c>
      <c r="AB2380" s="80" t="s">
        <v>147</v>
      </c>
      <c r="AC2380" s="80" t="s">
        <v>60</v>
      </c>
      <c r="AD2380" s="80" t="s">
        <v>11</v>
      </c>
      <c r="AE2380" s="80" t="s">
        <v>12</v>
      </c>
      <c r="AF2380" s="80" t="s">
        <v>145</v>
      </c>
      <c r="AG2380" s="80">
        <v>4336.1924580074847</v>
      </c>
      <c r="AH2380" s="80">
        <v>0.68819306000000002</v>
      </c>
      <c r="AI2380">
        <f t="shared" si="108"/>
        <v>2020</v>
      </c>
    </row>
    <row r="2381" spans="27:35" x14ac:dyDescent="0.3">
      <c r="AA2381" s="80" t="s">
        <v>154</v>
      </c>
      <c r="AB2381" s="80" t="s">
        <v>147</v>
      </c>
      <c r="AC2381" s="80" t="s">
        <v>61</v>
      </c>
      <c r="AD2381" s="80" t="s">
        <v>27</v>
      </c>
      <c r="AE2381" s="80" t="s">
        <v>28</v>
      </c>
      <c r="AF2381" s="80" t="s">
        <v>145</v>
      </c>
      <c r="AG2381" s="80">
        <v>310.83333301544189</v>
      </c>
      <c r="AH2381" s="80" t="s">
        <v>33</v>
      </c>
      <c r="AI2381">
        <f t="shared" si="108"/>
        <v>2020</v>
      </c>
    </row>
    <row r="2382" spans="27:35" x14ac:dyDescent="0.3">
      <c r="AA2382" s="80" t="s">
        <v>154</v>
      </c>
      <c r="AB2382" s="80" t="s">
        <v>147</v>
      </c>
      <c r="AC2382" s="80" t="s">
        <v>61</v>
      </c>
      <c r="AD2382" s="80" t="s">
        <v>20</v>
      </c>
      <c r="AE2382" s="80" t="s">
        <v>5</v>
      </c>
      <c r="AF2382" s="80" t="s">
        <v>145</v>
      </c>
      <c r="AG2382" s="80">
        <v>14</v>
      </c>
      <c r="AH2382" s="80" t="s">
        <v>33</v>
      </c>
      <c r="AI2382">
        <f t="shared" si="108"/>
        <v>2020</v>
      </c>
    </row>
    <row r="2383" spans="27:35" x14ac:dyDescent="0.3">
      <c r="AA2383" s="80" t="s">
        <v>154</v>
      </c>
      <c r="AB2383" s="80" t="s">
        <v>147</v>
      </c>
      <c r="AC2383" s="80" t="s">
        <v>61</v>
      </c>
      <c r="AD2383" s="80" t="s">
        <v>20</v>
      </c>
      <c r="AE2383" s="80" t="s">
        <v>7</v>
      </c>
      <c r="AF2383" s="80" t="s">
        <v>145</v>
      </c>
      <c r="AG2383" s="80">
        <v>8463.053750988096</v>
      </c>
      <c r="AH2383" s="80" t="s">
        <v>33</v>
      </c>
      <c r="AI2383">
        <f t="shared" si="108"/>
        <v>2020</v>
      </c>
    </row>
    <row r="2384" spans="27:35" x14ac:dyDescent="0.3">
      <c r="AA2384" s="80" t="s">
        <v>154</v>
      </c>
      <c r="AB2384" s="80" t="s">
        <v>147</v>
      </c>
      <c r="AC2384" s="80" t="s">
        <v>61</v>
      </c>
      <c r="AD2384" s="80" t="s">
        <v>20</v>
      </c>
      <c r="AE2384" s="80" t="s">
        <v>14</v>
      </c>
      <c r="AF2384" s="80" t="s">
        <v>145</v>
      </c>
      <c r="AG2384" s="80">
        <v>2736.449453920126</v>
      </c>
      <c r="AH2384" s="80" t="s">
        <v>33</v>
      </c>
      <c r="AI2384">
        <f t="shared" si="108"/>
        <v>2020</v>
      </c>
    </row>
    <row r="2385" spans="27:35" x14ac:dyDescent="0.3">
      <c r="AA2385" s="80" t="s">
        <v>154</v>
      </c>
      <c r="AB2385" s="80" t="s">
        <v>147</v>
      </c>
      <c r="AC2385" s="80" t="s">
        <v>61</v>
      </c>
      <c r="AD2385" s="80" t="s">
        <v>20</v>
      </c>
      <c r="AE2385" s="80" t="s">
        <v>6</v>
      </c>
      <c r="AF2385" s="80" t="s">
        <v>145</v>
      </c>
      <c r="AG2385" s="80">
        <v>309</v>
      </c>
      <c r="AH2385" s="80" t="s">
        <v>33</v>
      </c>
      <c r="AI2385">
        <f t="shared" si="108"/>
        <v>2020</v>
      </c>
    </row>
    <row r="2386" spans="27:35" x14ac:dyDescent="0.3">
      <c r="AA2386" s="80" t="s">
        <v>154</v>
      </c>
      <c r="AB2386" s="80" t="s">
        <v>147</v>
      </c>
      <c r="AC2386" s="80" t="s">
        <v>61</v>
      </c>
      <c r="AD2386" s="80" t="s">
        <v>24</v>
      </c>
      <c r="AE2386" s="80" t="s">
        <v>22</v>
      </c>
      <c r="AF2386" s="80" t="s">
        <v>145</v>
      </c>
      <c r="AG2386" s="80">
        <v>1117.8677400052547</v>
      </c>
      <c r="AH2386" s="80" t="s">
        <v>33</v>
      </c>
      <c r="AI2386">
        <f t="shared" si="108"/>
        <v>2020</v>
      </c>
    </row>
    <row r="2387" spans="27:35" x14ac:dyDescent="0.3">
      <c r="AA2387" s="80" t="s">
        <v>154</v>
      </c>
      <c r="AB2387" s="80" t="s">
        <v>147</v>
      </c>
      <c r="AC2387" s="80" t="s">
        <v>61</v>
      </c>
      <c r="AD2387" s="80" t="s">
        <v>24</v>
      </c>
      <c r="AE2387" s="80" t="s">
        <v>23</v>
      </c>
      <c r="AF2387" s="80" t="s">
        <v>145</v>
      </c>
      <c r="AG2387" s="80">
        <v>765.21290200948715</v>
      </c>
      <c r="AH2387" s="80" t="s">
        <v>33</v>
      </c>
      <c r="AI2387">
        <f t="shared" si="108"/>
        <v>2020</v>
      </c>
    </row>
    <row r="2388" spans="27:35" x14ac:dyDescent="0.3">
      <c r="AA2388" s="80" t="s">
        <v>154</v>
      </c>
      <c r="AB2388" s="80" t="s">
        <v>147</v>
      </c>
      <c r="AC2388" s="80" t="s">
        <v>61</v>
      </c>
      <c r="AD2388" s="80" t="s">
        <v>116</v>
      </c>
      <c r="AE2388" s="80" t="s">
        <v>22</v>
      </c>
      <c r="AF2388" s="80" t="s">
        <v>145</v>
      </c>
      <c r="AG2388" s="80">
        <v>3209.0978267751634</v>
      </c>
      <c r="AH2388" s="80" t="s">
        <v>33</v>
      </c>
      <c r="AI2388">
        <f t="shared" si="108"/>
        <v>2020</v>
      </c>
    </row>
    <row r="2389" spans="27:35" x14ac:dyDescent="0.3">
      <c r="AA2389" s="80" t="s">
        <v>154</v>
      </c>
      <c r="AB2389" s="80" t="s">
        <v>147</v>
      </c>
      <c r="AC2389" s="80" t="s">
        <v>61</v>
      </c>
      <c r="AD2389" s="80" t="s">
        <v>116</v>
      </c>
      <c r="AE2389" s="80" t="s">
        <v>23</v>
      </c>
      <c r="AF2389" s="80" t="s">
        <v>145</v>
      </c>
      <c r="AG2389" s="80">
        <v>2665.399989079684</v>
      </c>
      <c r="AH2389" s="80" t="s">
        <v>33</v>
      </c>
      <c r="AI2389">
        <f t="shared" si="108"/>
        <v>2020</v>
      </c>
    </row>
    <row r="2390" spans="27:35" x14ac:dyDescent="0.3">
      <c r="AA2390" s="80" t="s">
        <v>154</v>
      </c>
      <c r="AB2390" s="80" t="s">
        <v>147</v>
      </c>
      <c r="AC2390" s="80" t="s">
        <v>61</v>
      </c>
      <c r="AD2390" s="80" t="s">
        <v>26</v>
      </c>
      <c r="AE2390" s="80" t="s">
        <v>18</v>
      </c>
      <c r="AF2390" s="80" t="s">
        <v>145</v>
      </c>
      <c r="AG2390" s="80">
        <v>8985.3225651346147</v>
      </c>
      <c r="AH2390" s="80" t="s">
        <v>33</v>
      </c>
      <c r="AI2390">
        <f t="shared" si="108"/>
        <v>2020</v>
      </c>
    </row>
    <row r="2391" spans="27:35" x14ac:dyDescent="0.3">
      <c r="AA2391" s="80" t="s">
        <v>154</v>
      </c>
      <c r="AB2391" s="80" t="s">
        <v>147</v>
      </c>
      <c r="AC2391" s="80" t="s">
        <v>61</v>
      </c>
      <c r="AD2391" s="80" t="s">
        <v>26</v>
      </c>
      <c r="AE2391" s="80" t="s">
        <v>19</v>
      </c>
      <c r="AF2391" s="80" t="s">
        <v>145</v>
      </c>
      <c r="AG2391" s="80">
        <v>10429.71933902055</v>
      </c>
      <c r="AH2391" s="80" t="s">
        <v>33</v>
      </c>
      <c r="AI2391">
        <f t="shared" si="108"/>
        <v>2020</v>
      </c>
    </row>
    <row r="2392" spans="27:35" x14ac:dyDescent="0.3">
      <c r="AA2392" s="80" t="s">
        <v>154</v>
      </c>
      <c r="AB2392" s="80" t="s">
        <v>147</v>
      </c>
      <c r="AC2392" s="80" t="s">
        <v>61</v>
      </c>
      <c r="AD2392" s="80" t="s">
        <v>26</v>
      </c>
      <c r="AE2392" s="80" t="s">
        <v>17</v>
      </c>
      <c r="AF2392" s="80" t="s">
        <v>145</v>
      </c>
      <c r="AG2392" s="80">
        <v>922</v>
      </c>
      <c r="AH2392" s="80" t="s">
        <v>33</v>
      </c>
      <c r="AI2392">
        <f t="shared" si="108"/>
        <v>2020</v>
      </c>
    </row>
    <row r="2393" spans="27:35" x14ac:dyDescent="0.3">
      <c r="AA2393" s="80" t="s">
        <v>154</v>
      </c>
      <c r="AB2393" s="80" t="s">
        <v>147</v>
      </c>
      <c r="AC2393" s="80" t="s">
        <v>61</v>
      </c>
      <c r="AD2393" s="80" t="s">
        <v>25</v>
      </c>
      <c r="AE2393" s="80" t="s">
        <v>18</v>
      </c>
      <c r="AF2393" s="80" t="s">
        <v>145</v>
      </c>
      <c r="AG2393" s="80">
        <v>136</v>
      </c>
      <c r="AH2393" s="80" t="s">
        <v>33</v>
      </c>
      <c r="AI2393">
        <f t="shared" si="108"/>
        <v>2020</v>
      </c>
    </row>
    <row r="2394" spans="27:35" x14ac:dyDescent="0.3">
      <c r="AA2394" s="80" t="s">
        <v>154</v>
      </c>
      <c r="AB2394" s="80" t="s">
        <v>147</v>
      </c>
      <c r="AC2394" s="80" t="s">
        <v>61</v>
      </c>
      <c r="AD2394" s="80" t="s">
        <v>25</v>
      </c>
      <c r="AE2394" s="80" t="s">
        <v>19</v>
      </c>
      <c r="AF2394" s="80" t="s">
        <v>145</v>
      </c>
      <c r="AG2394" s="80">
        <v>1609.6666650250554</v>
      </c>
      <c r="AH2394" s="80" t="s">
        <v>33</v>
      </c>
      <c r="AI2394">
        <f t="shared" si="108"/>
        <v>2020</v>
      </c>
    </row>
    <row r="2395" spans="27:35" x14ac:dyDescent="0.3">
      <c r="AA2395" s="80" t="s">
        <v>154</v>
      </c>
      <c r="AB2395" s="80" t="s">
        <v>147</v>
      </c>
      <c r="AC2395" s="80" t="s">
        <v>61</v>
      </c>
      <c r="AD2395" s="80" t="s">
        <v>25</v>
      </c>
      <c r="AE2395" s="80" t="s">
        <v>17</v>
      </c>
      <c r="AF2395" s="80" t="s">
        <v>145</v>
      </c>
      <c r="AG2395" s="80">
        <v>661.766665995121</v>
      </c>
      <c r="AH2395" s="80" t="s">
        <v>33</v>
      </c>
      <c r="AI2395">
        <f t="shared" si="108"/>
        <v>2020</v>
      </c>
    </row>
    <row r="2396" spans="27:35" x14ac:dyDescent="0.3">
      <c r="AA2396" s="80" t="s">
        <v>154</v>
      </c>
      <c r="AB2396" s="80" t="s">
        <v>147</v>
      </c>
      <c r="AC2396" s="80" t="s">
        <v>61</v>
      </c>
      <c r="AD2396" s="80" t="s">
        <v>16</v>
      </c>
      <c r="AE2396" s="80" t="s">
        <v>18</v>
      </c>
      <c r="AF2396" s="80" t="s">
        <v>149</v>
      </c>
      <c r="AG2396" s="80">
        <v>6</v>
      </c>
      <c r="AH2396" s="80" t="s">
        <v>33</v>
      </c>
      <c r="AI2396">
        <f t="shared" si="108"/>
        <v>2020</v>
      </c>
    </row>
    <row r="2397" spans="27:35" x14ac:dyDescent="0.3">
      <c r="AA2397" s="80" t="s">
        <v>154</v>
      </c>
      <c r="AB2397" s="80" t="s">
        <v>147</v>
      </c>
      <c r="AC2397" s="80" t="s">
        <v>61</v>
      </c>
      <c r="AD2397" s="80" t="s">
        <v>16</v>
      </c>
      <c r="AE2397" s="80" t="s">
        <v>18</v>
      </c>
      <c r="AF2397" s="80" t="s">
        <v>145</v>
      </c>
      <c r="AG2397" s="80">
        <v>15720.996506586671</v>
      </c>
      <c r="AH2397" s="80" t="s">
        <v>33</v>
      </c>
      <c r="AI2397">
        <f t="shared" si="108"/>
        <v>2020</v>
      </c>
    </row>
    <row r="2398" spans="27:35" x14ac:dyDescent="0.3">
      <c r="AA2398" s="80" t="s">
        <v>154</v>
      </c>
      <c r="AB2398" s="80" t="s">
        <v>147</v>
      </c>
      <c r="AC2398" s="80" t="s">
        <v>61</v>
      </c>
      <c r="AD2398" s="80" t="s">
        <v>16</v>
      </c>
      <c r="AE2398" s="80" t="s">
        <v>19</v>
      </c>
      <c r="AF2398" s="80" t="s">
        <v>145</v>
      </c>
      <c r="AG2398" s="80">
        <v>6636.5924269929528</v>
      </c>
      <c r="AH2398" s="80" t="s">
        <v>33</v>
      </c>
      <c r="AI2398">
        <f t="shared" si="108"/>
        <v>2020</v>
      </c>
    </row>
    <row r="2399" spans="27:35" x14ac:dyDescent="0.3">
      <c r="AA2399" s="80" t="s">
        <v>154</v>
      </c>
      <c r="AB2399" s="80" t="s">
        <v>147</v>
      </c>
      <c r="AC2399" s="80" t="s">
        <v>61</v>
      </c>
      <c r="AD2399" s="80" t="s">
        <v>16</v>
      </c>
      <c r="AE2399" s="80" t="s">
        <v>17</v>
      </c>
      <c r="AF2399" s="80" t="s">
        <v>145</v>
      </c>
      <c r="AG2399" s="80">
        <v>3381.0354371294379</v>
      </c>
      <c r="AH2399" s="80" t="s">
        <v>33</v>
      </c>
      <c r="AI2399">
        <f t="shared" si="108"/>
        <v>2020</v>
      </c>
    </row>
    <row r="2400" spans="27:35" x14ac:dyDescent="0.3">
      <c r="AA2400" s="80" t="s">
        <v>154</v>
      </c>
      <c r="AB2400" s="80" t="s">
        <v>147</v>
      </c>
      <c r="AC2400" s="80" t="s">
        <v>61</v>
      </c>
      <c r="AD2400" s="80" t="s">
        <v>13</v>
      </c>
      <c r="AE2400" s="80" t="s">
        <v>5</v>
      </c>
      <c r="AF2400" s="80" t="s">
        <v>145</v>
      </c>
      <c r="AG2400" s="80">
        <v>72.879559978842735</v>
      </c>
      <c r="AH2400" s="80" t="s">
        <v>33</v>
      </c>
      <c r="AI2400">
        <f t="shared" si="108"/>
        <v>2020</v>
      </c>
    </row>
    <row r="2401" spans="27:35" x14ac:dyDescent="0.3">
      <c r="AA2401" s="80" t="s">
        <v>154</v>
      </c>
      <c r="AB2401" s="80" t="s">
        <v>147</v>
      </c>
      <c r="AC2401" s="80" t="s">
        <v>61</v>
      </c>
      <c r="AD2401" s="80" t="s">
        <v>13</v>
      </c>
      <c r="AE2401" s="80" t="s">
        <v>7</v>
      </c>
      <c r="AF2401" s="80" t="s">
        <v>145</v>
      </c>
      <c r="AG2401" s="80">
        <v>11756.808594994247</v>
      </c>
      <c r="AH2401" s="80">
        <v>0.64466997000000004</v>
      </c>
      <c r="AI2401">
        <f t="shared" si="108"/>
        <v>2020</v>
      </c>
    </row>
    <row r="2402" spans="27:35" x14ac:dyDescent="0.3">
      <c r="AA2402" s="80" t="s">
        <v>154</v>
      </c>
      <c r="AB2402" s="80" t="s">
        <v>147</v>
      </c>
      <c r="AC2402" s="80" t="s">
        <v>61</v>
      </c>
      <c r="AD2402" s="80" t="s">
        <v>13</v>
      </c>
      <c r="AE2402" s="80" t="s">
        <v>14</v>
      </c>
      <c r="AF2402" s="80" t="s">
        <v>145</v>
      </c>
      <c r="AG2402" s="80">
        <v>30896.623290691525</v>
      </c>
      <c r="AH2402" s="80">
        <v>1.1327065599999999</v>
      </c>
      <c r="AI2402">
        <f t="shared" si="108"/>
        <v>2020</v>
      </c>
    </row>
    <row r="2403" spans="27:35" x14ac:dyDescent="0.3">
      <c r="AA2403" s="80" t="s">
        <v>154</v>
      </c>
      <c r="AB2403" s="80" t="s">
        <v>147</v>
      </c>
      <c r="AC2403" s="80" t="s">
        <v>61</v>
      </c>
      <c r="AD2403" s="80" t="s">
        <v>13</v>
      </c>
      <c r="AE2403" s="80" t="s">
        <v>6</v>
      </c>
      <c r="AF2403" s="80" t="s">
        <v>145</v>
      </c>
      <c r="AG2403" s="80">
        <v>406.65591198205948</v>
      </c>
      <c r="AH2403" s="80" t="s">
        <v>33</v>
      </c>
      <c r="AI2403">
        <f t="shared" si="108"/>
        <v>2020</v>
      </c>
    </row>
    <row r="2404" spans="27:35" x14ac:dyDescent="0.3">
      <c r="AA2404" s="80" t="s">
        <v>154</v>
      </c>
      <c r="AB2404" s="80" t="s">
        <v>147</v>
      </c>
      <c r="AC2404" s="80" t="s">
        <v>61</v>
      </c>
      <c r="AD2404" s="80" t="s">
        <v>15</v>
      </c>
      <c r="AE2404" s="80" t="s">
        <v>14</v>
      </c>
      <c r="AF2404" s="80" t="s">
        <v>145</v>
      </c>
      <c r="AG2404" s="80">
        <v>20898.050489895046</v>
      </c>
      <c r="AH2404" s="80">
        <v>1.0118493399999999</v>
      </c>
      <c r="AI2404">
        <f t="shared" si="108"/>
        <v>2020</v>
      </c>
    </row>
    <row r="2405" spans="27:35" x14ac:dyDescent="0.3">
      <c r="AA2405" s="80" t="s">
        <v>154</v>
      </c>
      <c r="AB2405" s="80" t="s">
        <v>147</v>
      </c>
      <c r="AC2405" s="80" t="s">
        <v>61</v>
      </c>
      <c r="AD2405" s="80" t="s">
        <v>15</v>
      </c>
      <c r="AE2405" s="80" t="s">
        <v>12</v>
      </c>
      <c r="AF2405" s="80" t="s">
        <v>145</v>
      </c>
      <c r="AG2405" s="80">
        <v>860.93333297967911</v>
      </c>
      <c r="AH2405" s="80">
        <v>0.49515384000000001</v>
      </c>
      <c r="AI2405">
        <f t="shared" si="108"/>
        <v>2020</v>
      </c>
    </row>
    <row r="2406" spans="27:35" x14ac:dyDescent="0.3">
      <c r="AA2406" s="80" t="s">
        <v>154</v>
      </c>
      <c r="AB2406" s="80" t="s">
        <v>147</v>
      </c>
      <c r="AC2406" s="80" t="s">
        <v>61</v>
      </c>
      <c r="AD2406" s="80" t="s">
        <v>4</v>
      </c>
      <c r="AE2406" s="80" t="s">
        <v>5</v>
      </c>
      <c r="AF2406" s="80" t="s">
        <v>145</v>
      </c>
      <c r="AG2406" s="80">
        <v>6700.1113609410822</v>
      </c>
      <c r="AH2406" s="80" t="s">
        <v>33</v>
      </c>
      <c r="AI2406">
        <f t="shared" si="108"/>
        <v>2020</v>
      </c>
    </row>
    <row r="2407" spans="27:35" x14ac:dyDescent="0.3">
      <c r="AA2407" s="80" t="s">
        <v>154</v>
      </c>
      <c r="AB2407" s="80" t="s">
        <v>147</v>
      </c>
      <c r="AC2407" s="80" t="s">
        <v>61</v>
      </c>
      <c r="AD2407" s="80" t="s">
        <v>4</v>
      </c>
      <c r="AE2407" s="80" t="s">
        <v>7</v>
      </c>
      <c r="AF2407" s="80" t="s">
        <v>145</v>
      </c>
      <c r="AG2407" s="80">
        <v>365917.8832602948</v>
      </c>
      <c r="AH2407" s="80">
        <v>0.80180615</v>
      </c>
      <c r="AI2407">
        <f t="shared" si="108"/>
        <v>2020</v>
      </c>
    </row>
    <row r="2408" spans="27:35" x14ac:dyDescent="0.3">
      <c r="AA2408" s="80" t="s">
        <v>154</v>
      </c>
      <c r="AB2408" s="80" t="s">
        <v>147</v>
      </c>
      <c r="AC2408" s="80" t="s">
        <v>61</v>
      </c>
      <c r="AD2408" s="80" t="s">
        <v>4</v>
      </c>
      <c r="AE2408" s="80" t="s">
        <v>8</v>
      </c>
      <c r="AF2408" s="80" t="s">
        <v>145</v>
      </c>
      <c r="AG2408" s="80">
        <v>127946.11751153693</v>
      </c>
      <c r="AH2408" s="80">
        <v>1.4176466999999999</v>
      </c>
      <c r="AI2408">
        <f t="shared" si="108"/>
        <v>2020</v>
      </c>
    </row>
    <row r="2409" spans="27:35" x14ac:dyDescent="0.3">
      <c r="AA2409" s="80" t="s">
        <v>154</v>
      </c>
      <c r="AB2409" s="80" t="s">
        <v>147</v>
      </c>
      <c r="AC2409" s="80" t="s">
        <v>61</v>
      </c>
      <c r="AD2409" s="80" t="s">
        <v>4</v>
      </c>
      <c r="AE2409" s="80" t="s">
        <v>9</v>
      </c>
      <c r="AF2409" s="80" t="s">
        <v>145</v>
      </c>
      <c r="AG2409" s="80">
        <v>75949.195605713874</v>
      </c>
      <c r="AH2409" s="80">
        <v>0.82477328000000005</v>
      </c>
      <c r="AI2409">
        <f t="shared" si="108"/>
        <v>2020</v>
      </c>
    </row>
    <row r="2410" spans="27:35" x14ac:dyDescent="0.3">
      <c r="AA2410" s="80" t="s">
        <v>154</v>
      </c>
      <c r="AB2410" s="80" t="s">
        <v>147</v>
      </c>
      <c r="AC2410" s="80" t="s">
        <v>61</v>
      </c>
      <c r="AD2410" s="80" t="s">
        <v>4</v>
      </c>
      <c r="AE2410" s="80" t="s">
        <v>6</v>
      </c>
      <c r="AF2410" s="80" t="s">
        <v>145</v>
      </c>
      <c r="AG2410" s="80">
        <v>26775.38364148885</v>
      </c>
      <c r="AH2410" s="80" t="s">
        <v>33</v>
      </c>
      <c r="AI2410">
        <f t="shared" si="108"/>
        <v>2020</v>
      </c>
    </row>
    <row r="2411" spans="27:35" x14ac:dyDescent="0.3">
      <c r="AA2411" s="80" t="s">
        <v>154</v>
      </c>
      <c r="AB2411" s="80" t="s">
        <v>147</v>
      </c>
      <c r="AC2411" s="80" t="s">
        <v>61</v>
      </c>
      <c r="AD2411" s="80" t="s">
        <v>4</v>
      </c>
      <c r="AE2411" s="80" t="s">
        <v>10</v>
      </c>
      <c r="AF2411" s="80" t="s">
        <v>145</v>
      </c>
      <c r="AG2411" s="80">
        <v>3084.8976740129292</v>
      </c>
      <c r="AH2411" s="80">
        <v>2.7573550299999998</v>
      </c>
      <c r="AI2411">
        <f t="shared" si="108"/>
        <v>2020</v>
      </c>
    </row>
    <row r="2412" spans="27:35" x14ac:dyDescent="0.3">
      <c r="AA2412" s="80" t="s">
        <v>154</v>
      </c>
      <c r="AB2412" s="80" t="s">
        <v>147</v>
      </c>
      <c r="AC2412" s="80" t="s">
        <v>61</v>
      </c>
      <c r="AD2412" s="80" t="s">
        <v>11</v>
      </c>
      <c r="AE2412" s="80" t="s">
        <v>8</v>
      </c>
      <c r="AF2412" s="80" t="s">
        <v>145</v>
      </c>
      <c r="AG2412" s="80">
        <v>20107.779258593917</v>
      </c>
      <c r="AH2412" s="80">
        <v>0.98488618999999999</v>
      </c>
      <c r="AI2412">
        <f t="shared" si="108"/>
        <v>2020</v>
      </c>
    </row>
    <row r="2413" spans="27:35" x14ac:dyDescent="0.3">
      <c r="AA2413" s="80" t="s">
        <v>154</v>
      </c>
      <c r="AB2413" s="80" t="s">
        <v>147</v>
      </c>
      <c r="AC2413" s="80" t="s">
        <v>61</v>
      </c>
      <c r="AD2413" s="80" t="s">
        <v>11</v>
      </c>
      <c r="AE2413" s="80" t="s">
        <v>9</v>
      </c>
      <c r="AF2413" s="80" t="s">
        <v>145</v>
      </c>
      <c r="AG2413" s="80">
        <v>5991.3612232320011</v>
      </c>
      <c r="AH2413" s="80">
        <v>0.69041763</v>
      </c>
      <c r="AI2413">
        <f t="shared" si="108"/>
        <v>2020</v>
      </c>
    </row>
    <row r="2414" spans="27:35" x14ac:dyDescent="0.3">
      <c r="AA2414" s="80" t="s">
        <v>154</v>
      </c>
      <c r="AB2414" s="80" t="s">
        <v>147</v>
      </c>
      <c r="AC2414" s="80" t="s">
        <v>61</v>
      </c>
      <c r="AD2414" s="80" t="s">
        <v>11</v>
      </c>
      <c r="AE2414" s="80" t="s">
        <v>10</v>
      </c>
      <c r="AF2414" s="80" t="s">
        <v>145</v>
      </c>
      <c r="AG2414" s="80">
        <v>408.79461703822017</v>
      </c>
      <c r="AH2414" s="80">
        <v>1.53378309</v>
      </c>
      <c r="AI2414">
        <f t="shared" si="108"/>
        <v>2020</v>
      </c>
    </row>
    <row r="2415" spans="27:35" x14ac:dyDescent="0.3">
      <c r="AA2415" s="80" t="s">
        <v>154</v>
      </c>
      <c r="AB2415" s="80" t="s">
        <v>147</v>
      </c>
      <c r="AC2415" s="80" t="s">
        <v>61</v>
      </c>
      <c r="AD2415" s="80" t="s">
        <v>11</v>
      </c>
      <c r="AE2415" s="80" t="s">
        <v>12</v>
      </c>
      <c r="AF2415" s="80" t="s">
        <v>145</v>
      </c>
      <c r="AG2415" s="80">
        <v>3899.4537401013076</v>
      </c>
      <c r="AH2415" s="80">
        <v>0.68132945</v>
      </c>
      <c r="AI2415">
        <f t="shared" si="108"/>
        <v>2020</v>
      </c>
    </row>
    <row r="2416" spans="27:35" x14ac:dyDescent="0.3">
      <c r="AA2416" s="80" t="s">
        <v>154</v>
      </c>
      <c r="AB2416" s="80" t="s">
        <v>147</v>
      </c>
      <c r="AC2416" s="80" t="s">
        <v>62</v>
      </c>
      <c r="AD2416" s="80" t="s">
        <v>27</v>
      </c>
      <c r="AE2416" s="80" t="s">
        <v>28</v>
      </c>
      <c r="AF2416" s="80" t="s">
        <v>145</v>
      </c>
      <c r="AG2416" s="80">
        <v>276.09677297994494</v>
      </c>
      <c r="AH2416" s="80" t="s">
        <v>33</v>
      </c>
      <c r="AI2416">
        <f t="shared" si="108"/>
        <v>2020</v>
      </c>
    </row>
    <row r="2417" spans="27:35" x14ac:dyDescent="0.3">
      <c r="AA2417" s="80" t="s">
        <v>154</v>
      </c>
      <c r="AB2417" s="80" t="s">
        <v>147</v>
      </c>
      <c r="AC2417" s="80" t="s">
        <v>62</v>
      </c>
      <c r="AD2417" s="80" t="s">
        <v>20</v>
      </c>
      <c r="AE2417" s="80" t="s">
        <v>5</v>
      </c>
      <c r="AF2417" s="80" t="s">
        <v>145</v>
      </c>
      <c r="AG2417" s="80">
        <v>13</v>
      </c>
      <c r="AH2417" s="80" t="s">
        <v>33</v>
      </c>
      <c r="AI2417">
        <f t="shared" si="108"/>
        <v>2020</v>
      </c>
    </row>
    <row r="2418" spans="27:35" x14ac:dyDescent="0.3">
      <c r="AA2418" s="80" t="s">
        <v>154</v>
      </c>
      <c r="AB2418" s="80" t="s">
        <v>147</v>
      </c>
      <c r="AC2418" s="80" t="s">
        <v>62</v>
      </c>
      <c r="AD2418" s="80" t="s">
        <v>20</v>
      </c>
      <c r="AE2418" s="80" t="s">
        <v>7</v>
      </c>
      <c r="AF2418" s="80" t="s">
        <v>145</v>
      </c>
      <c r="AG2418" s="80">
        <v>9433.5344030372798</v>
      </c>
      <c r="AH2418" s="80" t="s">
        <v>33</v>
      </c>
      <c r="AI2418">
        <f t="shared" si="108"/>
        <v>2020</v>
      </c>
    </row>
    <row r="2419" spans="27:35" x14ac:dyDescent="0.3">
      <c r="AA2419" s="80" t="s">
        <v>154</v>
      </c>
      <c r="AB2419" s="80" t="s">
        <v>147</v>
      </c>
      <c r="AC2419" s="80" t="s">
        <v>62</v>
      </c>
      <c r="AD2419" s="80" t="s">
        <v>20</v>
      </c>
      <c r="AE2419" s="80" t="s">
        <v>14</v>
      </c>
      <c r="AF2419" s="80" t="s">
        <v>145</v>
      </c>
      <c r="AG2419" s="80">
        <v>4036.5408549979329</v>
      </c>
      <c r="AH2419" s="80" t="s">
        <v>33</v>
      </c>
      <c r="AI2419">
        <f t="shared" si="108"/>
        <v>2020</v>
      </c>
    </row>
    <row r="2420" spans="27:35" x14ac:dyDescent="0.3">
      <c r="AA2420" s="80" t="s">
        <v>154</v>
      </c>
      <c r="AB2420" s="80" t="s">
        <v>147</v>
      </c>
      <c r="AC2420" s="80" t="s">
        <v>62</v>
      </c>
      <c r="AD2420" s="80" t="s">
        <v>20</v>
      </c>
      <c r="AE2420" s="80" t="s">
        <v>6</v>
      </c>
      <c r="AF2420" s="80" t="s">
        <v>145</v>
      </c>
      <c r="AG2420" s="80">
        <v>223</v>
      </c>
      <c r="AH2420" s="80" t="s">
        <v>33</v>
      </c>
      <c r="AI2420">
        <f t="shared" si="108"/>
        <v>2020</v>
      </c>
    </row>
    <row r="2421" spans="27:35" x14ac:dyDescent="0.3">
      <c r="AA2421" s="80" t="s">
        <v>154</v>
      </c>
      <c r="AB2421" s="80" t="s">
        <v>147</v>
      </c>
      <c r="AC2421" s="80" t="s">
        <v>62</v>
      </c>
      <c r="AD2421" s="80" t="s">
        <v>24</v>
      </c>
      <c r="AE2421" s="80" t="s">
        <v>22</v>
      </c>
      <c r="AF2421" s="80" t="s">
        <v>145</v>
      </c>
      <c r="AG2421" s="80">
        <v>1819.0419310182333</v>
      </c>
      <c r="AH2421" s="80" t="s">
        <v>33</v>
      </c>
      <c r="AI2421">
        <f t="shared" si="108"/>
        <v>2020</v>
      </c>
    </row>
    <row r="2422" spans="27:35" x14ac:dyDescent="0.3">
      <c r="AA2422" s="80" t="s">
        <v>154</v>
      </c>
      <c r="AB2422" s="80" t="s">
        <v>147</v>
      </c>
      <c r="AC2422" s="80" t="s">
        <v>62</v>
      </c>
      <c r="AD2422" s="80" t="s">
        <v>24</v>
      </c>
      <c r="AE2422" s="80" t="s">
        <v>23</v>
      </c>
      <c r="AF2422" s="80" t="s">
        <v>145</v>
      </c>
      <c r="AG2422" s="80">
        <v>1732.2892419807613</v>
      </c>
      <c r="AH2422" s="80" t="s">
        <v>33</v>
      </c>
      <c r="AI2422">
        <f t="shared" si="108"/>
        <v>2020</v>
      </c>
    </row>
    <row r="2423" spans="27:35" x14ac:dyDescent="0.3">
      <c r="AA2423" s="80" t="s">
        <v>154</v>
      </c>
      <c r="AB2423" s="80" t="s">
        <v>147</v>
      </c>
      <c r="AC2423" s="80" t="s">
        <v>62</v>
      </c>
      <c r="AD2423" s="80" t="s">
        <v>116</v>
      </c>
      <c r="AE2423" s="80" t="s">
        <v>22</v>
      </c>
      <c r="AF2423" s="80" t="s">
        <v>145</v>
      </c>
      <c r="AG2423" s="80">
        <v>5205.5010388344526</v>
      </c>
      <c r="AH2423" s="80" t="s">
        <v>33</v>
      </c>
      <c r="AI2423">
        <f t="shared" si="108"/>
        <v>2020</v>
      </c>
    </row>
    <row r="2424" spans="27:35" x14ac:dyDescent="0.3">
      <c r="AA2424" s="80" t="s">
        <v>154</v>
      </c>
      <c r="AB2424" s="80" t="s">
        <v>147</v>
      </c>
      <c r="AC2424" s="80" t="s">
        <v>62</v>
      </c>
      <c r="AD2424" s="80" t="s">
        <v>116</v>
      </c>
      <c r="AE2424" s="80" t="s">
        <v>23</v>
      </c>
      <c r="AF2424" s="80" t="s">
        <v>145</v>
      </c>
      <c r="AG2424" s="80">
        <v>6318.2677249461412</v>
      </c>
      <c r="AH2424" s="80" t="s">
        <v>33</v>
      </c>
      <c r="AI2424">
        <f t="shared" si="108"/>
        <v>2020</v>
      </c>
    </row>
    <row r="2425" spans="27:35" x14ac:dyDescent="0.3">
      <c r="AA2425" s="80" t="s">
        <v>154</v>
      </c>
      <c r="AB2425" s="80" t="s">
        <v>147</v>
      </c>
      <c r="AC2425" s="80" t="s">
        <v>62</v>
      </c>
      <c r="AD2425" s="80" t="s">
        <v>26</v>
      </c>
      <c r="AE2425" s="80" t="s">
        <v>18</v>
      </c>
      <c r="AF2425" s="80" t="s">
        <v>145</v>
      </c>
      <c r="AG2425" s="80">
        <v>18083.239744089544</v>
      </c>
      <c r="AH2425" s="80" t="s">
        <v>33</v>
      </c>
      <c r="AI2425">
        <f t="shared" si="108"/>
        <v>2020</v>
      </c>
    </row>
    <row r="2426" spans="27:35" x14ac:dyDescent="0.3">
      <c r="AA2426" s="80" t="s">
        <v>154</v>
      </c>
      <c r="AB2426" s="80" t="s">
        <v>147</v>
      </c>
      <c r="AC2426" s="80" t="s">
        <v>62</v>
      </c>
      <c r="AD2426" s="80" t="s">
        <v>26</v>
      </c>
      <c r="AE2426" s="80" t="s">
        <v>19</v>
      </c>
      <c r="AF2426" s="80" t="s">
        <v>145</v>
      </c>
      <c r="AG2426" s="80">
        <v>25500.049401164055</v>
      </c>
      <c r="AH2426" s="80" t="s">
        <v>33</v>
      </c>
      <c r="AI2426">
        <f t="shared" si="108"/>
        <v>2020</v>
      </c>
    </row>
    <row r="2427" spans="27:35" x14ac:dyDescent="0.3">
      <c r="AA2427" s="80" t="s">
        <v>154</v>
      </c>
      <c r="AB2427" s="80" t="s">
        <v>147</v>
      </c>
      <c r="AC2427" s="80" t="s">
        <v>62</v>
      </c>
      <c r="AD2427" s="80" t="s">
        <v>26</v>
      </c>
      <c r="AE2427" s="80" t="s">
        <v>17</v>
      </c>
      <c r="AF2427" s="80" t="s">
        <v>145</v>
      </c>
      <c r="AG2427" s="80">
        <v>1178.8430080115795</v>
      </c>
      <c r="AH2427" s="80" t="s">
        <v>33</v>
      </c>
      <c r="AI2427">
        <f t="shared" si="108"/>
        <v>2020</v>
      </c>
    </row>
    <row r="2428" spans="27:35" x14ac:dyDescent="0.3">
      <c r="AA2428" s="80" t="s">
        <v>154</v>
      </c>
      <c r="AB2428" s="80" t="s">
        <v>147</v>
      </c>
      <c r="AC2428" s="80" t="s">
        <v>62</v>
      </c>
      <c r="AD2428" s="80" t="s">
        <v>25</v>
      </c>
      <c r="AE2428" s="80" t="s">
        <v>18</v>
      </c>
      <c r="AF2428" s="80" t="s">
        <v>145</v>
      </c>
      <c r="AG2428" s="80">
        <v>511.19354799389839</v>
      </c>
      <c r="AH2428" s="80" t="s">
        <v>33</v>
      </c>
      <c r="AI2428">
        <f t="shared" si="108"/>
        <v>2020</v>
      </c>
    </row>
    <row r="2429" spans="27:35" x14ac:dyDescent="0.3">
      <c r="AA2429" s="80" t="s">
        <v>154</v>
      </c>
      <c r="AB2429" s="80" t="s">
        <v>147</v>
      </c>
      <c r="AC2429" s="80" t="s">
        <v>62</v>
      </c>
      <c r="AD2429" s="80" t="s">
        <v>25</v>
      </c>
      <c r="AE2429" s="80" t="s">
        <v>19</v>
      </c>
      <c r="AF2429" s="80" t="s">
        <v>145</v>
      </c>
      <c r="AG2429" s="80">
        <v>4162</v>
      </c>
      <c r="AH2429" s="80" t="s">
        <v>33</v>
      </c>
      <c r="AI2429">
        <f t="shared" si="108"/>
        <v>2020</v>
      </c>
    </row>
    <row r="2430" spans="27:35" x14ac:dyDescent="0.3">
      <c r="AA2430" s="80" t="s">
        <v>154</v>
      </c>
      <c r="AB2430" s="80" t="s">
        <v>147</v>
      </c>
      <c r="AC2430" s="80" t="s">
        <v>62</v>
      </c>
      <c r="AD2430" s="80" t="s">
        <v>25</v>
      </c>
      <c r="AE2430" s="80" t="s">
        <v>17</v>
      </c>
      <c r="AF2430" s="80" t="s">
        <v>145</v>
      </c>
      <c r="AG2430" s="80">
        <v>1169.8333330154419</v>
      </c>
      <c r="AH2430" s="80" t="s">
        <v>33</v>
      </c>
      <c r="AI2430">
        <f t="shared" si="108"/>
        <v>2020</v>
      </c>
    </row>
    <row r="2431" spans="27:35" x14ac:dyDescent="0.3">
      <c r="AA2431" s="80" t="s">
        <v>154</v>
      </c>
      <c r="AB2431" s="80" t="s">
        <v>147</v>
      </c>
      <c r="AC2431" s="80" t="s">
        <v>62</v>
      </c>
      <c r="AD2431" s="80" t="s">
        <v>16</v>
      </c>
      <c r="AE2431" s="80" t="s">
        <v>18</v>
      </c>
      <c r="AF2431" s="80" t="s">
        <v>149</v>
      </c>
      <c r="AG2431" s="80">
        <v>8.8666660189628601</v>
      </c>
      <c r="AH2431" s="80" t="s">
        <v>33</v>
      </c>
      <c r="AI2431">
        <f t="shared" si="108"/>
        <v>2020</v>
      </c>
    </row>
    <row r="2432" spans="27:35" x14ac:dyDescent="0.3">
      <c r="AA2432" s="80" t="s">
        <v>154</v>
      </c>
      <c r="AB2432" s="80" t="s">
        <v>147</v>
      </c>
      <c r="AC2432" s="80" t="s">
        <v>62</v>
      </c>
      <c r="AD2432" s="80" t="s">
        <v>16</v>
      </c>
      <c r="AE2432" s="80" t="s">
        <v>18</v>
      </c>
      <c r="AF2432" s="80" t="s">
        <v>145</v>
      </c>
      <c r="AG2432" s="80">
        <v>40054.967123251408</v>
      </c>
      <c r="AH2432" s="80" t="s">
        <v>33</v>
      </c>
      <c r="AI2432">
        <f t="shared" si="108"/>
        <v>2020</v>
      </c>
    </row>
    <row r="2433" spans="27:35" x14ac:dyDescent="0.3">
      <c r="AA2433" s="80" t="s">
        <v>154</v>
      </c>
      <c r="AB2433" s="80" t="s">
        <v>147</v>
      </c>
      <c r="AC2433" s="80" t="s">
        <v>62</v>
      </c>
      <c r="AD2433" s="80" t="s">
        <v>16</v>
      </c>
      <c r="AE2433" s="80" t="s">
        <v>19</v>
      </c>
      <c r="AF2433" s="80" t="s">
        <v>149</v>
      </c>
      <c r="AG2433" s="80">
        <v>1</v>
      </c>
      <c r="AH2433" s="80" t="s">
        <v>33</v>
      </c>
      <c r="AI2433">
        <f t="shared" si="108"/>
        <v>2020</v>
      </c>
    </row>
    <row r="2434" spans="27:35" x14ac:dyDescent="0.3">
      <c r="AA2434" s="80" t="s">
        <v>154</v>
      </c>
      <c r="AB2434" s="80" t="s">
        <v>147</v>
      </c>
      <c r="AC2434" s="80" t="s">
        <v>62</v>
      </c>
      <c r="AD2434" s="80" t="s">
        <v>16</v>
      </c>
      <c r="AE2434" s="80" t="s">
        <v>19</v>
      </c>
      <c r="AF2434" s="80" t="s">
        <v>145</v>
      </c>
      <c r="AG2434" s="80">
        <v>32185.962169688195</v>
      </c>
      <c r="AH2434" s="80" t="s">
        <v>33</v>
      </c>
      <c r="AI2434">
        <f t="shared" si="108"/>
        <v>2020</v>
      </c>
    </row>
    <row r="2435" spans="27:35" x14ac:dyDescent="0.3">
      <c r="AA2435" s="80" t="s">
        <v>154</v>
      </c>
      <c r="AB2435" s="80" t="s">
        <v>147</v>
      </c>
      <c r="AC2435" s="80" t="s">
        <v>62</v>
      </c>
      <c r="AD2435" s="80" t="s">
        <v>16</v>
      </c>
      <c r="AE2435" s="80" t="s">
        <v>17</v>
      </c>
      <c r="AF2435" s="80" t="s">
        <v>145</v>
      </c>
      <c r="AG2435" s="80">
        <v>5403.4214214123785</v>
      </c>
      <c r="AH2435" s="80" t="s">
        <v>33</v>
      </c>
      <c r="AI2435">
        <f t="shared" si="108"/>
        <v>2020</v>
      </c>
    </row>
    <row r="2436" spans="27:35" x14ac:dyDescent="0.3">
      <c r="AA2436" s="80" t="s">
        <v>154</v>
      </c>
      <c r="AB2436" s="80" t="s">
        <v>147</v>
      </c>
      <c r="AC2436" s="80" t="s">
        <v>62</v>
      </c>
      <c r="AD2436" s="80" t="s">
        <v>13</v>
      </c>
      <c r="AE2436" s="80" t="s">
        <v>5</v>
      </c>
      <c r="AF2436" s="80" t="s">
        <v>145</v>
      </c>
      <c r="AG2436" s="80">
        <v>51.476335968822241</v>
      </c>
      <c r="AH2436" s="80" t="s">
        <v>33</v>
      </c>
      <c r="AI2436">
        <f t="shared" si="108"/>
        <v>2020</v>
      </c>
    </row>
    <row r="2437" spans="27:35" x14ac:dyDescent="0.3">
      <c r="AA2437" s="80" t="s">
        <v>154</v>
      </c>
      <c r="AB2437" s="80" t="s">
        <v>147</v>
      </c>
      <c r="AC2437" s="80" t="s">
        <v>62</v>
      </c>
      <c r="AD2437" s="80" t="s">
        <v>13</v>
      </c>
      <c r="AE2437" s="80" t="s">
        <v>7</v>
      </c>
      <c r="AF2437" s="80" t="s">
        <v>145</v>
      </c>
      <c r="AG2437" s="80">
        <v>16601.118270017207</v>
      </c>
      <c r="AH2437" s="80">
        <v>0.65659117</v>
      </c>
      <c r="AI2437">
        <f t="shared" si="108"/>
        <v>2020</v>
      </c>
    </row>
    <row r="2438" spans="27:35" x14ac:dyDescent="0.3">
      <c r="AA2438" s="80" t="s">
        <v>154</v>
      </c>
      <c r="AB2438" s="80" t="s">
        <v>147</v>
      </c>
      <c r="AC2438" s="80" t="s">
        <v>62</v>
      </c>
      <c r="AD2438" s="80" t="s">
        <v>13</v>
      </c>
      <c r="AE2438" s="80" t="s">
        <v>14</v>
      </c>
      <c r="AF2438" s="80" t="s">
        <v>149</v>
      </c>
      <c r="AG2438" s="80">
        <v>3</v>
      </c>
      <c r="AH2438" s="80">
        <v>3.1660355999999998</v>
      </c>
      <c r="AI2438">
        <f t="shared" si="108"/>
        <v>2020</v>
      </c>
    </row>
    <row r="2439" spans="27:35" x14ac:dyDescent="0.3">
      <c r="AA2439" s="80" t="s">
        <v>154</v>
      </c>
      <c r="AB2439" s="80" t="s">
        <v>147</v>
      </c>
      <c r="AC2439" s="80" t="s">
        <v>62</v>
      </c>
      <c r="AD2439" s="80" t="s">
        <v>13</v>
      </c>
      <c r="AE2439" s="80" t="s">
        <v>14</v>
      </c>
      <c r="AF2439" s="80" t="s">
        <v>145</v>
      </c>
      <c r="AG2439" s="80">
        <v>64442.071278594434</v>
      </c>
      <c r="AH2439" s="80">
        <v>1.1426029</v>
      </c>
      <c r="AI2439">
        <f t="shared" si="108"/>
        <v>2020</v>
      </c>
    </row>
    <row r="2440" spans="27:35" x14ac:dyDescent="0.3">
      <c r="AA2440" s="80" t="s">
        <v>154</v>
      </c>
      <c r="AB2440" s="80" t="s">
        <v>147</v>
      </c>
      <c r="AC2440" s="80" t="s">
        <v>62</v>
      </c>
      <c r="AD2440" s="80" t="s">
        <v>13</v>
      </c>
      <c r="AE2440" s="80" t="s">
        <v>6</v>
      </c>
      <c r="AF2440" s="80" t="s">
        <v>145</v>
      </c>
      <c r="AG2440" s="80">
        <v>342.11720097064972</v>
      </c>
      <c r="AH2440" s="80" t="s">
        <v>33</v>
      </c>
      <c r="AI2440">
        <f t="shared" si="108"/>
        <v>2020</v>
      </c>
    </row>
    <row r="2441" spans="27:35" x14ac:dyDescent="0.3">
      <c r="AA2441" s="80" t="s">
        <v>154</v>
      </c>
      <c r="AB2441" s="80" t="s">
        <v>147</v>
      </c>
      <c r="AC2441" s="80" t="s">
        <v>62</v>
      </c>
      <c r="AD2441" s="80" t="s">
        <v>15</v>
      </c>
      <c r="AE2441" s="80" t="s">
        <v>14</v>
      </c>
      <c r="AF2441" s="80" t="s">
        <v>145</v>
      </c>
      <c r="AG2441" s="80">
        <v>67043.734296187758</v>
      </c>
      <c r="AH2441" s="80">
        <v>1.0094006200000001</v>
      </c>
      <c r="AI2441">
        <f t="shared" si="108"/>
        <v>2020</v>
      </c>
    </row>
    <row r="2442" spans="27:35" x14ac:dyDescent="0.3">
      <c r="AA2442" s="80" t="s">
        <v>154</v>
      </c>
      <c r="AB2442" s="80" t="s">
        <v>147</v>
      </c>
      <c r="AC2442" s="80" t="s">
        <v>62</v>
      </c>
      <c r="AD2442" s="80" t="s">
        <v>15</v>
      </c>
      <c r="AE2442" s="80" t="s">
        <v>12</v>
      </c>
      <c r="AF2442" s="80" t="s">
        <v>145</v>
      </c>
      <c r="AG2442" s="80">
        <v>1646.2247290015221</v>
      </c>
      <c r="AH2442" s="80">
        <v>0.47698724999999997</v>
      </c>
      <c r="AI2442">
        <f t="shared" ref="AI2442:AI2505" si="109">VALUE(LEFT(AA2442,4))</f>
        <v>2020</v>
      </c>
    </row>
    <row r="2443" spans="27:35" x14ac:dyDescent="0.3">
      <c r="AA2443" s="80" t="s">
        <v>154</v>
      </c>
      <c r="AB2443" s="80" t="s">
        <v>147</v>
      </c>
      <c r="AC2443" s="80" t="s">
        <v>62</v>
      </c>
      <c r="AD2443" s="80" t="s">
        <v>4</v>
      </c>
      <c r="AE2443" s="80" t="s">
        <v>5</v>
      </c>
      <c r="AF2443" s="80" t="s">
        <v>145</v>
      </c>
      <c r="AG2443" s="80">
        <v>11318.291752185673</v>
      </c>
      <c r="AH2443" s="80" t="s">
        <v>33</v>
      </c>
      <c r="AI2443">
        <f t="shared" si="109"/>
        <v>2020</v>
      </c>
    </row>
    <row r="2444" spans="27:35" x14ac:dyDescent="0.3">
      <c r="AA2444" s="80" t="s">
        <v>154</v>
      </c>
      <c r="AB2444" s="80" t="s">
        <v>147</v>
      </c>
      <c r="AC2444" s="80" t="s">
        <v>62</v>
      </c>
      <c r="AD2444" s="80" t="s">
        <v>4</v>
      </c>
      <c r="AE2444" s="80" t="s">
        <v>7</v>
      </c>
      <c r="AF2444" s="80" t="s">
        <v>145</v>
      </c>
      <c r="AG2444" s="80">
        <v>614886.05032068491</v>
      </c>
      <c r="AH2444" s="80">
        <v>0.88773075000000001</v>
      </c>
      <c r="AI2444">
        <f t="shared" si="109"/>
        <v>2020</v>
      </c>
    </row>
    <row r="2445" spans="27:35" x14ac:dyDescent="0.3">
      <c r="AA2445" s="80" t="s">
        <v>154</v>
      </c>
      <c r="AB2445" s="80" t="s">
        <v>147</v>
      </c>
      <c r="AC2445" s="80" t="s">
        <v>62</v>
      </c>
      <c r="AD2445" s="80" t="s">
        <v>4</v>
      </c>
      <c r="AE2445" s="80" t="s">
        <v>8</v>
      </c>
      <c r="AF2445" s="80" t="s">
        <v>145</v>
      </c>
      <c r="AG2445" s="80">
        <v>245612.50451222435</v>
      </c>
      <c r="AH2445" s="80">
        <v>1.41070484</v>
      </c>
      <c r="AI2445">
        <f t="shared" si="109"/>
        <v>2020</v>
      </c>
    </row>
    <row r="2446" spans="27:35" x14ac:dyDescent="0.3">
      <c r="AA2446" s="80" t="s">
        <v>154</v>
      </c>
      <c r="AB2446" s="80" t="s">
        <v>147</v>
      </c>
      <c r="AC2446" s="80" t="s">
        <v>62</v>
      </c>
      <c r="AD2446" s="80" t="s">
        <v>4</v>
      </c>
      <c r="AE2446" s="80" t="s">
        <v>9</v>
      </c>
      <c r="AF2446" s="80" t="s">
        <v>145</v>
      </c>
      <c r="AG2446" s="80">
        <v>146094.6926112324</v>
      </c>
      <c r="AH2446" s="80">
        <v>0.86974576000000003</v>
      </c>
      <c r="AI2446">
        <f t="shared" si="109"/>
        <v>2020</v>
      </c>
    </row>
    <row r="2447" spans="27:35" x14ac:dyDescent="0.3">
      <c r="AA2447" s="80" t="s">
        <v>154</v>
      </c>
      <c r="AB2447" s="80" t="s">
        <v>147</v>
      </c>
      <c r="AC2447" s="80" t="s">
        <v>62</v>
      </c>
      <c r="AD2447" s="80" t="s">
        <v>4</v>
      </c>
      <c r="AE2447" s="80" t="s">
        <v>6</v>
      </c>
      <c r="AF2447" s="80" t="s">
        <v>145</v>
      </c>
      <c r="AG2447" s="80">
        <v>44629.763222508132</v>
      </c>
      <c r="AH2447" s="80" t="s">
        <v>33</v>
      </c>
      <c r="AI2447">
        <f t="shared" si="109"/>
        <v>2020</v>
      </c>
    </row>
    <row r="2448" spans="27:35" x14ac:dyDescent="0.3">
      <c r="AA2448" s="80" t="s">
        <v>154</v>
      </c>
      <c r="AB2448" s="80" t="s">
        <v>147</v>
      </c>
      <c r="AC2448" s="80" t="s">
        <v>62</v>
      </c>
      <c r="AD2448" s="80" t="s">
        <v>4</v>
      </c>
      <c r="AE2448" s="80" t="s">
        <v>10</v>
      </c>
      <c r="AF2448" s="80" t="s">
        <v>145</v>
      </c>
      <c r="AG2448" s="80">
        <v>5952.7813321724534</v>
      </c>
      <c r="AH2448" s="80">
        <v>2.4863941000000001</v>
      </c>
      <c r="AI2448">
        <f t="shared" si="109"/>
        <v>2020</v>
      </c>
    </row>
    <row r="2449" spans="27:35" x14ac:dyDescent="0.3">
      <c r="AA2449" s="80" t="s">
        <v>154</v>
      </c>
      <c r="AB2449" s="80" t="s">
        <v>147</v>
      </c>
      <c r="AC2449" s="80" t="s">
        <v>62</v>
      </c>
      <c r="AD2449" s="80" t="s">
        <v>11</v>
      </c>
      <c r="AE2449" s="80" t="s">
        <v>8</v>
      </c>
      <c r="AF2449" s="80" t="s">
        <v>145</v>
      </c>
      <c r="AG2449" s="80">
        <v>36194.060795195401</v>
      </c>
      <c r="AH2449" s="80">
        <v>0.97403910000000005</v>
      </c>
      <c r="AI2449">
        <f t="shared" si="109"/>
        <v>2020</v>
      </c>
    </row>
    <row r="2450" spans="27:35" x14ac:dyDescent="0.3">
      <c r="AA2450" s="80" t="s">
        <v>154</v>
      </c>
      <c r="AB2450" s="80" t="s">
        <v>147</v>
      </c>
      <c r="AC2450" s="80" t="s">
        <v>62</v>
      </c>
      <c r="AD2450" s="80" t="s">
        <v>11</v>
      </c>
      <c r="AE2450" s="80" t="s">
        <v>9</v>
      </c>
      <c r="AF2450" s="80" t="s">
        <v>145</v>
      </c>
      <c r="AG2450" s="80">
        <v>11175.752566102892</v>
      </c>
      <c r="AH2450" s="80">
        <v>0.65366652000000003</v>
      </c>
      <c r="AI2450">
        <f t="shared" si="109"/>
        <v>2020</v>
      </c>
    </row>
    <row r="2451" spans="27:35" x14ac:dyDescent="0.3">
      <c r="AA2451" s="80" t="s">
        <v>154</v>
      </c>
      <c r="AB2451" s="80" t="s">
        <v>147</v>
      </c>
      <c r="AC2451" s="80" t="s">
        <v>62</v>
      </c>
      <c r="AD2451" s="80" t="s">
        <v>11</v>
      </c>
      <c r="AE2451" s="80" t="s">
        <v>10</v>
      </c>
      <c r="AF2451" s="80" t="s">
        <v>145</v>
      </c>
      <c r="AG2451" s="80">
        <v>875.72686504945159</v>
      </c>
      <c r="AH2451" s="80">
        <v>1.5988146599999999</v>
      </c>
      <c r="AI2451">
        <f t="shared" si="109"/>
        <v>2020</v>
      </c>
    </row>
    <row r="2452" spans="27:35" x14ac:dyDescent="0.3">
      <c r="AA2452" s="80" t="s">
        <v>154</v>
      </c>
      <c r="AB2452" s="80" t="s">
        <v>147</v>
      </c>
      <c r="AC2452" s="80" t="s">
        <v>62</v>
      </c>
      <c r="AD2452" s="80" t="s">
        <v>11</v>
      </c>
      <c r="AE2452" s="80" t="s">
        <v>12</v>
      </c>
      <c r="AF2452" s="80" t="s">
        <v>145</v>
      </c>
      <c r="AG2452" s="80">
        <v>7195.1440538354218</v>
      </c>
      <c r="AH2452" s="80">
        <v>0.68785443999999996</v>
      </c>
      <c r="AI2452">
        <f t="shared" si="109"/>
        <v>2020</v>
      </c>
    </row>
    <row r="2453" spans="27:35" x14ac:dyDescent="0.3">
      <c r="AA2453" s="80" t="s">
        <v>155</v>
      </c>
      <c r="AB2453" s="80" t="s">
        <v>144</v>
      </c>
      <c r="AC2453" s="80" t="s">
        <v>46</v>
      </c>
      <c r="AD2453" s="80" t="s">
        <v>30</v>
      </c>
      <c r="AE2453" s="80" t="s">
        <v>31</v>
      </c>
      <c r="AF2453" s="80" t="s">
        <v>145</v>
      </c>
      <c r="AG2453" s="80">
        <v>15335.545161290322</v>
      </c>
      <c r="AH2453" s="80" t="s">
        <v>33</v>
      </c>
      <c r="AI2453">
        <f t="shared" si="109"/>
        <v>2020</v>
      </c>
    </row>
    <row r="2454" spans="27:35" x14ac:dyDescent="0.3">
      <c r="AA2454" s="80" t="s">
        <v>155</v>
      </c>
      <c r="AB2454" s="80" t="s">
        <v>144</v>
      </c>
      <c r="AC2454" s="80" t="s">
        <v>46</v>
      </c>
      <c r="AD2454" s="80" t="s">
        <v>29</v>
      </c>
      <c r="AE2454" s="80" t="s">
        <v>28</v>
      </c>
      <c r="AF2454" s="80" t="s">
        <v>145</v>
      </c>
      <c r="AG2454" s="80">
        <v>157</v>
      </c>
      <c r="AH2454" s="80" t="s">
        <v>33</v>
      </c>
      <c r="AI2454">
        <f t="shared" si="109"/>
        <v>2020</v>
      </c>
    </row>
    <row r="2455" spans="27:35" x14ac:dyDescent="0.3">
      <c r="AA2455" s="80" t="s">
        <v>155</v>
      </c>
      <c r="AB2455" s="80" t="s">
        <v>144</v>
      </c>
      <c r="AC2455" s="80" t="s">
        <v>55</v>
      </c>
      <c r="AD2455" s="80" t="s">
        <v>30</v>
      </c>
      <c r="AE2455" s="80" t="s">
        <v>31</v>
      </c>
      <c r="AF2455" s="80" t="s">
        <v>145</v>
      </c>
      <c r="AG2455" s="80">
        <v>32569.589247311829</v>
      </c>
      <c r="AH2455" s="80" t="s">
        <v>33</v>
      </c>
      <c r="AI2455">
        <f t="shared" si="109"/>
        <v>2020</v>
      </c>
    </row>
    <row r="2456" spans="27:35" x14ac:dyDescent="0.3">
      <c r="AA2456" s="80" t="s">
        <v>155</v>
      </c>
      <c r="AB2456" s="80" t="s">
        <v>144</v>
      </c>
      <c r="AC2456" s="80" t="s">
        <v>55</v>
      </c>
      <c r="AD2456" s="80" t="s">
        <v>29</v>
      </c>
      <c r="AE2456" s="80" t="s">
        <v>28</v>
      </c>
      <c r="AF2456" s="80" t="s">
        <v>145</v>
      </c>
      <c r="AG2456" s="80">
        <v>587.70967741935488</v>
      </c>
      <c r="AH2456" s="80" t="s">
        <v>33</v>
      </c>
      <c r="AI2456">
        <f t="shared" si="109"/>
        <v>2020</v>
      </c>
    </row>
    <row r="2457" spans="27:35" x14ac:dyDescent="0.3">
      <c r="AA2457" s="80" t="s">
        <v>155</v>
      </c>
      <c r="AB2457" s="80" t="s">
        <v>144</v>
      </c>
      <c r="AC2457" s="80" t="s">
        <v>56</v>
      </c>
      <c r="AD2457" s="80" t="s">
        <v>30</v>
      </c>
      <c r="AE2457" s="80" t="s">
        <v>31</v>
      </c>
      <c r="AF2457" s="80" t="s">
        <v>145</v>
      </c>
      <c r="AG2457" s="80">
        <v>13388.848387096774</v>
      </c>
      <c r="AH2457" s="80" t="s">
        <v>33</v>
      </c>
      <c r="AI2457">
        <f t="shared" si="109"/>
        <v>2020</v>
      </c>
    </row>
    <row r="2458" spans="27:35" x14ac:dyDescent="0.3">
      <c r="AA2458" s="80" t="s">
        <v>155</v>
      </c>
      <c r="AB2458" s="80" t="s">
        <v>144</v>
      </c>
      <c r="AC2458" s="80" t="s">
        <v>56</v>
      </c>
      <c r="AD2458" s="80" t="s">
        <v>29</v>
      </c>
      <c r="AE2458" s="80" t="s">
        <v>28</v>
      </c>
      <c r="AF2458" s="80" t="s">
        <v>145</v>
      </c>
      <c r="AG2458" s="80">
        <v>171</v>
      </c>
      <c r="AH2458" s="80" t="s">
        <v>33</v>
      </c>
      <c r="AI2458">
        <f t="shared" si="109"/>
        <v>2020</v>
      </c>
    </row>
    <row r="2459" spans="27:35" x14ac:dyDescent="0.3">
      <c r="AA2459" s="80" t="s">
        <v>155</v>
      </c>
      <c r="AB2459" s="80" t="s">
        <v>144</v>
      </c>
      <c r="AC2459" s="80" t="s">
        <v>57</v>
      </c>
      <c r="AD2459" s="80" t="s">
        <v>30</v>
      </c>
      <c r="AE2459" s="80" t="s">
        <v>31</v>
      </c>
      <c r="AF2459" s="80" t="s">
        <v>145</v>
      </c>
      <c r="AG2459" s="80">
        <v>26964.451612903231</v>
      </c>
      <c r="AH2459" s="80" t="s">
        <v>33</v>
      </c>
      <c r="AI2459">
        <f t="shared" si="109"/>
        <v>2020</v>
      </c>
    </row>
    <row r="2460" spans="27:35" x14ac:dyDescent="0.3">
      <c r="AA2460" s="80" t="s">
        <v>155</v>
      </c>
      <c r="AB2460" s="80" t="s">
        <v>144</v>
      </c>
      <c r="AC2460" s="80" t="s">
        <v>57</v>
      </c>
      <c r="AD2460" s="80" t="s">
        <v>29</v>
      </c>
      <c r="AE2460" s="80" t="s">
        <v>28</v>
      </c>
      <c r="AF2460" s="80" t="s">
        <v>145</v>
      </c>
      <c r="AG2460" s="80">
        <v>529</v>
      </c>
      <c r="AH2460" s="80" t="s">
        <v>33</v>
      </c>
      <c r="AI2460">
        <f t="shared" si="109"/>
        <v>2020</v>
      </c>
    </row>
    <row r="2461" spans="27:35" x14ac:dyDescent="0.3">
      <c r="AA2461" s="80" t="s">
        <v>155</v>
      </c>
      <c r="AB2461" s="80" t="s">
        <v>144</v>
      </c>
      <c r="AC2461" s="80" t="s">
        <v>58</v>
      </c>
      <c r="AD2461" s="80" t="s">
        <v>30</v>
      </c>
      <c r="AE2461" s="80" t="s">
        <v>31</v>
      </c>
      <c r="AF2461" s="80" t="s">
        <v>145</v>
      </c>
      <c r="AG2461" s="80">
        <v>27162.097849462371</v>
      </c>
      <c r="AH2461" s="80" t="s">
        <v>33</v>
      </c>
      <c r="AI2461">
        <f t="shared" si="109"/>
        <v>2020</v>
      </c>
    </row>
    <row r="2462" spans="27:35" x14ac:dyDescent="0.3">
      <c r="AA2462" s="80" t="s">
        <v>155</v>
      </c>
      <c r="AB2462" s="80" t="s">
        <v>144</v>
      </c>
      <c r="AC2462" s="80" t="s">
        <v>58</v>
      </c>
      <c r="AD2462" s="80" t="s">
        <v>29</v>
      </c>
      <c r="AE2462" s="80" t="s">
        <v>28</v>
      </c>
      <c r="AF2462" s="80" t="s">
        <v>145</v>
      </c>
      <c r="AG2462" s="80">
        <v>417.9666666666667</v>
      </c>
      <c r="AH2462" s="80" t="s">
        <v>33</v>
      </c>
      <c r="AI2462">
        <f t="shared" si="109"/>
        <v>2020</v>
      </c>
    </row>
    <row r="2463" spans="27:35" x14ac:dyDescent="0.3">
      <c r="AA2463" s="80" t="s">
        <v>155</v>
      </c>
      <c r="AB2463" s="80" t="s">
        <v>144</v>
      </c>
      <c r="AC2463" s="80" t="s">
        <v>59</v>
      </c>
      <c r="AD2463" s="80" t="s">
        <v>30</v>
      </c>
      <c r="AE2463" s="80" t="s">
        <v>31</v>
      </c>
      <c r="AF2463" s="80" t="s">
        <v>145</v>
      </c>
      <c r="AG2463" s="80">
        <v>11860.612903225807</v>
      </c>
      <c r="AH2463" s="80" t="s">
        <v>33</v>
      </c>
      <c r="AI2463">
        <f t="shared" si="109"/>
        <v>2020</v>
      </c>
    </row>
    <row r="2464" spans="27:35" x14ac:dyDescent="0.3">
      <c r="AA2464" s="80" t="s">
        <v>155</v>
      </c>
      <c r="AB2464" s="80" t="s">
        <v>144</v>
      </c>
      <c r="AC2464" s="80" t="s">
        <v>59</v>
      </c>
      <c r="AD2464" s="80" t="s">
        <v>29</v>
      </c>
      <c r="AE2464" s="80" t="s">
        <v>28</v>
      </c>
      <c r="AF2464" s="80" t="s">
        <v>145</v>
      </c>
      <c r="AG2464" s="80">
        <v>118.87096774193549</v>
      </c>
      <c r="AH2464" s="80" t="s">
        <v>33</v>
      </c>
      <c r="AI2464">
        <f t="shared" si="109"/>
        <v>2020</v>
      </c>
    </row>
    <row r="2465" spans="27:35" x14ac:dyDescent="0.3">
      <c r="AA2465" s="80" t="s">
        <v>155</v>
      </c>
      <c r="AB2465" s="80" t="s">
        <v>144</v>
      </c>
      <c r="AC2465" s="80" t="s">
        <v>60</v>
      </c>
      <c r="AD2465" s="80" t="s">
        <v>30</v>
      </c>
      <c r="AE2465" s="80" t="s">
        <v>31</v>
      </c>
      <c r="AF2465" s="80" t="s">
        <v>145</v>
      </c>
      <c r="AG2465" s="80">
        <v>15733.079569892474</v>
      </c>
      <c r="AH2465" s="80" t="s">
        <v>33</v>
      </c>
      <c r="AI2465">
        <f t="shared" si="109"/>
        <v>2020</v>
      </c>
    </row>
    <row r="2466" spans="27:35" x14ac:dyDescent="0.3">
      <c r="AA2466" s="80" t="s">
        <v>155</v>
      </c>
      <c r="AB2466" s="80" t="s">
        <v>144</v>
      </c>
      <c r="AC2466" s="80" t="s">
        <v>60</v>
      </c>
      <c r="AD2466" s="80" t="s">
        <v>29</v>
      </c>
      <c r="AE2466" s="80" t="s">
        <v>28</v>
      </c>
      <c r="AF2466" s="80" t="s">
        <v>145</v>
      </c>
      <c r="AG2466" s="80">
        <v>291.45161290322579</v>
      </c>
      <c r="AH2466" s="80" t="s">
        <v>33</v>
      </c>
      <c r="AI2466">
        <f t="shared" si="109"/>
        <v>2020</v>
      </c>
    </row>
    <row r="2467" spans="27:35" x14ac:dyDescent="0.3">
      <c r="AA2467" s="80" t="s">
        <v>155</v>
      </c>
      <c r="AB2467" s="80" t="s">
        <v>144</v>
      </c>
      <c r="AC2467" s="80" t="s">
        <v>61</v>
      </c>
      <c r="AD2467" s="80" t="s">
        <v>30</v>
      </c>
      <c r="AE2467" s="80" t="s">
        <v>31</v>
      </c>
      <c r="AF2467" s="80" t="s">
        <v>145</v>
      </c>
      <c r="AG2467" s="80">
        <v>20637.937634408605</v>
      </c>
      <c r="AH2467" s="80" t="s">
        <v>33</v>
      </c>
      <c r="AI2467">
        <f t="shared" si="109"/>
        <v>2020</v>
      </c>
    </row>
    <row r="2468" spans="27:35" x14ac:dyDescent="0.3">
      <c r="AA2468" s="80" t="s">
        <v>155</v>
      </c>
      <c r="AB2468" s="80" t="s">
        <v>144</v>
      </c>
      <c r="AC2468" s="80" t="s">
        <v>61</v>
      </c>
      <c r="AD2468" s="80" t="s">
        <v>29</v>
      </c>
      <c r="AE2468" s="80" t="s">
        <v>28</v>
      </c>
      <c r="AF2468" s="80" t="s">
        <v>145</v>
      </c>
      <c r="AG2468" s="80">
        <v>564</v>
      </c>
      <c r="AH2468" s="80" t="s">
        <v>33</v>
      </c>
      <c r="AI2468">
        <f t="shared" si="109"/>
        <v>2020</v>
      </c>
    </row>
    <row r="2469" spans="27:35" x14ac:dyDescent="0.3">
      <c r="AA2469" s="80" t="s">
        <v>155</v>
      </c>
      <c r="AB2469" s="80" t="s">
        <v>144</v>
      </c>
      <c r="AC2469" s="80" t="s">
        <v>62</v>
      </c>
      <c r="AD2469" s="80" t="s">
        <v>30</v>
      </c>
      <c r="AE2469" s="80" t="s">
        <v>31</v>
      </c>
      <c r="AF2469" s="80" t="s">
        <v>145</v>
      </c>
      <c r="AG2469" s="80">
        <v>39836.135483870974</v>
      </c>
      <c r="AH2469" s="80" t="s">
        <v>33</v>
      </c>
      <c r="AI2469">
        <f t="shared" si="109"/>
        <v>2020</v>
      </c>
    </row>
    <row r="2470" spans="27:35" x14ac:dyDescent="0.3">
      <c r="AA2470" s="80" t="s">
        <v>155</v>
      </c>
      <c r="AB2470" s="80" t="s">
        <v>144</v>
      </c>
      <c r="AC2470" s="80" t="s">
        <v>62</v>
      </c>
      <c r="AD2470" s="80" t="s">
        <v>29</v>
      </c>
      <c r="AE2470" s="80" t="s">
        <v>28</v>
      </c>
      <c r="AF2470" s="80" t="s">
        <v>145</v>
      </c>
      <c r="AG2470" s="80">
        <v>537.5333333333333</v>
      </c>
      <c r="AH2470" s="80" t="s">
        <v>33</v>
      </c>
      <c r="AI2470">
        <f t="shared" si="109"/>
        <v>2020</v>
      </c>
    </row>
    <row r="2471" spans="27:35" x14ac:dyDescent="0.3">
      <c r="AA2471" s="80" t="s">
        <v>155</v>
      </c>
      <c r="AB2471" s="80" t="s">
        <v>147</v>
      </c>
      <c r="AC2471" s="80" t="s">
        <v>46</v>
      </c>
      <c r="AD2471" s="80" t="s">
        <v>27</v>
      </c>
      <c r="AE2471" s="80" t="s">
        <v>28</v>
      </c>
      <c r="AF2471" s="80" t="s">
        <v>145</v>
      </c>
      <c r="AG2471" s="80">
        <v>127</v>
      </c>
      <c r="AH2471" s="80" t="s">
        <v>33</v>
      </c>
      <c r="AI2471">
        <f t="shared" si="109"/>
        <v>2020</v>
      </c>
    </row>
    <row r="2472" spans="27:35" x14ac:dyDescent="0.3">
      <c r="AA2472" s="80" t="s">
        <v>155</v>
      </c>
      <c r="AB2472" s="80" t="s">
        <v>147</v>
      </c>
      <c r="AC2472" s="80" t="s">
        <v>46</v>
      </c>
      <c r="AD2472" s="80" t="s">
        <v>20</v>
      </c>
      <c r="AE2472" s="80" t="s">
        <v>5</v>
      </c>
      <c r="AF2472" s="80" t="s">
        <v>145</v>
      </c>
      <c r="AG2472" s="80">
        <v>48</v>
      </c>
      <c r="AH2472" s="80" t="s">
        <v>33</v>
      </c>
      <c r="AI2472">
        <f t="shared" si="109"/>
        <v>2020</v>
      </c>
    </row>
    <row r="2473" spans="27:35" x14ac:dyDescent="0.3">
      <c r="AA2473" s="80" t="s">
        <v>155</v>
      </c>
      <c r="AB2473" s="80" t="s">
        <v>147</v>
      </c>
      <c r="AC2473" s="80" t="s">
        <v>46</v>
      </c>
      <c r="AD2473" s="80" t="s">
        <v>20</v>
      </c>
      <c r="AE2473" s="80" t="s">
        <v>7</v>
      </c>
      <c r="AF2473" s="80" t="s">
        <v>145</v>
      </c>
      <c r="AG2473" s="80">
        <v>15250.222555756569</v>
      </c>
      <c r="AH2473" s="80" t="s">
        <v>33</v>
      </c>
      <c r="AI2473">
        <f t="shared" si="109"/>
        <v>2020</v>
      </c>
    </row>
    <row r="2474" spans="27:35" x14ac:dyDescent="0.3">
      <c r="AA2474" s="80" t="s">
        <v>155</v>
      </c>
      <c r="AB2474" s="80" t="s">
        <v>147</v>
      </c>
      <c r="AC2474" s="80" t="s">
        <v>46</v>
      </c>
      <c r="AD2474" s="80" t="s">
        <v>20</v>
      </c>
      <c r="AE2474" s="80" t="s">
        <v>14</v>
      </c>
      <c r="AF2474" s="80" t="s">
        <v>145</v>
      </c>
      <c r="AG2474" s="80">
        <v>4365.2516060136259</v>
      </c>
      <c r="AH2474" s="80" t="s">
        <v>33</v>
      </c>
      <c r="AI2474">
        <f t="shared" si="109"/>
        <v>2020</v>
      </c>
    </row>
    <row r="2475" spans="27:35" x14ac:dyDescent="0.3">
      <c r="AA2475" s="80" t="s">
        <v>155</v>
      </c>
      <c r="AB2475" s="80" t="s">
        <v>147</v>
      </c>
      <c r="AC2475" s="80" t="s">
        <v>46</v>
      </c>
      <c r="AD2475" s="80" t="s">
        <v>20</v>
      </c>
      <c r="AE2475" s="80" t="s">
        <v>6</v>
      </c>
      <c r="AF2475" s="80" t="s">
        <v>145</v>
      </c>
      <c r="AG2475" s="80">
        <v>720</v>
      </c>
      <c r="AH2475" s="80" t="s">
        <v>33</v>
      </c>
      <c r="AI2475">
        <f t="shared" si="109"/>
        <v>2020</v>
      </c>
    </row>
    <row r="2476" spans="27:35" x14ac:dyDescent="0.3">
      <c r="AA2476" s="80" t="s">
        <v>155</v>
      </c>
      <c r="AB2476" s="80" t="s">
        <v>147</v>
      </c>
      <c r="AC2476" s="80" t="s">
        <v>46</v>
      </c>
      <c r="AD2476" s="80" t="s">
        <v>24</v>
      </c>
      <c r="AE2476" s="80" t="s">
        <v>22</v>
      </c>
      <c r="AF2476" s="80" t="s">
        <v>149</v>
      </c>
      <c r="AG2476" s="80">
        <v>1</v>
      </c>
      <c r="AH2476" s="80" t="s">
        <v>33</v>
      </c>
      <c r="AI2476">
        <f t="shared" si="109"/>
        <v>2020</v>
      </c>
    </row>
    <row r="2477" spans="27:35" x14ac:dyDescent="0.3">
      <c r="AA2477" s="80" t="s">
        <v>155</v>
      </c>
      <c r="AB2477" s="80" t="s">
        <v>147</v>
      </c>
      <c r="AC2477" s="80" t="s">
        <v>46</v>
      </c>
      <c r="AD2477" s="80" t="s">
        <v>24</v>
      </c>
      <c r="AE2477" s="80" t="s">
        <v>22</v>
      </c>
      <c r="AF2477" s="80" t="s">
        <v>145</v>
      </c>
      <c r="AG2477" s="80">
        <v>296.77311700582504</v>
      </c>
      <c r="AH2477" s="80" t="s">
        <v>33</v>
      </c>
      <c r="AI2477">
        <f t="shared" si="109"/>
        <v>2020</v>
      </c>
    </row>
    <row r="2478" spans="27:35" x14ac:dyDescent="0.3">
      <c r="AA2478" s="80" t="s">
        <v>155</v>
      </c>
      <c r="AB2478" s="80" t="s">
        <v>147</v>
      </c>
      <c r="AC2478" s="80" t="s">
        <v>46</v>
      </c>
      <c r="AD2478" s="80" t="s">
        <v>24</v>
      </c>
      <c r="AE2478" s="80" t="s">
        <v>23</v>
      </c>
      <c r="AF2478" s="80" t="s">
        <v>145</v>
      </c>
      <c r="AG2478" s="80">
        <v>199.69999998807907</v>
      </c>
      <c r="AH2478" s="80" t="s">
        <v>33</v>
      </c>
      <c r="AI2478">
        <f t="shared" si="109"/>
        <v>2020</v>
      </c>
    </row>
    <row r="2479" spans="27:35" x14ac:dyDescent="0.3">
      <c r="AA2479" s="80" t="s">
        <v>155</v>
      </c>
      <c r="AB2479" s="80" t="s">
        <v>147</v>
      </c>
      <c r="AC2479" s="80" t="s">
        <v>46</v>
      </c>
      <c r="AD2479" s="80" t="s">
        <v>116</v>
      </c>
      <c r="AE2479" s="80" t="s">
        <v>22</v>
      </c>
      <c r="AF2479" s="80" t="s">
        <v>145</v>
      </c>
      <c r="AG2479" s="80">
        <v>1381.3344010338187</v>
      </c>
      <c r="AH2479" s="80" t="s">
        <v>33</v>
      </c>
      <c r="AI2479">
        <f t="shared" si="109"/>
        <v>2020</v>
      </c>
    </row>
    <row r="2480" spans="27:35" x14ac:dyDescent="0.3">
      <c r="AA2480" s="80" t="s">
        <v>155</v>
      </c>
      <c r="AB2480" s="80" t="s">
        <v>147</v>
      </c>
      <c r="AC2480" s="80" t="s">
        <v>46</v>
      </c>
      <c r="AD2480" s="80" t="s">
        <v>116</v>
      </c>
      <c r="AE2480" s="80" t="s">
        <v>23</v>
      </c>
      <c r="AF2480" s="80" t="s">
        <v>145</v>
      </c>
      <c r="AG2480" s="80">
        <v>942.75698600709438</v>
      </c>
      <c r="AH2480" s="80" t="s">
        <v>33</v>
      </c>
      <c r="AI2480">
        <f t="shared" si="109"/>
        <v>2020</v>
      </c>
    </row>
    <row r="2481" spans="27:35" x14ac:dyDescent="0.3">
      <c r="AA2481" s="80" t="s">
        <v>155</v>
      </c>
      <c r="AB2481" s="80" t="s">
        <v>147</v>
      </c>
      <c r="AC2481" s="80" t="s">
        <v>46</v>
      </c>
      <c r="AD2481" s="80" t="s">
        <v>26</v>
      </c>
      <c r="AE2481" s="80" t="s">
        <v>18</v>
      </c>
      <c r="AF2481" s="80" t="s">
        <v>145</v>
      </c>
      <c r="AG2481" s="80">
        <v>6620.1010729819536</v>
      </c>
      <c r="AH2481" s="80" t="s">
        <v>33</v>
      </c>
      <c r="AI2481">
        <f t="shared" si="109"/>
        <v>2020</v>
      </c>
    </row>
    <row r="2482" spans="27:35" x14ac:dyDescent="0.3">
      <c r="AA2482" s="80" t="s">
        <v>155</v>
      </c>
      <c r="AB2482" s="80" t="s">
        <v>147</v>
      </c>
      <c r="AC2482" s="80" t="s">
        <v>46</v>
      </c>
      <c r="AD2482" s="80" t="s">
        <v>26</v>
      </c>
      <c r="AE2482" s="80" t="s">
        <v>19</v>
      </c>
      <c r="AF2482" s="80" t="s">
        <v>145</v>
      </c>
      <c r="AG2482" s="80">
        <v>9201.9322549887002</v>
      </c>
      <c r="AH2482" s="80" t="s">
        <v>33</v>
      </c>
      <c r="AI2482">
        <f t="shared" si="109"/>
        <v>2020</v>
      </c>
    </row>
    <row r="2483" spans="27:35" x14ac:dyDescent="0.3">
      <c r="AA2483" s="80" t="s">
        <v>155</v>
      </c>
      <c r="AB2483" s="80" t="s">
        <v>147</v>
      </c>
      <c r="AC2483" s="80" t="s">
        <v>46</v>
      </c>
      <c r="AD2483" s="80" t="s">
        <v>26</v>
      </c>
      <c r="AE2483" s="80" t="s">
        <v>17</v>
      </c>
      <c r="AF2483" s="80" t="s">
        <v>145</v>
      </c>
      <c r="AG2483" s="80">
        <v>954.93440699577332</v>
      </c>
      <c r="AH2483" s="80" t="s">
        <v>33</v>
      </c>
      <c r="AI2483">
        <f t="shared" si="109"/>
        <v>2020</v>
      </c>
    </row>
    <row r="2484" spans="27:35" x14ac:dyDescent="0.3">
      <c r="AA2484" s="80" t="s">
        <v>155</v>
      </c>
      <c r="AB2484" s="80" t="s">
        <v>147</v>
      </c>
      <c r="AC2484" s="80" t="s">
        <v>46</v>
      </c>
      <c r="AD2484" s="80" t="s">
        <v>25</v>
      </c>
      <c r="AE2484" s="80" t="s">
        <v>18</v>
      </c>
      <c r="AF2484" s="80" t="s">
        <v>145</v>
      </c>
      <c r="AG2484" s="80">
        <v>47</v>
      </c>
      <c r="AH2484" s="80" t="s">
        <v>33</v>
      </c>
      <c r="AI2484">
        <f t="shared" si="109"/>
        <v>2020</v>
      </c>
    </row>
    <row r="2485" spans="27:35" x14ac:dyDescent="0.3">
      <c r="AA2485" s="80" t="s">
        <v>155</v>
      </c>
      <c r="AB2485" s="80" t="s">
        <v>147</v>
      </c>
      <c r="AC2485" s="80" t="s">
        <v>46</v>
      </c>
      <c r="AD2485" s="80" t="s">
        <v>25</v>
      </c>
      <c r="AE2485" s="80" t="s">
        <v>19</v>
      </c>
      <c r="AF2485" s="80" t="s">
        <v>145</v>
      </c>
      <c r="AG2485" s="80">
        <v>1252</v>
      </c>
      <c r="AH2485" s="80" t="s">
        <v>33</v>
      </c>
      <c r="AI2485">
        <f t="shared" si="109"/>
        <v>2020</v>
      </c>
    </row>
    <row r="2486" spans="27:35" x14ac:dyDescent="0.3">
      <c r="AA2486" s="80" t="s">
        <v>155</v>
      </c>
      <c r="AB2486" s="80" t="s">
        <v>147</v>
      </c>
      <c r="AC2486" s="80" t="s">
        <v>46</v>
      </c>
      <c r="AD2486" s="80" t="s">
        <v>25</v>
      </c>
      <c r="AE2486" s="80" t="s">
        <v>17</v>
      </c>
      <c r="AF2486" s="80" t="s">
        <v>145</v>
      </c>
      <c r="AG2486" s="80">
        <v>761.266665995121</v>
      </c>
      <c r="AH2486" s="80" t="s">
        <v>33</v>
      </c>
      <c r="AI2486">
        <f t="shared" si="109"/>
        <v>2020</v>
      </c>
    </row>
    <row r="2487" spans="27:35" x14ac:dyDescent="0.3">
      <c r="AA2487" s="80" t="s">
        <v>155</v>
      </c>
      <c r="AB2487" s="80" t="s">
        <v>147</v>
      </c>
      <c r="AC2487" s="80" t="s">
        <v>46</v>
      </c>
      <c r="AD2487" s="80" t="s">
        <v>16</v>
      </c>
      <c r="AE2487" s="80" t="s">
        <v>18</v>
      </c>
      <c r="AF2487" s="80" t="s">
        <v>149</v>
      </c>
      <c r="AG2487" s="80">
        <v>4</v>
      </c>
      <c r="AH2487" s="80" t="s">
        <v>33</v>
      </c>
      <c r="AI2487">
        <f t="shared" si="109"/>
        <v>2020</v>
      </c>
    </row>
    <row r="2488" spans="27:35" x14ac:dyDescent="0.3">
      <c r="AA2488" s="80" t="s">
        <v>155</v>
      </c>
      <c r="AB2488" s="80" t="s">
        <v>147</v>
      </c>
      <c r="AC2488" s="80" t="s">
        <v>46</v>
      </c>
      <c r="AD2488" s="80" t="s">
        <v>16</v>
      </c>
      <c r="AE2488" s="80" t="s">
        <v>18</v>
      </c>
      <c r="AF2488" s="80" t="s">
        <v>145</v>
      </c>
      <c r="AG2488" s="80">
        <v>7840.5138650722802</v>
      </c>
      <c r="AH2488" s="80" t="s">
        <v>33</v>
      </c>
      <c r="AI2488">
        <f t="shared" si="109"/>
        <v>2020</v>
      </c>
    </row>
    <row r="2489" spans="27:35" x14ac:dyDescent="0.3">
      <c r="AA2489" s="80" t="s">
        <v>155</v>
      </c>
      <c r="AB2489" s="80" t="s">
        <v>147</v>
      </c>
      <c r="AC2489" s="80" t="s">
        <v>46</v>
      </c>
      <c r="AD2489" s="80" t="s">
        <v>16</v>
      </c>
      <c r="AE2489" s="80" t="s">
        <v>19</v>
      </c>
      <c r="AF2489" s="80" t="s">
        <v>149</v>
      </c>
      <c r="AG2489" s="80">
        <v>3</v>
      </c>
      <c r="AH2489" s="80" t="s">
        <v>33</v>
      </c>
      <c r="AI2489">
        <f t="shared" si="109"/>
        <v>2020</v>
      </c>
    </row>
    <row r="2490" spans="27:35" x14ac:dyDescent="0.3">
      <c r="AA2490" s="80" t="s">
        <v>155</v>
      </c>
      <c r="AB2490" s="80" t="s">
        <v>147</v>
      </c>
      <c r="AC2490" s="80" t="s">
        <v>46</v>
      </c>
      <c r="AD2490" s="80" t="s">
        <v>16</v>
      </c>
      <c r="AE2490" s="80" t="s">
        <v>19</v>
      </c>
      <c r="AF2490" s="80" t="s">
        <v>145</v>
      </c>
      <c r="AG2490" s="80">
        <v>7195.0515759810805</v>
      </c>
      <c r="AH2490" s="80" t="s">
        <v>33</v>
      </c>
      <c r="AI2490">
        <f t="shared" si="109"/>
        <v>2020</v>
      </c>
    </row>
    <row r="2491" spans="27:35" x14ac:dyDescent="0.3">
      <c r="AA2491" s="80" t="s">
        <v>155</v>
      </c>
      <c r="AB2491" s="80" t="s">
        <v>147</v>
      </c>
      <c r="AC2491" s="80" t="s">
        <v>46</v>
      </c>
      <c r="AD2491" s="80" t="s">
        <v>16</v>
      </c>
      <c r="AE2491" s="80" t="s">
        <v>17</v>
      </c>
      <c r="AF2491" s="80" t="s">
        <v>145</v>
      </c>
      <c r="AG2491" s="80">
        <v>6872.5332751981914</v>
      </c>
      <c r="AH2491" s="80" t="s">
        <v>33</v>
      </c>
      <c r="AI2491">
        <f t="shared" si="109"/>
        <v>2020</v>
      </c>
    </row>
    <row r="2492" spans="27:35" x14ac:dyDescent="0.3">
      <c r="AA2492" s="80" t="s">
        <v>155</v>
      </c>
      <c r="AB2492" s="80" t="s">
        <v>147</v>
      </c>
      <c r="AC2492" s="80" t="s">
        <v>46</v>
      </c>
      <c r="AD2492" s="80" t="s">
        <v>13</v>
      </c>
      <c r="AE2492" s="80" t="s">
        <v>5</v>
      </c>
      <c r="AF2492" s="80" t="s">
        <v>145</v>
      </c>
      <c r="AG2492" s="80">
        <v>33.870967030525208</v>
      </c>
      <c r="AH2492" s="80" t="s">
        <v>33</v>
      </c>
      <c r="AI2492">
        <f t="shared" si="109"/>
        <v>2020</v>
      </c>
    </row>
    <row r="2493" spans="27:35" x14ac:dyDescent="0.3">
      <c r="AA2493" s="80" t="s">
        <v>155</v>
      </c>
      <c r="AB2493" s="80" t="s">
        <v>147</v>
      </c>
      <c r="AC2493" s="80" t="s">
        <v>46</v>
      </c>
      <c r="AD2493" s="80" t="s">
        <v>13</v>
      </c>
      <c r="AE2493" s="80" t="s">
        <v>7</v>
      </c>
      <c r="AF2493" s="80" t="s">
        <v>145</v>
      </c>
      <c r="AG2493" s="80">
        <v>11339.934393934906</v>
      </c>
      <c r="AH2493" s="80">
        <v>0.59850400000000004</v>
      </c>
      <c r="AI2493">
        <f t="shared" si="109"/>
        <v>2020</v>
      </c>
    </row>
    <row r="2494" spans="27:35" x14ac:dyDescent="0.3">
      <c r="AA2494" s="80" t="s">
        <v>155</v>
      </c>
      <c r="AB2494" s="80" t="s">
        <v>147</v>
      </c>
      <c r="AC2494" s="80" t="s">
        <v>46</v>
      </c>
      <c r="AD2494" s="80" t="s">
        <v>13</v>
      </c>
      <c r="AE2494" s="80" t="s">
        <v>14</v>
      </c>
      <c r="AF2494" s="80" t="s">
        <v>145</v>
      </c>
      <c r="AG2494" s="80">
        <v>35160.956715300679</v>
      </c>
      <c r="AH2494" s="80">
        <v>1.1185759399999999</v>
      </c>
      <c r="AI2494">
        <f t="shared" si="109"/>
        <v>2020</v>
      </c>
    </row>
    <row r="2495" spans="27:35" x14ac:dyDescent="0.3">
      <c r="AA2495" s="80" t="s">
        <v>155</v>
      </c>
      <c r="AB2495" s="80" t="s">
        <v>147</v>
      </c>
      <c r="AC2495" s="80" t="s">
        <v>46</v>
      </c>
      <c r="AD2495" s="80" t="s">
        <v>13</v>
      </c>
      <c r="AE2495" s="80" t="s">
        <v>6</v>
      </c>
      <c r="AF2495" s="80" t="s">
        <v>145</v>
      </c>
      <c r="AG2495" s="80">
        <v>205.80645102262497</v>
      </c>
      <c r="AH2495" s="80" t="s">
        <v>33</v>
      </c>
      <c r="AI2495">
        <f t="shared" si="109"/>
        <v>2020</v>
      </c>
    </row>
    <row r="2496" spans="27:35" x14ac:dyDescent="0.3">
      <c r="AA2496" s="80" t="s">
        <v>155</v>
      </c>
      <c r="AB2496" s="80" t="s">
        <v>147</v>
      </c>
      <c r="AC2496" s="80" t="s">
        <v>46</v>
      </c>
      <c r="AD2496" s="80" t="s">
        <v>15</v>
      </c>
      <c r="AE2496" s="80" t="s">
        <v>14</v>
      </c>
      <c r="AF2496" s="80" t="s">
        <v>145</v>
      </c>
      <c r="AG2496" s="80">
        <v>23585.66553106904</v>
      </c>
      <c r="AH2496" s="80">
        <v>0.98125386999999997</v>
      </c>
      <c r="AI2496">
        <f t="shared" si="109"/>
        <v>2020</v>
      </c>
    </row>
    <row r="2497" spans="27:35" x14ac:dyDescent="0.3">
      <c r="AA2497" s="80" t="s">
        <v>155</v>
      </c>
      <c r="AB2497" s="80" t="s">
        <v>147</v>
      </c>
      <c r="AC2497" s="80" t="s">
        <v>46</v>
      </c>
      <c r="AD2497" s="80" t="s">
        <v>15</v>
      </c>
      <c r="AE2497" s="80" t="s">
        <v>12</v>
      </c>
      <c r="AF2497" s="80" t="s">
        <v>145</v>
      </c>
      <c r="AG2497" s="80">
        <v>798.9989239834249</v>
      </c>
      <c r="AH2497" s="80">
        <v>0.47832344999999998</v>
      </c>
      <c r="AI2497">
        <f t="shared" si="109"/>
        <v>2020</v>
      </c>
    </row>
    <row r="2498" spans="27:35" x14ac:dyDescent="0.3">
      <c r="AA2498" s="80" t="s">
        <v>155</v>
      </c>
      <c r="AB2498" s="80" t="s">
        <v>147</v>
      </c>
      <c r="AC2498" s="80" t="s">
        <v>46</v>
      </c>
      <c r="AD2498" s="80" t="s">
        <v>4</v>
      </c>
      <c r="AE2498" s="80" t="s">
        <v>5</v>
      </c>
      <c r="AF2498" s="80" t="s">
        <v>145</v>
      </c>
      <c r="AG2498" s="80">
        <v>6367.0298480279744</v>
      </c>
      <c r="AH2498" s="80" t="s">
        <v>33</v>
      </c>
      <c r="AI2498">
        <f t="shared" si="109"/>
        <v>2020</v>
      </c>
    </row>
    <row r="2499" spans="27:35" x14ac:dyDescent="0.3">
      <c r="AA2499" s="80" t="s">
        <v>155</v>
      </c>
      <c r="AB2499" s="80" t="s">
        <v>147</v>
      </c>
      <c r="AC2499" s="80" t="s">
        <v>46</v>
      </c>
      <c r="AD2499" s="80" t="s">
        <v>4</v>
      </c>
      <c r="AE2499" s="80" t="s">
        <v>7</v>
      </c>
      <c r="AF2499" s="80" t="s">
        <v>145</v>
      </c>
      <c r="AG2499" s="80">
        <v>292478.69412562996</v>
      </c>
      <c r="AH2499" s="80">
        <v>0.77747155999999995</v>
      </c>
      <c r="AI2499">
        <f t="shared" si="109"/>
        <v>2020</v>
      </c>
    </row>
    <row r="2500" spans="27:35" x14ac:dyDescent="0.3">
      <c r="AA2500" s="80" t="s">
        <v>155</v>
      </c>
      <c r="AB2500" s="80" t="s">
        <v>147</v>
      </c>
      <c r="AC2500" s="80" t="s">
        <v>46</v>
      </c>
      <c r="AD2500" s="80" t="s">
        <v>4</v>
      </c>
      <c r="AE2500" s="80" t="s">
        <v>8</v>
      </c>
      <c r="AF2500" s="80" t="s">
        <v>145</v>
      </c>
      <c r="AG2500" s="80">
        <v>121209.49172629043</v>
      </c>
      <c r="AH2500" s="80">
        <v>1.5852183399999999</v>
      </c>
      <c r="AI2500">
        <f t="shared" si="109"/>
        <v>2020</v>
      </c>
    </row>
    <row r="2501" spans="27:35" x14ac:dyDescent="0.3">
      <c r="AA2501" s="80" t="s">
        <v>155</v>
      </c>
      <c r="AB2501" s="80" t="s">
        <v>147</v>
      </c>
      <c r="AC2501" s="80" t="s">
        <v>46</v>
      </c>
      <c r="AD2501" s="80" t="s">
        <v>4</v>
      </c>
      <c r="AE2501" s="80" t="s">
        <v>9</v>
      </c>
      <c r="AF2501" s="80" t="s">
        <v>145</v>
      </c>
      <c r="AG2501" s="80">
        <v>66471.990630537271</v>
      </c>
      <c r="AH2501" s="80">
        <v>0.89574885999999998</v>
      </c>
      <c r="AI2501">
        <f t="shared" si="109"/>
        <v>2020</v>
      </c>
    </row>
    <row r="2502" spans="27:35" x14ac:dyDescent="0.3">
      <c r="AA2502" s="80" t="s">
        <v>155</v>
      </c>
      <c r="AB2502" s="80" t="s">
        <v>147</v>
      </c>
      <c r="AC2502" s="80" t="s">
        <v>46</v>
      </c>
      <c r="AD2502" s="80" t="s">
        <v>4</v>
      </c>
      <c r="AE2502" s="80" t="s">
        <v>6</v>
      </c>
      <c r="AF2502" s="80" t="s">
        <v>145</v>
      </c>
      <c r="AG2502" s="80">
        <v>21072.502033825964</v>
      </c>
      <c r="AH2502" s="80" t="s">
        <v>33</v>
      </c>
      <c r="AI2502">
        <f t="shared" si="109"/>
        <v>2020</v>
      </c>
    </row>
    <row r="2503" spans="27:35" x14ac:dyDescent="0.3">
      <c r="AA2503" s="80" t="s">
        <v>155</v>
      </c>
      <c r="AB2503" s="80" t="s">
        <v>147</v>
      </c>
      <c r="AC2503" s="80" t="s">
        <v>46</v>
      </c>
      <c r="AD2503" s="80" t="s">
        <v>4</v>
      </c>
      <c r="AE2503" s="80" t="s">
        <v>10</v>
      </c>
      <c r="AF2503" s="80" t="s">
        <v>145</v>
      </c>
      <c r="AG2503" s="80">
        <v>1726.5677061229944</v>
      </c>
      <c r="AH2503" s="80">
        <v>2.73283509</v>
      </c>
      <c r="AI2503">
        <f t="shared" si="109"/>
        <v>2020</v>
      </c>
    </row>
    <row r="2504" spans="27:35" x14ac:dyDescent="0.3">
      <c r="AA2504" s="80" t="s">
        <v>155</v>
      </c>
      <c r="AB2504" s="80" t="s">
        <v>147</v>
      </c>
      <c r="AC2504" s="80" t="s">
        <v>46</v>
      </c>
      <c r="AD2504" s="80" t="s">
        <v>11</v>
      </c>
      <c r="AE2504" s="80" t="s">
        <v>8</v>
      </c>
      <c r="AF2504" s="80" t="s">
        <v>145</v>
      </c>
      <c r="AG2504" s="80">
        <v>28124.521275170147</v>
      </c>
      <c r="AH2504" s="80">
        <v>1.02982964</v>
      </c>
      <c r="AI2504">
        <f t="shared" si="109"/>
        <v>2020</v>
      </c>
    </row>
    <row r="2505" spans="27:35" x14ac:dyDescent="0.3">
      <c r="AA2505" s="80" t="s">
        <v>155</v>
      </c>
      <c r="AB2505" s="80" t="s">
        <v>147</v>
      </c>
      <c r="AC2505" s="80" t="s">
        <v>46</v>
      </c>
      <c r="AD2505" s="80" t="s">
        <v>11</v>
      </c>
      <c r="AE2505" s="80" t="s">
        <v>9</v>
      </c>
      <c r="AF2505" s="80" t="s">
        <v>145</v>
      </c>
      <c r="AG2505" s="80">
        <v>6497.2494216561317</v>
      </c>
      <c r="AH2505" s="80">
        <v>0.66614041000000002</v>
      </c>
      <c r="AI2505">
        <f t="shared" si="109"/>
        <v>2020</v>
      </c>
    </row>
    <row r="2506" spans="27:35" x14ac:dyDescent="0.3">
      <c r="AA2506" s="80" t="s">
        <v>155</v>
      </c>
      <c r="AB2506" s="80" t="s">
        <v>147</v>
      </c>
      <c r="AC2506" s="80" t="s">
        <v>46</v>
      </c>
      <c r="AD2506" s="80" t="s">
        <v>11</v>
      </c>
      <c r="AE2506" s="80" t="s">
        <v>10</v>
      </c>
      <c r="AF2506" s="80" t="s">
        <v>145</v>
      </c>
      <c r="AG2506" s="80">
        <v>283.32150399684906</v>
      </c>
      <c r="AH2506" s="80">
        <v>1.68231938</v>
      </c>
      <c r="AI2506">
        <f t="shared" ref="AI2506:AI2569" si="110">VALUE(LEFT(AA2506,4))</f>
        <v>2020</v>
      </c>
    </row>
    <row r="2507" spans="27:35" x14ac:dyDescent="0.3">
      <c r="AA2507" s="80" t="s">
        <v>155</v>
      </c>
      <c r="AB2507" s="80" t="s">
        <v>147</v>
      </c>
      <c r="AC2507" s="80" t="s">
        <v>46</v>
      </c>
      <c r="AD2507" s="80" t="s">
        <v>11</v>
      </c>
      <c r="AE2507" s="80" t="s">
        <v>12</v>
      </c>
      <c r="AF2507" s="80" t="s">
        <v>145</v>
      </c>
      <c r="AG2507" s="80">
        <v>2980.9677320197225</v>
      </c>
      <c r="AH2507" s="80">
        <v>0.66583970000000003</v>
      </c>
      <c r="AI2507">
        <f t="shared" si="110"/>
        <v>2020</v>
      </c>
    </row>
    <row r="2508" spans="27:35" x14ac:dyDescent="0.3">
      <c r="AA2508" s="80" t="s">
        <v>155</v>
      </c>
      <c r="AB2508" s="80" t="s">
        <v>147</v>
      </c>
      <c r="AC2508" s="80" t="s">
        <v>55</v>
      </c>
      <c r="AD2508" s="80" t="s">
        <v>27</v>
      </c>
      <c r="AE2508" s="80" t="s">
        <v>28</v>
      </c>
      <c r="AF2508" s="80" t="s">
        <v>145</v>
      </c>
      <c r="AG2508" s="80">
        <v>479</v>
      </c>
      <c r="AH2508" s="80" t="s">
        <v>33</v>
      </c>
      <c r="AI2508">
        <f t="shared" si="110"/>
        <v>2020</v>
      </c>
    </row>
    <row r="2509" spans="27:35" x14ac:dyDescent="0.3">
      <c r="AA2509" s="80" t="s">
        <v>155</v>
      </c>
      <c r="AB2509" s="80" t="s">
        <v>147</v>
      </c>
      <c r="AC2509" s="80" t="s">
        <v>55</v>
      </c>
      <c r="AD2509" s="80" t="s">
        <v>20</v>
      </c>
      <c r="AE2509" s="80" t="s">
        <v>5</v>
      </c>
      <c r="AF2509" s="80" t="s">
        <v>145</v>
      </c>
      <c r="AG2509" s="80">
        <v>98</v>
      </c>
      <c r="AH2509" s="80" t="s">
        <v>33</v>
      </c>
      <c r="AI2509">
        <f t="shared" si="110"/>
        <v>2020</v>
      </c>
    </row>
    <row r="2510" spans="27:35" x14ac:dyDescent="0.3">
      <c r="AA2510" s="80" t="s">
        <v>155</v>
      </c>
      <c r="AB2510" s="80" t="s">
        <v>147</v>
      </c>
      <c r="AC2510" s="80" t="s">
        <v>55</v>
      </c>
      <c r="AD2510" s="80" t="s">
        <v>20</v>
      </c>
      <c r="AE2510" s="80" t="s">
        <v>7</v>
      </c>
      <c r="AF2510" s="80" t="s">
        <v>145</v>
      </c>
      <c r="AG2510" s="80">
        <v>36692.727924000472</v>
      </c>
      <c r="AH2510" s="80" t="s">
        <v>33</v>
      </c>
      <c r="AI2510">
        <f t="shared" si="110"/>
        <v>2020</v>
      </c>
    </row>
    <row r="2511" spans="27:35" x14ac:dyDescent="0.3">
      <c r="AA2511" s="80" t="s">
        <v>155</v>
      </c>
      <c r="AB2511" s="80" t="s">
        <v>147</v>
      </c>
      <c r="AC2511" s="80" t="s">
        <v>55</v>
      </c>
      <c r="AD2511" s="80" t="s">
        <v>20</v>
      </c>
      <c r="AE2511" s="80" t="s">
        <v>14</v>
      </c>
      <c r="AF2511" s="80" t="s">
        <v>145</v>
      </c>
      <c r="AG2511" s="80">
        <v>11586.741919901222</v>
      </c>
      <c r="AH2511" s="80" t="s">
        <v>33</v>
      </c>
      <c r="AI2511">
        <f t="shared" si="110"/>
        <v>2020</v>
      </c>
    </row>
    <row r="2512" spans="27:35" x14ac:dyDescent="0.3">
      <c r="AA2512" s="80" t="s">
        <v>155</v>
      </c>
      <c r="AB2512" s="80" t="s">
        <v>147</v>
      </c>
      <c r="AC2512" s="80" t="s">
        <v>55</v>
      </c>
      <c r="AD2512" s="80" t="s">
        <v>20</v>
      </c>
      <c r="AE2512" s="80" t="s">
        <v>6</v>
      </c>
      <c r="AF2512" s="80" t="s">
        <v>145</v>
      </c>
      <c r="AG2512" s="80">
        <v>1500.9354820251465</v>
      </c>
      <c r="AH2512" s="80" t="s">
        <v>33</v>
      </c>
      <c r="AI2512">
        <f t="shared" si="110"/>
        <v>2020</v>
      </c>
    </row>
    <row r="2513" spans="27:35" x14ac:dyDescent="0.3">
      <c r="AA2513" s="80" t="s">
        <v>155</v>
      </c>
      <c r="AB2513" s="80" t="s">
        <v>147</v>
      </c>
      <c r="AC2513" s="80" t="s">
        <v>55</v>
      </c>
      <c r="AD2513" s="80" t="s">
        <v>24</v>
      </c>
      <c r="AE2513" s="80" t="s">
        <v>22</v>
      </c>
      <c r="AF2513" s="80" t="s">
        <v>145</v>
      </c>
      <c r="AG2513" s="80">
        <v>1135.4752650521696</v>
      </c>
      <c r="AH2513" s="80" t="s">
        <v>33</v>
      </c>
      <c r="AI2513">
        <f t="shared" si="110"/>
        <v>2020</v>
      </c>
    </row>
    <row r="2514" spans="27:35" x14ac:dyDescent="0.3">
      <c r="AA2514" s="80" t="s">
        <v>155</v>
      </c>
      <c r="AB2514" s="80" t="s">
        <v>147</v>
      </c>
      <c r="AC2514" s="80" t="s">
        <v>55</v>
      </c>
      <c r="AD2514" s="80" t="s">
        <v>24</v>
      </c>
      <c r="AE2514" s="80" t="s">
        <v>23</v>
      </c>
      <c r="AF2514" s="80" t="s">
        <v>145</v>
      </c>
      <c r="AG2514" s="80">
        <v>729.12580195069313</v>
      </c>
      <c r="AH2514" s="80" t="s">
        <v>33</v>
      </c>
      <c r="AI2514">
        <f t="shared" si="110"/>
        <v>2020</v>
      </c>
    </row>
    <row r="2515" spans="27:35" x14ac:dyDescent="0.3">
      <c r="AA2515" s="80" t="s">
        <v>155</v>
      </c>
      <c r="AB2515" s="80" t="s">
        <v>147</v>
      </c>
      <c r="AC2515" s="80" t="s">
        <v>55</v>
      </c>
      <c r="AD2515" s="80" t="s">
        <v>116</v>
      </c>
      <c r="AE2515" s="80" t="s">
        <v>22</v>
      </c>
      <c r="AF2515" s="80" t="s">
        <v>145</v>
      </c>
      <c r="AG2515" s="80">
        <v>4659.9225629381835</v>
      </c>
      <c r="AH2515" s="80" t="s">
        <v>33</v>
      </c>
      <c r="AI2515">
        <f t="shared" si="110"/>
        <v>2020</v>
      </c>
    </row>
    <row r="2516" spans="27:35" x14ac:dyDescent="0.3">
      <c r="AA2516" s="80" t="s">
        <v>155</v>
      </c>
      <c r="AB2516" s="80" t="s">
        <v>147</v>
      </c>
      <c r="AC2516" s="80" t="s">
        <v>55</v>
      </c>
      <c r="AD2516" s="80" t="s">
        <v>116</v>
      </c>
      <c r="AE2516" s="80" t="s">
        <v>23</v>
      </c>
      <c r="AF2516" s="80" t="s">
        <v>145</v>
      </c>
      <c r="AG2516" s="80">
        <v>3494.5655810162425</v>
      </c>
      <c r="AH2516" s="80" t="s">
        <v>33</v>
      </c>
      <c r="AI2516">
        <f t="shared" si="110"/>
        <v>2020</v>
      </c>
    </row>
    <row r="2517" spans="27:35" x14ac:dyDescent="0.3">
      <c r="AA2517" s="80" t="s">
        <v>155</v>
      </c>
      <c r="AB2517" s="80" t="s">
        <v>147</v>
      </c>
      <c r="AC2517" s="80" t="s">
        <v>55</v>
      </c>
      <c r="AD2517" s="80" t="s">
        <v>26</v>
      </c>
      <c r="AE2517" s="80" t="s">
        <v>18</v>
      </c>
      <c r="AF2517" s="80" t="s">
        <v>145</v>
      </c>
      <c r="AG2517" s="80">
        <v>15402.144060969353</v>
      </c>
      <c r="AH2517" s="80" t="s">
        <v>33</v>
      </c>
      <c r="AI2517">
        <f t="shared" si="110"/>
        <v>2020</v>
      </c>
    </row>
    <row r="2518" spans="27:35" x14ac:dyDescent="0.3">
      <c r="AA2518" s="80" t="s">
        <v>155</v>
      </c>
      <c r="AB2518" s="80" t="s">
        <v>147</v>
      </c>
      <c r="AC2518" s="80" t="s">
        <v>55</v>
      </c>
      <c r="AD2518" s="80" t="s">
        <v>26</v>
      </c>
      <c r="AE2518" s="80" t="s">
        <v>19</v>
      </c>
      <c r="AF2518" s="80" t="s">
        <v>145</v>
      </c>
      <c r="AG2518" s="80">
        <v>24743.099973026663</v>
      </c>
      <c r="AH2518" s="80" t="s">
        <v>33</v>
      </c>
      <c r="AI2518">
        <f t="shared" si="110"/>
        <v>2020</v>
      </c>
    </row>
    <row r="2519" spans="27:35" x14ac:dyDescent="0.3">
      <c r="AA2519" s="80" t="s">
        <v>155</v>
      </c>
      <c r="AB2519" s="80" t="s">
        <v>147</v>
      </c>
      <c r="AC2519" s="80" t="s">
        <v>55</v>
      </c>
      <c r="AD2519" s="80" t="s">
        <v>26</v>
      </c>
      <c r="AE2519" s="80" t="s">
        <v>17</v>
      </c>
      <c r="AF2519" s="80" t="s">
        <v>145</v>
      </c>
      <c r="AG2519" s="80">
        <v>1862.0956940352917</v>
      </c>
      <c r="AH2519" s="80" t="s">
        <v>33</v>
      </c>
      <c r="AI2519">
        <f t="shared" si="110"/>
        <v>2020</v>
      </c>
    </row>
    <row r="2520" spans="27:35" x14ac:dyDescent="0.3">
      <c r="AA2520" s="80" t="s">
        <v>155</v>
      </c>
      <c r="AB2520" s="80" t="s">
        <v>147</v>
      </c>
      <c r="AC2520" s="80" t="s">
        <v>55</v>
      </c>
      <c r="AD2520" s="80" t="s">
        <v>25</v>
      </c>
      <c r="AE2520" s="80" t="s">
        <v>18</v>
      </c>
      <c r="AF2520" s="80" t="s">
        <v>145</v>
      </c>
      <c r="AG2520" s="80">
        <v>157</v>
      </c>
      <c r="AH2520" s="80" t="s">
        <v>33</v>
      </c>
      <c r="AI2520">
        <f t="shared" si="110"/>
        <v>2020</v>
      </c>
    </row>
    <row r="2521" spans="27:35" x14ac:dyDescent="0.3">
      <c r="AA2521" s="80" t="s">
        <v>155</v>
      </c>
      <c r="AB2521" s="80" t="s">
        <v>147</v>
      </c>
      <c r="AC2521" s="80" t="s">
        <v>55</v>
      </c>
      <c r="AD2521" s="80" t="s">
        <v>25</v>
      </c>
      <c r="AE2521" s="80" t="s">
        <v>19</v>
      </c>
      <c r="AF2521" s="80" t="s">
        <v>145</v>
      </c>
      <c r="AG2521" s="80">
        <v>3124.975267007947</v>
      </c>
      <c r="AH2521" s="80" t="s">
        <v>33</v>
      </c>
      <c r="AI2521">
        <f t="shared" si="110"/>
        <v>2020</v>
      </c>
    </row>
    <row r="2522" spans="27:35" x14ac:dyDescent="0.3">
      <c r="AA2522" s="80" t="s">
        <v>155</v>
      </c>
      <c r="AB2522" s="80" t="s">
        <v>147</v>
      </c>
      <c r="AC2522" s="80" t="s">
        <v>55</v>
      </c>
      <c r="AD2522" s="80" t="s">
        <v>25</v>
      </c>
      <c r="AE2522" s="80" t="s">
        <v>17</v>
      </c>
      <c r="AF2522" s="80" t="s">
        <v>145</v>
      </c>
      <c r="AG2522" s="80">
        <v>1487.7741929888725</v>
      </c>
      <c r="AH2522" s="80" t="s">
        <v>33</v>
      </c>
      <c r="AI2522">
        <f t="shared" si="110"/>
        <v>2020</v>
      </c>
    </row>
    <row r="2523" spans="27:35" x14ac:dyDescent="0.3">
      <c r="AA2523" s="80" t="s">
        <v>155</v>
      </c>
      <c r="AB2523" s="80" t="s">
        <v>147</v>
      </c>
      <c r="AC2523" s="80" t="s">
        <v>55</v>
      </c>
      <c r="AD2523" s="80" t="s">
        <v>16</v>
      </c>
      <c r="AE2523" s="80" t="s">
        <v>18</v>
      </c>
      <c r="AF2523" s="80" t="s">
        <v>145</v>
      </c>
      <c r="AG2523" s="80">
        <v>19038.498475249857</v>
      </c>
      <c r="AH2523" s="80" t="s">
        <v>33</v>
      </c>
      <c r="AI2523">
        <f t="shared" si="110"/>
        <v>2020</v>
      </c>
    </row>
    <row r="2524" spans="27:35" x14ac:dyDescent="0.3">
      <c r="AA2524" s="80" t="s">
        <v>155</v>
      </c>
      <c r="AB2524" s="80" t="s">
        <v>147</v>
      </c>
      <c r="AC2524" s="80" t="s">
        <v>55</v>
      </c>
      <c r="AD2524" s="80" t="s">
        <v>16</v>
      </c>
      <c r="AE2524" s="80" t="s">
        <v>19</v>
      </c>
      <c r="AF2524" s="80" t="s">
        <v>149</v>
      </c>
      <c r="AG2524" s="80">
        <v>5</v>
      </c>
      <c r="AH2524" s="80" t="s">
        <v>33</v>
      </c>
      <c r="AI2524">
        <f t="shared" si="110"/>
        <v>2020</v>
      </c>
    </row>
    <row r="2525" spans="27:35" x14ac:dyDescent="0.3">
      <c r="AA2525" s="80" t="s">
        <v>155</v>
      </c>
      <c r="AB2525" s="80" t="s">
        <v>147</v>
      </c>
      <c r="AC2525" s="80" t="s">
        <v>55</v>
      </c>
      <c r="AD2525" s="80" t="s">
        <v>16</v>
      </c>
      <c r="AE2525" s="80" t="s">
        <v>19</v>
      </c>
      <c r="AF2525" s="80" t="s">
        <v>145</v>
      </c>
      <c r="AG2525" s="80">
        <v>16150.162232145667</v>
      </c>
      <c r="AH2525" s="80" t="s">
        <v>33</v>
      </c>
      <c r="AI2525">
        <f t="shared" si="110"/>
        <v>2020</v>
      </c>
    </row>
    <row r="2526" spans="27:35" x14ac:dyDescent="0.3">
      <c r="AA2526" s="80" t="s">
        <v>155</v>
      </c>
      <c r="AB2526" s="80" t="s">
        <v>147</v>
      </c>
      <c r="AC2526" s="80" t="s">
        <v>55</v>
      </c>
      <c r="AD2526" s="80" t="s">
        <v>16</v>
      </c>
      <c r="AE2526" s="80" t="s">
        <v>17</v>
      </c>
      <c r="AF2526" s="80" t="s">
        <v>149</v>
      </c>
      <c r="AG2526" s="80">
        <v>9</v>
      </c>
      <c r="AH2526" s="80" t="s">
        <v>33</v>
      </c>
      <c r="AI2526">
        <f t="shared" si="110"/>
        <v>2020</v>
      </c>
    </row>
    <row r="2527" spans="27:35" x14ac:dyDescent="0.3">
      <c r="AA2527" s="80" t="s">
        <v>155</v>
      </c>
      <c r="AB2527" s="80" t="s">
        <v>147</v>
      </c>
      <c r="AC2527" s="80" t="s">
        <v>55</v>
      </c>
      <c r="AD2527" s="80" t="s">
        <v>16</v>
      </c>
      <c r="AE2527" s="80" t="s">
        <v>17</v>
      </c>
      <c r="AF2527" s="80" t="s">
        <v>145</v>
      </c>
      <c r="AG2527" s="80">
        <v>13306.943938069046</v>
      </c>
      <c r="AH2527" s="80" t="s">
        <v>33</v>
      </c>
      <c r="AI2527">
        <f t="shared" si="110"/>
        <v>2020</v>
      </c>
    </row>
    <row r="2528" spans="27:35" x14ac:dyDescent="0.3">
      <c r="AA2528" s="80" t="s">
        <v>155</v>
      </c>
      <c r="AB2528" s="80" t="s">
        <v>147</v>
      </c>
      <c r="AC2528" s="80" t="s">
        <v>55</v>
      </c>
      <c r="AD2528" s="80" t="s">
        <v>13</v>
      </c>
      <c r="AE2528" s="80" t="s">
        <v>5</v>
      </c>
      <c r="AF2528" s="80" t="s">
        <v>145</v>
      </c>
      <c r="AG2528" s="80">
        <v>110.17418704554439</v>
      </c>
      <c r="AH2528" s="80" t="s">
        <v>33</v>
      </c>
      <c r="AI2528">
        <f t="shared" si="110"/>
        <v>2020</v>
      </c>
    </row>
    <row r="2529" spans="27:35" x14ac:dyDescent="0.3">
      <c r="AA2529" s="80" t="s">
        <v>155</v>
      </c>
      <c r="AB2529" s="80" t="s">
        <v>147</v>
      </c>
      <c r="AC2529" s="80" t="s">
        <v>55</v>
      </c>
      <c r="AD2529" s="80" t="s">
        <v>13</v>
      </c>
      <c r="AE2529" s="80" t="s">
        <v>7</v>
      </c>
      <c r="AF2529" s="80" t="s">
        <v>145</v>
      </c>
      <c r="AG2529" s="80">
        <v>29836.088107783347</v>
      </c>
      <c r="AH2529" s="80">
        <v>0.71279124999999999</v>
      </c>
      <c r="AI2529">
        <f t="shared" si="110"/>
        <v>2020</v>
      </c>
    </row>
    <row r="2530" spans="27:35" x14ac:dyDescent="0.3">
      <c r="AA2530" s="80" t="s">
        <v>155</v>
      </c>
      <c r="AB2530" s="80" t="s">
        <v>147</v>
      </c>
      <c r="AC2530" s="80" t="s">
        <v>55</v>
      </c>
      <c r="AD2530" s="80" t="s">
        <v>13</v>
      </c>
      <c r="AE2530" s="80" t="s">
        <v>14</v>
      </c>
      <c r="AF2530" s="80" t="s">
        <v>145</v>
      </c>
      <c r="AG2530" s="80">
        <v>87402.74002277106</v>
      </c>
      <c r="AH2530" s="80">
        <v>1.1610246200000001</v>
      </c>
      <c r="AI2530">
        <f t="shared" si="110"/>
        <v>2020</v>
      </c>
    </row>
    <row r="2531" spans="27:35" x14ac:dyDescent="0.3">
      <c r="AA2531" s="80" t="s">
        <v>155</v>
      </c>
      <c r="AB2531" s="80" t="s">
        <v>147</v>
      </c>
      <c r="AC2531" s="80" t="s">
        <v>55</v>
      </c>
      <c r="AD2531" s="80" t="s">
        <v>13</v>
      </c>
      <c r="AE2531" s="80" t="s">
        <v>6</v>
      </c>
      <c r="AF2531" s="80" t="s">
        <v>145</v>
      </c>
      <c r="AG2531" s="80">
        <v>576.93440600857139</v>
      </c>
      <c r="AH2531" s="80" t="s">
        <v>33</v>
      </c>
      <c r="AI2531">
        <f t="shared" si="110"/>
        <v>2020</v>
      </c>
    </row>
    <row r="2532" spans="27:35" x14ac:dyDescent="0.3">
      <c r="AA2532" s="80" t="s">
        <v>155</v>
      </c>
      <c r="AB2532" s="80" t="s">
        <v>147</v>
      </c>
      <c r="AC2532" s="80" t="s">
        <v>55</v>
      </c>
      <c r="AD2532" s="80" t="s">
        <v>15</v>
      </c>
      <c r="AE2532" s="80" t="s">
        <v>14</v>
      </c>
      <c r="AF2532" s="80" t="s">
        <v>145</v>
      </c>
      <c r="AG2532" s="80">
        <v>65073.243879225105</v>
      </c>
      <c r="AH2532" s="80">
        <v>1.0495699300000001</v>
      </c>
      <c r="AI2532">
        <f t="shared" si="110"/>
        <v>2020</v>
      </c>
    </row>
    <row r="2533" spans="27:35" x14ac:dyDescent="0.3">
      <c r="AA2533" s="80" t="s">
        <v>155</v>
      </c>
      <c r="AB2533" s="80" t="s">
        <v>147</v>
      </c>
      <c r="AC2533" s="80" t="s">
        <v>55</v>
      </c>
      <c r="AD2533" s="80" t="s">
        <v>15</v>
      </c>
      <c r="AE2533" s="80" t="s">
        <v>12</v>
      </c>
      <c r="AF2533" s="80" t="s">
        <v>145</v>
      </c>
      <c r="AG2533" s="80">
        <v>2905.6763399541378</v>
      </c>
      <c r="AH2533" s="80">
        <v>0.48209890999999999</v>
      </c>
      <c r="AI2533">
        <f t="shared" si="110"/>
        <v>2020</v>
      </c>
    </row>
    <row r="2534" spans="27:35" x14ac:dyDescent="0.3">
      <c r="AA2534" s="80" t="s">
        <v>155</v>
      </c>
      <c r="AB2534" s="80" t="s">
        <v>147</v>
      </c>
      <c r="AC2534" s="80" t="s">
        <v>55</v>
      </c>
      <c r="AD2534" s="80" t="s">
        <v>4</v>
      </c>
      <c r="AE2534" s="80" t="s">
        <v>5</v>
      </c>
      <c r="AF2534" s="80" t="s">
        <v>145</v>
      </c>
      <c r="AG2534" s="80">
        <v>16329.174591302872</v>
      </c>
      <c r="AH2534" s="80" t="s">
        <v>33</v>
      </c>
      <c r="AI2534">
        <f t="shared" si="110"/>
        <v>2020</v>
      </c>
    </row>
    <row r="2535" spans="27:35" x14ac:dyDescent="0.3">
      <c r="AA2535" s="80" t="s">
        <v>155</v>
      </c>
      <c r="AB2535" s="80" t="s">
        <v>147</v>
      </c>
      <c r="AC2535" s="80" t="s">
        <v>55</v>
      </c>
      <c r="AD2535" s="80" t="s">
        <v>4</v>
      </c>
      <c r="AE2535" s="80" t="s">
        <v>7</v>
      </c>
      <c r="AF2535" s="80" t="s">
        <v>145</v>
      </c>
      <c r="AG2535" s="80">
        <v>804239.6495584324</v>
      </c>
      <c r="AH2535" s="80">
        <v>0.78802475999999999</v>
      </c>
      <c r="AI2535">
        <f t="shared" si="110"/>
        <v>2020</v>
      </c>
    </row>
    <row r="2536" spans="27:35" x14ac:dyDescent="0.3">
      <c r="AA2536" s="80" t="s">
        <v>155</v>
      </c>
      <c r="AB2536" s="80" t="s">
        <v>147</v>
      </c>
      <c r="AC2536" s="80" t="s">
        <v>55</v>
      </c>
      <c r="AD2536" s="80" t="s">
        <v>4</v>
      </c>
      <c r="AE2536" s="80" t="s">
        <v>8</v>
      </c>
      <c r="AF2536" s="80" t="s">
        <v>145</v>
      </c>
      <c r="AG2536" s="80">
        <v>343776.8401931338</v>
      </c>
      <c r="AH2536" s="80">
        <v>1.5866638200000001</v>
      </c>
      <c r="AI2536">
        <f t="shared" si="110"/>
        <v>2020</v>
      </c>
    </row>
    <row r="2537" spans="27:35" x14ac:dyDescent="0.3">
      <c r="AA2537" s="80" t="s">
        <v>155</v>
      </c>
      <c r="AB2537" s="80" t="s">
        <v>147</v>
      </c>
      <c r="AC2537" s="80" t="s">
        <v>55</v>
      </c>
      <c r="AD2537" s="80" t="s">
        <v>4</v>
      </c>
      <c r="AE2537" s="80" t="s">
        <v>9</v>
      </c>
      <c r="AF2537" s="80" t="s">
        <v>145</v>
      </c>
      <c r="AG2537" s="80">
        <v>196592.80517319962</v>
      </c>
      <c r="AH2537" s="80">
        <v>0.91115780000000002</v>
      </c>
      <c r="AI2537">
        <f t="shared" si="110"/>
        <v>2020</v>
      </c>
    </row>
    <row r="2538" spans="27:35" x14ac:dyDescent="0.3">
      <c r="AA2538" s="80" t="s">
        <v>155</v>
      </c>
      <c r="AB2538" s="80" t="s">
        <v>147</v>
      </c>
      <c r="AC2538" s="80" t="s">
        <v>55</v>
      </c>
      <c r="AD2538" s="80" t="s">
        <v>4</v>
      </c>
      <c r="AE2538" s="80" t="s">
        <v>6</v>
      </c>
      <c r="AF2538" s="80" t="s">
        <v>145</v>
      </c>
      <c r="AG2538" s="80">
        <v>54940.984665062279</v>
      </c>
      <c r="AH2538" s="80" t="s">
        <v>33</v>
      </c>
      <c r="AI2538">
        <f t="shared" si="110"/>
        <v>2020</v>
      </c>
    </row>
    <row r="2539" spans="27:35" x14ac:dyDescent="0.3">
      <c r="AA2539" s="80" t="s">
        <v>155</v>
      </c>
      <c r="AB2539" s="80" t="s">
        <v>147</v>
      </c>
      <c r="AC2539" s="80" t="s">
        <v>55</v>
      </c>
      <c r="AD2539" s="80" t="s">
        <v>4</v>
      </c>
      <c r="AE2539" s="80" t="s">
        <v>10</v>
      </c>
      <c r="AF2539" s="80" t="s">
        <v>145</v>
      </c>
      <c r="AG2539" s="80">
        <v>6698.8783910274506</v>
      </c>
      <c r="AH2539" s="80">
        <v>2.7436587000000001</v>
      </c>
      <c r="AI2539">
        <f t="shared" si="110"/>
        <v>2020</v>
      </c>
    </row>
    <row r="2540" spans="27:35" x14ac:dyDescent="0.3">
      <c r="AA2540" s="80" t="s">
        <v>155</v>
      </c>
      <c r="AB2540" s="80" t="s">
        <v>147</v>
      </c>
      <c r="AC2540" s="80" t="s">
        <v>55</v>
      </c>
      <c r="AD2540" s="80" t="s">
        <v>11</v>
      </c>
      <c r="AE2540" s="80" t="s">
        <v>8</v>
      </c>
      <c r="AF2540" s="80" t="s">
        <v>145</v>
      </c>
      <c r="AG2540" s="80">
        <v>85550.699327919632</v>
      </c>
      <c r="AH2540" s="80">
        <v>1.0828661500000001</v>
      </c>
      <c r="AI2540">
        <f t="shared" si="110"/>
        <v>2020</v>
      </c>
    </row>
    <row r="2541" spans="27:35" x14ac:dyDescent="0.3">
      <c r="AA2541" s="80" t="s">
        <v>155</v>
      </c>
      <c r="AB2541" s="80" t="s">
        <v>147</v>
      </c>
      <c r="AC2541" s="80" t="s">
        <v>55</v>
      </c>
      <c r="AD2541" s="80" t="s">
        <v>11</v>
      </c>
      <c r="AE2541" s="80" t="s">
        <v>9</v>
      </c>
      <c r="AF2541" s="80" t="s">
        <v>145</v>
      </c>
      <c r="AG2541" s="80">
        <v>23022.894466876984</v>
      </c>
      <c r="AH2541" s="80">
        <v>0.72037059999999997</v>
      </c>
      <c r="AI2541">
        <f t="shared" si="110"/>
        <v>2020</v>
      </c>
    </row>
    <row r="2542" spans="27:35" x14ac:dyDescent="0.3">
      <c r="AA2542" s="80" t="s">
        <v>155</v>
      </c>
      <c r="AB2542" s="80" t="s">
        <v>147</v>
      </c>
      <c r="AC2542" s="80" t="s">
        <v>55</v>
      </c>
      <c r="AD2542" s="80" t="s">
        <v>11</v>
      </c>
      <c r="AE2542" s="80" t="s">
        <v>10</v>
      </c>
      <c r="AF2542" s="80" t="s">
        <v>145</v>
      </c>
      <c r="AG2542" s="80">
        <v>1118.1473080180585</v>
      </c>
      <c r="AH2542" s="80">
        <v>1.62124365</v>
      </c>
      <c r="AI2542">
        <f t="shared" si="110"/>
        <v>2020</v>
      </c>
    </row>
    <row r="2543" spans="27:35" x14ac:dyDescent="0.3">
      <c r="AA2543" s="80" t="s">
        <v>155</v>
      </c>
      <c r="AB2543" s="80" t="s">
        <v>147</v>
      </c>
      <c r="AC2543" s="80" t="s">
        <v>55</v>
      </c>
      <c r="AD2543" s="80" t="s">
        <v>11</v>
      </c>
      <c r="AE2543" s="80" t="s">
        <v>12</v>
      </c>
      <c r="AF2543" s="80" t="s">
        <v>145</v>
      </c>
      <c r="AG2543" s="80">
        <v>11146.483848154545</v>
      </c>
      <c r="AH2543" s="80">
        <v>0.68790618999999997</v>
      </c>
      <c r="AI2543">
        <f t="shared" si="110"/>
        <v>2020</v>
      </c>
    </row>
    <row r="2544" spans="27:35" x14ac:dyDescent="0.3">
      <c r="AA2544" s="80" t="s">
        <v>155</v>
      </c>
      <c r="AB2544" s="80" t="s">
        <v>147</v>
      </c>
      <c r="AC2544" s="80" t="s">
        <v>56</v>
      </c>
      <c r="AD2544" s="80" t="s">
        <v>27</v>
      </c>
      <c r="AE2544" s="80" t="s">
        <v>28</v>
      </c>
      <c r="AF2544" s="80" t="s">
        <v>145</v>
      </c>
      <c r="AG2544" s="80">
        <v>225</v>
      </c>
      <c r="AH2544" s="80" t="s">
        <v>33</v>
      </c>
      <c r="AI2544">
        <f t="shared" si="110"/>
        <v>2020</v>
      </c>
    </row>
    <row r="2545" spans="27:35" x14ac:dyDescent="0.3">
      <c r="AA2545" s="80" t="s">
        <v>155</v>
      </c>
      <c r="AB2545" s="80" t="s">
        <v>147</v>
      </c>
      <c r="AC2545" s="80" t="s">
        <v>56</v>
      </c>
      <c r="AD2545" s="80" t="s">
        <v>20</v>
      </c>
      <c r="AE2545" s="80" t="s">
        <v>5</v>
      </c>
      <c r="AF2545" s="80" t="s">
        <v>145</v>
      </c>
      <c r="AG2545" s="80">
        <v>23</v>
      </c>
      <c r="AH2545" s="80" t="s">
        <v>33</v>
      </c>
      <c r="AI2545">
        <f t="shared" si="110"/>
        <v>2020</v>
      </c>
    </row>
    <row r="2546" spans="27:35" x14ac:dyDescent="0.3">
      <c r="AA2546" s="80" t="s">
        <v>155</v>
      </c>
      <c r="AB2546" s="80" t="s">
        <v>147</v>
      </c>
      <c r="AC2546" s="80" t="s">
        <v>56</v>
      </c>
      <c r="AD2546" s="80" t="s">
        <v>20</v>
      </c>
      <c r="AE2546" s="80" t="s">
        <v>7</v>
      </c>
      <c r="AF2546" s="80" t="s">
        <v>145</v>
      </c>
      <c r="AG2546" s="80">
        <v>12042.25053005293</v>
      </c>
      <c r="AH2546" s="80" t="s">
        <v>33</v>
      </c>
      <c r="AI2546">
        <f t="shared" si="110"/>
        <v>2020</v>
      </c>
    </row>
    <row r="2547" spans="27:35" x14ac:dyDescent="0.3">
      <c r="AA2547" s="80" t="s">
        <v>155</v>
      </c>
      <c r="AB2547" s="80" t="s">
        <v>147</v>
      </c>
      <c r="AC2547" s="80" t="s">
        <v>56</v>
      </c>
      <c r="AD2547" s="80" t="s">
        <v>20</v>
      </c>
      <c r="AE2547" s="80" t="s">
        <v>14</v>
      </c>
      <c r="AF2547" s="80" t="s">
        <v>145</v>
      </c>
      <c r="AG2547" s="80">
        <v>3723.7096749842167</v>
      </c>
      <c r="AH2547" s="80" t="s">
        <v>33</v>
      </c>
      <c r="AI2547">
        <f t="shared" si="110"/>
        <v>2020</v>
      </c>
    </row>
    <row r="2548" spans="27:35" x14ac:dyDescent="0.3">
      <c r="AA2548" s="80" t="s">
        <v>155</v>
      </c>
      <c r="AB2548" s="80" t="s">
        <v>147</v>
      </c>
      <c r="AC2548" s="80" t="s">
        <v>56</v>
      </c>
      <c r="AD2548" s="80" t="s">
        <v>20</v>
      </c>
      <c r="AE2548" s="80" t="s">
        <v>6</v>
      </c>
      <c r="AF2548" s="80" t="s">
        <v>145</v>
      </c>
      <c r="AG2548" s="80">
        <v>473.96774101257324</v>
      </c>
      <c r="AH2548" s="80" t="s">
        <v>33</v>
      </c>
      <c r="AI2548">
        <f t="shared" si="110"/>
        <v>2020</v>
      </c>
    </row>
    <row r="2549" spans="27:35" x14ac:dyDescent="0.3">
      <c r="AA2549" s="80" t="s">
        <v>155</v>
      </c>
      <c r="AB2549" s="80" t="s">
        <v>147</v>
      </c>
      <c r="AC2549" s="80" t="s">
        <v>56</v>
      </c>
      <c r="AD2549" s="80" t="s">
        <v>24</v>
      </c>
      <c r="AE2549" s="80" t="s">
        <v>22</v>
      </c>
      <c r="AF2549" s="80" t="s">
        <v>145</v>
      </c>
      <c r="AG2549" s="80">
        <v>648.29032003879547</v>
      </c>
      <c r="AH2549" s="80" t="s">
        <v>33</v>
      </c>
      <c r="AI2549">
        <f t="shared" si="110"/>
        <v>2020</v>
      </c>
    </row>
    <row r="2550" spans="27:35" x14ac:dyDescent="0.3">
      <c r="AA2550" s="80" t="s">
        <v>155</v>
      </c>
      <c r="AB2550" s="80" t="s">
        <v>147</v>
      </c>
      <c r="AC2550" s="80" t="s">
        <v>56</v>
      </c>
      <c r="AD2550" s="80" t="s">
        <v>24</v>
      </c>
      <c r="AE2550" s="80" t="s">
        <v>23</v>
      </c>
      <c r="AF2550" s="80" t="s">
        <v>145</v>
      </c>
      <c r="AG2550" s="80">
        <v>445.16021201014519</v>
      </c>
      <c r="AH2550" s="80" t="s">
        <v>33</v>
      </c>
      <c r="AI2550">
        <f t="shared" si="110"/>
        <v>2020</v>
      </c>
    </row>
    <row r="2551" spans="27:35" x14ac:dyDescent="0.3">
      <c r="AA2551" s="80" t="s">
        <v>155</v>
      </c>
      <c r="AB2551" s="80" t="s">
        <v>147</v>
      </c>
      <c r="AC2551" s="80" t="s">
        <v>56</v>
      </c>
      <c r="AD2551" s="80" t="s">
        <v>116</v>
      </c>
      <c r="AE2551" s="80" t="s">
        <v>22</v>
      </c>
      <c r="AF2551" s="80" t="s">
        <v>145</v>
      </c>
      <c r="AG2551" s="80">
        <v>1012.289244055748</v>
      </c>
      <c r="AH2551" s="80" t="s">
        <v>33</v>
      </c>
      <c r="AI2551">
        <f t="shared" si="110"/>
        <v>2020</v>
      </c>
    </row>
    <row r="2552" spans="27:35" x14ac:dyDescent="0.3">
      <c r="AA2552" s="80" t="s">
        <v>155</v>
      </c>
      <c r="AB2552" s="80" t="s">
        <v>147</v>
      </c>
      <c r="AC2552" s="80" t="s">
        <v>56</v>
      </c>
      <c r="AD2552" s="80" t="s">
        <v>116</v>
      </c>
      <c r="AE2552" s="80" t="s">
        <v>23</v>
      </c>
      <c r="AF2552" s="80" t="s">
        <v>145</v>
      </c>
      <c r="AG2552" s="80">
        <v>1134.839780010283</v>
      </c>
      <c r="AH2552" s="80" t="s">
        <v>33</v>
      </c>
      <c r="AI2552">
        <f t="shared" si="110"/>
        <v>2020</v>
      </c>
    </row>
    <row r="2553" spans="27:35" x14ac:dyDescent="0.3">
      <c r="AA2553" s="80" t="s">
        <v>155</v>
      </c>
      <c r="AB2553" s="80" t="s">
        <v>147</v>
      </c>
      <c r="AC2553" s="80" t="s">
        <v>56</v>
      </c>
      <c r="AD2553" s="80" t="s">
        <v>26</v>
      </c>
      <c r="AE2553" s="80" t="s">
        <v>18</v>
      </c>
      <c r="AF2553" s="80" t="s">
        <v>145</v>
      </c>
      <c r="AG2553" s="80">
        <v>8493.2623550407588</v>
      </c>
      <c r="AH2553" s="80" t="s">
        <v>33</v>
      </c>
      <c r="AI2553">
        <f t="shared" si="110"/>
        <v>2020</v>
      </c>
    </row>
    <row r="2554" spans="27:35" x14ac:dyDescent="0.3">
      <c r="AA2554" s="80" t="s">
        <v>155</v>
      </c>
      <c r="AB2554" s="80" t="s">
        <v>147</v>
      </c>
      <c r="AC2554" s="80" t="s">
        <v>56</v>
      </c>
      <c r="AD2554" s="80" t="s">
        <v>26</v>
      </c>
      <c r="AE2554" s="80" t="s">
        <v>19</v>
      </c>
      <c r="AF2554" s="80" t="s">
        <v>145</v>
      </c>
      <c r="AG2554" s="80">
        <v>16645.35374603793</v>
      </c>
      <c r="AH2554" s="80" t="s">
        <v>33</v>
      </c>
      <c r="AI2554">
        <f t="shared" si="110"/>
        <v>2020</v>
      </c>
    </row>
    <row r="2555" spans="27:35" x14ac:dyDescent="0.3">
      <c r="AA2555" s="80" t="s">
        <v>155</v>
      </c>
      <c r="AB2555" s="80" t="s">
        <v>147</v>
      </c>
      <c r="AC2555" s="80" t="s">
        <v>56</v>
      </c>
      <c r="AD2555" s="80" t="s">
        <v>26</v>
      </c>
      <c r="AE2555" s="80" t="s">
        <v>17</v>
      </c>
      <c r="AF2555" s="80" t="s">
        <v>145</v>
      </c>
      <c r="AG2555" s="80">
        <v>972.93548202514648</v>
      </c>
      <c r="AH2555" s="80" t="s">
        <v>33</v>
      </c>
      <c r="AI2555">
        <f t="shared" si="110"/>
        <v>2020</v>
      </c>
    </row>
    <row r="2556" spans="27:35" x14ac:dyDescent="0.3">
      <c r="AA2556" s="80" t="s">
        <v>155</v>
      </c>
      <c r="AB2556" s="80" t="s">
        <v>147</v>
      </c>
      <c r="AC2556" s="80" t="s">
        <v>56</v>
      </c>
      <c r="AD2556" s="80" t="s">
        <v>25</v>
      </c>
      <c r="AE2556" s="80" t="s">
        <v>18</v>
      </c>
      <c r="AF2556" s="80" t="s">
        <v>145</v>
      </c>
      <c r="AG2556" s="80">
        <v>81</v>
      </c>
      <c r="AH2556" s="80" t="s">
        <v>33</v>
      </c>
      <c r="AI2556">
        <f t="shared" si="110"/>
        <v>2020</v>
      </c>
    </row>
    <row r="2557" spans="27:35" x14ac:dyDescent="0.3">
      <c r="AA2557" s="80" t="s">
        <v>155</v>
      </c>
      <c r="AB2557" s="80" t="s">
        <v>147</v>
      </c>
      <c r="AC2557" s="80" t="s">
        <v>56</v>
      </c>
      <c r="AD2557" s="80" t="s">
        <v>25</v>
      </c>
      <c r="AE2557" s="80" t="s">
        <v>19</v>
      </c>
      <c r="AF2557" s="80" t="s">
        <v>145</v>
      </c>
      <c r="AG2557" s="80">
        <v>2311.3010739982128</v>
      </c>
      <c r="AH2557" s="80" t="s">
        <v>33</v>
      </c>
      <c r="AI2557">
        <f t="shared" si="110"/>
        <v>2020</v>
      </c>
    </row>
    <row r="2558" spans="27:35" x14ac:dyDescent="0.3">
      <c r="AA2558" s="80" t="s">
        <v>155</v>
      </c>
      <c r="AB2558" s="80" t="s">
        <v>147</v>
      </c>
      <c r="AC2558" s="80" t="s">
        <v>56</v>
      </c>
      <c r="AD2558" s="80" t="s">
        <v>25</v>
      </c>
      <c r="AE2558" s="80" t="s">
        <v>17</v>
      </c>
      <c r="AF2558" s="80" t="s">
        <v>145</v>
      </c>
      <c r="AG2558" s="80">
        <v>660.45161199569702</v>
      </c>
      <c r="AH2558" s="80" t="s">
        <v>33</v>
      </c>
      <c r="AI2558">
        <f t="shared" si="110"/>
        <v>2020</v>
      </c>
    </row>
    <row r="2559" spans="27:35" x14ac:dyDescent="0.3">
      <c r="AA2559" s="80" t="s">
        <v>155</v>
      </c>
      <c r="AB2559" s="80" t="s">
        <v>147</v>
      </c>
      <c r="AC2559" s="80" t="s">
        <v>56</v>
      </c>
      <c r="AD2559" s="80" t="s">
        <v>16</v>
      </c>
      <c r="AE2559" s="80" t="s">
        <v>18</v>
      </c>
      <c r="AF2559" s="80" t="s">
        <v>149</v>
      </c>
      <c r="AG2559" s="80">
        <v>5</v>
      </c>
      <c r="AH2559" s="80" t="s">
        <v>33</v>
      </c>
      <c r="AI2559">
        <f t="shared" si="110"/>
        <v>2020</v>
      </c>
    </row>
    <row r="2560" spans="27:35" x14ac:dyDescent="0.3">
      <c r="AA2560" s="80" t="s">
        <v>155</v>
      </c>
      <c r="AB2560" s="80" t="s">
        <v>147</v>
      </c>
      <c r="AC2560" s="80" t="s">
        <v>56</v>
      </c>
      <c r="AD2560" s="80" t="s">
        <v>16</v>
      </c>
      <c r="AE2560" s="80" t="s">
        <v>18</v>
      </c>
      <c r="AF2560" s="80" t="s">
        <v>145</v>
      </c>
      <c r="AG2560" s="80">
        <v>7410.5686056278646</v>
      </c>
      <c r="AH2560" s="80" t="s">
        <v>33</v>
      </c>
      <c r="AI2560">
        <f t="shared" si="110"/>
        <v>2020</v>
      </c>
    </row>
    <row r="2561" spans="27:35" x14ac:dyDescent="0.3">
      <c r="AA2561" s="80" t="s">
        <v>155</v>
      </c>
      <c r="AB2561" s="80" t="s">
        <v>147</v>
      </c>
      <c r="AC2561" s="80" t="s">
        <v>56</v>
      </c>
      <c r="AD2561" s="80" t="s">
        <v>16</v>
      </c>
      <c r="AE2561" s="80" t="s">
        <v>19</v>
      </c>
      <c r="AF2561" s="80" t="s">
        <v>149</v>
      </c>
      <c r="AG2561" s="80">
        <v>1</v>
      </c>
      <c r="AH2561" s="80" t="s">
        <v>33</v>
      </c>
      <c r="AI2561">
        <f t="shared" si="110"/>
        <v>2020</v>
      </c>
    </row>
    <row r="2562" spans="27:35" x14ac:dyDescent="0.3">
      <c r="AA2562" s="80" t="s">
        <v>155</v>
      </c>
      <c r="AB2562" s="80" t="s">
        <v>147</v>
      </c>
      <c r="AC2562" s="80" t="s">
        <v>56</v>
      </c>
      <c r="AD2562" s="80" t="s">
        <v>16</v>
      </c>
      <c r="AE2562" s="80" t="s">
        <v>19</v>
      </c>
      <c r="AF2562" s="80" t="s">
        <v>145</v>
      </c>
      <c r="AG2562" s="80">
        <v>6668.9633889645338</v>
      </c>
      <c r="AH2562" s="80" t="s">
        <v>33</v>
      </c>
      <c r="AI2562">
        <f t="shared" si="110"/>
        <v>2020</v>
      </c>
    </row>
    <row r="2563" spans="27:35" x14ac:dyDescent="0.3">
      <c r="AA2563" s="80" t="s">
        <v>155</v>
      </c>
      <c r="AB2563" s="80" t="s">
        <v>147</v>
      </c>
      <c r="AC2563" s="80" t="s">
        <v>56</v>
      </c>
      <c r="AD2563" s="80" t="s">
        <v>16</v>
      </c>
      <c r="AE2563" s="80" t="s">
        <v>17</v>
      </c>
      <c r="AF2563" s="80" t="s">
        <v>145</v>
      </c>
      <c r="AG2563" s="80">
        <v>3923.2848941683769</v>
      </c>
      <c r="AH2563" s="80" t="s">
        <v>33</v>
      </c>
      <c r="AI2563">
        <f t="shared" si="110"/>
        <v>2020</v>
      </c>
    </row>
    <row r="2564" spans="27:35" x14ac:dyDescent="0.3">
      <c r="AA2564" s="80" t="s">
        <v>155</v>
      </c>
      <c r="AB2564" s="80" t="s">
        <v>147</v>
      </c>
      <c r="AC2564" s="80" t="s">
        <v>56</v>
      </c>
      <c r="AD2564" s="80" t="s">
        <v>13</v>
      </c>
      <c r="AE2564" s="80" t="s">
        <v>5</v>
      </c>
      <c r="AF2564" s="80" t="s">
        <v>145</v>
      </c>
      <c r="AG2564" s="80">
        <v>28.806450009346008</v>
      </c>
      <c r="AH2564" s="80" t="s">
        <v>33</v>
      </c>
      <c r="AI2564">
        <f t="shared" si="110"/>
        <v>2020</v>
      </c>
    </row>
    <row r="2565" spans="27:35" x14ac:dyDescent="0.3">
      <c r="AA2565" s="80" t="s">
        <v>155</v>
      </c>
      <c r="AB2565" s="80" t="s">
        <v>147</v>
      </c>
      <c r="AC2565" s="80" t="s">
        <v>56</v>
      </c>
      <c r="AD2565" s="80" t="s">
        <v>13</v>
      </c>
      <c r="AE2565" s="80" t="s">
        <v>7</v>
      </c>
      <c r="AF2565" s="80" t="s">
        <v>145</v>
      </c>
      <c r="AG2565" s="80">
        <v>8114.5515908524394</v>
      </c>
      <c r="AH2565" s="80">
        <v>0.72641160000000005</v>
      </c>
      <c r="AI2565">
        <f t="shared" si="110"/>
        <v>2020</v>
      </c>
    </row>
    <row r="2566" spans="27:35" x14ac:dyDescent="0.3">
      <c r="AA2566" s="80" t="s">
        <v>155</v>
      </c>
      <c r="AB2566" s="80" t="s">
        <v>147</v>
      </c>
      <c r="AC2566" s="80" t="s">
        <v>56</v>
      </c>
      <c r="AD2566" s="80" t="s">
        <v>13</v>
      </c>
      <c r="AE2566" s="80" t="s">
        <v>14</v>
      </c>
      <c r="AF2566" s="80" t="s">
        <v>145</v>
      </c>
      <c r="AG2566" s="80">
        <v>26920.372808244079</v>
      </c>
      <c r="AH2566" s="80">
        <v>1.16871288</v>
      </c>
      <c r="AI2566">
        <f t="shared" si="110"/>
        <v>2020</v>
      </c>
    </row>
    <row r="2567" spans="27:35" x14ac:dyDescent="0.3">
      <c r="AA2567" s="80" t="s">
        <v>155</v>
      </c>
      <c r="AB2567" s="80" t="s">
        <v>147</v>
      </c>
      <c r="AC2567" s="80" t="s">
        <v>56</v>
      </c>
      <c r="AD2567" s="80" t="s">
        <v>13</v>
      </c>
      <c r="AE2567" s="80" t="s">
        <v>6</v>
      </c>
      <c r="AF2567" s="80" t="s">
        <v>145</v>
      </c>
      <c r="AG2567" s="80">
        <v>161.63548296689987</v>
      </c>
      <c r="AH2567" s="80" t="s">
        <v>33</v>
      </c>
      <c r="AI2567">
        <f t="shared" si="110"/>
        <v>2020</v>
      </c>
    </row>
    <row r="2568" spans="27:35" x14ac:dyDescent="0.3">
      <c r="AA2568" s="80" t="s">
        <v>155</v>
      </c>
      <c r="AB2568" s="80" t="s">
        <v>147</v>
      </c>
      <c r="AC2568" s="80" t="s">
        <v>56</v>
      </c>
      <c r="AD2568" s="80" t="s">
        <v>15</v>
      </c>
      <c r="AE2568" s="80" t="s">
        <v>14</v>
      </c>
      <c r="AF2568" s="80" t="s">
        <v>145</v>
      </c>
      <c r="AG2568" s="80">
        <v>23297.236486889422</v>
      </c>
      <c r="AH2568" s="80">
        <v>1.1009021999999999</v>
      </c>
      <c r="AI2568">
        <f t="shared" si="110"/>
        <v>2020</v>
      </c>
    </row>
    <row r="2569" spans="27:35" x14ac:dyDescent="0.3">
      <c r="AA2569" s="80" t="s">
        <v>155</v>
      </c>
      <c r="AB2569" s="80" t="s">
        <v>147</v>
      </c>
      <c r="AC2569" s="80" t="s">
        <v>56</v>
      </c>
      <c r="AD2569" s="80" t="s">
        <v>15</v>
      </c>
      <c r="AE2569" s="80" t="s">
        <v>12</v>
      </c>
      <c r="AF2569" s="80" t="s">
        <v>145</v>
      </c>
      <c r="AG2569" s="80">
        <v>873</v>
      </c>
      <c r="AH2569" s="80">
        <v>0.48646496</v>
      </c>
      <c r="AI2569">
        <f t="shared" si="110"/>
        <v>2020</v>
      </c>
    </row>
    <row r="2570" spans="27:35" x14ac:dyDescent="0.3">
      <c r="AA2570" s="80" t="s">
        <v>155</v>
      </c>
      <c r="AB2570" s="80" t="s">
        <v>147</v>
      </c>
      <c r="AC2570" s="80" t="s">
        <v>56</v>
      </c>
      <c r="AD2570" s="80" t="s">
        <v>4</v>
      </c>
      <c r="AE2570" s="80" t="s">
        <v>5</v>
      </c>
      <c r="AF2570" s="80" t="s">
        <v>145</v>
      </c>
      <c r="AG2570" s="80">
        <v>4750.8729311600327</v>
      </c>
      <c r="AH2570" s="80" t="s">
        <v>33</v>
      </c>
      <c r="AI2570">
        <f t="shared" ref="AI2570:AI2633" si="111">VALUE(LEFT(AA2570,4))</f>
        <v>2020</v>
      </c>
    </row>
    <row r="2571" spans="27:35" x14ac:dyDescent="0.3">
      <c r="AA2571" s="80" t="s">
        <v>155</v>
      </c>
      <c r="AB2571" s="80" t="s">
        <v>147</v>
      </c>
      <c r="AC2571" s="80" t="s">
        <v>56</v>
      </c>
      <c r="AD2571" s="80" t="s">
        <v>4</v>
      </c>
      <c r="AE2571" s="80" t="s">
        <v>7</v>
      </c>
      <c r="AF2571" s="80" t="s">
        <v>145</v>
      </c>
      <c r="AG2571" s="80">
        <v>240829.0524658002</v>
      </c>
      <c r="AH2571" s="80">
        <v>0.81009801999999997</v>
      </c>
      <c r="AI2571">
        <f t="shared" si="111"/>
        <v>2020</v>
      </c>
    </row>
    <row r="2572" spans="27:35" x14ac:dyDescent="0.3">
      <c r="AA2572" s="80" t="s">
        <v>155</v>
      </c>
      <c r="AB2572" s="80" t="s">
        <v>147</v>
      </c>
      <c r="AC2572" s="80" t="s">
        <v>56</v>
      </c>
      <c r="AD2572" s="80" t="s">
        <v>4</v>
      </c>
      <c r="AE2572" s="80" t="s">
        <v>8</v>
      </c>
      <c r="AF2572" s="80" t="s">
        <v>145</v>
      </c>
      <c r="AG2572" s="80">
        <v>100205.58347273245</v>
      </c>
      <c r="AH2572" s="80">
        <v>1.5819510699999999</v>
      </c>
      <c r="AI2572">
        <f t="shared" si="111"/>
        <v>2020</v>
      </c>
    </row>
    <row r="2573" spans="27:35" x14ac:dyDescent="0.3">
      <c r="AA2573" s="80" t="s">
        <v>155</v>
      </c>
      <c r="AB2573" s="80" t="s">
        <v>147</v>
      </c>
      <c r="AC2573" s="80" t="s">
        <v>56</v>
      </c>
      <c r="AD2573" s="80" t="s">
        <v>4</v>
      </c>
      <c r="AE2573" s="80" t="s">
        <v>9</v>
      </c>
      <c r="AF2573" s="80" t="s">
        <v>145</v>
      </c>
      <c r="AG2573" s="80">
        <v>59559.004693835974</v>
      </c>
      <c r="AH2573" s="80">
        <v>0.90877901999999999</v>
      </c>
      <c r="AI2573">
        <f t="shared" si="111"/>
        <v>2020</v>
      </c>
    </row>
    <row r="2574" spans="27:35" x14ac:dyDescent="0.3">
      <c r="AA2574" s="80" t="s">
        <v>155</v>
      </c>
      <c r="AB2574" s="80" t="s">
        <v>147</v>
      </c>
      <c r="AC2574" s="80" t="s">
        <v>56</v>
      </c>
      <c r="AD2574" s="80" t="s">
        <v>4</v>
      </c>
      <c r="AE2574" s="80" t="s">
        <v>6</v>
      </c>
      <c r="AF2574" s="80" t="s">
        <v>145</v>
      </c>
      <c r="AG2574" s="80">
        <v>16048.647247102112</v>
      </c>
      <c r="AH2574" s="80" t="s">
        <v>33</v>
      </c>
      <c r="AI2574">
        <f t="shared" si="111"/>
        <v>2020</v>
      </c>
    </row>
    <row r="2575" spans="27:35" x14ac:dyDescent="0.3">
      <c r="AA2575" s="80" t="s">
        <v>155</v>
      </c>
      <c r="AB2575" s="80" t="s">
        <v>147</v>
      </c>
      <c r="AC2575" s="80" t="s">
        <v>56</v>
      </c>
      <c r="AD2575" s="80" t="s">
        <v>4</v>
      </c>
      <c r="AE2575" s="80" t="s">
        <v>10</v>
      </c>
      <c r="AF2575" s="80" t="s">
        <v>145</v>
      </c>
      <c r="AG2575" s="80">
        <v>2202.0913720540702</v>
      </c>
      <c r="AH2575" s="80">
        <v>2.7703034799999999</v>
      </c>
      <c r="AI2575">
        <f t="shared" si="111"/>
        <v>2020</v>
      </c>
    </row>
    <row r="2576" spans="27:35" x14ac:dyDescent="0.3">
      <c r="AA2576" s="80" t="s">
        <v>155</v>
      </c>
      <c r="AB2576" s="80" t="s">
        <v>147</v>
      </c>
      <c r="AC2576" s="80" t="s">
        <v>56</v>
      </c>
      <c r="AD2576" s="80" t="s">
        <v>11</v>
      </c>
      <c r="AE2576" s="80" t="s">
        <v>8</v>
      </c>
      <c r="AF2576" s="80" t="s">
        <v>145</v>
      </c>
      <c r="AG2576" s="80">
        <v>25885.9503082335</v>
      </c>
      <c r="AH2576" s="80">
        <v>1.08111595</v>
      </c>
      <c r="AI2576">
        <f t="shared" si="111"/>
        <v>2020</v>
      </c>
    </row>
    <row r="2577" spans="27:35" x14ac:dyDescent="0.3">
      <c r="AA2577" s="80" t="s">
        <v>155</v>
      </c>
      <c r="AB2577" s="80" t="s">
        <v>147</v>
      </c>
      <c r="AC2577" s="80" t="s">
        <v>56</v>
      </c>
      <c r="AD2577" s="80" t="s">
        <v>11</v>
      </c>
      <c r="AE2577" s="80" t="s">
        <v>9</v>
      </c>
      <c r="AF2577" s="80" t="s">
        <v>145</v>
      </c>
      <c r="AG2577" s="80">
        <v>6990.8902778662741</v>
      </c>
      <c r="AH2577" s="80">
        <v>0.73265859</v>
      </c>
      <c r="AI2577">
        <f t="shared" si="111"/>
        <v>2020</v>
      </c>
    </row>
    <row r="2578" spans="27:35" x14ac:dyDescent="0.3">
      <c r="AA2578" s="80" t="s">
        <v>155</v>
      </c>
      <c r="AB2578" s="80" t="s">
        <v>147</v>
      </c>
      <c r="AC2578" s="80" t="s">
        <v>56</v>
      </c>
      <c r="AD2578" s="80" t="s">
        <v>11</v>
      </c>
      <c r="AE2578" s="80" t="s">
        <v>10</v>
      </c>
      <c r="AF2578" s="80" t="s">
        <v>145</v>
      </c>
      <c r="AG2578" s="80">
        <v>362.87096503376961</v>
      </c>
      <c r="AH2578" s="80">
        <v>1.7716631</v>
      </c>
      <c r="AI2578">
        <f t="shared" si="111"/>
        <v>2020</v>
      </c>
    </row>
    <row r="2579" spans="27:35" x14ac:dyDescent="0.3">
      <c r="AA2579" s="80" t="s">
        <v>155</v>
      </c>
      <c r="AB2579" s="80" t="s">
        <v>147</v>
      </c>
      <c r="AC2579" s="80" t="s">
        <v>56</v>
      </c>
      <c r="AD2579" s="80" t="s">
        <v>11</v>
      </c>
      <c r="AE2579" s="80" t="s">
        <v>12</v>
      </c>
      <c r="AF2579" s="80" t="s">
        <v>145</v>
      </c>
      <c r="AG2579" s="80">
        <v>2808.5139690041542</v>
      </c>
      <c r="AH2579" s="80">
        <v>0.71718945999999995</v>
      </c>
      <c r="AI2579">
        <f t="shared" si="111"/>
        <v>2020</v>
      </c>
    </row>
    <row r="2580" spans="27:35" x14ac:dyDescent="0.3">
      <c r="AA2580" s="80" t="s">
        <v>155</v>
      </c>
      <c r="AB2580" s="80" t="s">
        <v>147</v>
      </c>
      <c r="AC2580" s="80" t="s">
        <v>57</v>
      </c>
      <c r="AD2580" s="80" t="s">
        <v>27</v>
      </c>
      <c r="AE2580" s="80" t="s">
        <v>28</v>
      </c>
      <c r="AF2580" s="80" t="s">
        <v>145</v>
      </c>
      <c r="AG2580" s="80">
        <v>495.12903200089931</v>
      </c>
      <c r="AH2580" s="80" t="s">
        <v>33</v>
      </c>
      <c r="AI2580">
        <f t="shared" si="111"/>
        <v>2020</v>
      </c>
    </row>
    <row r="2581" spans="27:35" x14ac:dyDescent="0.3">
      <c r="AA2581" s="80" t="s">
        <v>155</v>
      </c>
      <c r="AB2581" s="80" t="s">
        <v>147</v>
      </c>
      <c r="AC2581" s="80" t="s">
        <v>57</v>
      </c>
      <c r="AD2581" s="80" t="s">
        <v>20</v>
      </c>
      <c r="AE2581" s="80" t="s">
        <v>5</v>
      </c>
      <c r="AF2581" s="80" t="s">
        <v>145</v>
      </c>
      <c r="AG2581" s="80">
        <v>72</v>
      </c>
      <c r="AH2581" s="80" t="s">
        <v>33</v>
      </c>
      <c r="AI2581">
        <f t="shared" si="111"/>
        <v>2020</v>
      </c>
    </row>
    <row r="2582" spans="27:35" x14ac:dyDescent="0.3">
      <c r="AA2582" s="80" t="s">
        <v>155</v>
      </c>
      <c r="AB2582" s="80" t="s">
        <v>147</v>
      </c>
      <c r="AC2582" s="80" t="s">
        <v>57</v>
      </c>
      <c r="AD2582" s="80" t="s">
        <v>20</v>
      </c>
      <c r="AE2582" s="80" t="s">
        <v>7</v>
      </c>
      <c r="AF2582" s="80" t="s">
        <v>145</v>
      </c>
      <c r="AG2582" s="80">
        <v>21798.665570985526</v>
      </c>
      <c r="AH2582" s="80" t="s">
        <v>33</v>
      </c>
      <c r="AI2582">
        <f t="shared" si="111"/>
        <v>2020</v>
      </c>
    </row>
    <row r="2583" spans="27:35" x14ac:dyDescent="0.3">
      <c r="AA2583" s="80" t="s">
        <v>155</v>
      </c>
      <c r="AB2583" s="80" t="s">
        <v>147</v>
      </c>
      <c r="AC2583" s="80" t="s">
        <v>57</v>
      </c>
      <c r="AD2583" s="80" t="s">
        <v>20</v>
      </c>
      <c r="AE2583" s="80" t="s">
        <v>14</v>
      </c>
      <c r="AF2583" s="80" t="s">
        <v>145</v>
      </c>
      <c r="AG2583" s="80">
        <v>7322.8118160329759</v>
      </c>
      <c r="AH2583" s="80" t="s">
        <v>33</v>
      </c>
      <c r="AI2583">
        <f t="shared" si="111"/>
        <v>2020</v>
      </c>
    </row>
    <row r="2584" spans="27:35" x14ac:dyDescent="0.3">
      <c r="AA2584" s="80" t="s">
        <v>155</v>
      </c>
      <c r="AB2584" s="80" t="s">
        <v>147</v>
      </c>
      <c r="AC2584" s="80" t="s">
        <v>57</v>
      </c>
      <c r="AD2584" s="80" t="s">
        <v>20</v>
      </c>
      <c r="AE2584" s="80" t="s">
        <v>6</v>
      </c>
      <c r="AF2584" s="80" t="s">
        <v>145</v>
      </c>
      <c r="AG2584" s="80">
        <v>898</v>
      </c>
      <c r="AH2584" s="80" t="s">
        <v>33</v>
      </c>
      <c r="AI2584">
        <f t="shared" si="111"/>
        <v>2020</v>
      </c>
    </row>
    <row r="2585" spans="27:35" x14ac:dyDescent="0.3">
      <c r="AA2585" s="80" t="s">
        <v>155</v>
      </c>
      <c r="AB2585" s="80" t="s">
        <v>147</v>
      </c>
      <c r="AC2585" s="80" t="s">
        <v>57</v>
      </c>
      <c r="AD2585" s="80" t="s">
        <v>24</v>
      </c>
      <c r="AE2585" s="80" t="s">
        <v>22</v>
      </c>
      <c r="AF2585" s="80" t="s">
        <v>145</v>
      </c>
      <c r="AG2585" s="80">
        <v>550.66666597127914</v>
      </c>
      <c r="AH2585" s="80" t="s">
        <v>33</v>
      </c>
      <c r="AI2585">
        <f t="shared" si="111"/>
        <v>2020</v>
      </c>
    </row>
    <row r="2586" spans="27:35" x14ac:dyDescent="0.3">
      <c r="AA2586" s="80" t="s">
        <v>155</v>
      </c>
      <c r="AB2586" s="80" t="s">
        <v>147</v>
      </c>
      <c r="AC2586" s="80" t="s">
        <v>57</v>
      </c>
      <c r="AD2586" s="80" t="s">
        <v>24</v>
      </c>
      <c r="AE2586" s="80" t="s">
        <v>23</v>
      </c>
      <c r="AF2586" s="80" t="s">
        <v>145</v>
      </c>
      <c r="AG2586" s="80">
        <v>453.81827595829964</v>
      </c>
      <c r="AH2586" s="80" t="s">
        <v>33</v>
      </c>
      <c r="AI2586">
        <f t="shared" si="111"/>
        <v>2020</v>
      </c>
    </row>
    <row r="2587" spans="27:35" x14ac:dyDescent="0.3">
      <c r="AA2587" s="80" t="s">
        <v>155</v>
      </c>
      <c r="AB2587" s="80" t="s">
        <v>147</v>
      </c>
      <c r="AC2587" s="80" t="s">
        <v>57</v>
      </c>
      <c r="AD2587" s="80" t="s">
        <v>116</v>
      </c>
      <c r="AE2587" s="80" t="s">
        <v>22</v>
      </c>
      <c r="AF2587" s="80" t="s">
        <v>145</v>
      </c>
      <c r="AG2587" s="80">
        <v>2672.8300949409604</v>
      </c>
      <c r="AH2587" s="80" t="s">
        <v>33</v>
      </c>
      <c r="AI2587">
        <f t="shared" si="111"/>
        <v>2020</v>
      </c>
    </row>
    <row r="2588" spans="27:35" x14ac:dyDescent="0.3">
      <c r="AA2588" s="80" t="s">
        <v>155</v>
      </c>
      <c r="AB2588" s="80" t="s">
        <v>147</v>
      </c>
      <c r="AC2588" s="80" t="s">
        <v>57</v>
      </c>
      <c r="AD2588" s="80" t="s">
        <v>116</v>
      </c>
      <c r="AE2588" s="80" t="s">
        <v>23</v>
      </c>
      <c r="AF2588" s="80" t="s">
        <v>145</v>
      </c>
      <c r="AG2588" s="80">
        <v>2254.8548310622573</v>
      </c>
      <c r="AH2588" s="80" t="s">
        <v>33</v>
      </c>
      <c r="AI2588">
        <f t="shared" si="111"/>
        <v>2020</v>
      </c>
    </row>
    <row r="2589" spans="27:35" x14ac:dyDescent="0.3">
      <c r="AA2589" s="80" t="s">
        <v>155</v>
      </c>
      <c r="AB2589" s="80" t="s">
        <v>147</v>
      </c>
      <c r="AC2589" s="80" t="s">
        <v>57</v>
      </c>
      <c r="AD2589" s="80" t="s">
        <v>26</v>
      </c>
      <c r="AE2589" s="80" t="s">
        <v>18</v>
      </c>
      <c r="AF2589" s="80" t="s">
        <v>145</v>
      </c>
      <c r="AG2589" s="80">
        <v>10821.007498025894</v>
      </c>
      <c r="AH2589" s="80" t="s">
        <v>33</v>
      </c>
      <c r="AI2589">
        <f t="shared" si="111"/>
        <v>2020</v>
      </c>
    </row>
    <row r="2590" spans="27:35" x14ac:dyDescent="0.3">
      <c r="AA2590" s="80" t="s">
        <v>155</v>
      </c>
      <c r="AB2590" s="80" t="s">
        <v>147</v>
      </c>
      <c r="AC2590" s="80" t="s">
        <v>57</v>
      </c>
      <c r="AD2590" s="80" t="s">
        <v>26</v>
      </c>
      <c r="AE2590" s="80" t="s">
        <v>19</v>
      </c>
      <c r="AF2590" s="80" t="s">
        <v>145</v>
      </c>
      <c r="AG2590" s="80">
        <v>16884.96127096191</v>
      </c>
      <c r="AH2590" s="80" t="s">
        <v>33</v>
      </c>
      <c r="AI2590">
        <f t="shared" si="111"/>
        <v>2020</v>
      </c>
    </row>
    <row r="2591" spans="27:35" x14ac:dyDescent="0.3">
      <c r="AA2591" s="80" t="s">
        <v>155</v>
      </c>
      <c r="AB2591" s="80" t="s">
        <v>147</v>
      </c>
      <c r="AC2591" s="80" t="s">
        <v>57</v>
      </c>
      <c r="AD2591" s="80" t="s">
        <v>26</v>
      </c>
      <c r="AE2591" s="80" t="s">
        <v>17</v>
      </c>
      <c r="AF2591" s="80" t="s">
        <v>145</v>
      </c>
      <c r="AG2591" s="80">
        <v>1258.9032230377197</v>
      </c>
      <c r="AH2591" s="80" t="s">
        <v>33</v>
      </c>
      <c r="AI2591">
        <f t="shared" si="111"/>
        <v>2020</v>
      </c>
    </row>
    <row r="2592" spans="27:35" x14ac:dyDescent="0.3">
      <c r="AA2592" s="80" t="s">
        <v>155</v>
      </c>
      <c r="AB2592" s="80" t="s">
        <v>147</v>
      </c>
      <c r="AC2592" s="80" t="s">
        <v>57</v>
      </c>
      <c r="AD2592" s="80" t="s">
        <v>25</v>
      </c>
      <c r="AE2592" s="80" t="s">
        <v>18</v>
      </c>
      <c r="AF2592" s="80" t="s">
        <v>145</v>
      </c>
      <c r="AG2592" s="80">
        <v>314</v>
      </c>
      <c r="AH2592" s="80" t="s">
        <v>33</v>
      </c>
      <c r="AI2592">
        <f t="shared" si="111"/>
        <v>2020</v>
      </c>
    </row>
    <row r="2593" spans="27:35" x14ac:dyDescent="0.3">
      <c r="AA2593" s="80" t="s">
        <v>155</v>
      </c>
      <c r="AB2593" s="80" t="s">
        <v>147</v>
      </c>
      <c r="AC2593" s="80" t="s">
        <v>57</v>
      </c>
      <c r="AD2593" s="80" t="s">
        <v>25</v>
      </c>
      <c r="AE2593" s="80" t="s">
        <v>19</v>
      </c>
      <c r="AF2593" s="80" t="s">
        <v>145</v>
      </c>
      <c r="AG2593" s="80">
        <v>2524.4677410125732</v>
      </c>
      <c r="AH2593" s="80" t="s">
        <v>33</v>
      </c>
      <c r="AI2593">
        <f t="shared" si="111"/>
        <v>2020</v>
      </c>
    </row>
    <row r="2594" spans="27:35" x14ac:dyDescent="0.3">
      <c r="AA2594" s="80" t="s">
        <v>155</v>
      </c>
      <c r="AB2594" s="80" t="s">
        <v>147</v>
      </c>
      <c r="AC2594" s="80" t="s">
        <v>57</v>
      </c>
      <c r="AD2594" s="80" t="s">
        <v>25</v>
      </c>
      <c r="AE2594" s="80" t="s">
        <v>17</v>
      </c>
      <c r="AF2594" s="80" t="s">
        <v>145</v>
      </c>
      <c r="AG2594" s="80">
        <v>937</v>
      </c>
      <c r="AH2594" s="80" t="s">
        <v>33</v>
      </c>
      <c r="AI2594">
        <f t="shared" si="111"/>
        <v>2020</v>
      </c>
    </row>
    <row r="2595" spans="27:35" x14ac:dyDescent="0.3">
      <c r="AA2595" s="80" t="s">
        <v>155</v>
      </c>
      <c r="AB2595" s="80" t="s">
        <v>147</v>
      </c>
      <c r="AC2595" s="80" t="s">
        <v>57</v>
      </c>
      <c r="AD2595" s="80" t="s">
        <v>16</v>
      </c>
      <c r="AE2595" s="80" t="s">
        <v>18</v>
      </c>
      <c r="AF2595" s="80" t="s">
        <v>149</v>
      </c>
      <c r="AG2595" s="80">
        <v>11.838708996772766</v>
      </c>
      <c r="AH2595" s="80" t="s">
        <v>33</v>
      </c>
      <c r="AI2595">
        <f t="shared" si="111"/>
        <v>2020</v>
      </c>
    </row>
    <row r="2596" spans="27:35" x14ac:dyDescent="0.3">
      <c r="AA2596" s="80" t="s">
        <v>155</v>
      </c>
      <c r="AB2596" s="80" t="s">
        <v>147</v>
      </c>
      <c r="AC2596" s="80" t="s">
        <v>57</v>
      </c>
      <c r="AD2596" s="80" t="s">
        <v>16</v>
      </c>
      <c r="AE2596" s="80" t="s">
        <v>18</v>
      </c>
      <c r="AF2596" s="80" t="s">
        <v>145</v>
      </c>
      <c r="AG2596" s="80">
        <v>14023.630840331316</v>
      </c>
      <c r="AH2596" s="80" t="s">
        <v>33</v>
      </c>
      <c r="AI2596">
        <f t="shared" si="111"/>
        <v>2020</v>
      </c>
    </row>
    <row r="2597" spans="27:35" x14ac:dyDescent="0.3">
      <c r="AA2597" s="80" t="s">
        <v>155</v>
      </c>
      <c r="AB2597" s="80" t="s">
        <v>147</v>
      </c>
      <c r="AC2597" s="80" t="s">
        <v>57</v>
      </c>
      <c r="AD2597" s="80" t="s">
        <v>16</v>
      </c>
      <c r="AE2597" s="80" t="s">
        <v>19</v>
      </c>
      <c r="AF2597" s="80" t="s">
        <v>149</v>
      </c>
      <c r="AG2597" s="80">
        <v>3</v>
      </c>
      <c r="AH2597" s="80" t="s">
        <v>33</v>
      </c>
      <c r="AI2597">
        <f t="shared" si="111"/>
        <v>2020</v>
      </c>
    </row>
    <row r="2598" spans="27:35" x14ac:dyDescent="0.3">
      <c r="AA2598" s="80" t="s">
        <v>155</v>
      </c>
      <c r="AB2598" s="80" t="s">
        <v>147</v>
      </c>
      <c r="AC2598" s="80" t="s">
        <v>57</v>
      </c>
      <c r="AD2598" s="80" t="s">
        <v>16</v>
      </c>
      <c r="AE2598" s="80" t="s">
        <v>19</v>
      </c>
      <c r="AF2598" s="80" t="s">
        <v>145</v>
      </c>
      <c r="AG2598" s="80">
        <v>11322.275186546147</v>
      </c>
      <c r="AH2598" s="80" t="s">
        <v>33</v>
      </c>
      <c r="AI2598">
        <f t="shared" si="111"/>
        <v>2020</v>
      </c>
    </row>
    <row r="2599" spans="27:35" x14ac:dyDescent="0.3">
      <c r="AA2599" s="80" t="s">
        <v>155</v>
      </c>
      <c r="AB2599" s="80" t="s">
        <v>147</v>
      </c>
      <c r="AC2599" s="80" t="s">
        <v>57</v>
      </c>
      <c r="AD2599" s="80" t="s">
        <v>16</v>
      </c>
      <c r="AE2599" s="80" t="s">
        <v>17</v>
      </c>
      <c r="AF2599" s="80" t="s">
        <v>145</v>
      </c>
      <c r="AG2599" s="80">
        <v>7510.9547437094152</v>
      </c>
      <c r="AH2599" s="80" t="s">
        <v>33</v>
      </c>
      <c r="AI2599">
        <f t="shared" si="111"/>
        <v>2020</v>
      </c>
    </row>
    <row r="2600" spans="27:35" x14ac:dyDescent="0.3">
      <c r="AA2600" s="80" t="s">
        <v>155</v>
      </c>
      <c r="AB2600" s="80" t="s">
        <v>147</v>
      </c>
      <c r="AC2600" s="80" t="s">
        <v>57</v>
      </c>
      <c r="AD2600" s="80" t="s">
        <v>13</v>
      </c>
      <c r="AE2600" s="80" t="s">
        <v>5</v>
      </c>
      <c r="AF2600" s="80" t="s">
        <v>145</v>
      </c>
      <c r="AG2600" s="80">
        <v>85.38063795119524</v>
      </c>
      <c r="AH2600" s="80" t="s">
        <v>33</v>
      </c>
      <c r="AI2600">
        <f t="shared" si="111"/>
        <v>2020</v>
      </c>
    </row>
    <row r="2601" spans="27:35" x14ac:dyDescent="0.3">
      <c r="AA2601" s="80" t="s">
        <v>155</v>
      </c>
      <c r="AB2601" s="80" t="s">
        <v>147</v>
      </c>
      <c r="AC2601" s="80" t="s">
        <v>57</v>
      </c>
      <c r="AD2601" s="80" t="s">
        <v>13</v>
      </c>
      <c r="AE2601" s="80" t="s">
        <v>7</v>
      </c>
      <c r="AF2601" s="80" t="s">
        <v>145</v>
      </c>
      <c r="AG2601" s="80">
        <v>23952.303185030818</v>
      </c>
      <c r="AH2601" s="80">
        <v>0.69887372999999997</v>
      </c>
      <c r="AI2601">
        <f t="shared" si="111"/>
        <v>2020</v>
      </c>
    </row>
    <row r="2602" spans="27:35" x14ac:dyDescent="0.3">
      <c r="AA2602" s="80" t="s">
        <v>155</v>
      </c>
      <c r="AB2602" s="80" t="s">
        <v>147</v>
      </c>
      <c r="AC2602" s="80" t="s">
        <v>57</v>
      </c>
      <c r="AD2602" s="80" t="s">
        <v>13</v>
      </c>
      <c r="AE2602" s="80" t="s">
        <v>14</v>
      </c>
      <c r="AF2602" s="80" t="s">
        <v>145</v>
      </c>
      <c r="AG2602" s="80">
        <v>58358.410229701549</v>
      </c>
      <c r="AH2602" s="80">
        <v>1.0620558</v>
      </c>
      <c r="AI2602">
        <f t="shared" si="111"/>
        <v>2020</v>
      </c>
    </row>
    <row r="2603" spans="27:35" x14ac:dyDescent="0.3">
      <c r="AA2603" s="80" t="s">
        <v>155</v>
      </c>
      <c r="AB2603" s="80" t="s">
        <v>147</v>
      </c>
      <c r="AC2603" s="80" t="s">
        <v>57</v>
      </c>
      <c r="AD2603" s="80" t="s">
        <v>13</v>
      </c>
      <c r="AE2603" s="80" t="s">
        <v>6</v>
      </c>
      <c r="AF2603" s="80" t="s">
        <v>145</v>
      </c>
      <c r="AG2603" s="80">
        <v>421.03763297200203</v>
      </c>
      <c r="AH2603" s="80" t="s">
        <v>33</v>
      </c>
      <c r="AI2603">
        <f t="shared" si="111"/>
        <v>2020</v>
      </c>
    </row>
    <row r="2604" spans="27:35" x14ac:dyDescent="0.3">
      <c r="AA2604" s="80" t="s">
        <v>155</v>
      </c>
      <c r="AB2604" s="80" t="s">
        <v>147</v>
      </c>
      <c r="AC2604" s="80" t="s">
        <v>57</v>
      </c>
      <c r="AD2604" s="80" t="s">
        <v>15</v>
      </c>
      <c r="AE2604" s="80" t="s">
        <v>14</v>
      </c>
      <c r="AF2604" s="80" t="s">
        <v>149</v>
      </c>
      <c r="AG2604" s="80">
        <v>2</v>
      </c>
      <c r="AH2604" s="80">
        <v>0.80756907</v>
      </c>
      <c r="AI2604">
        <f t="shared" si="111"/>
        <v>2020</v>
      </c>
    </row>
    <row r="2605" spans="27:35" x14ac:dyDescent="0.3">
      <c r="AA2605" s="80" t="s">
        <v>155</v>
      </c>
      <c r="AB2605" s="80" t="s">
        <v>147</v>
      </c>
      <c r="AC2605" s="80" t="s">
        <v>57</v>
      </c>
      <c r="AD2605" s="80" t="s">
        <v>15</v>
      </c>
      <c r="AE2605" s="80" t="s">
        <v>14</v>
      </c>
      <c r="AF2605" s="80" t="s">
        <v>145</v>
      </c>
      <c r="AG2605" s="80">
        <v>45369.907402846962</v>
      </c>
      <c r="AH2605" s="80">
        <v>1.0091507500000001</v>
      </c>
      <c r="AI2605">
        <f t="shared" si="111"/>
        <v>2020</v>
      </c>
    </row>
    <row r="2606" spans="27:35" x14ac:dyDescent="0.3">
      <c r="AA2606" s="80" t="s">
        <v>155</v>
      </c>
      <c r="AB2606" s="80" t="s">
        <v>147</v>
      </c>
      <c r="AC2606" s="80" t="s">
        <v>57</v>
      </c>
      <c r="AD2606" s="80" t="s">
        <v>15</v>
      </c>
      <c r="AE2606" s="80" t="s">
        <v>12</v>
      </c>
      <c r="AF2606" s="80" t="s">
        <v>145</v>
      </c>
      <c r="AG2606" s="80">
        <v>1974.0645140260458</v>
      </c>
      <c r="AH2606" s="80">
        <v>0.50678657000000005</v>
      </c>
      <c r="AI2606">
        <f t="shared" si="111"/>
        <v>2020</v>
      </c>
    </row>
    <row r="2607" spans="27:35" x14ac:dyDescent="0.3">
      <c r="AA2607" s="80" t="s">
        <v>155</v>
      </c>
      <c r="AB2607" s="80" t="s">
        <v>147</v>
      </c>
      <c r="AC2607" s="80" t="s">
        <v>57</v>
      </c>
      <c r="AD2607" s="80" t="s">
        <v>4</v>
      </c>
      <c r="AE2607" s="80" t="s">
        <v>5</v>
      </c>
      <c r="AF2607" s="80" t="s">
        <v>145</v>
      </c>
      <c r="AG2607" s="80">
        <v>12757.632662627846</v>
      </c>
      <c r="AH2607" s="80" t="s">
        <v>33</v>
      </c>
      <c r="AI2607">
        <f t="shared" si="111"/>
        <v>2020</v>
      </c>
    </row>
    <row r="2608" spans="27:35" x14ac:dyDescent="0.3">
      <c r="AA2608" s="80" t="s">
        <v>155</v>
      </c>
      <c r="AB2608" s="80" t="s">
        <v>147</v>
      </c>
      <c r="AC2608" s="80" t="s">
        <v>57</v>
      </c>
      <c r="AD2608" s="80" t="s">
        <v>4</v>
      </c>
      <c r="AE2608" s="80" t="s">
        <v>7</v>
      </c>
      <c r="AF2608" s="80" t="s">
        <v>145</v>
      </c>
      <c r="AG2608" s="80">
        <v>627416.68579203635</v>
      </c>
      <c r="AH2608" s="80">
        <v>0.81186354000000005</v>
      </c>
      <c r="AI2608">
        <f t="shared" si="111"/>
        <v>2020</v>
      </c>
    </row>
    <row r="2609" spans="27:35" x14ac:dyDescent="0.3">
      <c r="AA2609" s="80" t="s">
        <v>155</v>
      </c>
      <c r="AB2609" s="80" t="s">
        <v>147</v>
      </c>
      <c r="AC2609" s="80" t="s">
        <v>57</v>
      </c>
      <c r="AD2609" s="80" t="s">
        <v>4</v>
      </c>
      <c r="AE2609" s="80" t="s">
        <v>8</v>
      </c>
      <c r="AF2609" s="80" t="s">
        <v>145</v>
      </c>
      <c r="AG2609" s="80">
        <v>255026.88967130333</v>
      </c>
      <c r="AH2609" s="80">
        <v>1.5232578000000001</v>
      </c>
      <c r="AI2609">
        <f t="shared" si="111"/>
        <v>2020</v>
      </c>
    </row>
    <row r="2610" spans="27:35" x14ac:dyDescent="0.3">
      <c r="AA2610" s="80" t="s">
        <v>155</v>
      </c>
      <c r="AB2610" s="80" t="s">
        <v>147</v>
      </c>
      <c r="AC2610" s="80" t="s">
        <v>57</v>
      </c>
      <c r="AD2610" s="80" t="s">
        <v>4</v>
      </c>
      <c r="AE2610" s="80" t="s">
        <v>9</v>
      </c>
      <c r="AF2610" s="80" t="s">
        <v>145</v>
      </c>
      <c r="AG2610" s="80">
        <v>146583.63378527761</v>
      </c>
      <c r="AH2610" s="80">
        <v>0.87586821000000004</v>
      </c>
      <c r="AI2610">
        <f t="shared" si="111"/>
        <v>2020</v>
      </c>
    </row>
    <row r="2611" spans="27:35" x14ac:dyDescent="0.3">
      <c r="AA2611" s="80" t="s">
        <v>155</v>
      </c>
      <c r="AB2611" s="80" t="s">
        <v>147</v>
      </c>
      <c r="AC2611" s="80" t="s">
        <v>57</v>
      </c>
      <c r="AD2611" s="80" t="s">
        <v>4</v>
      </c>
      <c r="AE2611" s="80" t="s">
        <v>6</v>
      </c>
      <c r="AF2611" s="80" t="s">
        <v>145</v>
      </c>
      <c r="AG2611" s="80">
        <v>42968.883664153516</v>
      </c>
      <c r="AH2611" s="80" t="s">
        <v>33</v>
      </c>
      <c r="AI2611">
        <f t="shared" si="111"/>
        <v>2020</v>
      </c>
    </row>
    <row r="2612" spans="27:35" x14ac:dyDescent="0.3">
      <c r="AA2612" s="80" t="s">
        <v>155</v>
      </c>
      <c r="AB2612" s="80" t="s">
        <v>147</v>
      </c>
      <c r="AC2612" s="80" t="s">
        <v>57</v>
      </c>
      <c r="AD2612" s="80" t="s">
        <v>4</v>
      </c>
      <c r="AE2612" s="80" t="s">
        <v>10</v>
      </c>
      <c r="AF2612" s="80" t="s">
        <v>145</v>
      </c>
      <c r="AG2612" s="80">
        <v>4311.2031441479921</v>
      </c>
      <c r="AH2612" s="80">
        <v>2.7041346100000001</v>
      </c>
      <c r="AI2612">
        <f t="shared" si="111"/>
        <v>2020</v>
      </c>
    </row>
    <row r="2613" spans="27:35" x14ac:dyDescent="0.3">
      <c r="AA2613" s="80" t="s">
        <v>155</v>
      </c>
      <c r="AB2613" s="80" t="s">
        <v>147</v>
      </c>
      <c r="AC2613" s="80" t="s">
        <v>57</v>
      </c>
      <c r="AD2613" s="80" t="s">
        <v>11</v>
      </c>
      <c r="AE2613" s="80" t="s">
        <v>8</v>
      </c>
      <c r="AF2613" s="80" t="s">
        <v>145</v>
      </c>
      <c r="AG2613" s="80">
        <v>50265.509212300181</v>
      </c>
      <c r="AH2613" s="80">
        <v>1.0541628700000001</v>
      </c>
      <c r="AI2613">
        <f t="shared" si="111"/>
        <v>2020</v>
      </c>
    </row>
    <row r="2614" spans="27:35" x14ac:dyDescent="0.3">
      <c r="AA2614" s="80" t="s">
        <v>155</v>
      </c>
      <c r="AB2614" s="80" t="s">
        <v>147</v>
      </c>
      <c r="AC2614" s="80" t="s">
        <v>57</v>
      </c>
      <c r="AD2614" s="80" t="s">
        <v>11</v>
      </c>
      <c r="AE2614" s="80" t="s">
        <v>9</v>
      </c>
      <c r="AF2614" s="80" t="s">
        <v>145</v>
      </c>
      <c r="AG2614" s="80">
        <v>13281.035379055887</v>
      </c>
      <c r="AH2614" s="80">
        <v>0.67349530999999996</v>
      </c>
      <c r="AI2614">
        <f t="shared" si="111"/>
        <v>2020</v>
      </c>
    </row>
    <row r="2615" spans="27:35" x14ac:dyDescent="0.3">
      <c r="AA2615" s="80" t="s">
        <v>155</v>
      </c>
      <c r="AB2615" s="80" t="s">
        <v>147</v>
      </c>
      <c r="AC2615" s="80" t="s">
        <v>57</v>
      </c>
      <c r="AD2615" s="80" t="s">
        <v>11</v>
      </c>
      <c r="AE2615" s="80" t="s">
        <v>10</v>
      </c>
      <c r="AF2615" s="80" t="s">
        <v>145</v>
      </c>
      <c r="AG2615" s="80">
        <v>663.99784600734711</v>
      </c>
      <c r="AH2615" s="80">
        <v>1.7553368</v>
      </c>
      <c r="AI2615">
        <f t="shared" si="111"/>
        <v>2020</v>
      </c>
    </row>
    <row r="2616" spans="27:35" x14ac:dyDescent="0.3">
      <c r="AA2616" s="80" t="s">
        <v>155</v>
      </c>
      <c r="AB2616" s="80" t="s">
        <v>147</v>
      </c>
      <c r="AC2616" s="80" t="s">
        <v>57</v>
      </c>
      <c r="AD2616" s="80" t="s">
        <v>11</v>
      </c>
      <c r="AE2616" s="80" t="s">
        <v>12</v>
      </c>
      <c r="AF2616" s="80" t="s">
        <v>145</v>
      </c>
      <c r="AG2616" s="80">
        <v>6096.8204150572419</v>
      </c>
      <c r="AH2616" s="80">
        <v>0.69671603999999998</v>
      </c>
      <c r="AI2616">
        <f t="shared" si="111"/>
        <v>2020</v>
      </c>
    </row>
    <row r="2617" spans="27:35" x14ac:dyDescent="0.3">
      <c r="AA2617" s="80" t="s">
        <v>155</v>
      </c>
      <c r="AB2617" s="80" t="s">
        <v>147</v>
      </c>
      <c r="AC2617" s="80" t="s">
        <v>58</v>
      </c>
      <c r="AD2617" s="80" t="s">
        <v>27</v>
      </c>
      <c r="AE2617" s="80" t="s">
        <v>28</v>
      </c>
      <c r="AF2617" s="80" t="s">
        <v>145</v>
      </c>
      <c r="AG2617" s="80">
        <v>743</v>
      </c>
      <c r="AH2617" s="80" t="s">
        <v>33</v>
      </c>
      <c r="AI2617">
        <f t="shared" si="111"/>
        <v>2020</v>
      </c>
    </row>
    <row r="2618" spans="27:35" x14ac:dyDescent="0.3">
      <c r="AA2618" s="80" t="s">
        <v>155</v>
      </c>
      <c r="AB2618" s="80" t="s">
        <v>147</v>
      </c>
      <c r="AC2618" s="80" t="s">
        <v>58</v>
      </c>
      <c r="AD2618" s="80" t="s">
        <v>20</v>
      </c>
      <c r="AE2618" s="80" t="s">
        <v>5</v>
      </c>
      <c r="AF2618" s="80" t="s">
        <v>145</v>
      </c>
      <c r="AG2618" s="80">
        <v>67</v>
      </c>
      <c r="AH2618" s="80" t="s">
        <v>33</v>
      </c>
      <c r="AI2618">
        <f t="shared" si="111"/>
        <v>2020</v>
      </c>
    </row>
    <row r="2619" spans="27:35" x14ac:dyDescent="0.3">
      <c r="AA2619" s="80" t="s">
        <v>155</v>
      </c>
      <c r="AB2619" s="80" t="s">
        <v>147</v>
      </c>
      <c r="AC2619" s="80" t="s">
        <v>58</v>
      </c>
      <c r="AD2619" s="80" t="s">
        <v>20</v>
      </c>
      <c r="AE2619" s="80" t="s">
        <v>7</v>
      </c>
      <c r="AF2619" s="80" t="s">
        <v>145</v>
      </c>
      <c r="AG2619" s="80">
        <v>15335.308583930135</v>
      </c>
      <c r="AH2619" s="80" t="s">
        <v>33</v>
      </c>
      <c r="AI2619">
        <f t="shared" si="111"/>
        <v>2020</v>
      </c>
    </row>
    <row r="2620" spans="27:35" x14ac:dyDescent="0.3">
      <c r="AA2620" s="80" t="s">
        <v>155</v>
      </c>
      <c r="AB2620" s="80" t="s">
        <v>147</v>
      </c>
      <c r="AC2620" s="80" t="s">
        <v>58</v>
      </c>
      <c r="AD2620" s="80" t="s">
        <v>20</v>
      </c>
      <c r="AE2620" s="80" t="s">
        <v>14</v>
      </c>
      <c r="AF2620" s="80" t="s">
        <v>145</v>
      </c>
      <c r="AG2620" s="80">
        <v>4806.8913891017437</v>
      </c>
      <c r="AH2620" s="80" t="s">
        <v>33</v>
      </c>
      <c r="AI2620">
        <f t="shared" si="111"/>
        <v>2020</v>
      </c>
    </row>
    <row r="2621" spans="27:35" x14ac:dyDescent="0.3">
      <c r="AA2621" s="80" t="s">
        <v>155</v>
      </c>
      <c r="AB2621" s="80" t="s">
        <v>147</v>
      </c>
      <c r="AC2621" s="80" t="s">
        <v>58</v>
      </c>
      <c r="AD2621" s="80" t="s">
        <v>20</v>
      </c>
      <c r="AE2621" s="80" t="s">
        <v>6</v>
      </c>
      <c r="AF2621" s="80" t="s">
        <v>145</v>
      </c>
      <c r="AG2621" s="80">
        <v>648.96774101257324</v>
      </c>
      <c r="AH2621" s="80" t="s">
        <v>33</v>
      </c>
      <c r="AI2621">
        <f t="shared" si="111"/>
        <v>2020</v>
      </c>
    </row>
    <row r="2622" spans="27:35" x14ac:dyDescent="0.3">
      <c r="AA2622" s="80" t="s">
        <v>155</v>
      </c>
      <c r="AB2622" s="80" t="s">
        <v>147</v>
      </c>
      <c r="AC2622" s="80" t="s">
        <v>58</v>
      </c>
      <c r="AD2622" s="80" t="s">
        <v>24</v>
      </c>
      <c r="AE2622" s="80" t="s">
        <v>22</v>
      </c>
      <c r="AF2622" s="80" t="s">
        <v>145</v>
      </c>
      <c r="AG2622" s="80">
        <v>722.7419340275228</v>
      </c>
      <c r="AH2622" s="80" t="s">
        <v>33</v>
      </c>
      <c r="AI2622">
        <f t="shared" si="111"/>
        <v>2020</v>
      </c>
    </row>
    <row r="2623" spans="27:35" x14ac:dyDescent="0.3">
      <c r="AA2623" s="80" t="s">
        <v>155</v>
      </c>
      <c r="AB2623" s="80" t="s">
        <v>147</v>
      </c>
      <c r="AC2623" s="80" t="s">
        <v>58</v>
      </c>
      <c r="AD2623" s="80" t="s">
        <v>24</v>
      </c>
      <c r="AE2623" s="80" t="s">
        <v>23</v>
      </c>
      <c r="AF2623" s="80" t="s">
        <v>145</v>
      </c>
      <c r="AG2623" s="80">
        <v>477.74946001917124</v>
      </c>
      <c r="AH2623" s="80" t="s">
        <v>33</v>
      </c>
      <c r="AI2623">
        <f t="shared" si="111"/>
        <v>2020</v>
      </c>
    </row>
    <row r="2624" spans="27:35" x14ac:dyDescent="0.3">
      <c r="AA2624" s="80" t="s">
        <v>155</v>
      </c>
      <c r="AB2624" s="80" t="s">
        <v>147</v>
      </c>
      <c r="AC2624" s="80" t="s">
        <v>58</v>
      </c>
      <c r="AD2624" s="80" t="s">
        <v>116</v>
      </c>
      <c r="AE2624" s="80" t="s">
        <v>22</v>
      </c>
      <c r="AF2624" s="80" t="s">
        <v>145</v>
      </c>
      <c r="AG2624" s="80">
        <v>2672.7655750662088</v>
      </c>
      <c r="AH2624" s="80" t="s">
        <v>33</v>
      </c>
      <c r="AI2624">
        <f t="shared" si="111"/>
        <v>2020</v>
      </c>
    </row>
    <row r="2625" spans="27:35" x14ac:dyDescent="0.3">
      <c r="AA2625" s="80" t="s">
        <v>155</v>
      </c>
      <c r="AB2625" s="80" t="s">
        <v>147</v>
      </c>
      <c r="AC2625" s="80" t="s">
        <v>58</v>
      </c>
      <c r="AD2625" s="80" t="s">
        <v>116</v>
      </c>
      <c r="AE2625" s="80" t="s">
        <v>23</v>
      </c>
      <c r="AF2625" s="80" t="s">
        <v>145</v>
      </c>
      <c r="AG2625" s="80">
        <v>2165.145154055208</v>
      </c>
      <c r="AH2625" s="80" t="s">
        <v>33</v>
      </c>
      <c r="AI2625">
        <f t="shared" si="111"/>
        <v>2020</v>
      </c>
    </row>
    <row r="2626" spans="27:35" x14ac:dyDescent="0.3">
      <c r="AA2626" s="80" t="s">
        <v>155</v>
      </c>
      <c r="AB2626" s="80" t="s">
        <v>147</v>
      </c>
      <c r="AC2626" s="80" t="s">
        <v>58</v>
      </c>
      <c r="AD2626" s="80" t="s">
        <v>26</v>
      </c>
      <c r="AE2626" s="80" t="s">
        <v>18</v>
      </c>
      <c r="AF2626" s="80" t="s">
        <v>145</v>
      </c>
      <c r="AG2626" s="80">
        <v>8225.6430009864271</v>
      </c>
      <c r="AH2626" s="80" t="s">
        <v>33</v>
      </c>
      <c r="AI2626">
        <f t="shared" si="111"/>
        <v>2020</v>
      </c>
    </row>
    <row r="2627" spans="27:35" x14ac:dyDescent="0.3">
      <c r="AA2627" s="80" t="s">
        <v>155</v>
      </c>
      <c r="AB2627" s="80" t="s">
        <v>147</v>
      </c>
      <c r="AC2627" s="80" t="s">
        <v>58</v>
      </c>
      <c r="AD2627" s="80" t="s">
        <v>26</v>
      </c>
      <c r="AE2627" s="80" t="s">
        <v>19</v>
      </c>
      <c r="AF2627" s="80" t="s">
        <v>145</v>
      </c>
      <c r="AG2627" s="80">
        <v>14047.381701979786</v>
      </c>
      <c r="AH2627" s="80" t="s">
        <v>33</v>
      </c>
      <c r="AI2627">
        <f t="shared" si="111"/>
        <v>2020</v>
      </c>
    </row>
    <row r="2628" spans="27:35" x14ac:dyDescent="0.3">
      <c r="AA2628" s="80" t="s">
        <v>155</v>
      </c>
      <c r="AB2628" s="80" t="s">
        <v>147</v>
      </c>
      <c r="AC2628" s="80" t="s">
        <v>58</v>
      </c>
      <c r="AD2628" s="80" t="s">
        <v>26</v>
      </c>
      <c r="AE2628" s="80" t="s">
        <v>17</v>
      </c>
      <c r="AF2628" s="80" t="s">
        <v>145</v>
      </c>
      <c r="AG2628" s="80">
        <v>1023.9677410125732</v>
      </c>
      <c r="AH2628" s="80" t="s">
        <v>33</v>
      </c>
      <c r="AI2628">
        <f t="shared" si="111"/>
        <v>2020</v>
      </c>
    </row>
    <row r="2629" spans="27:35" x14ac:dyDescent="0.3">
      <c r="AA2629" s="80" t="s">
        <v>155</v>
      </c>
      <c r="AB2629" s="80" t="s">
        <v>147</v>
      </c>
      <c r="AC2629" s="80" t="s">
        <v>58</v>
      </c>
      <c r="AD2629" s="80" t="s">
        <v>25</v>
      </c>
      <c r="AE2629" s="80" t="s">
        <v>18</v>
      </c>
      <c r="AF2629" s="80" t="s">
        <v>145</v>
      </c>
      <c r="AG2629" s="80">
        <v>202</v>
      </c>
      <c r="AH2629" s="80" t="s">
        <v>33</v>
      </c>
      <c r="AI2629">
        <f t="shared" si="111"/>
        <v>2020</v>
      </c>
    </row>
    <row r="2630" spans="27:35" x14ac:dyDescent="0.3">
      <c r="AA2630" s="80" t="s">
        <v>155</v>
      </c>
      <c r="AB2630" s="80" t="s">
        <v>147</v>
      </c>
      <c r="AC2630" s="80" t="s">
        <v>58</v>
      </c>
      <c r="AD2630" s="80" t="s">
        <v>25</v>
      </c>
      <c r="AE2630" s="80" t="s">
        <v>19</v>
      </c>
      <c r="AF2630" s="80" t="s">
        <v>145</v>
      </c>
      <c r="AG2630" s="80">
        <v>1693.806450009346</v>
      </c>
      <c r="AH2630" s="80" t="s">
        <v>33</v>
      </c>
      <c r="AI2630">
        <f t="shared" si="111"/>
        <v>2020</v>
      </c>
    </row>
    <row r="2631" spans="27:35" x14ac:dyDescent="0.3">
      <c r="AA2631" s="80" t="s">
        <v>155</v>
      </c>
      <c r="AB2631" s="80" t="s">
        <v>147</v>
      </c>
      <c r="AC2631" s="80" t="s">
        <v>58</v>
      </c>
      <c r="AD2631" s="80" t="s">
        <v>25</v>
      </c>
      <c r="AE2631" s="80" t="s">
        <v>17</v>
      </c>
      <c r="AF2631" s="80" t="s">
        <v>145</v>
      </c>
      <c r="AG2631" s="80">
        <v>841</v>
      </c>
      <c r="AH2631" s="80" t="s">
        <v>33</v>
      </c>
      <c r="AI2631">
        <f t="shared" si="111"/>
        <v>2020</v>
      </c>
    </row>
    <row r="2632" spans="27:35" x14ac:dyDescent="0.3">
      <c r="AA2632" s="80" t="s">
        <v>155</v>
      </c>
      <c r="AB2632" s="80" t="s">
        <v>147</v>
      </c>
      <c r="AC2632" s="80" t="s">
        <v>58</v>
      </c>
      <c r="AD2632" s="80" t="s">
        <v>16</v>
      </c>
      <c r="AE2632" s="80" t="s">
        <v>18</v>
      </c>
      <c r="AF2632" s="80" t="s">
        <v>149</v>
      </c>
      <c r="AG2632" s="80">
        <v>12</v>
      </c>
      <c r="AH2632" s="80" t="s">
        <v>33</v>
      </c>
      <c r="AI2632">
        <f t="shared" si="111"/>
        <v>2020</v>
      </c>
    </row>
    <row r="2633" spans="27:35" x14ac:dyDescent="0.3">
      <c r="AA2633" s="80" t="s">
        <v>155</v>
      </c>
      <c r="AB2633" s="80" t="s">
        <v>147</v>
      </c>
      <c r="AC2633" s="80" t="s">
        <v>58</v>
      </c>
      <c r="AD2633" s="80" t="s">
        <v>16</v>
      </c>
      <c r="AE2633" s="80" t="s">
        <v>18</v>
      </c>
      <c r="AF2633" s="80" t="s">
        <v>145</v>
      </c>
      <c r="AG2633" s="80">
        <v>13445.151295330375</v>
      </c>
      <c r="AH2633" s="80" t="s">
        <v>33</v>
      </c>
      <c r="AI2633">
        <f t="shared" si="111"/>
        <v>2020</v>
      </c>
    </row>
    <row r="2634" spans="27:35" x14ac:dyDescent="0.3">
      <c r="AA2634" s="80" t="s">
        <v>155</v>
      </c>
      <c r="AB2634" s="80" t="s">
        <v>147</v>
      </c>
      <c r="AC2634" s="80" t="s">
        <v>58</v>
      </c>
      <c r="AD2634" s="80" t="s">
        <v>16</v>
      </c>
      <c r="AE2634" s="80" t="s">
        <v>19</v>
      </c>
      <c r="AF2634" s="80" t="s">
        <v>149</v>
      </c>
      <c r="AG2634" s="80">
        <v>1</v>
      </c>
      <c r="AH2634" s="80" t="s">
        <v>33</v>
      </c>
      <c r="AI2634">
        <f t="shared" ref="AI2634:AI2697" si="112">VALUE(LEFT(AA2634,4))</f>
        <v>2020</v>
      </c>
    </row>
    <row r="2635" spans="27:35" x14ac:dyDescent="0.3">
      <c r="AA2635" s="80" t="s">
        <v>155</v>
      </c>
      <c r="AB2635" s="80" t="s">
        <v>147</v>
      </c>
      <c r="AC2635" s="80" t="s">
        <v>58</v>
      </c>
      <c r="AD2635" s="80" t="s">
        <v>16</v>
      </c>
      <c r="AE2635" s="80" t="s">
        <v>19</v>
      </c>
      <c r="AF2635" s="80" t="s">
        <v>145</v>
      </c>
      <c r="AG2635" s="80">
        <v>9073.5655229613185</v>
      </c>
      <c r="AH2635" s="80" t="s">
        <v>33</v>
      </c>
      <c r="AI2635">
        <f t="shared" si="112"/>
        <v>2020</v>
      </c>
    </row>
    <row r="2636" spans="27:35" x14ac:dyDescent="0.3">
      <c r="AA2636" s="80" t="s">
        <v>155</v>
      </c>
      <c r="AB2636" s="80" t="s">
        <v>147</v>
      </c>
      <c r="AC2636" s="80" t="s">
        <v>58</v>
      </c>
      <c r="AD2636" s="80" t="s">
        <v>16</v>
      </c>
      <c r="AE2636" s="80" t="s">
        <v>17</v>
      </c>
      <c r="AF2636" s="80" t="s">
        <v>145</v>
      </c>
      <c r="AG2636" s="80">
        <v>7055.8375353328884</v>
      </c>
      <c r="AH2636" s="80" t="s">
        <v>33</v>
      </c>
      <c r="AI2636">
        <f t="shared" si="112"/>
        <v>2020</v>
      </c>
    </row>
    <row r="2637" spans="27:35" x14ac:dyDescent="0.3">
      <c r="AA2637" s="80" t="s">
        <v>155</v>
      </c>
      <c r="AB2637" s="80" t="s">
        <v>147</v>
      </c>
      <c r="AC2637" s="80" t="s">
        <v>58</v>
      </c>
      <c r="AD2637" s="80" t="s">
        <v>13</v>
      </c>
      <c r="AE2637" s="80" t="s">
        <v>5</v>
      </c>
      <c r="AF2637" s="80" t="s">
        <v>145</v>
      </c>
      <c r="AG2637" s="80">
        <v>67.702142901718616</v>
      </c>
      <c r="AH2637" s="80" t="s">
        <v>33</v>
      </c>
      <c r="AI2637">
        <f t="shared" si="112"/>
        <v>2020</v>
      </c>
    </row>
    <row r="2638" spans="27:35" x14ac:dyDescent="0.3">
      <c r="AA2638" s="80" t="s">
        <v>155</v>
      </c>
      <c r="AB2638" s="80" t="s">
        <v>147</v>
      </c>
      <c r="AC2638" s="80" t="s">
        <v>58</v>
      </c>
      <c r="AD2638" s="80" t="s">
        <v>13</v>
      </c>
      <c r="AE2638" s="80" t="s">
        <v>7</v>
      </c>
      <c r="AF2638" s="80" t="s">
        <v>145</v>
      </c>
      <c r="AG2638" s="80">
        <v>24178.480594132096</v>
      </c>
      <c r="AH2638" s="80">
        <v>0.73805878000000003</v>
      </c>
      <c r="AI2638">
        <f t="shared" si="112"/>
        <v>2020</v>
      </c>
    </row>
    <row r="2639" spans="27:35" x14ac:dyDescent="0.3">
      <c r="AA2639" s="80" t="s">
        <v>155</v>
      </c>
      <c r="AB2639" s="80" t="s">
        <v>147</v>
      </c>
      <c r="AC2639" s="80" t="s">
        <v>58</v>
      </c>
      <c r="AD2639" s="80" t="s">
        <v>13</v>
      </c>
      <c r="AE2639" s="80" t="s">
        <v>14</v>
      </c>
      <c r="AF2639" s="80" t="s">
        <v>145</v>
      </c>
      <c r="AG2639" s="80">
        <v>55627.799449909478</v>
      </c>
      <c r="AH2639" s="80">
        <v>1.1032946400000001</v>
      </c>
      <c r="AI2639">
        <f t="shared" si="112"/>
        <v>2020</v>
      </c>
    </row>
    <row r="2640" spans="27:35" x14ac:dyDescent="0.3">
      <c r="AA2640" s="80" t="s">
        <v>155</v>
      </c>
      <c r="AB2640" s="80" t="s">
        <v>147</v>
      </c>
      <c r="AC2640" s="80" t="s">
        <v>58</v>
      </c>
      <c r="AD2640" s="80" t="s">
        <v>13</v>
      </c>
      <c r="AE2640" s="80" t="s">
        <v>6</v>
      </c>
      <c r="AF2640" s="80" t="s">
        <v>145</v>
      </c>
      <c r="AG2640" s="80">
        <v>448.98924499750137</v>
      </c>
      <c r="AH2640" s="80" t="s">
        <v>33</v>
      </c>
      <c r="AI2640">
        <f t="shared" si="112"/>
        <v>2020</v>
      </c>
    </row>
    <row r="2641" spans="27:35" x14ac:dyDescent="0.3">
      <c r="AA2641" s="80" t="s">
        <v>155</v>
      </c>
      <c r="AB2641" s="80" t="s">
        <v>147</v>
      </c>
      <c r="AC2641" s="80" t="s">
        <v>58</v>
      </c>
      <c r="AD2641" s="80" t="s">
        <v>15</v>
      </c>
      <c r="AE2641" s="80" t="s">
        <v>14</v>
      </c>
      <c r="AF2641" s="80" t="s">
        <v>145</v>
      </c>
      <c r="AG2641" s="80">
        <v>41126.780537184328</v>
      </c>
      <c r="AH2641" s="80">
        <v>1.0194151600000001</v>
      </c>
      <c r="AI2641">
        <f t="shared" si="112"/>
        <v>2020</v>
      </c>
    </row>
    <row r="2642" spans="27:35" x14ac:dyDescent="0.3">
      <c r="AA2642" s="80" t="s">
        <v>155</v>
      </c>
      <c r="AB2642" s="80" t="s">
        <v>147</v>
      </c>
      <c r="AC2642" s="80" t="s">
        <v>58</v>
      </c>
      <c r="AD2642" s="80" t="s">
        <v>15</v>
      </c>
      <c r="AE2642" s="80" t="s">
        <v>12</v>
      </c>
      <c r="AF2642" s="80" t="s">
        <v>145</v>
      </c>
      <c r="AG2642" s="80">
        <v>2155.3032239973545</v>
      </c>
      <c r="AH2642" s="80">
        <v>0.51852167000000005</v>
      </c>
      <c r="AI2642">
        <f t="shared" si="112"/>
        <v>2020</v>
      </c>
    </row>
    <row r="2643" spans="27:35" x14ac:dyDescent="0.3">
      <c r="AA2643" s="80" t="s">
        <v>155</v>
      </c>
      <c r="AB2643" s="80" t="s">
        <v>147</v>
      </c>
      <c r="AC2643" s="80" t="s">
        <v>58</v>
      </c>
      <c r="AD2643" s="80" t="s">
        <v>4</v>
      </c>
      <c r="AE2643" s="80" t="s">
        <v>5</v>
      </c>
      <c r="AF2643" s="80" t="s">
        <v>145</v>
      </c>
      <c r="AG2643" s="80">
        <v>11185.170384719968</v>
      </c>
      <c r="AH2643" s="80" t="s">
        <v>33</v>
      </c>
      <c r="AI2643">
        <f t="shared" si="112"/>
        <v>2020</v>
      </c>
    </row>
    <row r="2644" spans="27:35" x14ac:dyDescent="0.3">
      <c r="AA2644" s="80" t="s">
        <v>155</v>
      </c>
      <c r="AB2644" s="80" t="s">
        <v>147</v>
      </c>
      <c r="AC2644" s="80" t="s">
        <v>58</v>
      </c>
      <c r="AD2644" s="80" t="s">
        <v>4</v>
      </c>
      <c r="AE2644" s="80" t="s">
        <v>7</v>
      </c>
      <c r="AF2644" s="80" t="s">
        <v>145</v>
      </c>
      <c r="AG2644" s="80">
        <v>576765.61561429501</v>
      </c>
      <c r="AH2644" s="80">
        <v>0.83019830999999999</v>
      </c>
      <c r="AI2644">
        <f t="shared" si="112"/>
        <v>2020</v>
      </c>
    </row>
    <row r="2645" spans="27:35" x14ac:dyDescent="0.3">
      <c r="AA2645" s="80" t="s">
        <v>155</v>
      </c>
      <c r="AB2645" s="80" t="s">
        <v>147</v>
      </c>
      <c r="AC2645" s="80" t="s">
        <v>58</v>
      </c>
      <c r="AD2645" s="80" t="s">
        <v>4</v>
      </c>
      <c r="AE2645" s="80" t="s">
        <v>8</v>
      </c>
      <c r="AF2645" s="80" t="s">
        <v>145</v>
      </c>
      <c r="AG2645" s="80">
        <v>243574.36166507006</v>
      </c>
      <c r="AH2645" s="80">
        <v>1.50844278</v>
      </c>
      <c r="AI2645">
        <f t="shared" si="112"/>
        <v>2020</v>
      </c>
    </row>
    <row r="2646" spans="27:35" x14ac:dyDescent="0.3">
      <c r="AA2646" s="80" t="s">
        <v>155</v>
      </c>
      <c r="AB2646" s="80" t="s">
        <v>147</v>
      </c>
      <c r="AC2646" s="80" t="s">
        <v>58</v>
      </c>
      <c r="AD2646" s="80" t="s">
        <v>4</v>
      </c>
      <c r="AE2646" s="80" t="s">
        <v>9</v>
      </c>
      <c r="AF2646" s="80" t="s">
        <v>145</v>
      </c>
      <c r="AG2646" s="80">
        <v>146139.18515503779</v>
      </c>
      <c r="AH2646" s="80">
        <v>0.9138733</v>
      </c>
      <c r="AI2646">
        <f t="shared" si="112"/>
        <v>2020</v>
      </c>
    </row>
    <row r="2647" spans="27:35" x14ac:dyDescent="0.3">
      <c r="AA2647" s="80" t="s">
        <v>155</v>
      </c>
      <c r="AB2647" s="80" t="s">
        <v>147</v>
      </c>
      <c r="AC2647" s="80" t="s">
        <v>58</v>
      </c>
      <c r="AD2647" s="80" t="s">
        <v>4</v>
      </c>
      <c r="AE2647" s="80" t="s">
        <v>6</v>
      </c>
      <c r="AF2647" s="80" t="s">
        <v>145</v>
      </c>
      <c r="AG2647" s="80">
        <v>39941.384712543339</v>
      </c>
      <c r="AH2647" s="80" t="s">
        <v>33</v>
      </c>
      <c r="AI2647">
        <f t="shared" si="112"/>
        <v>2020</v>
      </c>
    </row>
    <row r="2648" spans="27:35" x14ac:dyDescent="0.3">
      <c r="AA2648" s="80" t="s">
        <v>155</v>
      </c>
      <c r="AB2648" s="80" t="s">
        <v>147</v>
      </c>
      <c r="AC2648" s="80" t="s">
        <v>58</v>
      </c>
      <c r="AD2648" s="80" t="s">
        <v>4</v>
      </c>
      <c r="AE2648" s="80" t="s">
        <v>10</v>
      </c>
      <c r="AF2648" s="80" t="s">
        <v>145</v>
      </c>
      <c r="AG2648" s="80">
        <v>5104.3611925467849</v>
      </c>
      <c r="AH2648" s="80">
        <v>2.64995629</v>
      </c>
      <c r="AI2648">
        <f t="shared" si="112"/>
        <v>2020</v>
      </c>
    </row>
    <row r="2649" spans="27:35" x14ac:dyDescent="0.3">
      <c r="AA2649" s="80" t="s">
        <v>155</v>
      </c>
      <c r="AB2649" s="80" t="s">
        <v>147</v>
      </c>
      <c r="AC2649" s="80" t="s">
        <v>58</v>
      </c>
      <c r="AD2649" s="80" t="s">
        <v>11</v>
      </c>
      <c r="AE2649" s="80" t="s">
        <v>8</v>
      </c>
      <c r="AF2649" s="80" t="s">
        <v>145</v>
      </c>
      <c r="AG2649" s="80">
        <v>50405.665146797895</v>
      </c>
      <c r="AH2649" s="80">
        <v>1.0588598</v>
      </c>
      <c r="AI2649">
        <f t="shared" si="112"/>
        <v>2020</v>
      </c>
    </row>
    <row r="2650" spans="27:35" x14ac:dyDescent="0.3">
      <c r="AA2650" s="80" t="s">
        <v>155</v>
      </c>
      <c r="AB2650" s="80" t="s">
        <v>147</v>
      </c>
      <c r="AC2650" s="80" t="s">
        <v>58</v>
      </c>
      <c r="AD2650" s="80" t="s">
        <v>11</v>
      </c>
      <c r="AE2650" s="80" t="s">
        <v>9</v>
      </c>
      <c r="AF2650" s="80" t="s">
        <v>145</v>
      </c>
      <c r="AG2650" s="80">
        <v>14023.293454121798</v>
      </c>
      <c r="AH2650" s="80">
        <v>0.70640274999999997</v>
      </c>
      <c r="AI2650">
        <f t="shared" si="112"/>
        <v>2020</v>
      </c>
    </row>
    <row r="2651" spans="27:35" x14ac:dyDescent="0.3">
      <c r="AA2651" s="80" t="s">
        <v>155</v>
      </c>
      <c r="AB2651" s="80" t="s">
        <v>147</v>
      </c>
      <c r="AC2651" s="80" t="s">
        <v>58</v>
      </c>
      <c r="AD2651" s="80" t="s">
        <v>11</v>
      </c>
      <c r="AE2651" s="80" t="s">
        <v>10</v>
      </c>
      <c r="AF2651" s="80" t="s">
        <v>145</v>
      </c>
      <c r="AG2651" s="80">
        <v>692.28816699981689</v>
      </c>
      <c r="AH2651" s="80">
        <v>1.5976160500000001</v>
      </c>
      <c r="AI2651">
        <f t="shared" si="112"/>
        <v>2020</v>
      </c>
    </row>
    <row r="2652" spans="27:35" x14ac:dyDescent="0.3">
      <c r="AA2652" s="80" t="s">
        <v>155</v>
      </c>
      <c r="AB2652" s="80" t="s">
        <v>147</v>
      </c>
      <c r="AC2652" s="80" t="s">
        <v>58</v>
      </c>
      <c r="AD2652" s="80" t="s">
        <v>11</v>
      </c>
      <c r="AE2652" s="80" t="s">
        <v>12</v>
      </c>
      <c r="AF2652" s="80" t="s">
        <v>145</v>
      </c>
      <c r="AG2652" s="80">
        <v>7548.3655700571835</v>
      </c>
      <c r="AH2652" s="80">
        <v>0.71562671</v>
      </c>
      <c r="AI2652">
        <f t="shared" si="112"/>
        <v>2020</v>
      </c>
    </row>
    <row r="2653" spans="27:35" x14ac:dyDescent="0.3">
      <c r="AA2653" s="80" t="s">
        <v>155</v>
      </c>
      <c r="AB2653" s="80" t="s">
        <v>147</v>
      </c>
      <c r="AC2653" s="80" t="s">
        <v>59</v>
      </c>
      <c r="AD2653" s="80" t="s">
        <v>27</v>
      </c>
      <c r="AE2653" s="80" t="s">
        <v>28</v>
      </c>
      <c r="AF2653" s="80" t="s">
        <v>145</v>
      </c>
      <c r="AG2653" s="80">
        <v>219</v>
      </c>
      <c r="AH2653" s="80" t="s">
        <v>33</v>
      </c>
      <c r="AI2653">
        <f t="shared" si="112"/>
        <v>2020</v>
      </c>
    </row>
    <row r="2654" spans="27:35" x14ac:dyDescent="0.3">
      <c r="AA2654" s="80" t="s">
        <v>155</v>
      </c>
      <c r="AB2654" s="80" t="s">
        <v>147</v>
      </c>
      <c r="AC2654" s="80" t="s">
        <v>59</v>
      </c>
      <c r="AD2654" s="80" t="s">
        <v>20</v>
      </c>
      <c r="AE2654" s="80" t="s">
        <v>5</v>
      </c>
      <c r="AF2654" s="80" t="s">
        <v>145</v>
      </c>
      <c r="AG2654" s="80">
        <v>25</v>
      </c>
      <c r="AH2654" s="80" t="s">
        <v>33</v>
      </c>
      <c r="AI2654">
        <f t="shared" si="112"/>
        <v>2020</v>
      </c>
    </row>
    <row r="2655" spans="27:35" x14ac:dyDescent="0.3">
      <c r="AA2655" s="80" t="s">
        <v>155</v>
      </c>
      <c r="AB2655" s="80" t="s">
        <v>147</v>
      </c>
      <c r="AC2655" s="80" t="s">
        <v>59</v>
      </c>
      <c r="AD2655" s="80" t="s">
        <v>20</v>
      </c>
      <c r="AE2655" s="80" t="s">
        <v>7</v>
      </c>
      <c r="AF2655" s="80" t="s">
        <v>145</v>
      </c>
      <c r="AG2655" s="80">
        <v>10688.28277400136</v>
      </c>
      <c r="AH2655" s="80" t="s">
        <v>33</v>
      </c>
      <c r="AI2655">
        <f t="shared" si="112"/>
        <v>2020</v>
      </c>
    </row>
    <row r="2656" spans="27:35" x14ac:dyDescent="0.3">
      <c r="AA2656" s="80" t="s">
        <v>155</v>
      </c>
      <c r="AB2656" s="80" t="s">
        <v>147</v>
      </c>
      <c r="AC2656" s="80" t="s">
        <v>59</v>
      </c>
      <c r="AD2656" s="80" t="s">
        <v>20</v>
      </c>
      <c r="AE2656" s="80" t="s">
        <v>14</v>
      </c>
      <c r="AF2656" s="80" t="s">
        <v>145</v>
      </c>
      <c r="AG2656" s="80">
        <v>3064.5817160233855</v>
      </c>
      <c r="AH2656" s="80" t="s">
        <v>33</v>
      </c>
      <c r="AI2656">
        <f t="shared" si="112"/>
        <v>2020</v>
      </c>
    </row>
    <row r="2657" spans="27:35" x14ac:dyDescent="0.3">
      <c r="AA2657" s="80" t="s">
        <v>155</v>
      </c>
      <c r="AB2657" s="80" t="s">
        <v>147</v>
      </c>
      <c r="AC2657" s="80" t="s">
        <v>59</v>
      </c>
      <c r="AD2657" s="80" t="s">
        <v>20</v>
      </c>
      <c r="AE2657" s="80" t="s">
        <v>6</v>
      </c>
      <c r="AF2657" s="80" t="s">
        <v>145</v>
      </c>
      <c r="AG2657" s="80">
        <v>469</v>
      </c>
      <c r="AH2657" s="80" t="s">
        <v>33</v>
      </c>
      <c r="AI2657">
        <f t="shared" si="112"/>
        <v>2020</v>
      </c>
    </row>
    <row r="2658" spans="27:35" x14ac:dyDescent="0.3">
      <c r="AA2658" s="80" t="s">
        <v>155</v>
      </c>
      <c r="AB2658" s="80" t="s">
        <v>147</v>
      </c>
      <c r="AC2658" s="80" t="s">
        <v>59</v>
      </c>
      <c r="AD2658" s="80" t="s">
        <v>24</v>
      </c>
      <c r="AE2658" s="80" t="s">
        <v>22</v>
      </c>
      <c r="AF2658" s="80" t="s">
        <v>145</v>
      </c>
      <c r="AG2658" s="80">
        <v>516.87096697092056</v>
      </c>
      <c r="AH2658" s="80" t="s">
        <v>33</v>
      </c>
      <c r="AI2658">
        <f t="shared" si="112"/>
        <v>2020</v>
      </c>
    </row>
    <row r="2659" spans="27:35" x14ac:dyDescent="0.3">
      <c r="AA2659" s="80" t="s">
        <v>155</v>
      </c>
      <c r="AB2659" s="80" t="s">
        <v>147</v>
      </c>
      <c r="AC2659" s="80" t="s">
        <v>59</v>
      </c>
      <c r="AD2659" s="80" t="s">
        <v>24</v>
      </c>
      <c r="AE2659" s="80" t="s">
        <v>23</v>
      </c>
      <c r="AF2659" s="80" t="s">
        <v>145</v>
      </c>
      <c r="AG2659" s="80">
        <v>300.06666599959135</v>
      </c>
      <c r="AH2659" s="80" t="s">
        <v>33</v>
      </c>
      <c r="AI2659">
        <f t="shared" si="112"/>
        <v>2020</v>
      </c>
    </row>
    <row r="2660" spans="27:35" x14ac:dyDescent="0.3">
      <c r="AA2660" s="80" t="s">
        <v>155</v>
      </c>
      <c r="AB2660" s="80" t="s">
        <v>147</v>
      </c>
      <c r="AC2660" s="80" t="s">
        <v>59</v>
      </c>
      <c r="AD2660" s="80" t="s">
        <v>116</v>
      </c>
      <c r="AE2660" s="80" t="s">
        <v>22</v>
      </c>
      <c r="AF2660" s="80" t="s">
        <v>145</v>
      </c>
      <c r="AG2660" s="80">
        <v>920.21182007715106</v>
      </c>
      <c r="AH2660" s="80" t="s">
        <v>33</v>
      </c>
      <c r="AI2660">
        <f t="shared" si="112"/>
        <v>2020</v>
      </c>
    </row>
    <row r="2661" spans="27:35" x14ac:dyDescent="0.3">
      <c r="AA2661" s="80" t="s">
        <v>155</v>
      </c>
      <c r="AB2661" s="80" t="s">
        <v>147</v>
      </c>
      <c r="AC2661" s="80" t="s">
        <v>59</v>
      </c>
      <c r="AD2661" s="80" t="s">
        <v>116</v>
      </c>
      <c r="AE2661" s="80" t="s">
        <v>23</v>
      </c>
      <c r="AF2661" s="80" t="s">
        <v>145</v>
      </c>
      <c r="AG2661" s="80">
        <v>713.3935469686985</v>
      </c>
      <c r="AH2661" s="80" t="s">
        <v>33</v>
      </c>
      <c r="AI2661">
        <f t="shared" si="112"/>
        <v>2020</v>
      </c>
    </row>
    <row r="2662" spans="27:35" x14ac:dyDescent="0.3">
      <c r="AA2662" s="80" t="s">
        <v>155</v>
      </c>
      <c r="AB2662" s="80" t="s">
        <v>147</v>
      </c>
      <c r="AC2662" s="80" t="s">
        <v>59</v>
      </c>
      <c r="AD2662" s="80" t="s">
        <v>26</v>
      </c>
      <c r="AE2662" s="80" t="s">
        <v>18</v>
      </c>
      <c r="AF2662" s="80" t="s">
        <v>145</v>
      </c>
      <c r="AG2662" s="80">
        <v>6704.4645019173622</v>
      </c>
      <c r="AH2662" s="80" t="s">
        <v>33</v>
      </c>
      <c r="AI2662">
        <f t="shared" si="112"/>
        <v>2020</v>
      </c>
    </row>
    <row r="2663" spans="27:35" x14ac:dyDescent="0.3">
      <c r="AA2663" s="80" t="s">
        <v>155</v>
      </c>
      <c r="AB2663" s="80" t="s">
        <v>147</v>
      </c>
      <c r="AC2663" s="80" t="s">
        <v>59</v>
      </c>
      <c r="AD2663" s="80" t="s">
        <v>26</v>
      </c>
      <c r="AE2663" s="80" t="s">
        <v>19</v>
      </c>
      <c r="AF2663" s="80" t="s">
        <v>145</v>
      </c>
      <c r="AG2663" s="80">
        <v>9544.4268650598824</v>
      </c>
      <c r="AH2663" s="80" t="s">
        <v>33</v>
      </c>
      <c r="AI2663">
        <f t="shared" si="112"/>
        <v>2020</v>
      </c>
    </row>
    <row r="2664" spans="27:35" x14ac:dyDescent="0.3">
      <c r="AA2664" s="80" t="s">
        <v>155</v>
      </c>
      <c r="AB2664" s="80" t="s">
        <v>147</v>
      </c>
      <c r="AC2664" s="80" t="s">
        <v>59</v>
      </c>
      <c r="AD2664" s="80" t="s">
        <v>26</v>
      </c>
      <c r="AE2664" s="80" t="s">
        <v>17</v>
      </c>
      <c r="AF2664" s="80" t="s">
        <v>145</v>
      </c>
      <c r="AG2664" s="80">
        <v>735.86666601896286</v>
      </c>
      <c r="AH2664" s="80" t="s">
        <v>33</v>
      </c>
      <c r="AI2664">
        <f t="shared" si="112"/>
        <v>2020</v>
      </c>
    </row>
    <row r="2665" spans="27:35" x14ac:dyDescent="0.3">
      <c r="AA2665" s="80" t="s">
        <v>155</v>
      </c>
      <c r="AB2665" s="80" t="s">
        <v>147</v>
      </c>
      <c r="AC2665" s="80" t="s">
        <v>59</v>
      </c>
      <c r="AD2665" s="80" t="s">
        <v>25</v>
      </c>
      <c r="AE2665" s="80" t="s">
        <v>18</v>
      </c>
      <c r="AF2665" s="80" t="s">
        <v>145</v>
      </c>
      <c r="AG2665" s="80">
        <v>64</v>
      </c>
      <c r="AH2665" s="80" t="s">
        <v>33</v>
      </c>
      <c r="AI2665">
        <f t="shared" si="112"/>
        <v>2020</v>
      </c>
    </row>
    <row r="2666" spans="27:35" x14ac:dyDescent="0.3">
      <c r="AA2666" s="80" t="s">
        <v>155</v>
      </c>
      <c r="AB2666" s="80" t="s">
        <v>147</v>
      </c>
      <c r="AC2666" s="80" t="s">
        <v>59</v>
      </c>
      <c r="AD2666" s="80" t="s">
        <v>25</v>
      </c>
      <c r="AE2666" s="80" t="s">
        <v>19</v>
      </c>
      <c r="AF2666" s="80" t="s">
        <v>145</v>
      </c>
      <c r="AG2666" s="80">
        <v>978</v>
      </c>
      <c r="AH2666" s="80" t="s">
        <v>33</v>
      </c>
      <c r="AI2666">
        <f t="shared" si="112"/>
        <v>2020</v>
      </c>
    </row>
    <row r="2667" spans="27:35" x14ac:dyDescent="0.3">
      <c r="AA2667" s="80" t="s">
        <v>155</v>
      </c>
      <c r="AB2667" s="80" t="s">
        <v>147</v>
      </c>
      <c r="AC2667" s="80" t="s">
        <v>59</v>
      </c>
      <c r="AD2667" s="80" t="s">
        <v>25</v>
      </c>
      <c r="AE2667" s="80" t="s">
        <v>17</v>
      </c>
      <c r="AF2667" s="80" t="s">
        <v>145</v>
      </c>
      <c r="AG2667" s="80">
        <v>446</v>
      </c>
      <c r="AH2667" s="80" t="s">
        <v>33</v>
      </c>
      <c r="AI2667">
        <f t="shared" si="112"/>
        <v>2020</v>
      </c>
    </row>
    <row r="2668" spans="27:35" x14ac:dyDescent="0.3">
      <c r="AA2668" s="80" t="s">
        <v>155</v>
      </c>
      <c r="AB2668" s="80" t="s">
        <v>147</v>
      </c>
      <c r="AC2668" s="80" t="s">
        <v>59</v>
      </c>
      <c r="AD2668" s="80" t="s">
        <v>16</v>
      </c>
      <c r="AE2668" s="80" t="s">
        <v>18</v>
      </c>
      <c r="AF2668" s="80" t="s">
        <v>149</v>
      </c>
      <c r="AG2668" s="80">
        <v>3</v>
      </c>
      <c r="AH2668" s="80" t="s">
        <v>33</v>
      </c>
      <c r="AI2668">
        <f t="shared" si="112"/>
        <v>2020</v>
      </c>
    </row>
    <row r="2669" spans="27:35" x14ac:dyDescent="0.3">
      <c r="AA2669" s="80" t="s">
        <v>155</v>
      </c>
      <c r="AB2669" s="80" t="s">
        <v>147</v>
      </c>
      <c r="AC2669" s="80" t="s">
        <v>59</v>
      </c>
      <c r="AD2669" s="80" t="s">
        <v>16</v>
      </c>
      <c r="AE2669" s="80" t="s">
        <v>18</v>
      </c>
      <c r="AF2669" s="80" t="s">
        <v>145</v>
      </c>
      <c r="AG2669" s="80">
        <v>10285.520188722759</v>
      </c>
      <c r="AH2669" s="80" t="s">
        <v>33</v>
      </c>
      <c r="AI2669">
        <f t="shared" si="112"/>
        <v>2020</v>
      </c>
    </row>
    <row r="2670" spans="27:35" x14ac:dyDescent="0.3">
      <c r="AA2670" s="80" t="s">
        <v>155</v>
      </c>
      <c r="AB2670" s="80" t="s">
        <v>147</v>
      </c>
      <c r="AC2670" s="80" t="s">
        <v>59</v>
      </c>
      <c r="AD2670" s="80" t="s">
        <v>16</v>
      </c>
      <c r="AE2670" s="80" t="s">
        <v>19</v>
      </c>
      <c r="AF2670" s="80" t="s">
        <v>145</v>
      </c>
      <c r="AG2670" s="80">
        <v>6446.6784480400383</v>
      </c>
      <c r="AH2670" s="80" t="s">
        <v>33</v>
      </c>
      <c r="AI2670">
        <f t="shared" si="112"/>
        <v>2020</v>
      </c>
    </row>
    <row r="2671" spans="27:35" x14ac:dyDescent="0.3">
      <c r="AA2671" s="80" t="s">
        <v>155</v>
      </c>
      <c r="AB2671" s="80" t="s">
        <v>147</v>
      </c>
      <c r="AC2671" s="80" t="s">
        <v>59</v>
      </c>
      <c r="AD2671" s="80" t="s">
        <v>16</v>
      </c>
      <c r="AE2671" s="80" t="s">
        <v>17</v>
      </c>
      <c r="AF2671" s="80" t="s">
        <v>149</v>
      </c>
      <c r="AG2671" s="80">
        <v>5</v>
      </c>
      <c r="AH2671" s="80" t="s">
        <v>33</v>
      </c>
      <c r="AI2671">
        <f t="shared" si="112"/>
        <v>2020</v>
      </c>
    </row>
    <row r="2672" spans="27:35" x14ac:dyDescent="0.3">
      <c r="AA2672" s="80" t="s">
        <v>155</v>
      </c>
      <c r="AB2672" s="80" t="s">
        <v>147</v>
      </c>
      <c r="AC2672" s="80" t="s">
        <v>59</v>
      </c>
      <c r="AD2672" s="80" t="s">
        <v>16</v>
      </c>
      <c r="AE2672" s="80" t="s">
        <v>17</v>
      </c>
      <c r="AF2672" s="80" t="s">
        <v>145</v>
      </c>
      <c r="AG2672" s="80">
        <v>4057.5547932349145</v>
      </c>
      <c r="AH2672" s="80" t="s">
        <v>33</v>
      </c>
      <c r="AI2672">
        <f t="shared" si="112"/>
        <v>2020</v>
      </c>
    </row>
    <row r="2673" spans="27:35" x14ac:dyDescent="0.3">
      <c r="AA2673" s="80" t="s">
        <v>155</v>
      </c>
      <c r="AB2673" s="80" t="s">
        <v>147</v>
      </c>
      <c r="AC2673" s="80" t="s">
        <v>59</v>
      </c>
      <c r="AD2673" s="80" t="s">
        <v>13</v>
      </c>
      <c r="AE2673" s="80" t="s">
        <v>5</v>
      </c>
      <c r="AF2673" s="80" t="s">
        <v>145</v>
      </c>
      <c r="AG2673" s="80">
        <v>30.027953021228313</v>
      </c>
      <c r="AH2673" s="80" t="s">
        <v>33</v>
      </c>
      <c r="AI2673">
        <f t="shared" si="112"/>
        <v>2020</v>
      </c>
    </row>
    <row r="2674" spans="27:35" x14ac:dyDescent="0.3">
      <c r="AA2674" s="80" t="s">
        <v>155</v>
      </c>
      <c r="AB2674" s="80" t="s">
        <v>147</v>
      </c>
      <c r="AC2674" s="80" t="s">
        <v>59</v>
      </c>
      <c r="AD2674" s="80" t="s">
        <v>13</v>
      </c>
      <c r="AE2674" s="80" t="s">
        <v>7</v>
      </c>
      <c r="AF2674" s="80" t="s">
        <v>145</v>
      </c>
      <c r="AG2674" s="80">
        <v>7606.7408469505608</v>
      </c>
      <c r="AH2674" s="80">
        <v>0.78712163000000002</v>
      </c>
      <c r="AI2674">
        <f t="shared" si="112"/>
        <v>2020</v>
      </c>
    </row>
    <row r="2675" spans="27:35" x14ac:dyDescent="0.3">
      <c r="AA2675" s="80" t="s">
        <v>155</v>
      </c>
      <c r="AB2675" s="80" t="s">
        <v>147</v>
      </c>
      <c r="AC2675" s="80" t="s">
        <v>59</v>
      </c>
      <c r="AD2675" s="80" t="s">
        <v>13</v>
      </c>
      <c r="AE2675" s="80" t="s">
        <v>14</v>
      </c>
      <c r="AF2675" s="80" t="s">
        <v>149</v>
      </c>
      <c r="AG2675" s="80">
        <v>3</v>
      </c>
      <c r="AH2675" s="80">
        <v>2.7749446999999998</v>
      </c>
      <c r="AI2675">
        <f t="shared" si="112"/>
        <v>2020</v>
      </c>
    </row>
    <row r="2676" spans="27:35" x14ac:dyDescent="0.3">
      <c r="AA2676" s="80" t="s">
        <v>155</v>
      </c>
      <c r="AB2676" s="80" t="s">
        <v>147</v>
      </c>
      <c r="AC2676" s="80" t="s">
        <v>59</v>
      </c>
      <c r="AD2676" s="80" t="s">
        <v>13</v>
      </c>
      <c r="AE2676" s="80" t="s">
        <v>14</v>
      </c>
      <c r="AF2676" s="80" t="s">
        <v>145</v>
      </c>
      <c r="AG2676" s="80">
        <v>24611.92336601764</v>
      </c>
      <c r="AH2676" s="80">
        <v>1.17446794</v>
      </c>
      <c r="AI2676">
        <f t="shared" si="112"/>
        <v>2020</v>
      </c>
    </row>
    <row r="2677" spans="27:35" x14ac:dyDescent="0.3">
      <c r="AA2677" s="80" t="s">
        <v>155</v>
      </c>
      <c r="AB2677" s="80" t="s">
        <v>147</v>
      </c>
      <c r="AC2677" s="80" t="s">
        <v>59</v>
      </c>
      <c r="AD2677" s="80" t="s">
        <v>13</v>
      </c>
      <c r="AE2677" s="80" t="s">
        <v>6</v>
      </c>
      <c r="AF2677" s="80" t="s">
        <v>145</v>
      </c>
      <c r="AG2677" s="80">
        <v>240</v>
      </c>
      <c r="AH2677" s="80" t="s">
        <v>33</v>
      </c>
      <c r="AI2677">
        <f t="shared" si="112"/>
        <v>2020</v>
      </c>
    </row>
    <row r="2678" spans="27:35" x14ac:dyDescent="0.3">
      <c r="AA2678" s="80" t="s">
        <v>155</v>
      </c>
      <c r="AB2678" s="80" t="s">
        <v>147</v>
      </c>
      <c r="AC2678" s="80" t="s">
        <v>59</v>
      </c>
      <c r="AD2678" s="80" t="s">
        <v>15</v>
      </c>
      <c r="AE2678" s="80" t="s">
        <v>14</v>
      </c>
      <c r="AF2678" s="80" t="s">
        <v>145</v>
      </c>
      <c r="AG2678" s="80">
        <v>16414.737599998713</v>
      </c>
      <c r="AH2678" s="80">
        <v>1.0541192699999999</v>
      </c>
      <c r="AI2678">
        <f t="shared" si="112"/>
        <v>2020</v>
      </c>
    </row>
    <row r="2679" spans="27:35" x14ac:dyDescent="0.3">
      <c r="AA2679" s="80" t="s">
        <v>155</v>
      </c>
      <c r="AB2679" s="80" t="s">
        <v>147</v>
      </c>
      <c r="AC2679" s="80" t="s">
        <v>59</v>
      </c>
      <c r="AD2679" s="80" t="s">
        <v>15</v>
      </c>
      <c r="AE2679" s="80" t="s">
        <v>12</v>
      </c>
      <c r="AF2679" s="80" t="s">
        <v>145</v>
      </c>
      <c r="AG2679" s="80">
        <v>740.99999898299575</v>
      </c>
      <c r="AH2679" s="80">
        <v>0.53174286999999998</v>
      </c>
      <c r="AI2679">
        <f t="shared" si="112"/>
        <v>2020</v>
      </c>
    </row>
    <row r="2680" spans="27:35" x14ac:dyDescent="0.3">
      <c r="AA2680" s="80" t="s">
        <v>155</v>
      </c>
      <c r="AB2680" s="80" t="s">
        <v>147</v>
      </c>
      <c r="AC2680" s="80" t="s">
        <v>59</v>
      </c>
      <c r="AD2680" s="80" t="s">
        <v>4</v>
      </c>
      <c r="AE2680" s="80" t="s">
        <v>5</v>
      </c>
      <c r="AF2680" s="80" t="s">
        <v>145</v>
      </c>
      <c r="AG2680" s="80">
        <v>6355.614619679749</v>
      </c>
      <c r="AH2680" s="80" t="s">
        <v>33</v>
      </c>
      <c r="AI2680">
        <f t="shared" si="112"/>
        <v>2020</v>
      </c>
    </row>
    <row r="2681" spans="27:35" x14ac:dyDescent="0.3">
      <c r="AA2681" s="80" t="s">
        <v>155</v>
      </c>
      <c r="AB2681" s="80" t="s">
        <v>147</v>
      </c>
      <c r="AC2681" s="80" t="s">
        <v>59</v>
      </c>
      <c r="AD2681" s="80" t="s">
        <v>4</v>
      </c>
      <c r="AE2681" s="80" t="s">
        <v>7</v>
      </c>
      <c r="AF2681" s="80" t="s">
        <v>145</v>
      </c>
      <c r="AG2681" s="80">
        <v>306182.06487777457</v>
      </c>
      <c r="AH2681" s="80">
        <v>0.84082276</v>
      </c>
      <c r="AI2681">
        <f t="shared" si="112"/>
        <v>2020</v>
      </c>
    </row>
    <row r="2682" spans="27:35" x14ac:dyDescent="0.3">
      <c r="AA2682" s="80" t="s">
        <v>155</v>
      </c>
      <c r="AB2682" s="80" t="s">
        <v>147</v>
      </c>
      <c r="AC2682" s="80" t="s">
        <v>59</v>
      </c>
      <c r="AD2682" s="80" t="s">
        <v>4</v>
      </c>
      <c r="AE2682" s="80" t="s">
        <v>8</v>
      </c>
      <c r="AF2682" s="80" t="s">
        <v>145</v>
      </c>
      <c r="AG2682" s="80">
        <v>114570.19173193723</v>
      </c>
      <c r="AH2682" s="80">
        <v>1.5187201800000001</v>
      </c>
      <c r="AI2682">
        <f t="shared" si="112"/>
        <v>2020</v>
      </c>
    </row>
    <row r="2683" spans="27:35" x14ac:dyDescent="0.3">
      <c r="AA2683" s="80" t="s">
        <v>155</v>
      </c>
      <c r="AB2683" s="80" t="s">
        <v>147</v>
      </c>
      <c r="AC2683" s="80" t="s">
        <v>59</v>
      </c>
      <c r="AD2683" s="80" t="s">
        <v>4</v>
      </c>
      <c r="AE2683" s="80" t="s">
        <v>9</v>
      </c>
      <c r="AF2683" s="80" t="s">
        <v>145</v>
      </c>
      <c r="AG2683" s="80">
        <v>70951.509898055345</v>
      </c>
      <c r="AH2683" s="80">
        <v>0.89489934000000004</v>
      </c>
      <c r="AI2683">
        <f t="shared" si="112"/>
        <v>2020</v>
      </c>
    </row>
    <row r="2684" spans="27:35" x14ac:dyDescent="0.3">
      <c r="AA2684" s="80" t="s">
        <v>155</v>
      </c>
      <c r="AB2684" s="80" t="s">
        <v>147</v>
      </c>
      <c r="AC2684" s="80" t="s">
        <v>59</v>
      </c>
      <c r="AD2684" s="80" t="s">
        <v>4</v>
      </c>
      <c r="AE2684" s="80" t="s">
        <v>6</v>
      </c>
      <c r="AF2684" s="80" t="s">
        <v>145</v>
      </c>
      <c r="AG2684" s="80">
        <v>21891.452583946288</v>
      </c>
      <c r="AH2684" s="80" t="s">
        <v>33</v>
      </c>
      <c r="AI2684">
        <f t="shared" si="112"/>
        <v>2020</v>
      </c>
    </row>
    <row r="2685" spans="27:35" x14ac:dyDescent="0.3">
      <c r="AA2685" s="80" t="s">
        <v>155</v>
      </c>
      <c r="AB2685" s="80" t="s">
        <v>147</v>
      </c>
      <c r="AC2685" s="80" t="s">
        <v>59</v>
      </c>
      <c r="AD2685" s="80" t="s">
        <v>4</v>
      </c>
      <c r="AE2685" s="80" t="s">
        <v>10</v>
      </c>
      <c r="AF2685" s="80" t="s">
        <v>145</v>
      </c>
      <c r="AG2685" s="80">
        <v>2556.6773679852486</v>
      </c>
      <c r="AH2685" s="80">
        <v>2.49894792</v>
      </c>
      <c r="AI2685">
        <f t="shared" si="112"/>
        <v>2020</v>
      </c>
    </row>
    <row r="2686" spans="27:35" x14ac:dyDescent="0.3">
      <c r="AA2686" s="80" t="s">
        <v>155</v>
      </c>
      <c r="AB2686" s="80" t="s">
        <v>147</v>
      </c>
      <c r="AC2686" s="80" t="s">
        <v>59</v>
      </c>
      <c r="AD2686" s="80" t="s">
        <v>11</v>
      </c>
      <c r="AE2686" s="80" t="s">
        <v>8</v>
      </c>
      <c r="AF2686" s="80" t="s">
        <v>145</v>
      </c>
      <c r="AG2686" s="80">
        <v>22879.532069031149</v>
      </c>
      <c r="AH2686" s="80">
        <v>1.0625870500000001</v>
      </c>
      <c r="AI2686">
        <f t="shared" si="112"/>
        <v>2020</v>
      </c>
    </row>
    <row r="2687" spans="27:35" x14ac:dyDescent="0.3">
      <c r="AA2687" s="80" t="s">
        <v>155</v>
      </c>
      <c r="AB2687" s="80" t="s">
        <v>147</v>
      </c>
      <c r="AC2687" s="80" t="s">
        <v>59</v>
      </c>
      <c r="AD2687" s="80" t="s">
        <v>11</v>
      </c>
      <c r="AE2687" s="80" t="s">
        <v>9</v>
      </c>
      <c r="AF2687" s="80" t="s">
        <v>145</v>
      </c>
      <c r="AG2687" s="80">
        <v>6645.3526459410787</v>
      </c>
      <c r="AH2687" s="80">
        <v>0.70745038000000005</v>
      </c>
      <c r="AI2687">
        <f t="shared" si="112"/>
        <v>2020</v>
      </c>
    </row>
    <row r="2688" spans="27:35" x14ac:dyDescent="0.3">
      <c r="AA2688" s="80" t="s">
        <v>155</v>
      </c>
      <c r="AB2688" s="80" t="s">
        <v>147</v>
      </c>
      <c r="AC2688" s="80" t="s">
        <v>59</v>
      </c>
      <c r="AD2688" s="80" t="s">
        <v>11</v>
      </c>
      <c r="AE2688" s="80" t="s">
        <v>10</v>
      </c>
      <c r="AF2688" s="80" t="s">
        <v>145</v>
      </c>
      <c r="AG2688" s="80">
        <v>294.58816507458687</v>
      </c>
      <c r="AH2688" s="80">
        <v>1.40808785</v>
      </c>
      <c r="AI2688">
        <f t="shared" si="112"/>
        <v>2020</v>
      </c>
    </row>
    <row r="2689" spans="27:35" x14ac:dyDescent="0.3">
      <c r="AA2689" s="80" t="s">
        <v>155</v>
      </c>
      <c r="AB2689" s="80" t="s">
        <v>147</v>
      </c>
      <c r="AC2689" s="80" t="s">
        <v>59</v>
      </c>
      <c r="AD2689" s="80" t="s">
        <v>11</v>
      </c>
      <c r="AE2689" s="80" t="s">
        <v>12</v>
      </c>
      <c r="AF2689" s="80" t="s">
        <v>145</v>
      </c>
      <c r="AG2689" s="80">
        <v>3860.7752579115331</v>
      </c>
      <c r="AH2689" s="80">
        <v>0.75449933000000002</v>
      </c>
      <c r="AI2689">
        <f t="shared" si="112"/>
        <v>2020</v>
      </c>
    </row>
    <row r="2690" spans="27:35" x14ac:dyDescent="0.3">
      <c r="AA2690" s="80" t="s">
        <v>155</v>
      </c>
      <c r="AB2690" s="80" t="s">
        <v>147</v>
      </c>
      <c r="AC2690" s="80" t="s">
        <v>60</v>
      </c>
      <c r="AD2690" s="80" t="s">
        <v>27</v>
      </c>
      <c r="AE2690" s="80" t="s">
        <v>28</v>
      </c>
      <c r="AF2690" s="80" t="s">
        <v>145</v>
      </c>
      <c r="AG2690" s="80">
        <v>363.03225800022483</v>
      </c>
      <c r="AH2690" s="80" t="s">
        <v>33</v>
      </c>
      <c r="AI2690">
        <f t="shared" si="112"/>
        <v>2020</v>
      </c>
    </row>
    <row r="2691" spans="27:35" x14ac:dyDescent="0.3">
      <c r="AA2691" s="80" t="s">
        <v>155</v>
      </c>
      <c r="AB2691" s="80" t="s">
        <v>147</v>
      </c>
      <c r="AC2691" s="80" t="s">
        <v>60</v>
      </c>
      <c r="AD2691" s="80" t="s">
        <v>20</v>
      </c>
      <c r="AE2691" s="80" t="s">
        <v>5</v>
      </c>
      <c r="AF2691" s="80" t="s">
        <v>145</v>
      </c>
      <c r="AG2691" s="80">
        <v>14</v>
      </c>
      <c r="AH2691" s="80" t="s">
        <v>33</v>
      </c>
      <c r="AI2691">
        <f t="shared" si="112"/>
        <v>2020</v>
      </c>
    </row>
    <row r="2692" spans="27:35" x14ac:dyDescent="0.3">
      <c r="AA2692" s="80" t="s">
        <v>155</v>
      </c>
      <c r="AB2692" s="80" t="s">
        <v>147</v>
      </c>
      <c r="AC2692" s="80" t="s">
        <v>60</v>
      </c>
      <c r="AD2692" s="80" t="s">
        <v>20</v>
      </c>
      <c r="AE2692" s="80" t="s">
        <v>7</v>
      </c>
      <c r="AF2692" s="80" t="s">
        <v>145</v>
      </c>
      <c r="AG2692" s="80">
        <v>12005.635470818728</v>
      </c>
      <c r="AH2692" s="80" t="s">
        <v>33</v>
      </c>
      <c r="AI2692">
        <f t="shared" si="112"/>
        <v>2020</v>
      </c>
    </row>
    <row r="2693" spans="27:35" x14ac:dyDescent="0.3">
      <c r="AA2693" s="80" t="s">
        <v>155</v>
      </c>
      <c r="AB2693" s="80" t="s">
        <v>147</v>
      </c>
      <c r="AC2693" s="80" t="s">
        <v>60</v>
      </c>
      <c r="AD2693" s="80" t="s">
        <v>20</v>
      </c>
      <c r="AE2693" s="80" t="s">
        <v>14</v>
      </c>
      <c r="AF2693" s="80" t="s">
        <v>145</v>
      </c>
      <c r="AG2693" s="80">
        <v>3963.974186077714</v>
      </c>
      <c r="AH2693" s="80" t="s">
        <v>33</v>
      </c>
      <c r="AI2693">
        <f t="shared" si="112"/>
        <v>2020</v>
      </c>
    </row>
    <row r="2694" spans="27:35" x14ac:dyDescent="0.3">
      <c r="AA2694" s="80" t="s">
        <v>155</v>
      </c>
      <c r="AB2694" s="80" t="s">
        <v>147</v>
      </c>
      <c r="AC2694" s="80" t="s">
        <v>60</v>
      </c>
      <c r="AD2694" s="80" t="s">
        <v>20</v>
      </c>
      <c r="AE2694" s="80" t="s">
        <v>6</v>
      </c>
      <c r="AF2694" s="80" t="s">
        <v>145</v>
      </c>
      <c r="AG2694" s="80">
        <v>380</v>
      </c>
      <c r="AH2694" s="80" t="s">
        <v>33</v>
      </c>
      <c r="AI2694">
        <f t="shared" si="112"/>
        <v>2020</v>
      </c>
    </row>
    <row r="2695" spans="27:35" x14ac:dyDescent="0.3">
      <c r="AA2695" s="80" t="s">
        <v>155</v>
      </c>
      <c r="AB2695" s="80" t="s">
        <v>147</v>
      </c>
      <c r="AC2695" s="80" t="s">
        <v>60</v>
      </c>
      <c r="AD2695" s="80" t="s">
        <v>24</v>
      </c>
      <c r="AE2695" s="80" t="s">
        <v>22</v>
      </c>
      <c r="AF2695" s="80" t="s">
        <v>145</v>
      </c>
      <c r="AG2695" s="80">
        <v>864.96773901209235</v>
      </c>
      <c r="AH2695" s="80" t="s">
        <v>33</v>
      </c>
      <c r="AI2695">
        <f t="shared" si="112"/>
        <v>2020</v>
      </c>
    </row>
    <row r="2696" spans="27:35" x14ac:dyDescent="0.3">
      <c r="AA2696" s="80" t="s">
        <v>155</v>
      </c>
      <c r="AB2696" s="80" t="s">
        <v>147</v>
      </c>
      <c r="AC2696" s="80" t="s">
        <v>60</v>
      </c>
      <c r="AD2696" s="80" t="s">
        <v>24</v>
      </c>
      <c r="AE2696" s="80" t="s">
        <v>23</v>
      </c>
      <c r="AF2696" s="80" t="s">
        <v>145</v>
      </c>
      <c r="AG2696" s="80">
        <v>464.03440699726343</v>
      </c>
      <c r="AH2696" s="80" t="s">
        <v>33</v>
      </c>
      <c r="AI2696">
        <f t="shared" si="112"/>
        <v>2020</v>
      </c>
    </row>
    <row r="2697" spans="27:35" x14ac:dyDescent="0.3">
      <c r="AA2697" s="80" t="s">
        <v>155</v>
      </c>
      <c r="AB2697" s="80" t="s">
        <v>147</v>
      </c>
      <c r="AC2697" s="80" t="s">
        <v>60</v>
      </c>
      <c r="AD2697" s="80" t="s">
        <v>116</v>
      </c>
      <c r="AE2697" s="80" t="s">
        <v>22</v>
      </c>
      <c r="AF2697" s="80" t="s">
        <v>145</v>
      </c>
      <c r="AG2697" s="80">
        <v>2604.2376089207828</v>
      </c>
      <c r="AH2697" s="80" t="s">
        <v>33</v>
      </c>
      <c r="AI2697">
        <f t="shared" si="112"/>
        <v>2020</v>
      </c>
    </row>
    <row r="2698" spans="27:35" x14ac:dyDescent="0.3">
      <c r="AA2698" s="80" t="s">
        <v>155</v>
      </c>
      <c r="AB2698" s="80" t="s">
        <v>147</v>
      </c>
      <c r="AC2698" s="80" t="s">
        <v>60</v>
      </c>
      <c r="AD2698" s="80" t="s">
        <v>116</v>
      </c>
      <c r="AE2698" s="80" t="s">
        <v>23</v>
      </c>
      <c r="AF2698" s="80" t="s">
        <v>145</v>
      </c>
      <c r="AG2698" s="80">
        <v>2038.8580580055714</v>
      </c>
      <c r="AH2698" s="80" t="s">
        <v>33</v>
      </c>
      <c r="AI2698">
        <f t="shared" ref="AI2698:AI2761" si="113">VALUE(LEFT(AA2698,4))</f>
        <v>2020</v>
      </c>
    </row>
    <row r="2699" spans="27:35" x14ac:dyDescent="0.3">
      <c r="AA2699" s="80" t="s">
        <v>155</v>
      </c>
      <c r="AB2699" s="80" t="s">
        <v>147</v>
      </c>
      <c r="AC2699" s="80" t="s">
        <v>60</v>
      </c>
      <c r="AD2699" s="80" t="s">
        <v>26</v>
      </c>
      <c r="AE2699" s="80" t="s">
        <v>18</v>
      </c>
      <c r="AF2699" s="80" t="s">
        <v>145</v>
      </c>
      <c r="AG2699" s="80">
        <v>11336.516114991158</v>
      </c>
      <c r="AH2699" s="80" t="s">
        <v>33</v>
      </c>
      <c r="AI2699">
        <f t="shared" si="113"/>
        <v>2020</v>
      </c>
    </row>
    <row r="2700" spans="27:35" x14ac:dyDescent="0.3">
      <c r="AA2700" s="80" t="s">
        <v>155</v>
      </c>
      <c r="AB2700" s="80" t="s">
        <v>147</v>
      </c>
      <c r="AC2700" s="80" t="s">
        <v>60</v>
      </c>
      <c r="AD2700" s="80" t="s">
        <v>26</v>
      </c>
      <c r="AE2700" s="80" t="s">
        <v>19</v>
      </c>
      <c r="AF2700" s="80" t="s">
        <v>149</v>
      </c>
      <c r="AG2700" s="80">
        <v>2</v>
      </c>
      <c r="AH2700" s="80" t="s">
        <v>33</v>
      </c>
      <c r="AI2700">
        <f t="shared" si="113"/>
        <v>2020</v>
      </c>
    </row>
    <row r="2701" spans="27:35" x14ac:dyDescent="0.3">
      <c r="AA2701" s="80" t="s">
        <v>155</v>
      </c>
      <c r="AB2701" s="80" t="s">
        <v>147</v>
      </c>
      <c r="AC2701" s="80" t="s">
        <v>60</v>
      </c>
      <c r="AD2701" s="80" t="s">
        <v>26</v>
      </c>
      <c r="AE2701" s="80" t="s">
        <v>19</v>
      </c>
      <c r="AF2701" s="80" t="s">
        <v>145</v>
      </c>
      <c r="AG2701" s="80">
        <v>12221.759115945548</v>
      </c>
      <c r="AH2701" s="80" t="s">
        <v>33</v>
      </c>
      <c r="AI2701">
        <f t="shared" si="113"/>
        <v>2020</v>
      </c>
    </row>
    <row r="2702" spans="27:35" x14ac:dyDescent="0.3">
      <c r="AA2702" s="80" t="s">
        <v>155</v>
      </c>
      <c r="AB2702" s="80" t="s">
        <v>147</v>
      </c>
      <c r="AC2702" s="80" t="s">
        <v>60</v>
      </c>
      <c r="AD2702" s="80" t="s">
        <v>26</v>
      </c>
      <c r="AE2702" s="80" t="s">
        <v>17</v>
      </c>
      <c r="AF2702" s="80" t="s">
        <v>145</v>
      </c>
      <c r="AG2702" s="80">
        <v>1044.8397830091417</v>
      </c>
      <c r="AH2702" s="80" t="s">
        <v>33</v>
      </c>
      <c r="AI2702">
        <f t="shared" si="113"/>
        <v>2020</v>
      </c>
    </row>
    <row r="2703" spans="27:35" x14ac:dyDescent="0.3">
      <c r="AA2703" s="80" t="s">
        <v>155</v>
      </c>
      <c r="AB2703" s="80" t="s">
        <v>147</v>
      </c>
      <c r="AC2703" s="80" t="s">
        <v>60</v>
      </c>
      <c r="AD2703" s="80" t="s">
        <v>25</v>
      </c>
      <c r="AE2703" s="80" t="s">
        <v>18</v>
      </c>
      <c r="AF2703" s="80" t="s">
        <v>145</v>
      </c>
      <c r="AG2703" s="80">
        <v>236</v>
      </c>
      <c r="AH2703" s="80" t="s">
        <v>33</v>
      </c>
      <c r="AI2703">
        <f t="shared" si="113"/>
        <v>2020</v>
      </c>
    </row>
    <row r="2704" spans="27:35" x14ac:dyDescent="0.3">
      <c r="AA2704" s="80" t="s">
        <v>155</v>
      </c>
      <c r="AB2704" s="80" t="s">
        <v>147</v>
      </c>
      <c r="AC2704" s="80" t="s">
        <v>60</v>
      </c>
      <c r="AD2704" s="80" t="s">
        <v>25</v>
      </c>
      <c r="AE2704" s="80" t="s">
        <v>19</v>
      </c>
      <c r="AF2704" s="80" t="s">
        <v>145</v>
      </c>
      <c r="AG2704" s="80">
        <v>1434</v>
      </c>
      <c r="AH2704" s="80" t="s">
        <v>33</v>
      </c>
      <c r="AI2704">
        <f t="shared" si="113"/>
        <v>2020</v>
      </c>
    </row>
    <row r="2705" spans="27:35" x14ac:dyDescent="0.3">
      <c r="AA2705" s="80" t="s">
        <v>155</v>
      </c>
      <c r="AB2705" s="80" t="s">
        <v>147</v>
      </c>
      <c r="AC2705" s="80" t="s">
        <v>60</v>
      </c>
      <c r="AD2705" s="80" t="s">
        <v>25</v>
      </c>
      <c r="AE2705" s="80" t="s">
        <v>17</v>
      </c>
      <c r="AF2705" s="80" t="s">
        <v>145</v>
      </c>
      <c r="AG2705" s="80">
        <v>695</v>
      </c>
      <c r="AH2705" s="80" t="s">
        <v>33</v>
      </c>
      <c r="AI2705">
        <f t="shared" si="113"/>
        <v>2020</v>
      </c>
    </row>
    <row r="2706" spans="27:35" x14ac:dyDescent="0.3">
      <c r="AA2706" s="80" t="s">
        <v>155</v>
      </c>
      <c r="AB2706" s="80" t="s">
        <v>147</v>
      </c>
      <c r="AC2706" s="80" t="s">
        <v>60</v>
      </c>
      <c r="AD2706" s="80" t="s">
        <v>16</v>
      </c>
      <c r="AE2706" s="80" t="s">
        <v>18</v>
      </c>
      <c r="AF2706" s="80" t="s">
        <v>149</v>
      </c>
      <c r="AG2706" s="80">
        <v>3</v>
      </c>
      <c r="AH2706" s="80" t="s">
        <v>33</v>
      </c>
      <c r="AI2706">
        <f t="shared" si="113"/>
        <v>2020</v>
      </c>
    </row>
    <row r="2707" spans="27:35" x14ac:dyDescent="0.3">
      <c r="AA2707" s="80" t="s">
        <v>155</v>
      </c>
      <c r="AB2707" s="80" t="s">
        <v>147</v>
      </c>
      <c r="AC2707" s="80" t="s">
        <v>60</v>
      </c>
      <c r="AD2707" s="80" t="s">
        <v>16</v>
      </c>
      <c r="AE2707" s="80" t="s">
        <v>18</v>
      </c>
      <c r="AF2707" s="80" t="s">
        <v>145</v>
      </c>
      <c r="AG2707" s="80">
        <v>11469.544860620052</v>
      </c>
      <c r="AH2707" s="80" t="s">
        <v>33</v>
      </c>
      <c r="AI2707">
        <f t="shared" si="113"/>
        <v>2020</v>
      </c>
    </row>
    <row r="2708" spans="27:35" x14ac:dyDescent="0.3">
      <c r="AA2708" s="80" t="s">
        <v>155</v>
      </c>
      <c r="AB2708" s="80" t="s">
        <v>147</v>
      </c>
      <c r="AC2708" s="80" t="s">
        <v>60</v>
      </c>
      <c r="AD2708" s="80" t="s">
        <v>16</v>
      </c>
      <c r="AE2708" s="80" t="s">
        <v>19</v>
      </c>
      <c r="AF2708" s="80" t="s">
        <v>149</v>
      </c>
      <c r="AG2708" s="80">
        <v>2</v>
      </c>
      <c r="AH2708" s="80" t="s">
        <v>33</v>
      </c>
      <c r="AI2708">
        <f t="shared" si="113"/>
        <v>2020</v>
      </c>
    </row>
    <row r="2709" spans="27:35" x14ac:dyDescent="0.3">
      <c r="AA2709" s="80" t="s">
        <v>155</v>
      </c>
      <c r="AB2709" s="80" t="s">
        <v>147</v>
      </c>
      <c r="AC2709" s="80" t="s">
        <v>60</v>
      </c>
      <c r="AD2709" s="80" t="s">
        <v>16</v>
      </c>
      <c r="AE2709" s="80" t="s">
        <v>19</v>
      </c>
      <c r="AF2709" s="80" t="s">
        <v>145</v>
      </c>
      <c r="AG2709" s="80">
        <v>6506.5687722451985</v>
      </c>
      <c r="AH2709" s="80" t="s">
        <v>33</v>
      </c>
      <c r="AI2709">
        <f t="shared" si="113"/>
        <v>2020</v>
      </c>
    </row>
    <row r="2710" spans="27:35" x14ac:dyDescent="0.3">
      <c r="AA2710" s="80" t="s">
        <v>155</v>
      </c>
      <c r="AB2710" s="80" t="s">
        <v>147</v>
      </c>
      <c r="AC2710" s="80" t="s">
        <v>60</v>
      </c>
      <c r="AD2710" s="80" t="s">
        <v>16</v>
      </c>
      <c r="AE2710" s="80" t="s">
        <v>17</v>
      </c>
      <c r="AF2710" s="80" t="s">
        <v>145</v>
      </c>
      <c r="AG2710" s="80">
        <v>4238.4967010505497</v>
      </c>
      <c r="AH2710" s="80" t="s">
        <v>33</v>
      </c>
      <c r="AI2710">
        <f t="shared" si="113"/>
        <v>2020</v>
      </c>
    </row>
    <row r="2711" spans="27:35" x14ac:dyDescent="0.3">
      <c r="AA2711" s="80" t="s">
        <v>155</v>
      </c>
      <c r="AB2711" s="80" t="s">
        <v>147</v>
      </c>
      <c r="AC2711" s="80" t="s">
        <v>60</v>
      </c>
      <c r="AD2711" s="80" t="s">
        <v>13</v>
      </c>
      <c r="AE2711" s="80" t="s">
        <v>5</v>
      </c>
      <c r="AF2711" s="80" t="s">
        <v>145</v>
      </c>
      <c r="AG2711" s="80">
        <v>20.962364993989468</v>
      </c>
      <c r="AH2711" s="80" t="s">
        <v>33</v>
      </c>
      <c r="AI2711">
        <f t="shared" si="113"/>
        <v>2020</v>
      </c>
    </row>
    <row r="2712" spans="27:35" x14ac:dyDescent="0.3">
      <c r="AA2712" s="80" t="s">
        <v>155</v>
      </c>
      <c r="AB2712" s="80" t="s">
        <v>147</v>
      </c>
      <c r="AC2712" s="80" t="s">
        <v>60</v>
      </c>
      <c r="AD2712" s="80" t="s">
        <v>13</v>
      </c>
      <c r="AE2712" s="80" t="s">
        <v>7</v>
      </c>
      <c r="AF2712" s="80" t="s">
        <v>145</v>
      </c>
      <c r="AG2712" s="80">
        <v>11397.511818017811</v>
      </c>
      <c r="AH2712" s="80">
        <v>0.69672772999999999</v>
      </c>
      <c r="AI2712">
        <f t="shared" si="113"/>
        <v>2020</v>
      </c>
    </row>
    <row r="2713" spans="27:35" x14ac:dyDescent="0.3">
      <c r="AA2713" s="80" t="s">
        <v>155</v>
      </c>
      <c r="AB2713" s="80" t="s">
        <v>147</v>
      </c>
      <c r="AC2713" s="80" t="s">
        <v>60</v>
      </c>
      <c r="AD2713" s="80" t="s">
        <v>13</v>
      </c>
      <c r="AE2713" s="80" t="s">
        <v>14</v>
      </c>
      <c r="AF2713" s="80" t="s">
        <v>145</v>
      </c>
      <c r="AG2713" s="80">
        <v>30476.737334299833</v>
      </c>
      <c r="AH2713" s="80">
        <v>1.0999129400000001</v>
      </c>
      <c r="AI2713">
        <f t="shared" si="113"/>
        <v>2020</v>
      </c>
    </row>
    <row r="2714" spans="27:35" x14ac:dyDescent="0.3">
      <c r="AA2714" s="80" t="s">
        <v>155</v>
      </c>
      <c r="AB2714" s="80" t="s">
        <v>147</v>
      </c>
      <c r="AC2714" s="80" t="s">
        <v>60</v>
      </c>
      <c r="AD2714" s="80" t="s">
        <v>13</v>
      </c>
      <c r="AE2714" s="80" t="s">
        <v>6</v>
      </c>
      <c r="AF2714" s="80" t="s">
        <v>145</v>
      </c>
      <c r="AG2714" s="80">
        <v>206.25806400179863</v>
      </c>
      <c r="AH2714" s="80" t="s">
        <v>33</v>
      </c>
      <c r="AI2714">
        <f t="shared" si="113"/>
        <v>2020</v>
      </c>
    </row>
    <row r="2715" spans="27:35" x14ac:dyDescent="0.3">
      <c r="AA2715" s="80" t="s">
        <v>155</v>
      </c>
      <c r="AB2715" s="80" t="s">
        <v>147</v>
      </c>
      <c r="AC2715" s="80" t="s">
        <v>60</v>
      </c>
      <c r="AD2715" s="80" t="s">
        <v>15</v>
      </c>
      <c r="AE2715" s="80" t="s">
        <v>14</v>
      </c>
      <c r="AF2715" s="80" t="s">
        <v>145</v>
      </c>
      <c r="AG2715" s="80">
        <v>19623.269844006747</v>
      </c>
      <c r="AH2715" s="80">
        <v>0.98203872000000003</v>
      </c>
      <c r="AI2715">
        <f t="shared" si="113"/>
        <v>2020</v>
      </c>
    </row>
    <row r="2716" spans="27:35" x14ac:dyDescent="0.3">
      <c r="AA2716" s="80" t="s">
        <v>155</v>
      </c>
      <c r="AB2716" s="80" t="s">
        <v>147</v>
      </c>
      <c r="AC2716" s="80" t="s">
        <v>60</v>
      </c>
      <c r="AD2716" s="80" t="s">
        <v>15</v>
      </c>
      <c r="AE2716" s="80" t="s">
        <v>12</v>
      </c>
      <c r="AF2716" s="80" t="s">
        <v>145</v>
      </c>
      <c r="AG2716" s="80">
        <v>1022</v>
      </c>
      <c r="AH2716" s="80">
        <v>0.49056758</v>
      </c>
      <c r="AI2716">
        <f t="shared" si="113"/>
        <v>2020</v>
      </c>
    </row>
    <row r="2717" spans="27:35" x14ac:dyDescent="0.3">
      <c r="AA2717" s="80" t="s">
        <v>155</v>
      </c>
      <c r="AB2717" s="80" t="s">
        <v>147</v>
      </c>
      <c r="AC2717" s="80" t="s">
        <v>60</v>
      </c>
      <c r="AD2717" s="80" t="s">
        <v>4</v>
      </c>
      <c r="AE2717" s="80" t="s">
        <v>5</v>
      </c>
      <c r="AF2717" s="80" t="s">
        <v>145</v>
      </c>
      <c r="AG2717" s="80">
        <v>7783.8004946708679</v>
      </c>
      <c r="AH2717" s="80" t="s">
        <v>33</v>
      </c>
      <c r="AI2717">
        <f t="shared" si="113"/>
        <v>2020</v>
      </c>
    </row>
    <row r="2718" spans="27:35" x14ac:dyDescent="0.3">
      <c r="AA2718" s="80" t="s">
        <v>155</v>
      </c>
      <c r="AB2718" s="80" t="s">
        <v>147</v>
      </c>
      <c r="AC2718" s="80" t="s">
        <v>60</v>
      </c>
      <c r="AD2718" s="80" t="s">
        <v>4</v>
      </c>
      <c r="AE2718" s="80" t="s">
        <v>7</v>
      </c>
      <c r="AF2718" s="80" t="s">
        <v>145</v>
      </c>
      <c r="AG2718" s="80">
        <v>409105.96884355322</v>
      </c>
      <c r="AH2718" s="80">
        <v>0.82481636999999997</v>
      </c>
      <c r="AI2718">
        <f t="shared" si="113"/>
        <v>2020</v>
      </c>
    </row>
    <row r="2719" spans="27:35" x14ac:dyDescent="0.3">
      <c r="AA2719" s="80" t="s">
        <v>155</v>
      </c>
      <c r="AB2719" s="80" t="s">
        <v>147</v>
      </c>
      <c r="AC2719" s="80" t="s">
        <v>60</v>
      </c>
      <c r="AD2719" s="80" t="s">
        <v>4</v>
      </c>
      <c r="AE2719" s="80" t="s">
        <v>8</v>
      </c>
      <c r="AF2719" s="80" t="s">
        <v>145</v>
      </c>
      <c r="AG2719" s="80">
        <v>150967.67411655188</v>
      </c>
      <c r="AH2719" s="80">
        <v>1.46695792</v>
      </c>
      <c r="AI2719">
        <f t="shared" si="113"/>
        <v>2020</v>
      </c>
    </row>
    <row r="2720" spans="27:35" x14ac:dyDescent="0.3">
      <c r="AA2720" s="80" t="s">
        <v>155</v>
      </c>
      <c r="AB2720" s="80" t="s">
        <v>147</v>
      </c>
      <c r="AC2720" s="80" t="s">
        <v>60</v>
      </c>
      <c r="AD2720" s="80" t="s">
        <v>4</v>
      </c>
      <c r="AE2720" s="80" t="s">
        <v>9</v>
      </c>
      <c r="AF2720" s="80" t="s">
        <v>145</v>
      </c>
      <c r="AG2720" s="80">
        <v>92101.561322309077</v>
      </c>
      <c r="AH2720" s="80">
        <v>0.84984813999999997</v>
      </c>
      <c r="AI2720">
        <f t="shared" si="113"/>
        <v>2020</v>
      </c>
    </row>
    <row r="2721" spans="27:35" x14ac:dyDescent="0.3">
      <c r="AA2721" s="80" t="s">
        <v>155</v>
      </c>
      <c r="AB2721" s="80" t="s">
        <v>147</v>
      </c>
      <c r="AC2721" s="80" t="s">
        <v>60</v>
      </c>
      <c r="AD2721" s="80" t="s">
        <v>4</v>
      </c>
      <c r="AE2721" s="80" t="s">
        <v>6</v>
      </c>
      <c r="AF2721" s="80" t="s">
        <v>145</v>
      </c>
      <c r="AG2721" s="80">
        <v>29171.542859975249</v>
      </c>
      <c r="AH2721" s="80" t="s">
        <v>33</v>
      </c>
      <c r="AI2721">
        <f t="shared" si="113"/>
        <v>2020</v>
      </c>
    </row>
    <row r="2722" spans="27:35" x14ac:dyDescent="0.3">
      <c r="AA2722" s="80" t="s">
        <v>155</v>
      </c>
      <c r="AB2722" s="80" t="s">
        <v>147</v>
      </c>
      <c r="AC2722" s="80" t="s">
        <v>60</v>
      </c>
      <c r="AD2722" s="80" t="s">
        <v>4</v>
      </c>
      <c r="AE2722" s="80" t="s">
        <v>10</v>
      </c>
      <c r="AF2722" s="80" t="s">
        <v>145</v>
      </c>
      <c r="AG2722" s="80">
        <v>3839.7988489568233</v>
      </c>
      <c r="AH2722" s="80">
        <v>2.7747900799999998</v>
      </c>
      <c r="AI2722">
        <f t="shared" si="113"/>
        <v>2020</v>
      </c>
    </row>
    <row r="2723" spans="27:35" x14ac:dyDescent="0.3">
      <c r="AA2723" s="80" t="s">
        <v>155</v>
      </c>
      <c r="AB2723" s="80" t="s">
        <v>147</v>
      </c>
      <c r="AC2723" s="80" t="s">
        <v>60</v>
      </c>
      <c r="AD2723" s="80" t="s">
        <v>11</v>
      </c>
      <c r="AE2723" s="80" t="s">
        <v>8</v>
      </c>
      <c r="AF2723" s="80" t="s">
        <v>145</v>
      </c>
      <c r="AG2723" s="80">
        <v>26978.37395311892</v>
      </c>
      <c r="AH2723" s="80">
        <v>1.03590925</v>
      </c>
      <c r="AI2723">
        <f t="shared" si="113"/>
        <v>2020</v>
      </c>
    </row>
    <row r="2724" spans="27:35" x14ac:dyDescent="0.3">
      <c r="AA2724" s="80" t="s">
        <v>155</v>
      </c>
      <c r="AB2724" s="80" t="s">
        <v>147</v>
      </c>
      <c r="AC2724" s="80" t="s">
        <v>60</v>
      </c>
      <c r="AD2724" s="80" t="s">
        <v>11</v>
      </c>
      <c r="AE2724" s="80" t="s">
        <v>9</v>
      </c>
      <c r="AF2724" s="80" t="s">
        <v>145</v>
      </c>
      <c r="AG2724" s="80">
        <v>7651.1182322725654</v>
      </c>
      <c r="AH2724" s="80">
        <v>0.67095333000000001</v>
      </c>
      <c r="AI2724">
        <f t="shared" si="113"/>
        <v>2020</v>
      </c>
    </row>
    <row r="2725" spans="27:35" x14ac:dyDescent="0.3">
      <c r="AA2725" s="80" t="s">
        <v>155</v>
      </c>
      <c r="AB2725" s="80" t="s">
        <v>147</v>
      </c>
      <c r="AC2725" s="80" t="s">
        <v>60</v>
      </c>
      <c r="AD2725" s="80" t="s">
        <v>11</v>
      </c>
      <c r="AE2725" s="80" t="s">
        <v>10</v>
      </c>
      <c r="AF2725" s="80" t="s">
        <v>145</v>
      </c>
      <c r="AG2725" s="80">
        <v>424.51505101472139</v>
      </c>
      <c r="AH2725" s="80">
        <v>1.59930642</v>
      </c>
      <c r="AI2725">
        <f t="shared" si="113"/>
        <v>2020</v>
      </c>
    </row>
    <row r="2726" spans="27:35" x14ac:dyDescent="0.3">
      <c r="AA2726" s="80" t="s">
        <v>155</v>
      </c>
      <c r="AB2726" s="80" t="s">
        <v>147</v>
      </c>
      <c r="AC2726" s="80" t="s">
        <v>60</v>
      </c>
      <c r="AD2726" s="80" t="s">
        <v>11</v>
      </c>
      <c r="AE2726" s="80" t="s">
        <v>12</v>
      </c>
      <c r="AF2726" s="80" t="s">
        <v>145</v>
      </c>
      <c r="AG2726" s="80">
        <v>4352.0903140716255</v>
      </c>
      <c r="AH2726" s="80">
        <v>0.69430453000000003</v>
      </c>
      <c r="AI2726">
        <f t="shared" si="113"/>
        <v>2020</v>
      </c>
    </row>
    <row r="2727" spans="27:35" x14ac:dyDescent="0.3">
      <c r="AA2727" s="80" t="s">
        <v>155</v>
      </c>
      <c r="AB2727" s="80" t="s">
        <v>147</v>
      </c>
      <c r="AC2727" s="80" t="s">
        <v>61</v>
      </c>
      <c r="AD2727" s="80" t="s">
        <v>27</v>
      </c>
      <c r="AE2727" s="80" t="s">
        <v>28</v>
      </c>
      <c r="AF2727" s="80" t="s">
        <v>145</v>
      </c>
      <c r="AG2727" s="80">
        <v>290.03225800022483</v>
      </c>
      <c r="AH2727" s="80" t="s">
        <v>33</v>
      </c>
      <c r="AI2727">
        <f t="shared" si="113"/>
        <v>2020</v>
      </c>
    </row>
    <row r="2728" spans="27:35" x14ac:dyDescent="0.3">
      <c r="AA2728" s="80" t="s">
        <v>155</v>
      </c>
      <c r="AB2728" s="80" t="s">
        <v>147</v>
      </c>
      <c r="AC2728" s="80" t="s">
        <v>61</v>
      </c>
      <c r="AD2728" s="80" t="s">
        <v>20</v>
      </c>
      <c r="AE2728" s="80" t="s">
        <v>5</v>
      </c>
      <c r="AF2728" s="80" t="s">
        <v>145</v>
      </c>
      <c r="AG2728" s="80">
        <v>11</v>
      </c>
      <c r="AH2728" s="80" t="s">
        <v>33</v>
      </c>
      <c r="AI2728">
        <f t="shared" si="113"/>
        <v>2020</v>
      </c>
    </row>
    <row r="2729" spans="27:35" x14ac:dyDescent="0.3">
      <c r="AA2729" s="80" t="s">
        <v>155</v>
      </c>
      <c r="AB2729" s="80" t="s">
        <v>147</v>
      </c>
      <c r="AC2729" s="80" t="s">
        <v>61</v>
      </c>
      <c r="AD2729" s="80" t="s">
        <v>20</v>
      </c>
      <c r="AE2729" s="80" t="s">
        <v>7</v>
      </c>
      <c r="AF2729" s="80" t="s">
        <v>145</v>
      </c>
      <c r="AG2729" s="80">
        <v>8270.5677389502525</v>
      </c>
      <c r="AH2729" s="80" t="s">
        <v>33</v>
      </c>
      <c r="AI2729">
        <f t="shared" si="113"/>
        <v>2020</v>
      </c>
    </row>
    <row r="2730" spans="27:35" x14ac:dyDescent="0.3">
      <c r="AA2730" s="80" t="s">
        <v>155</v>
      </c>
      <c r="AB2730" s="80" t="s">
        <v>147</v>
      </c>
      <c r="AC2730" s="80" t="s">
        <v>61</v>
      </c>
      <c r="AD2730" s="80" t="s">
        <v>20</v>
      </c>
      <c r="AE2730" s="80" t="s">
        <v>14</v>
      </c>
      <c r="AF2730" s="80" t="s">
        <v>145</v>
      </c>
      <c r="AG2730" s="80">
        <v>2761.3849399387836</v>
      </c>
      <c r="AH2730" s="80" t="s">
        <v>33</v>
      </c>
      <c r="AI2730">
        <f t="shared" si="113"/>
        <v>2020</v>
      </c>
    </row>
    <row r="2731" spans="27:35" x14ac:dyDescent="0.3">
      <c r="AA2731" s="80" t="s">
        <v>155</v>
      </c>
      <c r="AB2731" s="80" t="s">
        <v>147</v>
      </c>
      <c r="AC2731" s="80" t="s">
        <v>61</v>
      </c>
      <c r="AD2731" s="80" t="s">
        <v>20</v>
      </c>
      <c r="AE2731" s="80" t="s">
        <v>6</v>
      </c>
      <c r="AF2731" s="80" t="s">
        <v>145</v>
      </c>
      <c r="AG2731" s="80">
        <v>275</v>
      </c>
      <c r="AH2731" s="80" t="s">
        <v>33</v>
      </c>
      <c r="AI2731">
        <f t="shared" si="113"/>
        <v>2020</v>
      </c>
    </row>
    <row r="2732" spans="27:35" x14ac:dyDescent="0.3">
      <c r="AA2732" s="80" t="s">
        <v>155</v>
      </c>
      <c r="AB2732" s="80" t="s">
        <v>147</v>
      </c>
      <c r="AC2732" s="80" t="s">
        <v>61</v>
      </c>
      <c r="AD2732" s="80" t="s">
        <v>24</v>
      </c>
      <c r="AE2732" s="80" t="s">
        <v>22</v>
      </c>
      <c r="AF2732" s="80" t="s">
        <v>145</v>
      </c>
      <c r="AG2732" s="80">
        <v>1131.2892440110445</v>
      </c>
      <c r="AH2732" s="80" t="s">
        <v>33</v>
      </c>
      <c r="AI2732">
        <f t="shared" si="113"/>
        <v>2020</v>
      </c>
    </row>
    <row r="2733" spans="27:35" x14ac:dyDescent="0.3">
      <c r="AA2733" s="80" t="s">
        <v>155</v>
      </c>
      <c r="AB2733" s="80" t="s">
        <v>147</v>
      </c>
      <c r="AC2733" s="80" t="s">
        <v>61</v>
      </c>
      <c r="AD2733" s="80" t="s">
        <v>24</v>
      </c>
      <c r="AE2733" s="80" t="s">
        <v>23</v>
      </c>
      <c r="AF2733" s="80" t="s">
        <v>149</v>
      </c>
      <c r="AG2733" s="80">
        <v>3</v>
      </c>
      <c r="AH2733" s="80" t="s">
        <v>33</v>
      </c>
      <c r="AI2733">
        <f t="shared" si="113"/>
        <v>2020</v>
      </c>
    </row>
    <row r="2734" spans="27:35" x14ac:dyDescent="0.3">
      <c r="AA2734" s="80" t="s">
        <v>155</v>
      </c>
      <c r="AB2734" s="80" t="s">
        <v>147</v>
      </c>
      <c r="AC2734" s="80" t="s">
        <v>61</v>
      </c>
      <c r="AD2734" s="80" t="s">
        <v>24</v>
      </c>
      <c r="AE2734" s="80" t="s">
        <v>23</v>
      </c>
      <c r="AF2734" s="80" t="s">
        <v>145</v>
      </c>
      <c r="AG2734" s="80">
        <v>792.35160994529724</v>
      </c>
      <c r="AH2734" s="80" t="s">
        <v>33</v>
      </c>
      <c r="AI2734">
        <f t="shared" si="113"/>
        <v>2020</v>
      </c>
    </row>
    <row r="2735" spans="27:35" x14ac:dyDescent="0.3">
      <c r="AA2735" s="80" t="s">
        <v>155</v>
      </c>
      <c r="AB2735" s="80" t="s">
        <v>147</v>
      </c>
      <c r="AC2735" s="80" t="s">
        <v>61</v>
      </c>
      <c r="AD2735" s="80" t="s">
        <v>116</v>
      </c>
      <c r="AE2735" s="80" t="s">
        <v>22</v>
      </c>
      <c r="AF2735" s="80" t="s">
        <v>145</v>
      </c>
      <c r="AG2735" s="80">
        <v>3408.973102953285</v>
      </c>
      <c r="AH2735" s="80" t="s">
        <v>33</v>
      </c>
      <c r="AI2735">
        <f t="shared" si="113"/>
        <v>2020</v>
      </c>
    </row>
    <row r="2736" spans="27:35" x14ac:dyDescent="0.3">
      <c r="AA2736" s="80" t="s">
        <v>155</v>
      </c>
      <c r="AB2736" s="80" t="s">
        <v>147</v>
      </c>
      <c r="AC2736" s="80" t="s">
        <v>61</v>
      </c>
      <c r="AD2736" s="80" t="s">
        <v>116</v>
      </c>
      <c r="AE2736" s="80" t="s">
        <v>23</v>
      </c>
      <c r="AF2736" s="80" t="s">
        <v>145</v>
      </c>
      <c r="AG2736" s="80">
        <v>2886.7827839553356</v>
      </c>
      <c r="AH2736" s="80" t="s">
        <v>33</v>
      </c>
      <c r="AI2736">
        <f t="shared" si="113"/>
        <v>2020</v>
      </c>
    </row>
    <row r="2737" spans="27:35" x14ac:dyDescent="0.3">
      <c r="AA2737" s="80" t="s">
        <v>155</v>
      </c>
      <c r="AB2737" s="80" t="s">
        <v>147</v>
      </c>
      <c r="AC2737" s="80" t="s">
        <v>61</v>
      </c>
      <c r="AD2737" s="80" t="s">
        <v>26</v>
      </c>
      <c r="AE2737" s="80" t="s">
        <v>18</v>
      </c>
      <c r="AF2737" s="80" t="s">
        <v>145</v>
      </c>
      <c r="AG2737" s="80">
        <v>8898.2171328216791</v>
      </c>
      <c r="AH2737" s="80" t="s">
        <v>33</v>
      </c>
      <c r="AI2737">
        <f t="shared" si="113"/>
        <v>2020</v>
      </c>
    </row>
    <row r="2738" spans="27:35" x14ac:dyDescent="0.3">
      <c r="AA2738" s="80" t="s">
        <v>155</v>
      </c>
      <c r="AB2738" s="80" t="s">
        <v>147</v>
      </c>
      <c r="AC2738" s="80" t="s">
        <v>61</v>
      </c>
      <c r="AD2738" s="80" t="s">
        <v>26</v>
      </c>
      <c r="AE2738" s="80" t="s">
        <v>19</v>
      </c>
      <c r="AF2738" s="80" t="s">
        <v>145</v>
      </c>
      <c r="AG2738" s="80">
        <v>10351.193512964994</v>
      </c>
      <c r="AH2738" s="80" t="s">
        <v>33</v>
      </c>
      <c r="AI2738">
        <f t="shared" si="113"/>
        <v>2020</v>
      </c>
    </row>
    <row r="2739" spans="27:35" x14ac:dyDescent="0.3">
      <c r="AA2739" s="80" t="s">
        <v>155</v>
      </c>
      <c r="AB2739" s="80" t="s">
        <v>147</v>
      </c>
      <c r="AC2739" s="80" t="s">
        <v>61</v>
      </c>
      <c r="AD2739" s="80" t="s">
        <v>26</v>
      </c>
      <c r="AE2739" s="80" t="s">
        <v>17</v>
      </c>
      <c r="AF2739" s="80" t="s">
        <v>145</v>
      </c>
      <c r="AG2739" s="80">
        <v>932.96774101257324</v>
      </c>
      <c r="AH2739" s="80" t="s">
        <v>33</v>
      </c>
      <c r="AI2739">
        <f t="shared" si="113"/>
        <v>2020</v>
      </c>
    </row>
    <row r="2740" spans="27:35" x14ac:dyDescent="0.3">
      <c r="AA2740" s="80" t="s">
        <v>155</v>
      </c>
      <c r="AB2740" s="80" t="s">
        <v>147</v>
      </c>
      <c r="AC2740" s="80" t="s">
        <v>61</v>
      </c>
      <c r="AD2740" s="80" t="s">
        <v>25</v>
      </c>
      <c r="AE2740" s="80" t="s">
        <v>18</v>
      </c>
      <c r="AF2740" s="80" t="s">
        <v>145</v>
      </c>
      <c r="AG2740" s="80">
        <v>136</v>
      </c>
      <c r="AH2740" s="80" t="s">
        <v>33</v>
      </c>
      <c r="AI2740">
        <f t="shared" si="113"/>
        <v>2020</v>
      </c>
    </row>
    <row r="2741" spans="27:35" x14ac:dyDescent="0.3">
      <c r="AA2741" s="80" t="s">
        <v>155</v>
      </c>
      <c r="AB2741" s="80" t="s">
        <v>147</v>
      </c>
      <c r="AC2741" s="80" t="s">
        <v>61</v>
      </c>
      <c r="AD2741" s="80" t="s">
        <v>25</v>
      </c>
      <c r="AE2741" s="80" t="s">
        <v>19</v>
      </c>
      <c r="AF2741" s="80" t="s">
        <v>145</v>
      </c>
      <c r="AG2741" s="80">
        <v>1628.5666660070419</v>
      </c>
      <c r="AH2741" s="80" t="s">
        <v>33</v>
      </c>
      <c r="AI2741">
        <f t="shared" si="113"/>
        <v>2020</v>
      </c>
    </row>
    <row r="2742" spans="27:35" x14ac:dyDescent="0.3">
      <c r="AA2742" s="80" t="s">
        <v>155</v>
      </c>
      <c r="AB2742" s="80" t="s">
        <v>147</v>
      </c>
      <c r="AC2742" s="80" t="s">
        <v>61</v>
      </c>
      <c r="AD2742" s="80" t="s">
        <v>25</v>
      </c>
      <c r="AE2742" s="80" t="s">
        <v>17</v>
      </c>
      <c r="AF2742" s="80" t="s">
        <v>145</v>
      </c>
      <c r="AG2742" s="80">
        <v>701</v>
      </c>
      <c r="AH2742" s="80" t="s">
        <v>33</v>
      </c>
      <c r="AI2742">
        <f t="shared" si="113"/>
        <v>2020</v>
      </c>
    </row>
    <row r="2743" spans="27:35" x14ac:dyDescent="0.3">
      <c r="AA2743" s="80" t="s">
        <v>155</v>
      </c>
      <c r="AB2743" s="80" t="s">
        <v>147</v>
      </c>
      <c r="AC2743" s="80" t="s">
        <v>61</v>
      </c>
      <c r="AD2743" s="80" t="s">
        <v>16</v>
      </c>
      <c r="AE2743" s="80" t="s">
        <v>18</v>
      </c>
      <c r="AF2743" s="80" t="s">
        <v>149</v>
      </c>
      <c r="AG2743" s="80">
        <v>10</v>
      </c>
      <c r="AH2743" s="80" t="s">
        <v>33</v>
      </c>
      <c r="AI2743">
        <f t="shared" si="113"/>
        <v>2020</v>
      </c>
    </row>
    <row r="2744" spans="27:35" x14ac:dyDescent="0.3">
      <c r="AA2744" s="80" t="s">
        <v>155</v>
      </c>
      <c r="AB2744" s="80" t="s">
        <v>147</v>
      </c>
      <c r="AC2744" s="80" t="s">
        <v>61</v>
      </c>
      <c r="AD2744" s="80" t="s">
        <v>16</v>
      </c>
      <c r="AE2744" s="80" t="s">
        <v>18</v>
      </c>
      <c r="AF2744" s="80" t="s">
        <v>145</v>
      </c>
      <c r="AG2744" s="80">
        <v>16342.943724803627</v>
      </c>
      <c r="AH2744" s="80" t="s">
        <v>33</v>
      </c>
      <c r="AI2744">
        <f t="shared" si="113"/>
        <v>2020</v>
      </c>
    </row>
    <row r="2745" spans="27:35" x14ac:dyDescent="0.3">
      <c r="AA2745" s="80" t="s">
        <v>155</v>
      </c>
      <c r="AB2745" s="80" t="s">
        <v>147</v>
      </c>
      <c r="AC2745" s="80" t="s">
        <v>61</v>
      </c>
      <c r="AD2745" s="80" t="s">
        <v>16</v>
      </c>
      <c r="AE2745" s="80" t="s">
        <v>19</v>
      </c>
      <c r="AF2745" s="80" t="s">
        <v>149</v>
      </c>
      <c r="AG2745" s="80">
        <v>1</v>
      </c>
      <c r="AH2745" s="80" t="s">
        <v>33</v>
      </c>
      <c r="AI2745">
        <f t="shared" si="113"/>
        <v>2020</v>
      </c>
    </row>
    <row r="2746" spans="27:35" x14ac:dyDescent="0.3">
      <c r="AA2746" s="80" t="s">
        <v>155</v>
      </c>
      <c r="AB2746" s="80" t="s">
        <v>147</v>
      </c>
      <c r="AC2746" s="80" t="s">
        <v>61</v>
      </c>
      <c r="AD2746" s="80" t="s">
        <v>16</v>
      </c>
      <c r="AE2746" s="80" t="s">
        <v>19</v>
      </c>
      <c r="AF2746" s="80" t="s">
        <v>145</v>
      </c>
      <c r="AG2746" s="80">
        <v>7063.8472159057856</v>
      </c>
      <c r="AH2746" s="80" t="s">
        <v>33</v>
      </c>
      <c r="AI2746">
        <f t="shared" si="113"/>
        <v>2020</v>
      </c>
    </row>
    <row r="2747" spans="27:35" x14ac:dyDescent="0.3">
      <c r="AA2747" s="80" t="s">
        <v>155</v>
      </c>
      <c r="AB2747" s="80" t="s">
        <v>147</v>
      </c>
      <c r="AC2747" s="80" t="s">
        <v>61</v>
      </c>
      <c r="AD2747" s="80" t="s">
        <v>16</v>
      </c>
      <c r="AE2747" s="80" t="s">
        <v>17</v>
      </c>
      <c r="AF2747" s="80" t="s">
        <v>145</v>
      </c>
      <c r="AG2747" s="80">
        <v>3601.7676898911595</v>
      </c>
      <c r="AH2747" s="80" t="s">
        <v>33</v>
      </c>
      <c r="AI2747">
        <f t="shared" si="113"/>
        <v>2020</v>
      </c>
    </row>
    <row r="2748" spans="27:35" x14ac:dyDescent="0.3">
      <c r="AA2748" s="80" t="s">
        <v>155</v>
      </c>
      <c r="AB2748" s="80" t="s">
        <v>147</v>
      </c>
      <c r="AC2748" s="80" t="s">
        <v>61</v>
      </c>
      <c r="AD2748" s="80" t="s">
        <v>13</v>
      </c>
      <c r="AE2748" s="80" t="s">
        <v>5</v>
      </c>
      <c r="AF2748" s="80" t="s">
        <v>145</v>
      </c>
      <c r="AG2748" s="80">
        <v>80.974184945225716</v>
      </c>
      <c r="AH2748" s="80" t="s">
        <v>33</v>
      </c>
      <c r="AI2748">
        <f t="shared" si="113"/>
        <v>2020</v>
      </c>
    </row>
    <row r="2749" spans="27:35" x14ac:dyDescent="0.3">
      <c r="AA2749" s="80" t="s">
        <v>155</v>
      </c>
      <c r="AB2749" s="80" t="s">
        <v>147</v>
      </c>
      <c r="AC2749" s="80" t="s">
        <v>61</v>
      </c>
      <c r="AD2749" s="80" t="s">
        <v>13</v>
      </c>
      <c r="AE2749" s="80" t="s">
        <v>7</v>
      </c>
      <c r="AF2749" s="80" t="s">
        <v>145</v>
      </c>
      <c r="AG2749" s="80">
        <v>12032.689232904464</v>
      </c>
      <c r="AH2749" s="80">
        <v>0.66893296000000002</v>
      </c>
      <c r="AI2749">
        <f t="shared" si="113"/>
        <v>2020</v>
      </c>
    </row>
    <row r="2750" spans="27:35" x14ac:dyDescent="0.3">
      <c r="AA2750" s="80" t="s">
        <v>155</v>
      </c>
      <c r="AB2750" s="80" t="s">
        <v>147</v>
      </c>
      <c r="AC2750" s="80" t="s">
        <v>61</v>
      </c>
      <c r="AD2750" s="80" t="s">
        <v>13</v>
      </c>
      <c r="AE2750" s="80" t="s">
        <v>14</v>
      </c>
      <c r="AF2750" s="80" t="s">
        <v>145</v>
      </c>
      <c r="AG2750" s="80">
        <v>31610.198603138328</v>
      </c>
      <c r="AH2750" s="80">
        <v>1.13657809</v>
      </c>
      <c r="AI2750">
        <f t="shared" si="113"/>
        <v>2020</v>
      </c>
    </row>
    <row r="2751" spans="27:35" x14ac:dyDescent="0.3">
      <c r="AA2751" s="80" t="s">
        <v>155</v>
      </c>
      <c r="AB2751" s="80" t="s">
        <v>147</v>
      </c>
      <c r="AC2751" s="80" t="s">
        <v>61</v>
      </c>
      <c r="AD2751" s="80" t="s">
        <v>13</v>
      </c>
      <c r="AE2751" s="80" t="s">
        <v>6</v>
      </c>
      <c r="AF2751" s="80" t="s">
        <v>145</v>
      </c>
      <c r="AG2751" s="80">
        <v>373.96774101257324</v>
      </c>
      <c r="AH2751" s="80" t="s">
        <v>33</v>
      </c>
      <c r="AI2751">
        <f t="shared" si="113"/>
        <v>2020</v>
      </c>
    </row>
    <row r="2752" spans="27:35" x14ac:dyDescent="0.3">
      <c r="AA2752" s="80" t="s">
        <v>155</v>
      </c>
      <c r="AB2752" s="80" t="s">
        <v>147</v>
      </c>
      <c r="AC2752" s="80" t="s">
        <v>61</v>
      </c>
      <c r="AD2752" s="80" t="s">
        <v>15</v>
      </c>
      <c r="AE2752" s="80" t="s">
        <v>14</v>
      </c>
      <c r="AF2752" s="80" t="s">
        <v>145</v>
      </c>
      <c r="AG2752" s="80">
        <v>21270.093479875475</v>
      </c>
      <c r="AH2752" s="80">
        <v>1.01149742</v>
      </c>
      <c r="AI2752">
        <f t="shared" si="113"/>
        <v>2020</v>
      </c>
    </row>
    <row r="2753" spans="27:35" x14ac:dyDescent="0.3">
      <c r="AA2753" s="80" t="s">
        <v>155</v>
      </c>
      <c r="AB2753" s="80" t="s">
        <v>147</v>
      </c>
      <c r="AC2753" s="80" t="s">
        <v>61</v>
      </c>
      <c r="AD2753" s="80" t="s">
        <v>15</v>
      </c>
      <c r="AE2753" s="80" t="s">
        <v>12</v>
      </c>
      <c r="AF2753" s="80" t="s">
        <v>145</v>
      </c>
      <c r="AG2753" s="80">
        <v>860.69999998807907</v>
      </c>
      <c r="AH2753" s="80">
        <v>0.50352216000000005</v>
      </c>
      <c r="AI2753">
        <f t="shared" si="113"/>
        <v>2020</v>
      </c>
    </row>
    <row r="2754" spans="27:35" x14ac:dyDescent="0.3">
      <c r="AA2754" s="80" t="s">
        <v>155</v>
      </c>
      <c r="AB2754" s="80" t="s">
        <v>147</v>
      </c>
      <c r="AC2754" s="80" t="s">
        <v>61</v>
      </c>
      <c r="AD2754" s="80" t="s">
        <v>4</v>
      </c>
      <c r="AE2754" s="80" t="s">
        <v>5</v>
      </c>
      <c r="AF2754" s="80" t="s">
        <v>145</v>
      </c>
      <c r="AG2754" s="80">
        <v>7260.1113466732204</v>
      </c>
      <c r="AH2754" s="80" t="s">
        <v>33</v>
      </c>
      <c r="AI2754">
        <f t="shared" si="113"/>
        <v>2020</v>
      </c>
    </row>
    <row r="2755" spans="27:35" x14ac:dyDescent="0.3">
      <c r="AA2755" s="80" t="s">
        <v>155</v>
      </c>
      <c r="AB2755" s="80" t="s">
        <v>147</v>
      </c>
      <c r="AC2755" s="80" t="s">
        <v>61</v>
      </c>
      <c r="AD2755" s="80" t="s">
        <v>4</v>
      </c>
      <c r="AE2755" s="80" t="s">
        <v>7</v>
      </c>
      <c r="AF2755" s="80" t="s">
        <v>145</v>
      </c>
      <c r="AG2755" s="80">
        <v>385207.53555830196</v>
      </c>
      <c r="AH2755" s="80">
        <v>0.80437396999999999</v>
      </c>
      <c r="AI2755">
        <f t="shared" si="113"/>
        <v>2020</v>
      </c>
    </row>
    <row r="2756" spans="27:35" x14ac:dyDescent="0.3">
      <c r="AA2756" s="80" t="s">
        <v>155</v>
      </c>
      <c r="AB2756" s="80" t="s">
        <v>147</v>
      </c>
      <c r="AC2756" s="80" t="s">
        <v>61</v>
      </c>
      <c r="AD2756" s="80" t="s">
        <v>4</v>
      </c>
      <c r="AE2756" s="80" t="s">
        <v>8</v>
      </c>
      <c r="AF2756" s="80" t="s">
        <v>145</v>
      </c>
      <c r="AG2756" s="80">
        <v>150042.01692163199</v>
      </c>
      <c r="AH2756" s="80">
        <v>1.42574545</v>
      </c>
      <c r="AI2756">
        <f t="shared" si="113"/>
        <v>2020</v>
      </c>
    </row>
    <row r="2757" spans="27:35" x14ac:dyDescent="0.3">
      <c r="AA2757" s="80" t="s">
        <v>155</v>
      </c>
      <c r="AB2757" s="80" t="s">
        <v>147</v>
      </c>
      <c r="AC2757" s="80" t="s">
        <v>61</v>
      </c>
      <c r="AD2757" s="80" t="s">
        <v>4</v>
      </c>
      <c r="AE2757" s="80" t="s">
        <v>9</v>
      </c>
      <c r="AF2757" s="80" t="s">
        <v>145</v>
      </c>
      <c r="AG2757" s="80">
        <v>88493.953758958727</v>
      </c>
      <c r="AH2757" s="80">
        <v>0.82189584999999998</v>
      </c>
      <c r="AI2757">
        <f t="shared" si="113"/>
        <v>2020</v>
      </c>
    </row>
    <row r="2758" spans="27:35" x14ac:dyDescent="0.3">
      <c r="AA2758" s="80" t="s">
        <v>155</v>
      </c>
      <c r="AB2758" s="80" t="s">
        <v>147</v>
      </c>
      <c r="AC2758" s="80" t="s">
        <v>61</v>
      </c>
      <c r="AD2758" s="80" t="s">
        <v>4</v>
      </c>
      <c r="AE2758" s="80" t="s">
        <v>6</v>
      </c>
      <c r="AF2758" s="80" t="s">
        <v>145</v>
      </c>
      <c r="AG2758" s="80">
        <v>26666.043926980346</v>
      </c>
      <c r="AH2758" s="80" t="s">
        <v>33</v>
      </c>
      <c r="AI2758">
        <f t="shared" si="113"/>
        <v>2020</v>
      </c>
    </row>
    <row r="2759" spans="27:35" x14ac:dyDescent="0.3">
      <c r="AA2759" s="80" t="s">
        <v>155</v>
      </c>
      <c r="AB2759" s="80" t="s">
        <v>147</v>
      </c>
      <c r="AC2759" s="80" t="s">
        <v>61</v>
      </c>
      <c r="AD2759" s="80" t="s">
        <v>4</v>
      </c>
      <c r="AE2759" s="80" t="s">
        <v>10</v>
      </c>
      <c r="AF2759" s="80" t="s">
        <v>145</v>
      </c>
      <c r="AG2759" s="80">
        <v>4006.6999251395464</v>
      </c>
      <c r="AH2759" s="80">
        <v>2.7510394900000001</v>
      </c>
      <c r="AI2759">
        <f t="shared" si="113"/>
        <v>2020</v>
      </c>
    </row>
    <row r="2760" spans="27:35" x14ac:dyDescent="0.3">
      <c r="AA2760" s="80" t="s">
        <v>155</v>
      </c>
      <c r="AB2760" s="80" t="s">
        <v>147</v>
      </c>
      <c r="AC2760" s="80" t="s">
        <v>61</v>
      </c>
      <c r="AD2760" s="80" t="s">
        <v>11</v>
      </c>
      <c r="AE2760" s="80" t="s">
        <v>8</v>
      </c>
      <c r="AF2760" s="80" t="s">
        <v>145</v>
      </c>
      <c r="AG2760" s="80">
        <v>22655.587962310761</v>
      </c>
      <c r="AH2760" s="80">
        <v>0.98556988999999995</v>
      </c>
      <c r="AI2760">
        <f t="shared" si="113"/>
        <v>2020</v>
      </c>
    </row>
    <row r="2761" spans="27:35" x14ac:dyDescent="0.3">
      <c r="AA2761" s="80" t="s">
        <v>155</v>
      </c>
      <c r="AB2761" s="80" t="s">
        <v>147</v>
      </c>
      <c r="AC2761" s="80" t="s">
        <v>61</v>
      </c>
      <c r="AD2761" s="80" t="s">
        <v>11</v>
      </c>
      <c r="AE2761" s="80" t="s">
        <v>9</v>
      </c>
      <c r="AF2761" s="80" t="s">
        <v>145</v>
      </c>
      <c r="AG2761" s="80">
        <v>6722.9848920032382</v>
      </c>
      <c r="AH2761" s="80">
        <v>0.70269406000000001</v>
      </c>
      <c r="AI2761">
        <f t="shared" si="113"/>
        <v>2020</v>
      </c>
    </row>
    <row r="2762" spans="27:35" x14ac:dyDescent="0.3">
      <c r="AA2762" s="80" t="s">
        <v>155</v>
      </c>
      <c r="AB2762" s="80" t="s">
        <v>147</v>
      </c>
      <c r="AC2762" s="80" t="s">
        <v>61</v>
      </c>
      <c r="AD2762" s="80" t="s">
        <v>11</v>
      </c>
      <c r="AE2762" s="80" t="s">
        <v>10</v>
      </c>
      <c r="AF2762" s="80" t="s">
        <v>145</v>
      </c>
      <c r="AG2762" s="80">
        <v>464.54730997607112</v>
      </c>
      <c r="AH2762" s="80">
        <v>1.5104402400000001</v>
      </c>
      <c r="AI2762">
        <f t="shared" ref="AI2762:AI2825" si="114">VALUE(LEFT(AA2762,4))</f>
        <v>2020</v>
      </c>
    </row>
    <row r="2763" spans="27:35" x14ac:dyDescent="0.3">
      <c r="AA2763" s="80" t="s">
        <v>155</v>
      </c>
      <c r="AB2763" s="80" t="s">
        <v>147</v>
      </c>
      <c r="AC2763" s="80" t="s">
        <v>61</v>
      </c>
      <c r="AD2763" s="80" t="s">
        <v>11</v>
      </c>
      <c r="AE2763" s="80" t="s">
        <v>12</v>
      </c>
      <c r="AF2763" s="80" t="s">
        <v>145</v>
      </c>
      <c r="AG2763" s="80">
        <v>3950.6333269774914</v>
      </c>
      <c r="AH2763" s="80">
        <v>0.69814485999999998</v>
      </c>
      <c r="AI2763">
        <f t="shared" si="114"/>
        <v>2020</v>
      </c>
    </row>
    <row r="2764" spans="27:35" x14ac:dyDescent="0.3">
      <c r="AA2764" s="80" t="s">
        <v>155</v>
      </c>
      <c r="AB2764" s="80" t="s">
        <v>147</v>
      </c>
      <c r="AC2764" s="80" t="s">
        <v>62</v>
      </c>
      <c r="AD2764" s="80" t="s">
        <v>27</v>
      </c>
      <c r="AE2764" s="80" t="s">
        <v>28</v>
      </c>
      <c r="AF2764" s="80" t="s">
        <v>145</v>
      </c>
      <c r="AG2764" s="80">
        <v>265.7741920016706</v>
      </c>
      <c r="AH2764" s="80" t="s">
        <v>33</v>
      </c>
      <c r="AI2764">
        <f t="shared" si="114"/>
        <v>2020</v>
      </c>
    </row>
    <row r="2765" spans="27:35" x14ac:dyDescent="0.3">
      <c r="AA2765" s="80" t="s">
        <v>155</v>
      </c>
      <c r="AB2765" s="80" t="s">
        <v>147</v>
      </c>
      <c r="AC2765" s="80" t="s">
        <v>62</v>
      </c>
      <c r="AD2765" s="80" t="s">
        <v>20</v>
      </c>
      <c r="AE2765" s="80" t="s">
        <v>5</v>
      </c>
      <c r="AF2765" s="80" t="s">
        <v>145</v>
      </c>
      <c r="AG2765" s="80">
        <v>12</v>
      </c>
      <c r="AH2765" s="80" t="s">
        <v>33</v>
      </c>
      <c r="AI2765">
        <f t="shared" si="114"/>
        <v>2020</v>
      </c>
    </row>
    <row r="2766" spans="27:35" x14ac:dyDescent="0.3">
      <c r="AA2766" s="80" t="s">
        <v>155</v>
      </c>
      <c r="AB2766" s="80" t="s">
        <v>147</v>
      </c>
      <c r="AC2766" s="80" t="s">
        <v>62</v>
      </c>
      <c r="AD2766" s="80" t="s">
        <v>20</v>
      </c>
      <c r="AE2766" s="80" t="s">
        <v>7</v>
      </c>
      <c r="AF2766" s="80" t="s">
        <v>145</v>
      </c>
      <c r="AG2766" s="80">
        <v>9058.2741870842874</v>
      </c>
      <c r="AH2766" s="80" t="s">
        <v>33</v>
      </c>
      <c r="AI2766">
        <f t="shared" si="114"/>
        <v>2020</v>
      </c>
    </row>
    <row r="2767" spans="27:35" x14ac:dyDescent="0.3">
      <c r="AA2767" s="80" t="s">
        <v>155</v>
      </c>
      <c r="AB2767" s="80" t="s">
        <v>147</v>
      </c>
      <c r="AC2767" s="80" t="s">
        <v>62</v>
      </c>
      <c r="AD2767" s="80" t="s">
        <v>20</v>
      </c>
      <c r="AE2767" s="80" t="s">
        <v>14</v>
      </c>
      <c r="AF2767" s="80" t="s">
        <v>145</v>
      </c>
      <c r="AG2767" s="80">
        <v>4073.5236529670656</v>
      </c>
      <c r="AH2767" s="80" t="s">
        <v>33</v>
      </c>
      <c r="AI2767">
        <f t="shared" si="114"/>
        <v>2020</v>
      </c>
    </row>
    <row r="2768" spans="27:35" x14ac:dyDescent="0.3">
      <c r="AA2768" s="80" t="s">
        <v>155</v>
      </c>
      <c r="AB2768" s="80" t="s">
        <v>147</v>
      </c>
      <c r="AC2768" s="80" t="s">
        <v>62</v>
      </c>
      <c r="AD2768" s="80" t="s">
        <v>20</v>
      </c>
      <c r="AE2768" s="80" t="s">
        <v>6</v>
      </c>
      <c r="AF2768" s="80" t="s">
        <v>145</v>
      </c>
      <c r="AG2768" s="80">
        <v>200.96774101257324</v>
      </c>
      <c r="AH2768" s="80" t="s">
        <v>33</v>
      </c>
      <c r="AI2768">
        <f t="shared" si="114"/>
        <v>2020</v>
      </c>
    </row>
    <row r="2769" spans="27:35" x14ac:dyDescent="0.3">
      <c r="AA2769" s="80" t="s">
        <v>155</v>
      </c>
      <c r="AB2769" s="80" t="s">
        <v>147</v>
      </c>
      <c r="AC2769" s="80" t="s">
        <v>62</v>
      </c>
      <c r="AD2769" s="80" t="s">
        <v>24</v>
      </c>
      <c r="AE2769" s="80" t="s">
        <v>22</v>
      </c>
      <c r="AF2769" s="80" t="s">
        <v>145</v>
      </c>
      <c r="AG2769" s="80">
        <v>1809.9021480083466</v>
      </c>
      <c r="AH2769" s="80" t="s">
        <v>33</v>
      </c>
      <c r="AI2769">
        <f t="shared" si="114"/>
        <v>2020</v>
      </c>
    </row>
    <row r="2770" spans="27:35" x14ac:dyDescent="0.3">
      <c r="AA2770" s="80" t="s">
        <v>155</v>
      </c>
      <c r="AB2770" s="80" t="s">
        <v>147</v>
      </c>
      <c r="AC2770" s="80" t="s">
        <v>62</v>
      </c>
      <c r="AD2770" s="80" t="s">
        <v>24</v>
      </c>
      <c r="AE2770" s="80" t="s">
        <v>23</v>
      </c>
      <c r="AF2770" s="80" t="s">
        <v>145</v>
      </c>
      <c r="AG2770" s="80">
        <v>1783.4795659184456</v>
      </c>
      <c r="AH2770" s="80" t="s">
        <v>33</v>
      </c>
      <c r="AI2770">
        <f t="shared" si="114"/>
        <v>2020</v>
      </c>
    </row>
    <row r="2771" spans="27:35" x14ac:dyDescent="0.3">
      <c r="AA2771" s="80" t="s">
        <v>155</v>
      </c>
      <c r="AB2771" s="80" t="s">
        <v>147</v>
      </c>
      <c r="AC2771" s="80" t="s">
        <v>62</v>
      </c>
      <c r="AD2771" s="80" t="s">
        <v>116</v>
      </c>
      <c r="AE2771" s="80" t="s">
        <v>22</v>
      </c>
      <c r="AF2771" s="80" t="s">
        <v>145</v>
      </c>
      <c r="AG2771" s="80">
        <v>5476.6333089955151</v>
      </c>
      <c r="AH2771" s="80" t="s">
        <v>33</v>
      </c>
      <c r="AI2771">
        <f t="shared" si="114"/>
        <v>2020</v>
      </c>
    </row>
    <row r="2772" spans="27:35" x14ac:dyDescent="0.3">
      <c r="AA2772" s="80" t="s">
        <v>155</v>
      </c>
      <c r="AB2772" s="80" t="s">
        <v>147</v>
      </c>
      <c r="AC2772" s="80" t="s">
        <v>62</v>
      </c>
      <c r="AD2772" s="80" t="s">
        <v>116</v>
      </c>
      <c r="AE2772" s="80" t="s">
        <v>23</v>
      </c>
      <c r="AF2772" s="80" t="s">
        <v>149</v>
      </c>
      <c r="AG2772" s="80">
        <v>3</v>
      </c>
      <c r="AH2772" s="80" t="s">
        <v>33</v>
      </c>
      <c r="AI2772">
        <f t="shared" si="114"/>
        <v>2020</v>
      </c>
    </row>
    <row r="2773" spans="27:35" x14ac:dyDescent="0.3">
      <c r="AA2773" s="80" t="s">
        <v>155</v>
      </c>
      <c r="AB2773" s="80" t="s">
        <v>147</v>
      </c>
      <c r="AC2773" s="80" t="s">
        <v>62</v>
      </c>
      <c r="AD2773" s="80" t="s">
        <v>116</v>
      </c>
      <c r="AE2773" s="80" t="s">
        <v>23</v>
      </c>
      <c r="AF2773" s="80" t="s">
        <v>145</v>
      </c>
      <c r="AG2773" s="80">
        <v>6798.2569739446044</v>
      </c>
      <c r="AH2773" s="80" t="s">
        <v>33</v>
      </c>
      <c r="AI2773">
        <f t="shared" si="114"/>
        <v>2020</v>
      </c>
    </row>
    <row r="2774" spans="27:35" x14ac:dyDescent="0.3">
      <c r="AA2774" s="80" t="s">
        <v>155</v>
      </c>
      <c r="AB2774" s="80" t="s">
        <v>147</v>
      </c>
      <c r="AC2774" s="80" t="s">
        <v>62</v>
      </c>
      <c r="AD2774" s="80" t="s">
        <v>26</v>
      </c>
      <c r="AE2774" s="80" t="s">
        <v>18</v>
      </c>
      <c r="AF2774" s="80" t="s">
        <v>145</v>
      </c>
      <c r="AG2774" s="80">
        <v>19753.579851403832</v>
      </c>
      <c r="AH2774" s="80" t="s">
        <v>33</v>
      </c>
      <c r="AI2774">
        <f t="shared" si="114"/>
        <v>2020</v>
      </c>
    </row>
    <row r="2775" spans="27:35" x14ac:dyDescent="0.3">
      <c r="AA2775" s="80" t="s">
        <v>155</v>
      </c>
      <c r="AB2775" s="80" t="s">
        <v>147</v>
      </c>
      <c r="AC2775" s="80" t="s">
        <v>62</v>
      </c>
      <c r="AD2775" s="80" t="s">
        <v>26</v>
      </c>
      <c r="AE2775" s="80" t="s">
        <v>19</v>
      </c>
      <c r="AF2775" s="80" t="s">
        <v>145</v>
      </c>
      <c r="AG2775" s="80">
        <v>26572.019894838333</v>
      </c>
      <c r="AH2775" s="80" t="s">
        <v>33</v>
      </c>
      <c r="AI2775">
        <f t="shared" si="114"/>
        <v>2020</v>
      </c>
    </row>
    <row r="2776" spans="27:35" x14ac:dyDescent="0.3">
      <c r="AA2776" s="80" t="s">
        <v>155</v>
      </c>
      <c r="AB2776" s="80" t="s">
        <v>147</v>
      </c>
      <c r="AC2776" s="80" t="s">
        <v>62</v>
      </c>
      <c r="AD2776" s="80" t="s">
        <v>26</v>
      </c>
      <c r="AE2776" s="80" t="s">
        <v>17</v>
      </c>
      <c r="AF2776" s="80" t="s">
        <v>145</v>
      </c>
      <c r="AG2776" s="80">
        <v>1219.7096679471433</v>
      </c>
      <c r="AH2776" s="80" t="s">
        <v>33</v>
      </c>
      <c r="AI2776">
        <f t="shared" si="114"/>
        <v>2020</v>
      </c>
    </row>
    <row r="2777" spans="27:35" x14ac:dyDescent="0.3">
      <c r="AA2777" s="80" t="s">
        <v>155</v>
      </c>
      <c r="AB2777" s="80" t="s">
        <v>147</v>
      </c>
      <c r="AC2777" s="80" t="s">
        <v>62</v>
      </c>
      <c r="AD2777" s="80" t="s">
        <v>25</v>
      </c>
      <c r="AE2777" s="80" t="s">
        <v>18</v>
      </c>
      <c r="AF2777" s="80" t="s">
        <v>145</v>
      </c>
      <c r="AG2777" s="80">
        <v>507</v>
      </c>
      <c r="AH2777" s="80" t="s">
        <v>33</v>
      </c>
      <c r="AI2777">
        <f t="shared" si="114"/>
        <v>2020</v>
      </c>
    </row>
    <row r="2778" spans="27:35" x14ac:dyDescent="0.3">
      <c r="AA2778" s="80" t="s">
        <v>155</v>
      </c>
      <c r="AB2778" s="80" t="s">
        <v>147</v>
      </c>
      <c r="AC2778" s="80" t="s">
        <v>62</v>
      </c>
      <c r="AD2778" s="80" t="s">
        <v>25</v>
      </c>
      <c r="AE2778" s="80" t="s">
        <v>19</v>
      </c>
      <c r="AF2778" s="80" t="s">
        <v>149</v>
      </c>
      <c r="AG2778" s="80">
        <v>3</v>
      </c>
      <c r="AH2778" s="80" t="s">
        <v>33</v>
      </c>
      <c r="AI2778">
        <f t="shared" si="114"/>
        <v>2020</v>
      </c>
    </row>
    <row r="2779" spans="27:35" x14ac:dyDescent="0.3">
      <c r="AA2779" s="80" t="s">
        <v>155</v>
      </c>
      <c r="AB2779" s="80" t="s">
        <v>147</v>
      </c>
      <c r="AC2779" s="80" t="s">
        <v>62</v>
      </c>
      <c r="AD2779" s="80" t="s">
        <v>25</v>
      </c>
      <c r="AE2779" s="80" t="s">
        <v>19</v>
      </c>
      <c r="AF2779" s="80" t="s">
        <v>145</v>
      </c>
      <c r="AG2779" s="80">
        <v>4210.9677410125732</v>
      </c>
      <c r="AH2779" s="80" t="s">
        <v>33</v>
      </c>
      <c r="AI2779">
        <f t="shared" si="114"/>
        <v>2020</v>
      </c>
    </row>
    <row r="2780" spans="27:35" x14ac:dyDescent="0.3">
      <c r="AA2780" s="80" t="s">
        <v>155</v>
      </c>
      <c r="AB2780" s="80" t="s">
        <v>147</v>
      </c>
      <c r="AC2780" s="80" t="s">
        <v>62</v>
      </c>
      <c r="AD2780" s="80" t="s">
        <v>25</v>
      </c>
      <c r="AE2780" s="80" t="s">
        <v>17</v>
      </c>
      <c r="AF2780" s="80" t="s">
        <v>145</v>
      </c>
      <c r="AG2780" s="80">
        <v>1168</v>
      </c>
      <c r="AH2780" s="80" t="s">
        <v>33</v>
      </c>
      <c r="AI2780">
        <f t="shared" si="114"/>
        <v>2020</v>
      </c>
    </row>
    <row r="2781" spans="27:35" x14ac:dyDescent="0.3">
      <c r="AA2781" s="80" t="s">
        <v>155</v>
      </c>
      <c r="AB2781" s="80" t="s">
        <v>147</v>
      </c>
      <c r="AC2781" s="80" t="s">
        <v>62</v>
      </c>
      <c r="AD2781" s="80" t="s">
        <v>16</v>
      </c>
      <c r="AE2781" s="80" t="s">
        <v>18</v>
      </c>
      <c r="AF2781" s="80" t="s">
        <v>149</v>
      </c>
      <c r="AG2781" s="80">
        <v>3</v>
      </c>
      <c r="AH2781" s="80" t="s">
        <v>33</v>
      </c>
      <c r="AI2781">
        <f t="shared" si="114"/>
        <v>2020</v>
      </c>
    </row>
    <row r="2782" spans="27:35" x14ac:dyDescent="0.3">
      <c r="AA2782" s="80" t="s">
        <v>155</v>
      </c>
      <c r="AB2782" s="80" t="s">
        <v>147</v>
      </c>
      <c r="AC2782" s="80" t="s">
        <v>62</v>
      </c>
      <c r="AD2782" s="80" t="s">
        <v>16</v>
      </c>
      <c r="AE2782" s="80" t="s">
        <v>18</v>
      </c>
      <c r="AF2782" s="80" t="s">
        <v>145</v>
      </c>
      <c r="AG2782" s="80">
        <v>42700.911537196487</v>
      </c>
      <c r="AH2782" s="80" t="s">
        <v>33</v>
      </c>
      <c r="AI2782">
        <f t="shared" si="114"/>
        <v>2020</v>
      </c>
    </row>
    <row r="2783" spans="27:35" x14ac:dyDescent="0.3">
      <c r="AA2783" s="80" t="s">
        <v>155</v>
      </c>
      <c r="AB2783" s="80" t="s">
        <v>147</v>
      </c>
      <c r="AC2783" s="80" t="s">
        <v>62</v>
      </c>
      <c r="AD2783" s="80" t="s">
        <v>16</v>
      </c>
      <c r="AE2783" s="80" t="s">
        <v>19</v>
      </c>
      <c r="AF2783" s="80" t="s">
        <v>149</v>
      </c>
      <c r="AG2783" s="80">
        <v>3</v>
      </c>
      <c r="AH2783" s="80" t="s">
        <v>33</v>
      </c>
      <c r="AI2783">
        <f t="shared" si="114"/>
        <v>2020</v>
      </c>
    </row>
    <row r="2784" spans="27:35" x14ac:dyDescent="0.3">
      <c r="AA2784" s="80" t="s">
        <v>155</v>
      </c>
      <c r="AB2784" s="80" t="s">
        <v>147</v>
      </c>
      <c r="AC2784" s="80" t="s">
        <v>62</v>
      </c>
      <c r="AD2784" s="80" t="s">
        <v>16</v>
      </c>
      <c r="AE2784" s="80" t="s">
        <v>19</v>
      </c>
      <c r="AF2784" s="80" t="s">
        <v>145</v>
      </c>
      <c r="AG2784" s="80">
        <v>34214.990707229823</v>
      </c>
      <c r="AH2784" s="80" t="s">
        <v>33</v>
      </c>
      <c r="AI2784">
        <f t="shared" si="114"/>
        <v>2020</v>
      </c>
    </row>
    <row r="2785" spans="27:35" x14ac:dyDescent="0.3">
      <c r="AA2785" s="80" t="s">
        <v>155</v>
      </c>
      <c r="AB2785" s="80" t="s">
        <v>147</v>
      </c>
      <c r="AC2785" s="80" t="s">
        <v>62</v>
      </c>
      <c r="AD2785" s="80" t="s">
        <v>16</v>
      </c>
      <c r="AE2785" s="80" t="s">
        <v>17</v>
      </c>
      <c r="AF2785" s="80" t="s">
        <v>145</v>
      </c>
      <c r="AG2785" s="80">
        <v>5731.0278839580715</v>
      </c>
      <c r="AH2785" s="80" t="s">
        <v>33</v>
      </c>
      <c r="AI2785">
        <f t="shared" si="114"/>
        <v>2020</v>
      </c>
    </row>
    <row r="2786" spans="27:35" x14ac:dyDescent="0.3">
      <c r="AA2786" s="80" t="s">
        <v>155</v>
      </c>
      <c r="AB2786" s="80" t="s">
        <v>147</v>
      </c>
      <c r="AC2786" s="80" t="s">
        <v>62</v>
      </c>
      <c r="AD2786" s="80" t="s">
        <v>13</v>
      </c>
      <c r="AE2786" s="80" t="s">
        <v>5</v>
      </c>
      <c r="AF2786" s="80" t="s">
        <v>145</v>
      </c>
      <c r="AG2786" s="80">
        <v>66.629024025052786</v>
      </c>
      <c r="AH2786" s="80" t="s">
        <v>33</v>
      </c>
      <c r="AI2786">
        <f t="shared" si="114"/>
        <v>2020</v>
      </c>
    </row>
    <row r="2787" spans="27:35" x14ac:dyDescent="0.3">
      <c r="AA2787" s="80" t="s">
        <v>155</v>
      </c>
      <c r="AB2787" s="80" t="s">
        <v>147</v>
      </c>
      <c r="AC2787" s="80" t="s">
        <v>62</v>
      </c>
      <c r="AD2787" s="80" t="s">
        <v>13</v>
      </c>
      <c r="AE2787" s="80" t="s">
        <v>7</v>
      </c>
      <c r="AF2787" s="80" t="s">
        <v>145</v>
      </c>
      <c r="AG2787" s="80">
        <v>16685.698906891048</v>
      </c>
      <c r="AH2787" s="80">
        <v>0.65773661999999999</v>
      </c>
      <c r="AI2787">
        <f t="shared" si="114"/>
        <v>2020</v>
      </c>
    </row>
    <row r="2788" spans="27:35" x14ac:dyDescent="0.3">
      <c r="AA2788" s="80" t="s">
        <v>155</v>
      </c>
      <c r="AB2788" s="80" t="s">
        <v>147</v>
      </c>
      <c r="AC2788" s="80" t="s">
        <v>62</v>
      </c>
      <c r="AD2788" s="80" t="s">
        <v>13</v>
      </c>
      <c r="AE2788" s="80" t="s">
        <v>14</v>
      </c>
      <c r="AF2788" s="80" t="s">
        <v>149</v>
      </c>
      <c r="AG2788" s="80">
        <v>3</v>
      </c>
      <c r="AH2788" s="80">
        <v>3.1660355999999998</v>
      </c>
      <c r="AI2788">
        <f t="shared" si="114"/>
        <v>2020</v>
      </c>
    </row>
    <row r="2789" spans="27:35" x14ac:dyDescent="0.3">
      <c r="AA2789" s="80" t="s">
        <v>155</v>
      </c>
      <c r="AB2789" s="80" t="s">
        <v>147</v>
      </c>
      <c r="AC2789" s="80" t="s">
        <v>62</v>
      </c>
      <c r="AD2789" s="80" t="s">
        <v>13</v>
      </c>
      <c r="AE2789" s="80" t="s">
        <v>14</v>
      </c>
      <c r="AF2789" s="80" t="s">
        <v>145</v>
      </c>
      <c r="AG2789" s="80">
        <v>63482.85741417855</v>
      </c>
      <c r="AH2789" s="80">
        <v>1.14663326</v>
      </c>
      <c r="AI2789">
        <f t="shared" si="114"/>
        <v>2020</v>
      </c>
    </row>
    <row r="2790" spans="27:35" x14ac:dyDescent="0.3">
      <c r="AA2790" s="80" t="s">
        <v>155</v>
      </c>
      <c r="AB2790" s="80" t="s">
        <v>147</v>
      </c>
      <c r="AC2790" s="80" t="s">
        <v>62</v>
      </c>
      <c r="AD2790" s="80" t="s">
        <v>13</v>
      </c>
      <c r="AE2790" s="80" t="s">
        <v>6</v>
      </c>
      <c r="AF2790" s="80" t="s">
        <v>145</v>
      </c>
      <c r="AG2790" s="80">
        <v>311.22580399364233</v>
      </c>
      <c r="AH2790" s="80" t="s">
        <v>33</v>
      </c>
      <c r="AI2790">
        <f t="shared" si="114"/>
        <v>2020</v>
      </c>
    </row>
    <row r="2791" spans="27:35" x14ac:dyDescent="0.3">
      <c r="AA2791" s="80" t="s">
        <v>155</v>
      </c>
      <c r="AB2791" s="80" t="s">
        <v>147</v>
      </c>
      <c r="AC2791" s="80" t="s">
        <v>62</v>
      </c>
      <c r="AD2791" s="80" t="s">
        <v>15</v>
      </c>
      <c r="AE2791" s="80" t="s">
        <v>14</v>
      </c>
      <c r="AF2791" s="80" t="s">
        <v>149</v>
      </c>
      <c r="AG2791" s="80">
        <v>1</v>
      </c>
      <c r="AH2791" s="80">
        <v>0.95351942000000001</v>
      </c>
      <c r="AI2791">
        <f t="shared" si="114"/>
        <v>2020</v>
      </c>
    </row>
    <row r="2792" spans="27:35" x14ac:dyDescent="0.3">
      <c r="AA2792" s="80" t="s">
        <v>155</v>
      </c>
      <c r="AB2792" s="80" t="s">
        <v>147</v>
      </c>
      <c r="AC2792" s="80" t="s">
        <v>62</v>
      </c>
      <c r="AD2792" s="80" t="s">
        <v>15</v>
      </c>
      <c r="AE2792" s="80" t="s">
        <v>14</v>
      </c>
      <c r="AF2792" s="80" t="s">
        <v>145</v>
      </c>
      <c r="AG2792" s="80">
        <v>66558.597753614187</v>
      </c>
      <c r="AH2792" s="80">
        <v>1.01227</v>
      </c>
      <c r="AI2792">
        <f t="shared" si="114"/>
        <v>2020</v>
      </c>
    </row>
    <row r="2793" spans="27:35" x14ac:dyDescent="0.3">
      <c r="AA2793" s="80" t="s">
        <v>155</v>
      </c>
      <c r="AB2793" s="80" t="s">
        <v>147</v>
      </c>
      <c r="AC2793" s="80" t="s">
        <v>62</v>
      </c>
      <c r="AD2793" s="80" t="s">
        <v>15</v>
      </c>
      <c r="AE2793" s="80" t="s">
        <v>12</v>
      </c>
      <c r="AF2793" s="80" t="s">
        <v>145</v>
      </c>
      <c r="AG2793" s="80">
        <v>1583</v>
      </c>
      <c r="AH2793" s="80">
        <v>0.48721555999999999</v>
      </c>
      <c r="AI2793">
        <f t="shared" si="114"/>
        <v>2020</v>
      </c>
    </row>
    <row r="2794" spans="27:35" x14ac:dyDescent="0.3">
      <c r="AA2794" s="80" t="s">
        <v>155</v>
      </c>
      <c r="AB2794" s="80" t="s">
        <v>147</v>
      </c>
      <c r="AC2794" s="80" t="s">
        <v>62</v>
      </c>
      <c r="AD2794" s="80" t="s">
        <v>4</v>
      </c>
      <c r="AE2794" s="80" t="s">
        <v>5</v>
      </c>
      <c r="AF2794" s="80" t="s">
        <v>145</v>
      </c>
      <c r="AG2794" s="80">
        <v>11940.018613710999</v>
      </c>
      <c r="AH2794" s="80" t="s">
        <v>33</v>
      </c>
      <c r="AI2794">
        <f t="shared" si="114"/>
        <v>2020</v>
      </c>
    </row>
    <row r="2795" spans="27:35" x14ac:dyDescent="0.3">
      <c r="AA2795" s="80" t="s">
        <v>155</v>
      </c>
      <c r="AB2795" s="80" t="s">
        <v>147</v>
      </c>
      <c r="AC2795" s="80" t="s">
        <v>62</v>
      </c>
      <c r="AD2795" s="80" t="s">
        <v>4</v>
      </c>
      <c r="AE2795" s="80" t="s">
        <v>7</v>
      </c>
      <c r="AF2795" s="80" t="s">
        <v>145</v>
      </c>
      <c r="AG2795" s="80">
        <v>634090.96641608328</v>
      </c>
      <c r="AH2795" s="80">
        <v>0.88674527000000003</v>
      </c>
      <c r="AI2795">
        <f t="shared" si="114"/>
        <v>2020</v>
      </c>
    </row>
    <row r="2796" spans="27:35" x14ac:dyDescent="0.3">
      <c r="AA2796" s="80" t="s">
        <v>155</v>
      </c>
      <c r="AB2796" s="80" t="s">
        <v>147</v>
      </c>
      <c r="AC2796" s="80" t="s">
        <v>62</v>
      </c>
      <c r="AD2796" s="80" t="s">
        <v>4</v>
      </c>
      <c r="AE2796" s="80" t="s">
        <v>8</v>
      </c>
      <c r="AF2796" s="80" t="s">
        <v>145</v>
      </c>
      <c r="AG2796" s="80">
        <v>281313.39397333935</v>
      </c>
      <c r="AH2796" s="80">
        <v>1.41816539</v>
      </c>
      <c r="AI2796">
        <f t="shared" si="114"/>
        <v>2020</v>
      </c>
    </row>
    <row r="2797" spans="27:35" x14ac:dyDescent="0.3">
      <c r="AA2797" s="80" t="s">
        <v>155</v>
      </c>
      <c r="AB2797" s="80" t="s">
        <v>147</v>
      </c>
      <c r="AC2797" s="80" t="s">
        <v>62</v>
      </c>
      <c r="AD2797" s="80" t="s">
        <v>4</v>
      </c>
      <c r="AE2797" s="80" t="s">
        <v>9</v>
      </c>
      <c r="AF2797" s="80" t="s">
        <v>145</v>
      </c>
      <c r="AG2797" s="80">
        <v>165171.73910441622</v>
      </c>
      <c r="AH2797" s="80">
        <v>0.86471032000000003</v>
      </c>
      <c r="AI2797">
        <f t="shared" si="114"/>
        <v>2020</v>
      </c>
    </row>
    <row r="2798" spans="27:35" x14ac:dyDescent="0.3">
      <c r="AA2798" s="80" t="s">
        <v>155</v>
      </c>
      <c r="AB2798" s="80" t="s">
        <v>147</v>
      </c>
      <c r="AC2798" s="80" t="s">
        <v>62</v>
      </c>
      <c r="AD2798" s="80" t="s">
        <v>4</v>
      </c>
      <c r="AE2798" s="80" t="s">
        <v>6</v>
      </c>
      <c r="AF2798" s="80" t="s">
        <v>145</v>
      </c>
      <c r="AG2798" s="80">
        <v>43477.539633229375</v>
      </c>
      <c r="AH2798" s="80" t="s">
        <v>33</v>
      </c>
      <c r="AI2798">
        <f t="shared" si="114"/>
        <v>2020</v>
      </c>
    </row>
    <row r="2799" spans="27:35" x14ac:dyDescent="0.3">
      <c r="AA2799" s="80" t="s">
        <v>155</v>
      </c>
      <c r="AB2799" s="80" t="s">
        <v>147</v>
      </c>
      <c r="AC2799" s="80" t="s">
        <v>62</v>
      </c>
      <c r="AD2799" s="80" t="s">
        <v>4</v>
      </c>
      <c r="AE2799" s="80" t="s">
        <v>10</v>
      </c>
      <c r="AF2799" s="80" t="s">
        <v>145</v>
      </c>
      <c r="AG2799" s="80">
        <v>7700.5665215365589</v>
      </c>
      <c r="AH2799" s="80">
        <v>2.4527182999999999</v>
      </c>
      <c r="AI2799">
        <f t="shared" si="114"/>
        <v>2020</v>
      </c>
    </row>
    <row r="2800" spans="27:35" x14ac:dyDescent="0.3">
      <c r="AA2800" s="80" t="s">
        <v>155</v>
      </c>
      <c r="AB2800" s="80" t="s">
        <v>147</v>
      </c>
      <c r="AC2800" s="80" t="s">
        <v>62</v>
      </c>
      <c r="AD2800" s="80" t="s">
        <v>11</v>
      </c>
      <c r="AE2800" s="80" t="s">
        <v>8</v>
      </c>
      <c r="AF2800" s="80" t="s">
        <v>145</v>
      </c>
      <c r="AG2800" s="80">
        <v>39921.436255421489</v>
      </c>
      <c r="AH2800" s="80">
        <v>0.97014999999999996</v>
      </c>
      <c r="AI2800">
        <f t="shared" si="114"/>
        <v>2020</v>
      </c>
    </row>
    <row r="2801" spans="27:35" x14ac:dyDescent="0.3">
      <c r="AA2801" s="80" t="s">
        <v>155</v>
      </c>
      <c r="AB2801" s="80" t="s">
        <v>147</v>
      </c>
      <c r="AC2801" s="80" t="s">
        <v>62</v>
      </c>
      <c r="AD2801" s="80" t="s">
        <v>11</v>
      </c>
      <c r="AE2801" s="80" t="s">
        <v>9</v>
      </c>
      <c r="AF2801" s="80" t="s">
        <v>145</v>
      </c>
      <c r="AG2801" s="80">
        <v>12449.303157214075</v>
      </c>
      <c r="AH2801" s="80">
        <v>0.66568176000000001</v>
      </c>
      <c r="AI2801">
        <f t="shared" si="114"/>
        <v>2020</v>
      </c>
    </row>
    <row r="2802" spans="27:35" x14ac:dyDescent="0.3">
      <c r="AA2802" s="80" t="s">
        <v>155</v>
      </c>
      <c r="AB2802" s="80" t="s">
        <v>147</v>
      </c>
      <c r="AC2802" s="80" t="s">
        <v>62</v>
      </c>
      <c r="AD2802" s="80" t="s">
        <v>11</v>
      </c>
      <c r="AE2802" s="80" t="s">
        <v>10</v>
      </c>
      <c r="AF2802" s="80" t="s">
        <v>145</v>
      </c>
      <c r="AG2802" s="80">
        <v>1047.4924640879035</v>
      </c>
      <c r="AH2802" s="80">
        <v>1.5507647200000001</v>
      </c>
      <c r="AI2802">
        <f t="shared" si="114"/>
        <v>2020</v>
      </c>
    </row>
    <row r="2803" spans="27:35" x14ac:dyDescent="0.3">
      <c r="AA2803" s="80" t="s">
        <v>155</v>
      </c>
      <c r="AB2803" s="80" t="s">
        <v>147</v>
      </c>
      <c r="AC2803" s="80" t="s">
        <v>62</v>
      </c>
      <c r="AD2803" s="80" t="s">
        <v>11</v>
      </c>
      <c r="AE2803" s="80" t="s">
        <v>12</v>
      </c>
      <c r="AF2803" s="80" t="s">
        <v>145</v>
      </c>
      <c r="AG2803" s="80">
        <v>7105.7311709448695</v>
      </c>
      <c r="AH2803" s="80">
        <v>0.69337457999999996</v>
      </c>
      <c r="AI2803">
        <f t="shared" si="114"/>
        <v>2020</v>
      </c>
    </row>
    <row r="2804" spans="27:35" x14ac:dyDescent="0.3">
      <c r="AA2804" s="80" t="s">
        <v>156</v>
      </c>
      <c r="AB2804" s="80" t="s">
        <v>144</v>
      </c>
      <c r="AC2804" s="80" t="s">
        <v>46</v>
      </c>
      <c r="AD2804" s="80" t="s">
        <v>30</v>
      </c>
      <c r="AE2804" s="80" t="s">
        <v>31</v>
      </c>
      <c r="AF2804" s="80" t="s">
        <v>145</v>
      </c>
      <c r="AG2804" s="80">
        <v>15806.972043010754</v>
      </c>
      <c r="AH2804" s="80" t="s">
        <v>33</v>
      </c>
      <c r="AI2804">
        <f t="shared" si="114"/>
        <v>2020</v>
      </c>
    </row>
    <row r="2805" spans="27:35" x14ac:dyDescent="0.3">
      <c r="AA2805" s="80" t="s">
        <v>156</v>
      </c>
      <c r="AB2805" s="80" t="s">
        <v>144</v>
      </c>
      <c r="AC2805" s="80" t="s">
        <v>46</v>
      </c>
      <c r="AD2805" s="80" t="s">
        <v>29</v>
      </c>
      <c r="AE2805" s="80" t="s">
        <v>28</v>
      </c>
      <c r="AF2805" s="80" t="s">
        <v>145</v>
      </c>
      <c r="AG2805" s="80">
        <v>164</v>
      </c>
      <c r="AH2805" s="80" t="s">
        <v>33</v>
      </c>
      <c r="AI2805">
        <f t="shared" si="114"/>
        <v>2020</v>
      </c>
    </row>
    <row r="2806" spans="27:35" x14ac:dyDescent="0.3">
      <c r="AA2806" s="80" t="s">
        <v>156</v>
      </c>
      <c r="AB2806" s="80" t="s">
        <v>144</v>
      </c>
      <c r="AC2806" s="80" t="s">
        <v>55</v>
      </c>
      <c r="AD2806" s="80" t="s">
        <v>30</v>
      </c>
      <c r="AE2806" s="80" t="s">
        <v>31</v>
      </c>
      <c r="AF2806" s="80" t="s">
        <v>145</v>
      </c>
      <c r="AG2806" s="80">
        <v>34350.765591397852</v>
      </c>
      <c r="AH2806" s="80" t="s">
        <v>33</v>
      </c>
      <c r="AI2806">
        <f t="shared" si="114"/>
        <v>2020</v>
      </c>
    </row>
    <row r="2807" spans="27:35" x14ac:dyDescent="0.3">
      <c r="AA2807" s="80" t="s">
        <v>156</v>
      </c>
      <c r="AB2807" s="80" t="s">
        <v>144</v>
      </c>
      <c r="AC2807" s="80" t="s">
        <v>55</v>
      </c>
      <c r="AD2807" s="80" t="s">
        <v>29</v>
      </c>
      <c r="AE2807" s="80" t="s">
        <v>28</v>
      </c>
      <c r="AF2807" s="80" t="s">
        <v>145</v>
      </c>
      <c r="AG2807" s="80">
        <v>642</v>
      </c>
      <c r="AH2807" s="80" t="s">
        <v>33</v>
      </c>
      <c r="AI2807">
        <f t="shared" si="114"/>
        <v>2020</v>
      </c>
    </row>
    <row r="2808" spans="27:35" x14ac:dyDescent="0.3">
      <c r="AA2808" s="80" t="s">
        <v>156</v>
      </c>
      <c r="AB2808" s="80" t="s">
        <v>144</v>
      </c>
      <c r="AC2808" s="80" t="s">
        <v>56</v>
      </c>
      <c r="AD2808" s="80" t="s">
        <v>30</v>
      </c>
      <c r="AE2808" s="80" t="s">
        <v>31</v>
      </c>
      <c r="AF2808" s="80" t="s">
        <v>145</v>
      </c>
      <c r="AG2808" s="80">
        <v>14014.890322580644</v>
      </c>
      <c r="AH2808" s="80" t="s">
        <v>33</v>
      </c>
      <c r="AI2808">
        <f t="shared" si="114"/>
        <v>2020</v>
      </c>
    </row>
    <row r="2809" spans="27:35" x14ac:dyDescent="0.3">
      <c r="AA2809" s="80" t="s">
        <v>156</v>
      </c>
      <c r="AB2809" s="80" t="s">
        <v>144</v>
      </c>
      <c r="AC2809" s="80" t="s">
        <v>56</v>
      </c>
      <c r="AD2809" s="80" t="s">
        <v>29</v>
      </c>
      <c r="AE2809" s="80" t="s">
        <v>28</v>
      </c>
      <c r="AF2809" s="80" t="s">
        <v>145</v>
      </c>
      <c r="AG2809" s="80">
        <v>179.70967741935485</v>
      </c>
      <c r="AH2809" s="80" t="s">
        <v>33</v>
      </c>
      <c r="AI2809">
        <f t="shared" si="114"/>
        <v>2020</v>
      </c>
    </row>
    <row r="2810" spans="27:35" x14ac:dyDescent="0.3">
      <c r="AA2810" s="80" t="s">
        <v>156</v>
      </c>
      <c r="AB2810" s="80" t="s">
        <v>144</v>
      </c>
      <c r="AC2810" s="80" t="s">
        <v>57</v>
      </c>
      <c r="AD2810" s="80" t="s">
        <v>30</v>
      </c>
      <c r="AE2810" s="80" t="s">
        <v>31</v>
      </c>
      <c r="AF2810" s="80" t="s">
        <v>145</v>
      </c>
      <c r="AG2810" s="80">
        <v>28291.48602150537</v>
      </c>
      <c r="AH2810" s="80" t="s">
        <v>33</v>
      </c>
      <c r="AI2810">
        <f t="shared" si="114"/>
        <v>2020</v>
      </c>
    </row>
    <row r="2811" spans="27:35" x14ac:dyDescent="0.3">
      <c r="AA2811" s="80" t="s">
        <v>156</v>
      </c>
      <c r="AB2811" s="80" t="s">
        <v>144</v>
      </c>
      <c r="AC2811" s="80" t="s">
        <v>57</v>
      </c>
      <c r="AD2811" s="80" t="s">
        <v>29</v>
      </c>
      <c r="AE2811" s="80" t="s">
        <v>28</v>
      </c>
      <c r="AF2811" s="80" t="s">
        <v>145</v>
      </c>
      <c r="AG2811" s="80">
        <v>587</v>
      </c>
      <c r="AH2811" s="80" t="s">
        <v>33</v>
      </c>
      <c r="AI2811">
        <f t="shared" si="114"/>
        <v>2020</v>
      </c>
    </row>
    <row r="2812" spans="27:35" x14ac:dyDescent="0.3">
      <c r="AA2812" s="80" t="s">
        <v>156</v>
      </c>
      <c r="AB2812" s="80" t="s">
        <v>144</v>
      </c>
      <c r="AC2812" s="80" t="s">
        <v>58</v>
      </c>
      <c r="AD2812" s="80" t="s">
        <v>30</v>
      </c>
      <c r="AE2812" s="80" t="s">
        <v>31</v>
      </c>
      <c r="AF2812" s="80" t="s">
        <v>145</v>
      </c>
      <c r="AG2812" s="80">
        <v>28610.688172043014</v>
      </c>
      <c r="AH2812" s="80" t="s">
        <v>33</v>
      </c>
      <c r="AI2812">
        <f t="shared" si="114"/>
        <v>2020</v>
      </c>
    </row>
    <row r="2813" spans="27:35" x14ac:dyDescent="0.3">
      <c r="AA2813" s="80" t="s">
        <v>156</v>
      </c>
      <c r="AB2813" s="80" t="s">
        <v>144</v>
      </c>
      <c r="AC2813" s="80" t="s">
        <v>58</v>
      </c>
      <c r="AD2813" s="80" t="s">
        <v>29</v>
      </c>
      <c r="AE2813" s="80" t="s">
        <v>28</v>
      </c>
      <c r="AF2813" s="80" t="s">
        <v>145</v>
      </c>
      <c r="AG2813" s="80">
        <v>458</v>
      </c>
      <c r="AH2813" s="80" t="s">
        <v>33</v>
      </c>
      <c r="AI2813">
        <f t="shared" si="114"/>
        <v>2020</v>
      </c>
    </row>
    <row r="2814" spans="27:35" x14ac:dyDescent="0.3">
      <c r="AA2814" s="80" t="s">
        <v>156</v>
      </c>
      <c r="AB2814" s="80" t="s">
        <v>144</v>
      </c>
      <c r="AC2814" s="80" t="s">
        <v>59</v>
      </c>
      <c r="AD2814" s="80" t="s">
        <v>30</v>
      </c>
      <c r="AE2814" s="80" t="s">
        <v>31</v>
      </c>
      <c r="AF2814" s="80" t="s">
        <v>145</v>
      </c>
      <c r="AG2814" s="80">
        <v>12614.284946236559</v>
      </c>
      <c r="AH2814" s="80" t="s">
        <v>33</v>
      </c>
      <c r="AI2814">
        <f t="shared" si="114"/>
        <v>2020</v>
      </c>
    </row>
    <row r="2815" spans="27:35" x14ac:dyDescent="0.3">
      <c r="AA2815" s="80" t="s">
        <v>156</v>
      </c>
      <c r="AB2815" s="80" t="s">
        <v>144</v>
      </c>
      <c r="AC2815" s="80" t="s">
        <v>59</v>
      </c>
      <c r="AD2815" s="80" t="s">
        <v>29</v>
      </c>
      <c r="AE2815" s="80" t="s">
        <v>28</v>
      </c>
      <c r="AF2815" s="80" t="s">
        <v>145</v>
      </c>
      <c r="AG2815" s="80">
        <v>140</v>
      </c>
      <c r="AH2815" s="80" t="s">
        <v>33</v>
      </c>
      <c r="AI2815">
        <f t="shared" si="114"/>
        <v>2020</v>
      </c>
    </row>
    <row r="2816" spans="27:35" x14ac:dyDescent="0.3">
      <c r="AA2816" s="80" t="s">
        <v>156</v>
      </c>
      <c r="AB2816" s="80" t="s">
        <v>144</v>
      </c>
      <c r="AC2816" s="80" t="s">
        <v>60</v>
      </c>
      <c r="AD2816" s="80" t="s">
        <v>30</v>
      </c>
      <c r="AE2816" s="80" t="s">
        <v>31</v>
      </c>
      <c r="AF2816" s="80" t="s">
        <v>145</v>
      </c>
      <c r="AG2816" s="80">
        <v>16729.815053763439</v>
      </c>
      <c r="AH2816" s="80" t="s">
        <v>33</v>
      </c>
      <c r="AI2816">
        <f t="shared" si="114"/>
        <v>2020</v>
      </c>
    </row>
    <row r="2817" spans="27:35" x14ac:dyDescent="0.3">
      <c r="AA2817" s="80" t="s">
        <v>156</v>
      </c>
      <c r="AB2817" s="80" t="s">
        <v>144</v>
      </c>
      <c r="AC2817" s="80" t="s">
        <v>60</v>
      </c>
      <c r="AD2817" s="80" t="s">
        <v>29</v>
      </c>
      <c r="AE2817" s="80" t="s">
        <v>28</v>
      </c>
      <c r="AF2817" s="80" t="s">
        <v>145</v>
      </c>
      <c r="AG2817" s="80">
        <v>295</v>
      </c>
      <c r="AH2817" s="80" t="s">
        <v>33</v>
      </c>
      <c r="AI2817">
        <f t="shared" si="114"/>
        <v>2020</v>
      </c>
    </row>
    <row r="2818" spans="27:35" x14ac:dyDescent="0.3">
      <c r="AA2818" s="80" t="s">
        <v>156</v>
      </c>
      <c r="AB2818" s="80" t="s">
        <v>144</v>
      </c>
      <c r="AC2818" s="80" t="s">
        <v>61</v>
      </c>
      <c r="AD2818" s="80" t="s">
        <v>30</v>
      </c>
      <c r="AE2818" s="80" t="s">
        <v>31</v>
      </c>
      <c r="AF2818" s="80" t="s">
        <v>145</v>
      </c>
      <c r="AG2818" s="80">
        <v>21670.025806451617</v>
      </c>
      <c r="AH2818" s="80" t="s">
        <v>33</v>
      </c>
      <c r="AI2818">
        <f t="shared" si="114"/>
        <v>2020</v>
      </c>
    </row>
    <row r="2819" spans="27:35" x14ac:dyDescent="0.3">
      <c r="AA2819" s="80" t="s">
        <v>156</v>
      </c>
      <c r="AB2819" s="80" t="s">
        <v>144</v>
      </c>
      <c r="AC2819" s="80" t="s">
        <v>61</v>
      </c>
      <c r="AD2819" s="80" t="s">
        <v>29</v>
      </c>
      <c r="AE2819" s="80" t="s">
        <v>28</v>
      </c>
      <c r="AF2819" s="80" t="s">
        <v>145</v>
      </c>
      <c r="AG2819" s="80">
        <v>565</v>
      </c>
      <c r="AH2819" s="80" t="s">
        <v>33</v>
      </c>
      <c r="AI2819">
        <f t="shared" si="114"/>
        <v>2020</v>
      </c>
    </row>
    <row r="2820" spans="27:35" x14ac:dyDescent="0.3">
      <c r="AA2820" s="80" t="s">
        <v>156</v>
      </c>
      <c r="AB2820" s="80" t="s">
        <v>144</v>
      </c>
      <c r="AC2820" s="80" t="s">
        <v>62</v>
      </c>
      <c r="AD2820" s="80" t="s">
        <v>30</v>
      </c>
      <c r="AE2820" s="80" t="s">
        <v>31</v>
      </c>
      <c r="AF2820" s="80" t="s">
        <v>145</v>
      </c>
      <c r="AG2820" s="80">
        <v>42310.494623655926</v>
      </c>
      <c r="AH2820" s="80" t="s">
        <v>33</v>
      </c>
      <c r="AI2820">
        <f t="shared" si="114"/>
        <v>2020</v>
      </c>
    </row>
    <row r="2821" spans="27:35" x14ac:dyDescent="0.3">
      <c r="AA2821" s="80" t="s">
        <v>156</v>
      </c>
      <c r="AB2821" s="80" t="s">
        <v>144</v>
      </c>
      <c r="AC2821" s="80" t="s">
        <v>62</v>
      </c>
      <c r="AD2821" s="80" t="s">
        <v>29</v>
      </c>
      <c r="AE2821" s="80" t="s">
        <v>28</v>
      </c>
      <c r="AF2821" s="80" t="s">
        <v>145</v>
      </c>
      <c r="AG2821" s="80">
        <v>557.0322580645161</v>
      </c>
      <c r="AH2821" s="80" t="s">
        <v>33</v>
      </c>
      <c r="AI2821">
        <f t="shared" si="114"/>
        <v>2020</v>
      </c>
    </row>
    <row r="2822" spans="27:35" x14ac:dyDescent="0.3">
      <c r="AA2822" s="80" t="s">
        <v>156</v>
      </c>
      <c r="AB2822" s="80" t="s">
        <v>147</v>
      </c>
      <c r="AC2822" s="80" t="s">
        <v>46</v>
      </c>
      <c r="AD2822" s="80" t="s">
        <v>27</v>
      </c>
      <c r="AE2822" s="80" t="s">
        <v>28</v>
      </c>
      <c r="AF2822" s="80" t="s">
        <v>145</v>
      </c>
      <c r="AG2822" s="80">
        <v>138.54838699102402</v>
      </c>
      <c r="AH2822" s="80" t="s">
        <v>33</v>
      </c>
      <c r="AI2822">
        <f t="shared" si="114"/>
        <v>2020</v>
      </c>
    </row>
    <row r="2823" spans="27:35" x14ac:dyDescent="0.3">
      <c r="AA2823" s="80" t="s">
        <v>156</v>
      </c>
      <c r="AB2823" s="80" t="s">
        <v>147</v>
      </c>
      <c r="AC2823" s="80" t="s">
        <v>46</v>
      </c>
      <c r="AD2823" s="80" t="s">
        <v>20</v>
      </c>
      <c r="AE2823" s="80" t="s">
        <v>5</v>
      </c>
      <c r="AF2823" s="80" t="s">
        <v>145</v>
      </c>
      <c r="AG2823" s="80">
        <v>62</v>
      </c>
      <c r="AH2823" s="80" t="s">
        <v>33</v>
      </c>
      <c r="AI2823">
        <f t="shared" si="114"/>
        <v>2020</v>
      </c>
    </row>
    <row r="2824" spans="27:35" x14ac:dyDescent="0.3">
      <c r="AA2824" s="80" t="s">
        <v>156</v>
      </c>
      <c r="AB2824" s="80" t="s">
        <v>147</v>
      </c>
      <c r="AC2824" s="80" t="s">
        <v>46</v>
      </c>
      <c r="AD2824" s="80" t="s">
        <v>20</v>
      </c>
      <c r="AE2824" s="80" t="s">
        <v>7</v>
      </c>
      <c r="AF2824" s="80" t="s">
        <v>145</v>
      </c>
      <c r="AG2824" s="80">
        <v>15330.754824846983</v>
      </c>
      <c r="AH2824" s="80" t="s">
        <v>33</v>
      </c>
      <c r="AI2824">
        <f t="shared" si="114"/>
        <v>2020</v>
      </c>
    </row>
    <row r="2825" spans="27:35" x14ac:dyDescent="0.3">
      <c r="AA2825" s="80" t="s">
        <v>156</v>
      </c>
      <c r="AB2825" s="80" t="s">
        <v>147</v>
      </c>
      <c r="AC2825" s="80" t="s">
        <v>46</v>
      </c>
      <c r="AD2825" s="80" t="s">
        <v>20</v>
      </c>
      <c r="AE2825" s="80" t="s">
        <v>14</v>
      </c>
      <c r="AF2825" s="80" t="s">
        <v>145</v>
      </c>
      <c r="AG2825" s="80">
        <v>4540.6096689067781</v>
      </c>
      <c r="AH2825" s="80" t="s">
        <v>33</v>
      </c>
      <c r="AI2825">
        <f t="shared" si="114"/>
        <v>2020</v>
      </c>
    </row>
    <row r="2826" spans="27:35" x14ac:dyDescent="0.3">
      <c r="AA2826" s="80" t="s">
        <v>156</v>
      </c>
      <c r="AB2826" s="80" t="s">
        <v>147</v>
      </c>
      <c r="AC2826" s="80" t="s">
        <v>46</v>
      </c>
      <c r="AD2826" s="80" t="s">
        <v>20</v>
      </c>
      <c r="AE2826" s="80" t="s">
        <v>6</v>
      </c>
      <c r="AF2826" s="80" t="s">
        <v>145</v>
      </c>
      <c r="AG2826" s="80">
        <v>685.83763295412064</v>
      </c>
      <c r="AH2826" s="80" t="s">
        <v>33</v>
      </c>
      <c r="AI2826">
        <f t="shared" ref="AI2826:AI2889" si="115">VALUE(LEFT(AA2826,4))</f>
        <v>2020</v>
      </c>
    </row>
    <row r="2827" spans="27:35" x14ac:dyDescent="0.3">
      <c r="AA2827" s="80" t="s">
        <v>156</v>
      </c>
      <c r="AB2827" s="80" t="s">
        <v>147</v>
      </c>
      <c r="AC2827" s="80" t="s">
        <v>46</v>
      </c>
      <c r="AD2827" s="80" t="s">
        <v>24</v>
      </c>
      <c r="AE2827" s="80" t="s">
        <v>22</v>
      </c>
      <c r="AF2827" s="80" t="s">
        <v>149</v>
      </c>
      <c r="AG2827" s="80">
        <v>3</v>
      </c>
      <c r="AH2827" s="80" t="s">
        <v>33</v>
      </c>
      <c r="AI2827">
        <f t="shared" si="115"/>
        <v>2020</v>
      </c>
    </row>
    <row r="2828" spans="27:35" x14ac:dyDescent="0.3">
      <c r="AA2828" s="80" t="s">
        <v>156</v>
      </c>
      <c r="AB2828" s="80" t="s">
        <v>147</v>
      </c>
      <c r="AC2828" s="80" t="s">
        <v>46</v>
      </c>
      <c r="AD2828" s="80" t="s">
        <v>24</v>
      </c>
      <c r="AE2828" s="80" t="s">
        <v>22</v>
      </c>
      <c r="AF2828" s="80" t="s">
        <v>145</v>
      </c>
      <c r="AG2828" s="80">
        <v>294.20000000298023</v>
      </c>
      <c r="AH2828" s="80" t="s">
        <v>33</v>
      </c>
      <c r="AI2828">
        <f t="shared" si="115"/>
        <v>2020</v>
      </c>
    </row>
    <row r="2829" spans="27:35" x14ac:dyDescent="0.3">
      <c r="AA2829" s="80" t="s">
        <v>156</v>
      </c>
      <c r="AB2829" s="80" t="s">
        <v>147</v>
      </c>
      <c r="AC2829" s="80" t="s">
        <v>46</v>
      </c>
      <c r="AD2829" s="80" t="s">
        <v>24</v>
      </c>
      <c r="AE2829" s="80" t="s">
        <v>23</v>
      </c>
      <c r="AF2829" s="80" t="s">
        <v>145</v>
      </c>
      <c r="AG2829" s="80">
        <v>212.99032199382782</v>
      </c>
      <c r="AH2829" s="80" t="s">
        <v>33</v>
      </c>
      <c r="AI2829">
        <f t="shared" si="115"/>
        <v>2020</v>
      </c>
    </row>
    <row r="2830" spans="27:35" x14ac:dyDescent="0.3">
      <c r="AA2830" s="80" t="s">
        <v>156</v>
      </c>
      <c r="AB2830" s="80" t="s">
        <v>147</v>
      </c>
      <c r="AC2830" s="80" t="s">
        <v>46</v>
      </c>
      <c r="AD2830" s="80" t="s">
        <v>116</v>
      </c>
      <c r="AE2830" s="80" t="s">
        <v>22</v>
      </c>
      <c r="AF2830" s="80" t="s">
        <v>145</v>
      </c>
      <c r="AG2830" s="80">
        <v>1464.940854024142</v>
      </c>
      <c r="AH2830" s="80" t="s">
        <v>33</v>
      </c>
      <c r="AI2830">
        <f t="shared" si="115"/>
        <v>2020</v>
      </c>
    </row>
    <row r="2831" spans="27:35" x14ac:dyDescent="0.3">
      <c r="AA2831" s="80" t="s">
        <v>156</v>
      </c>
      <c r="AB2831" s="80" t="s">
        <v>147</v>
      </c>
      <c r="AC2831" s="80" t="s">
        <v>46</v>
      </c>
      <c r="AD2831" s="80" t="s">
        <v>116</v>
      </c>
      <c r="AE2831" s="80" t="s">
        <v>23</v>
      </c>
      <c r="AF2831" s="80" t="s">
        <v>145</v>
      </c>
      <c r="AG2831" s="80">
        <v>1001.37741497159</v>
      </c>
      <c r="AH2831" s="80" t="s">
        <v>33</v>
      </c>
      <c r="AI2831">
        <f t="shared" si="115"/>
        <v>2020</v>
      </c>
    </row>
    <row r="2832" spans="27:35" x14ac:dyDescent="0.3">
      <c r="AA2832" s="80" t="s">
        <v>156</v>
      </c>
      <c r="AB2832" s="80" t="s">
        <v>147</v>
      </c>
      <c r="AC2832" s="80" t="s">
        <v>46</v>
      </c>
      <c r="AD2832" s="80" t="s">
        <v>26</v>
      </c>
      <c r="AE2832" s="80" t="s">
        <v>18</v>
      </c>
      <c r="AF2832" s="80" t="s">
        <v>145</v>
      </c>
      <c r="AG2832" s="80">
        <v>6274.5838669240475</v>
      </c>
      <c r="AH2832" s="80" t="s">
        <v>33</v>
      </c>
      <c r="AI2832">
        <f t="shared" si="115"/>
        <v>2020</v>
      </c>
    </row>
    <row r="2833" spans="27:35" x14ac:dyDescent="0.3">
      <c r="AA2833" s="80" t="s">
        <v>156</v>
      </c>
      <c r="AB2833" s="80" t="s">
        <v>147</v>
      </c>
      <c r="AC2833" s="80" t="s">
        <v>46</v>
      </c>
      <c r="AD2833" s="80" t="s">
        <v>26</v>
      </c>
      <c r="AE2833" s="80" t="s">
        <v>19</v>
      </c>
      <c r="AF2833" s="80" t="s">
        <v>145</v>
      </c>
      <c r="AG2833" s="80">
        <v>8859.9021470211446</v>
      </c>
      <c r="AH2833" s="80" t="s">
        <v>33</v>
      </c>
      <c r="AI2833">
        <f t="shared" si="115"/>
        <v>2020</v>
      </c>
    </row>
    <row r="2834" spans="27:35" x14ac:dyDescent="0.3">
      <c r="AA2834" s="80" t="s">
        <v>156</v>
      </c>
      <c r="AB2834" s="80" t="s">
        <v>147</v>
      </c>
      <c r="AC2834" s="80" t="s">
        <v>46</v>
      </c>
      <c r="AD2834" s="80" t="s">
        <v>26</v>
      </c>
      <c r="AE2834" s="80" t="s">
        <v>17</v>
      </c>
      <c r="AF2834" s="80" t="s">
        <v>145</v>
      </c>
      <c r="AG2834" s="80">
        <v>945</v>
      </c>
      <c r="AH2834" s="80" t="s">
        <v>33</v>
      </c>
      <c r="AI2834">
        <f t="shared" si="115"/>
        <v>2020</v>
      </c>
    </row>
    <row r="2835" spans="27:35" x14ac:dyDescent="0.3">
      <c r="AA2835" s="80" t="s">
        <v>156</v>
      </c>
      <c r="AB2835" s="80" t="s">
        <v>147</v>
      </c>
      <c r="AC2835" s="80" t="s">
        <v>46</v>
      </c>
      <c r="AD2835" s="80" t="s">
        <v>25</v>
      </c>
      <c r="AE2835" s="80" t="s">
        <v>18</v>
      </c>
      <c r="AF2835" s="80" t="s">
        <v>145</v>
      </c>
      <c r="AG2835" s="80">
        <v>53</v>
      </c>
      <c r="AH2835" s="80" t="s">
        <v>33</v>
      </c>
      <c r="AI2835">
        <f t="shared" si="115"/>
        <v>2020</v>
      </c>
    </row>
    <row r="2836" spans="27:35" x14ac:dyDescent="0.3">
      <c r="AA2836" s="80" t="s">
        <v>156</v>
      </c>
      <c r="AB2836" s="80" t="s">
        <v>147</v>
      </c>
      <c r="AC2836" s="80" t="s">
        <v>46</v>
      </c>
      <c r="AD2836" s="80" t="s">
        <v>25</v>
      </c>
      <c r="AE2836" s="80" t="s">
        <v>19</v>
      </c>
      <c r="AF2836" s="80" t="s">
        <v>145</v>
      </c>
      <c r="AG2836" s="80">
        <v>1300</v>
      </c>
      <c r="AH2836" s="80" t="s">
        <v>33</v>
      </c>
      <c r="AI2836">
        <f t="shared" si="115"/>
        <v>2020</v>
      </c>
    </row>
    <row r="2837" spans="27:35" x14ac:dyDescent="0.3">
      <c r="AA2837" s="80" t="s">
        <v>156</v>
      </c>
      <c r="AB2837" s="80" t="s">
        <v>147</v>
      </c>
      <c r="AC2837" s="80" t="s">
        <v>46</v>
      </c>
      <c r="AD2837" s="80" t="s">
        <v>25</v>
      </c>
      <c r="AE2837" s="80" t="s">
        <v>17</v>
      </c>
      <c r="AF2837" s="80" t="s">
        <v>145</v>
      </c>
      <c r="AG2837" s="80">
        <v>746.51505297422409</v>
      </c>
      <c r="AH2837" s="80" t="s">
        <v>33</v>
      </c>
      <c r="AI2837">
        <f t="shared" si="115"/>
        <v>2020</v>
      </c>
    </row>
    <row r="2838" spans="27:35" x14ac:dyDescent="0.3">
      <c r="AA2838" s="80" t="s">
        <v>156</v>
      </c>
      <c r="AB2838" s="80" t="s">
        <v>147</v>
      </c>
      <c r="AC2838" s="80" t="s">
        <v>46</v>
      </c>
      <c r="AD2838" s="80" t="s">
        <v>16</v>
      </c>
      <c r="AE2838" s="80" t="s">
        <v>18</v>
      </c>
      <c r="AF2838" s="80" t="s">
        <v>149</v>
      </c>
      <c r="AG2838" s="80">
        <v>9</v>
      </c>
      <c r="AH2838" s="80" t="s">
        <v>33</v>
      </c>
      <c r="AI2838">
        <f t="shared" si="115"/>
        <v>2020</v>
      </c>
    </row>
    <row r="2839" spans="27:35" x14ac:dyDescent="0.3">
      <c r="AA2839" s="80" t="s">
        <v>156</v>
      </c>
      <c r="AB2839" s="80" t="s">
        <v>147</v>
      </c>
      <c r="AC2839" s="80" t="s">
        <v>46</v>
      </c>
      <c r="AD2839" s="80" t="s">
        <v>16</v>
      </c>
      <c r="AE2839" s="80" t="s">
        <v>18</v>
      </c>
      <c r="AF2839" s="80" t="s">
        <v>145</v>
      </c>
      <c r="AG2839" s="80">
        <v>8095.9127913936973</v>
      </c>
      <c r="AH2839" s="80" t="s">
        <v>33</v>
      </c>
      <c r="AI2839">
        <f t="shared" si="115"/>
        <v>2020</v>
      </c>
    </row>
    <row r="2840" spans="27:35" x14ac:dyDescent="0.3">
      <c r="AA2840" s="80" t="s">
        <v>156</v>
      </c>
      <c r="AB2840" s="80" t="s">
        <v>147</v>
      </c>
      <c r="AC2840" s="80" t="s">
        <v>46</v>
      </c>
      <c r="AD2840" s="80" t="s">
        <v>16</v>
      </c>
      <c r="AE2840" s="80" t="s">
        <v>19</v>
      </c>
      <c r="AF2840" s="80" t="s">
        <v>149</v>
      </c>
      <c r="AG2840" s="80">
        <v>1</v>
      </c>
      <c r="AH2840" s="80" t="s">
        <v>33</v>
      </c>
      <c r="AI2840">
        <f t="shared" si="115"/>
        <v>2020</v>
      </c>
    </row>
    <row r="2841" spans="27:35" x14ac:dyDescent="0.3">
      <c r="AA2841" s="80" t="s">
        <v>156</v>
      </c>
      <c r="AB2841" s="80" t="s">
        <v>147</v>
      </c>
      <c r="AC2841" s="80" t="s">
        <v>46</v>
      </c>
      <c r="AD2841" s="80" t="s">
        <v>16</v>
      </c>
      <c r="AE2841" s="80" t="s">
        <v>19</v>
      </c>
      <c r="AF2841" s="80" t="s">
        <v>145</v>
      </c>
      <c r="AG2841" s="80">
        <v>7494.167704090476</v>
      </c>
      <c r="AH2841" s="80" t="s">
        <v>33</v>
      </c>
      <c r="AI2841">
        <f t="shared" si="115"/>
        <v>2020</v>
      </c>
    </row>
    <row r="2842" spans="27:35" x14ac:dyDescent="0.3">
      <c r="AA2842" s="80" t="s">
        <v>156</v>
      </c>
      <c r="AB2842" s="80" t="s">
        <v>147</v>
      </c>
      <c r="AC2842" s="80" t="s">
        <v>46</v>
      </c>
      <c r="AD2842" s="80" t="s">
        <v>16</v>
      </c>
      <c r="AE2842" s="80" t="s">
        <v>17</v>
      </c>
      <c r="AF2842" s="80" t="s">
        <v>145</v>
      </c>
      <c r="AG2842" s="80">
        <v>7156.5547707416117</v>
      </c>
      <c r="AH2842" s="80" t="s">
        <v>33</v>
      </c>
      <c r="AI2842">
        <f t="shared" si="115"/>
        <v>2020</v>
      </c>
    </row>
    <row r="2843" spans="27:35" x14ac:dyDescent="0.3">
      <c r="AA2843" s="80" t="s">
        <v>156</v>
      </c>
      <c r="AB2843" s="80" t="s">
        <v>147</v>
      </c>
      <c r="AC2843" s="80" t="s">
        <v>46</v>
      </c>
      <c r="AD2843" s="80" t="s">
        <v>13</v>
      </c>
      <c r="AE2843" s="80" t="s">
        <v>5</v>
      </c>
      <c r="AF2843" s="80" t="s">
        <v>145</v>
      </c>
      <c r="AG2843" s="80">
        <v>34.516129016876221</v>
      </c>
      <c r="AH2843" s="80" t="s">
        <v>33</v>
      </c>
      <c r="AI2843">
        <f t="shared" si="115"/>
        <v>2020</v>
      </c>
    </row>
    <row r="2844" spans="27:35" x14ac:dyDescent="0.3">
      <c r="AA2844" s="80" t="s">
        <v>156</v>
      </c>
      <c r="AB2844" s="80" t="s">
        <v>147</v>
      </c>
      <c r="AC2844" s="80" t="s">
        <v>46</v>
      </c>
      <c r="AD2844" s="80" t="s">
        <v>13</v>
      </c>
      <c r="AE2844" s="80" t="s">
        <v>7</v>
      </c>
      <c r="AF2844" s="80" t="s">
        <v>145</v>
      </c>
      <c r="AG2844" s="80">
        <v>11461.27847199142</v>
      </c>
      <c r="AH2844" s="80">
        <v>0.60705584000000001</v>
      </c>
      <c r="AI2844">
        <f t="shared" si="115"/>
        <v>2020</v>
      </c>
    </row>
    <row r="2845" spans="27:35" x14ac:dyDescent="0.3">
      <c r="AA2845" s="80" t="s">
        <v>156</v>
      </c>
      <c r="AB2845" s="80" t="s">
        <v>147</v>
      </c>
      <c r="AC2845" s="80" t="s">
        <v>46</v>
      </c>
      <c r="AD2845" s="80" t="s">
        <v>13</v>
      </c>
      <c r="AE2845" s="80" t="s">
        <v>14</v>
      </c>
      <c r="AF2845" s="80" t="s">
        <v>145</v>
      </c>
      <c r="AG2845" s="80">
        <v>36139.255554050207</v>
      </c>
      <c r="AH2845" s="80">
        <v>1.09002391</v>
      </c>
      <c r="AI2845">
        <f t="shared" si="115"/>
        <v>2020</v>
      </c>
    </row>
    <row r="2846" spans="27:35" x14ac:dyDescent="0.3">
      <c r="AA2846" s="80" t="s">
        <v>156</v>
      </c>
      <c r="AB2846" s="80" t="s">
        <v>147</v>
      </c>
      <c r="AC2846" s="80" t="s">
        <v>46</v>
      </c>
      <c r="AD2846" s="80" t="s">
        <v>13</v>
      </c>
      <c r="AE2846" s="80" t="s">
        <v>6</v>
      </c>
      <c r="AF2846" s="80" t="s">
        <v>145</v>
      </c>
      <c r="AG2846" s="80">
        <v>182.48386807739735</v>
      </c>
      <c r="AH2846" s="80" t="s">
        <v>33</v>
      </c>
      <c r="AI2846">
        <f t="shared" si="115"/>
        <v>2020</v>
      </c>
    </row>
    <row r="2847" spans="27:35" x14ac:dyDescent="0.3">
      <c r="AA2847" s="80" t="s">
        <v>156</v>
      </c>
      <c r="AB2847" s="80" t="s">
        <v>147</v>
      </c>
      <c r="AC2847" s="80" t="s">
        <v>46</v>
      </c>
      <c r="AD2847" s="80" t="s">
        <v>15</v>
      </c>
      <c r="AE2847" s="80" t="s">
        <v>14</v>
      </c>
      <c r="AF2847" s="80" t="s">
        <v>145</v>
      </c>
      <c r="AG2847" s="80">
        <v>24192.649374350905</v>
      </c>
      <c r="AH2847" s="80">
        <v>0.97125231999999995</v>
      </c>
      <c r="AI2847">
        <f t="shared" si="115"/>
        <v>2020</v>
      </c>
    </row>
    <row r="2848" spans="27:35" x14ac:dyDescent="0.3">
      <c r="AA2848" s="80" t="s">
        <v>156</v>
      </c>
      <c r="AB2848" s="80" t="s">
        <v>147</v>
      </c>
      <c r="AC2848" s="80" t="s">
        <v>46</v>
      </c>
      <c r="AD2848" s="80" t="s">
        <v>15</v>
      </c>
      <c r="AE2848" s="80" t="s">
        <v>12</v>
      </c>
      <c r="AF2848" s="80" t="s">
        <v>145</v>
      </c>
      <c r="AG2848" s="80">
        <v>774.96666598320007</v>
      </c>
      <c r="AH2848" s="80">
        <v>0.49327631999999999</v>
      </c>
      <c r="AI2848">
        <f t="shared" si="115"/>
        <v>2020</v>
      </c>
    </row>
    <row r="2849" spans="27:35" x14ac:dyDescent="0.3">
      <c r="AA2849" s="80" t="s">
        <v>156</v>
      </c>
      <c r="AB2849" s="80" t="s">
        <v>147</v>
      </c>
      <c r="AC2849" s="80" t="s">
        <v>46</v>
      </c>
      <c r="AD2849" s="80" t="s">
        <v>4</v>
      </c>
      <c r="AE2849" s="80" t="s">
        <v>5</v>
      </c>
      <c r="AF2849" s="80" t="s">
        <v>145</v>
      </c>
      <c r="AG2849" s="80">
        <v>6470.5082994960248</v>
      </c>
      <c r="AH2849" s="80" t="s">
        <v>33</v>
      </c>
      <c r="AI2849">
        <f t="shared" si="115"/>
        <v>2020</v>
      </c>
    </row>
    <row r="2850" spans="27:35" x14ac:dyDescent="0.3">
      <c r="AA2850" s="80" t="s">
        <v>156</v>
      </c>
      <c r="AB2850" s="80" t="s">
        <v>147</v>
      </c>
      <c r="AC2850" s="80" t="s">
        <v>46</v>
      </c>
      <c r="AD2850" s="80" t="s">
        <v>4</v>
      </c>
      <c r="AE2850" s="80" t="s">
        <v>7</v>
      </c>
      <c r="AF2850" s="80" t="s">
        <v>145</v>
      </c>
      <c r="AG2850" s="80">
        <v>302010.38803083077</v>
      </c>
      <c r="AH2850" s="80">
        <v>0.80024445</v>
      </c>
      <c r="AI2850">
        <f t="shared" si="115"/>
        <v>2020</v>
      </c>
    </row>
    <row r="2851" spans="27:35" x14ac:dyDescent="0.3">
      <c r="AA2851" s="80" t="s">
        <v>156</v>
      </c>
      <c r="AB2851" s="80" t="s">
        <v>147</v>
      </c>
      <c r="AC2851" s="80" t="s">
        <v>46</v>
      </c>
      <c r="AD2851" s="80" t="s">
        <v>4</v>
      </c>
      <c r="AE2851" s="80" t="s">
        <v>8</v>
      </c>
      <c r="AF2851" s="80" t="s">
        <v>145</v>
      </c>
      <c r="AG2851" s="80">
        <v>132783.80603006482</v>
      </c>
      <c r="AH2851" s="80">
        <v>1.43445596</v>
      </c>
      <c r="AI2851">
        <f t="shared" si="115"/>
        <v>2020</v>
      </c>
    </row>
    <row r="2852" spans="27:35" x14ac:dyDescent="0.3">
      <c r="AA2852" s="80" t="s">
        <v>156</v>
      </c>
      <c r="AB2852" s="80" t="s">
        <v>147</v>
      </c>
      <c r="AC2852" s="80" t="s">
        <v>46</v>
      </c>
      <c r="AD2852" s="80" t="s">
        <v>4</v>
      </c>
      <c r="AE2852" s="80" t="s">
        <v>9</v>
      </c>
      <c r="AF2852" s="80" t="s">
        <v>145</v>
      </c>
      <c r="AG2852" s="80">
        <v>73414.273447472602</v>
      </c>
      <c r="AH2852" s="80">
        <v>0.94170213000000003</v>
      </c>
      <c r="AI2852">
        <f t="shared" si="115"/>
        <v>2020</v>
      </c>
    </row>
    <row r="2853" spans="27:35" x14ac:dyDescent="0.3">
      <c r="AA2853" s="80" t="s">
        <v>156</v>
      </c>
      <c r="AB2853" s="80" t="s">
        <v>147</v>
      </c>
      <c r="AC2853" s="80" t="s">
        <v>46</v>
      </c>
      <c r="AD2853" s="80" t="s">
        <v>4</v>
      </c>
      <c r="AE2853" s="80" t="s">
        <v>6</v>
      </c>
      <c r="AF2853" s="80" t="s">
        <v>145</v>
      </c>
      <c r="AG2853" s="80">
        <v>20790.592381469905</v>
      </c>
      <c r="AH2853" s="80" t="s">
        <v>33</v>
      </c>
      <c r="AI2853">
        <f t="shared" si="115"/>
        <v>2020</v>
      </c>
    </row>
    <row r="2854" spans="27:35" x14ac:dyDescent="0.3">
      <c r="AA2854" s="80" t="s">
        <v>156</v>
      </c>
      <c r="AB2854" s="80" t="s">
        <v>147</v>
      </c>
      <c r="AC2854" s="80" t="s">
        <v>46</v>
      </c>
      <c r="AD2854" s="80" t="s">
        <v>4</v>
      </c>
      <c r="AE2854" s="80" t="s">
        <v>10</v>
      </c>
      <c r="AF2854" s="80" t="s">
        <v>145</v>
      </c>
      <c r="AG2854" s="80">
        <v>1990.6193309500813</v>
      </c>
      <c r="AH2854" s="80">
        <v>2.7959293299999999</v>
      </c>
      <c r="AI2854">
        <f t="shared" si="115"/>
        <v>2020</v>
      </c>
    </row>
    <row r="2855" spans="27:35" x14ac:dyDescent="0.3">
      <c r="AA2855" s="80" t="s">
        <v>156</v>
      </c>
      <c r="AB2855" s="80" t="s">
        <v>147</v>
      </c>
      <c r="AC2855" s="80" t="s">
        <v>46</v>
      </c>
      <c r="AD2855" s="80" t="s">
        <v>11</v>
      </c>
      <c r="AE2855" s="80" t="s">
        <v>8</v>
      </c>
      <c r="AF2855" s="80" t="s">
        <v>145</v>
      </c>
      <c r="AG2855" s="80">
        <v>30948.396580565721</v>
      </c>
      <c r="AH2855" s="80">
        <v>1.0013683099999999</v>
      </c>
      <c r="AI2855">
        <f t="shared" si="115"/>
        <v>2020</v>
      </c>
    </row>
    <row r="2856" spans="27:35" x14ac:dyDescent="0.3">
      <c r="AA2856" s="80" t="s">
        <v>156</v>
      </c>
      <c r="AB2856" s="80" t="s">
        <v>147</v>
      </c>
      <c r="AC2856" s="80" t="s">
        <v>46</v>
      </c>
      <c r="AD2856" s="80" t="s">
        <v>11</v>
      </c>
      <c r="AE2856" s="80" t="s">
        <v>9</v>
      </c>
      <c r="AF2856" s="80" t="s">
        <v>145</v>
      </c>
      <c r="AG2856" s="80">
        <v>7181.6913540400565</v>
      </c>
      <c r="AH2856" s="80">
        <v>0.71896159999999998</v>
      </c>
      <c r="AI2856">
        <f t="shared" si="115"/>
        <v>2020</v>
      </c>
    </row>
    <row r="2857" spans="27:35" x14ac:dyDescent="0.3">
      <c r="AA2857" s="80" t="s">
        <v>156</v>
      </c>
      <c r="AB2857" s="80" t="s">
        <v>147</v>
      </c>
      <c r="AC2857" s="80" t="s">
        <v>46</v>
      </c>
      <c r="AD2857" s="80" t="s">
        <v>11</v>
      </c>
      <c r="AE2857" s="80" t="s">
        <v>10</v>
      </c>
      <c r="AF2857" s="80" t="s">
        <v>145</v>
      </c>
      <c r="AG2857" s="80">
        <v>307.20752504467964</v>
      </c>
      <c r="AH2857" s="80">
        <v>1.9434996099999999</v>
      </c>
      <c r="AI2857">
        <f t="shared" si="115"/>
        <v>2020</v>
      </c>
    </row>
    <row r="2858" spans="27:35" x14ac:dyDescent="0.3">
      <c r="AA2858" s="80" t="s">
        <v>156</v>
      </c>
      <c r="AB2858" s="80" t="s">
        <v>147</v>
      </c>
      <c r="AC2858" s="80" t="s">
        <v>46</v>
      </c>
      <c r="AD2858" s="80" t="s">
        <v>11</v>
      </c>
      <c r="AE2858" s="80" t="s">
        <v>12</v>
      </c>
      <c r="AF2858" s="80" t="s">
        <v>145</v>
      </c>
      <c r="AG2858" s="80">
        <v>2974.5827910155058</v>
      </c>
      <c r="AH2858" s="80">
        <v>0.68185719</v>
      </c>
      <c r="AI2858">
        <f t="shared" si="115"/>
        <v>2020</v>
      </c>
    </row>
    <row r="2859" spans="27:35" x14ac:dyDescent="0.3">
      <c r="AA2859" s="80" t="s">
        <v>156</v>
      </c>
      <c r="AB2859" s="80" t="s">
        <v>147</v>
      </c>
      <c r="AC2859" s="80" t="s">
        <v>55</v>
      </c>
      <c r="AD2859" s="80" t="s">
        <v>27</v>
      </c>
      <c r="AE2859" s="80" t="s">
        <v>28</v>
      </c>
      <c r="AF2859" s="80" t="s">
        <v>145</v>
      </c>
      <c r="AG2859" s="80">
        <v>471</v>
      </c>
      <c r="AH2859" s="80" t="s">
        <v>33</v>
      </c>
      <c r="AI2859">
        <f t="shared" si="115"/>
        <v>2020</v>
      </c>
    </row>
    <row r="2860" spans="27:35" x14ac:dyDescent="0.3">
      <c r="AA2860" s="80" t="s">
        <v>156</v>
      </c>
      <c r="AB2860" s="80" t="s">
        <v>147</v>
      </c>
      <c r="AC2860" s="80" t="s">
        <v>55</v>
      </c>
      <c r="AD2860" s="80" t="s">
        <v>20</v>
      </c>
      <c r="AE2860" s="80" t="s">
        <v>5</v>
      </c>
      <c r="AF2860" s="80" t="s">
        <v>145</v>
      </c>
      <c r="AG2860" s="80">
        <v>103</v>
      </c>
      <c r="AH2860" s="80" t="s">
        <v>33</v>
      </c>
      <c r="AI2860">
        <f t="shared" si="115"/>
        <v>2020</v>
      </c>
    </row>
    <row r="2861" spans="27:35" x14ac:dyDescent="0.3">
      <c r="AA2861" s="80" t="s">
        <v>156</v>
      </c>
      <c r="AB2861" s="80" t="s">
        <v>147</v>
      </c>
      <c r="AC2861" s="80" t="s">
        <v>55</v>
      </c>
      <c r="AD2861" s="80" t="s">
        <v>20</v>
      </c>
      <c r="AE2861" s="80" t="s">
        <v>7</v>
      </c>
      <c r="AF2861" s="80" t="s">
        <v>145</v>
      </c>
      <c r="AG2861" s="80">
        <v>37234.694597881287</v>
      </c>
      <c r="AH2861" s="80" t="s">
        <v>33</v>
      </c>
      <c r="AI2861">
        <f t="shared" si="115"/>
        <v>2020</v>
      </c>
    </row>
    <row r="2862" spans="27:35" x14ac:dyDescent="0.3">
      <c r="AA2862" s="80" t="s">
        <v>156</v>
      </c>
      <c r="AB2862" s="80" t="s">
        <v>147</v>
      </c>
      <c r="AC2862" s="80" t="s">
        <v>55</v>
      </c>
      <c r="AD2862" s="80" t="s">
        <v>20</v>
      </c>
      <c r="AE2862" s="80" t="s">
        <v>14</v>
      </c>
      <c r="AF2862" s="80" t="s">
        <v>145</v>
      </c>
      <c r="AG2862" s="80">
        <v>11824.580635003746</v>
      </c>
      <c r="AH2862" s="80" t="s">
        <v>33</v>
      </c>
      <c r="AI2862">
        <f t="shared" si="115"/>
        <v>2020</v>
      </c>
    </row>
    <row r="2863" spans="27:35" x14ac:dyDescent="0.3">
      <c r="AA2863" s="80" t="s">
        <v>156</v>
      </c>
      <c r="AB2863" s="80" t="s">
        <v>147</v>
      </c>
      <c r="AC2863" s="80" t="s">
        <v>55</v>
      </c>
      <c r="AD2863" s="80" t="s">
        <v>20</v>
      </c>
      <c r="AE2863" s="80" t="s">
        <v>6</v>
      </c>
      <c r="AF2863" s="80" t="s">
        <v>145</v>
      </c>
      <c r="AG2863" s="80">
        <v>1419.9344069957733</v>
      </c>
      <c r="AH2863" s="80" t="s">
        <v>33</v>
      </c>
      <c r="AI2863">
        <f t="shared" si="115"/>
        <v>2020</v>
      </c>
    </row>
    <row r="2864" spans="27:35" x14ac:dyDescent="0.3">
      <c r="AA2864" s="80" t="s">
        <v>156</v>
      </c>
      <c r="AB2864" s="80" t="s">
        <v>147</v>
      </c>
      <c r="AC2864" s="80" t="s">
        <v>55</v>
      </c>
      <c r="AD2864" s="80" t="s">
        <v>24</v>
      </c>
      <c r="AE2864" s="80" t="s">
        <v>22</v>
      </c>
      <c r="AF2864" s="80" t="s">
        <v>145</v>
      </c>
      <c r="AG2864" s="80">
        <v>1130.8709650412202</v>
      </c>
      <c r="AH2864" s="80" t="s">
        <v>33</v>
      </c>
      <c r="AI2864">
        <f t="shared" si="115"/>
        <v>2020</v>
      </c>
    </row>
    <row r="2865" spans="27:35" x14ac:dyDescent="0.3">
      <c r="AA2865" s="80" t="s">
        <v>156</v>
      </c>
      <c r="AB2865" s="80" t="s">
        <v>147</v>
      </c>
      <c r="AC2865" s="80" t="s">
        <v>55</v>
      </c>
      <c r="AD2865" s="80" t="s">
        <v>24</v>
      </c>
      <c r="AE2865" s="80" t="s">
        <v>23</v>
      </c>
      <c r="AF2865" s="80" t="s">
        <v>145</v>
      </c>
      <c r="AG2865" s="80">
        <v>756.6290310099721</v>
      </c>
      <c r="AH2865" s="80" t="s">
        <v>33</v>
      </c>
      <c r="AI2865">
        <f t="shared" si="115"/>
        <v>2020</v>
      </c>
    </row>
    <row r="2866" spans="27:35" x14ac:dyDescent="0.3">
      <c r="AA2866" s="80" t="s">
        <v>156</v>
      </c>
      <c r="AB2866" s="80" t="s">
        <v>147</v>
      </c>
      <c r="AC2866" s="80" t="s">
        <v>55</v>
      </c>
      <c r="AD2866" s="80" t="s">
        <v>116</v>
      </c>
      <c r="AE2866" s="80" t="s">
        <v>22</v>
      </c>
      <c r="AF2866" s="80" t="s">
        <v>145</v>
      </c>
      <c r="AG2866" s="80">
        <v>4864.8483669757843</v>
      </c>
      <c r="AH2866" s="80" t="s">
        <v>33</v>
      </c>
      <c r="AI2866">
        <f t="shared" si="115"/>
        <v>2020</v>
      </c>
    </row>
    <row r="2867" spans="27:35" x14ac:dyDescent="0.3">
      <c r="AA2867" s="80" t="s">
        <v>156</v>
      </c>
      <c r="AB2867" s="80" t="s">
        <v>147</v>
      </c>
      <c r="AC2867" s="80" t="s">
        <v>55</v>
      </c>
      <c r="AD2867" s="80" t="s">
        <v>116</v>
      </c>
      <c r="AE2867" s="80" t="s">
        <v>23</v>
      </c>
      <c r="AF2867" s="80" t="s">
        <v>145</v>
      </c>
      <c r="AG2867" s="80">
        <v>3718.7698798030615</v>
      </c>
      <c r="AH2867" s="80" t="s">
        <v>33</v>
      </c>
      <c r="AI2867">
        <f t="shared" si="115"/>
        <v>2020</v>
      </c>
    </row>
    <row r="2868" spans="27:35" x14ac:dyDescent="0.3">
      <c r="AA2868" s="80" t="s">
        <v>156</v>
      </c>
      <c r="AB2868" s="80" t="s">
        <v>147</v>
      </c>
      <c r="AC2868" s="80" t="s">
        <v>55</v>
      </c>
      <c r="AD2868" s="80" t="s">
        <v>26</v>
      </c>
      <c r="AE2868" s="80" t="s">
        <v>18</v>
      </c>
      <c r="AF2868" s="80" t="s">
        <v>145</v>
      </c>
      <c r="AG2868" s="80">
        <v>14410.117187857628</v>
      </c>
      <c r="AH2868" s="80" t="s">
        <v>33</v>
      </c>
      <c r="AI2868">
        <f t="shared" si="115"/>
        <v>2020</v>
      </c>
    </row>
    <row r="2869" spans="27:35" x14ac:dyDescent="0.3">
      <c r="AA2869" s="80" t="s">
        <v>156</v>
      </c>
      <c r="AB2869" s="80" t="s">
        <v>147</v>
      </c>
      <c r="AC2869" s="80" t="s">
        <v>55</v>
      </c>
      <c r="AD2869" s="80" t="s">
        <v>26</v>
      </c>
      <c r="AE2869" s="80" t="s">
        <v>19</v>
      </c>
      <c r="AF2869" s="80" t="s">
        <v>145</v>
      </c>
      <c r="AG2869" s="80">
        <v>24084.595679879189</v>
      </c>
      <c r="AH2869" s="80" t="s">
        <v>33</v>
      </c>
      <c r="AI2869">
        <f t="shared" si="115"/>
        <v>2020</v>
      </c>
    </row>
    <row r="2870" spans="27:35" x14ac:dyDescent="0.3">
      <c r="AA2870" s="80" t="s">
        <v>156</v>
      </c>
      <c r="AB2870" s="80" t="s">
        <v>147</v>
      </c>
      <c r="AC2870" s="80" t="s">
        <v>55</v>
      </c>
      <c r="AD2870" s="80" t="s">
        <v>26</v>
      </c>
      <c r="AE2870" s="80" t="s">
        <v>17</v>
      </c>
      <c r="AF2870" s="80" t="s">
        <v>145</v>
      </c>
      <c r="AG2870" s="80">
        <v>1816.9333319664001</v>
      </c>
      <c r="AH2870" s="80" t="s">
        <v>33</v>
      </c>
      <c r="AI2870">
        <f t="shared" si="115"/>
        <v>2020</v>
      </c>
    </row>
    <row r="2871" spans="27:35" x14ac:dyDescent="0.3">
      <c r="AA2871" s="80" t="s">
        <v>156</v>
      </c>
      <c r="AB2871" s="80" t="s">
        <v>147</v>
      </c>
      <c r="AC2871" s="80" t="s">
        <v>55</v>
      </c>
      <c r="AD2871" s="80" t="s">
        <v>25</v>
      </c>
      <c r="AE2871" s="80" t="s">
        <v>18</v>
      </c>
      <c r="AF2871" s="80" t="s">
        <v>145</v>
      </c>
      <c r="AG2871" s="80">
        <v>156</v>
      </c>
      <c r="AH2871" s="80" t="s">
        <v>33</v>
      </c>
      <c r="AI2871">
        <f t="shared" si="115"/>
        <v>2020</v>
      </c>
    </row>
    <row r="2872" spans="27:35" x14ac:dyDescent="0.3">
      <c r="AA2872" s="80" t="s">
        <v>156</v>
      </c>
      <c r="AB2872" s="80" t="s">
        <v>147</v>
      </c>
      <c r="AC2872" s="80" t="s">
        <v>55</v>
      </c>
      <c r="AD2872" s="80" t="s">
        <v>25</v>
      </c>
      <c r="AE2872" s="80" t="s">
        <v>19</v>
      </c>
      <c r="AF2872" s="80" t="s">
        <v>145</v>
      </c>
      <c r="AG2872" s="80">
        <v>3233.8376329541206</v>
      </c>
      <c r="AH2872" s="80" t="s">
        <v>33</v>
      </c>
      <c r="AI2872">
        <f t="shared" si="115"/>
        <v>2020</v>
      </c>
    </row>
    <row r="2873" spans="27:35" x14ac:dyDescent="0.3">
      <c r="AA2873" s="80" t="s">
        <v>156</v>
      </c>
      <c r="AB2873" s="80" t="s">
        <v>147</v>
      </c>
      <c r="AC2873" s="80" t="s">
        <v>55</v>
      </c>
      <c r="AD2873" s="80" t="s">
        <v>25</v>
      </c>
      <c r="AE2873" s="80" t="s">
        <v>17</v>
      </c>
      <c r="AF2873" s="80" t="s">
        <v>145</v>
      </c>
      <c r="AG2873" s="80">
        <v>1520.9666659832001</v>
      </c>
      <c r="AH2873" s="80" t="s">
        <v>33</v>
      </c>
      <c r="AI2873">
        <f t="shared" si="115"/>
        <v>2020</v>
      </c>
    </row>
    <row r="2874" spans="27:35" x14ac:dyDescent="0.3">
      <c r="AA2874" s="80" t="s">
        <v>156</v>
      </c>
      <c r="AB2874" s="80" t="s">
        <v>147</v>
      </c>
      <c r="AC2874" s="80" t="s">
        <v>55</v>
      </c>
      <c r="AD2874" s="80" t="s">
        <v>16</v>
      </c>
      <c r="AE2874" s="80" t="s">
        <v>18</v>
      </c>
      <c r="AF2874" s="80" t="s">
        <v>149</v>
      </c>
      <c r="AG2874" s="80">
        <v>2</v>
      </c>
      <c r="AH2874" s="80" t="s">
        <v>33</v>
      </c>
      <c r="AI2874">
        <f t="shared" si="115"/>
        <v>2020</v>
      </c>
    </row>
    <row r="2875" spans="27:35" x14ac:dyDescent="0.3">
      <c r="AA2875" s="80" t="s">
        <v>156</v>
      </c>
      <c r="AB2875" s="80" t="s">
        <v>147</v>
      </c>
      <c r="AC2875" s="80" t="s">
        <v>55</v>
      </c>
      <c r="AD2875" s="80" t="s">
        <v>16</v>
      </c>
      <c r="AE2875" s="80" t="s">
        <v>18</v>
      </c>
      <c r="AF2875" s="80" t="s">
        <v>145</v>
      </c>
      <c r="AG2875" s="80">
        <v>19834.772717919201</v>
      </c>
      <c r="AH2875" s="80" t="s">
        <v>33</v>
      </c>
      <c r="AI2875">
        <f t="shared" si="115"/>
        <v>2020</v>
      </c>
    </row>
    <row r="2876" spans="27:35" x14ac:dyDescent="0.3">
      <c r="AA2876" s="80" t="s">
        <v>156</v>
      </c>
      <c r="AB2876" s="80" t="s">
        <v>147</v>
      </c>
      <c r="AC2876" s="80" t="s">
        <v>55</v>
      </c>
      <c r="AD2876" s="80" t="s">
        <v>16</v>
      </c>
      <c r="AE2876" s="80" t="s">
        <v>19</v>
      </c>
      <c r="AF2876" s="80" t="s">
        <v>149</v>
      </c>
      <c r="AG2876" s="80">
        <v>1</v>
      </c>
      <c r="AH2876" s="80" t="s">
        <v>33</v>
      </c>
      <c r="AI2876">
        <f t="shared" si="115"/>
        <v>2020</v>
      </c>
    </row>
    <row r="2877" spans="27:35" x14ac:dyDescent="0.3">
      <c r="AA2877" s="80" t="s">
        <v>156</v>
      </c>
      <c r="AB2877" s="80" t="s">
        <v>147</v>
      </c>
      <c r="AC2877" s="80" t="s">
        <v>55</v>
      </c>
      <c r="AD2877" s="80" t="s">
        <v>16</v>
      </c>
      <c r="AE2877" s="80" t="s">
        <v>19</v>
      </c>
      <c r="AF2877" s="80" t="s">
        <v>145</v>
      </c>
      <c r="AG2877" s="80">
        <v>17071.811732955277</v>
      </c>
      <c r="AH2877" s="80" t="s">
        <v>33</v>
      </c>
      <c r="AI2877">
        <f t="shared" si="115"/>
        <v>2020</v>
      </c>
    </row>
    <row r="2878" spans="27:35" x14ac:dyDescent="0.3">
      <c r="AA2878" s="80" t="s">
        <v>156</v>
      </c>
      <c r="AB2878" s="80" t="s">
        <v>147</v>
      </c>
      <c r="AC2878" s="80" t="s">
        <v>55</v>
      </c>
      <c r="AD2878" s="80" t="s">
        <v>16</v>
      </c>
      <c r="AE2878" s="80" t="s">
        <v>17</v>
      </c>
      <c r="AF2878" s="80" t="s">
        <v>149</v>
      </c>
      <c r="AG2878" s="80">
        <v>13</v>
      </c>
      <c r="AH2878" s="80" t="s">
        <v>33</v>
      </c>
      <c r="AI2878">
        <f t="shared" si="115"/>
        <v>2020</v>
      </c>
    </row>
    <row r="2879" spans="27:35" x14ac:dyDescent="0.3">
      <c r="AA2879" s="80" t="s">
        <v>156</v>
      </c>
      <c r="AB2879" s="80" t="s">
        <v>147</v>
      </c>
      <c r="AC2879" s="80" t="s">
        <v>55</v>
      </c>
      <c r="AD2879" s="80" t="s">
        <v>16</v>
      </c>
      <c r="AE2879" s="80" t="s">
        <v>17</v>
      </c>
      <c r="AF2879" s="80" t="s">
        <v>145</v>
      </c>
      <c r="AG2879" s="80">
        <v>14118.245001029223</v>
      </c>
      <c r="AH2879" s="80" t="s">
        <v>33</v>
      </c>
      <c r="AI2879">
        <f t="shared" si="115"/>
        <v>2020</v>
      </c>
    </row>
    <row r="2880" spans="27:35" x14ac:dyDescent="0.3">
      <c r="AA2880" s="80" t="s">
        <v>156</v>
      </c>
      <c r="AB2880" s="80" t="s">
        <v>147</v>
      </c>
      <c r="AC2880" s="80" t="s">
        <v>55</v>
      </c>
      <c r="AD2880" s="80" t="s">
        <v>13</v>
      </c>
      <c r="AE2880" s="80" t="s">
        <v>5</v>
      </c>
      <c r="AF2880" s="80" t="s">
        <v>145</v>
      </c>
      <c r="AG2880" s="80">
        <v>86.47418799623847</v>
      </c>
      <c r="AH2880" s="80" t="s">
        <v>33</v>
      </c>
      <c r="AI2880">
        <f t="shared" si="115"/>
        <v>2020</v>
      </c>
    </row>
    <row r="2881" spans="27:35" x14ac:dyDescent="0.3">
      <c r="AA2881" s="80" t="s">
        <v>156</v>
      </c>
      <c r="AB2881" s="80" t="s">
        <v>147</v>
      </c>
      <c r="AC2881" s="80" t="s">
        <v>55</v>
      </c>
      <c r="AD2881" s="80" t="s">
        <v>13</v>
      </c>
      <c r="AE2881" s="80" t="s">
        <v>7</v>
      </c>
      <c r="AF2881" s="80" t="s">
        <v>145</v>
      </c>
      <c r="AG2881" s="80">
        <v>30101.956936053932</v>
      </c>
      <c r="AH2881" s="80">
        <v>0.71728817</v>
      </c>
      <c r="AI2881">
        <f t="shared" si="115"/>
        <v>2020</v>
      </c>
    </row>
    <row r="2882" spans="27:35" x14ac:dyDescent="0.3">
      <c r="AA2882" s="80" t="s">
        <v>156</v>
      </c>
      <c r="AB2882" s="80" t="s">
        <v>147</v>
      </c>
      <c r="AC2882" s="80" t="s">
        <v>55</v>
      </c>
      <c r="AD2882" s="80" t="s">
        <v>13</v>
      </c>
      <c r="AE2882" s="80" t="s">
        <v>14</v>
      </c>
      <c r="AF2882" s="80" t="s">
        <v>149</v>
      </c>
      <c r="AG2882" s="80">
        <v>2</v>
      </c>
      <c r="AH2882" s="80">
        <v>13.358760820000001</v>
      </c>
      <c r="AI2882">
        <f t="shared" si="115"/>
        <v>2020</v>
      </c>
    </row>
    <row r="2883" spans="27:35" x14ac:dyDescent="0.3">
      <c r="AA2883" s="80" t="s">
        <v>156</v>
      </c>
      <c r="AB2883" s="80" t="s">
        <v>147</v>
      </c>
      <c r="AC2883" s="80" t="s">
        <v>55</v>
      </c>
      <c r="AD2883" s="80" t="s">
        <v>13</v>
      </c>
      <c r="AE2883" s="80" t="s">
        <v>14</v>
      </c>
      <c r="AF2883" s="80" t="s">
        <v>145</v>
      </c>
      <c r="AG2883" s="80">
        <v>89778.392724800855</v>
      </c>
      <c r="AH2883" s="80">
        <v>1.1097079599999999</v>
      </c>
      <c r="AI2883">
        <f t="shared" si="115"/>
        <v>2020</v>
      </c>
    </row>
    <row r="2884" spans="27:35" x14ac:dyDescent="0.3">
      <c r="AA2884" s="80" t="s">
        <v>156</v>
      </c>
      <c r="AB2884" s="80" t="s">
        <v>147</v>
      </c>
      <c r="AC2884" s="80" t="s">
        <v>55</v>
      </c>
      <c r="AD2884" s="80" t="s">
        <v>13</v>
      </c>
      <c r="AE2884" s="80" t="s">
        <v>6</v>
      </c>
      <c r="AF2884" s="80" t="s">
        <v>145</v>
      </c>
      <c r="AG2884" s="80">
        <v>602.87634098529816</v>
      </c>
      <c r="AH2884" s="80" t="s">
        <v>33</v>
      </c>
      <c r="AI2884">
        <f t="shared" si="115"/>
        <v>2020</v>
      </c>
    </row>
    <row r="2885" spans="27:35" x14ac:dyDescent="0.3">
      <c r="AA2885" s="80" t="s">
        <v>156</v>
      </c>
      <c r="AB2885" s="80" t="s">
        <v>147</v>
      </c>
      <c r="AC2885" s="80" t="s">
        <v>55</v>
      </c>
      <c r="AD2885" s="80" t="s">
        <v>15</v>
      </c>
      <c r="AE2885" s="80" t="s">
        <v>14</v>
      </c>
      <c r="AF2885" s="80" t="s">
        <v>145</v>
      </c>
      <c r="AG2885" s="80">
        <v>67053.599827423692</v>
      </c>
      <c r="AH2885" s="80">
        <v>1.03291438</v>
      </c>
      <c r="AI2885">
        <f t="shared" si="115"/>
        <v>2020</v>
      </c>
    </row>
    <row r="2886" spans="27:35" x14ac:dyDescent="0.3">
      <c r="AA2886" s="80" t="s">
        <v>156</v>
      </c>
      <c r="AB2886" s="80" t="s">
        <v>147</v>
      </c>
      <c r="AC2886" s="80" t="s">
        <v>55</v>
      </c>
      <c r="AD2886" s="80" t="s">
        <v>15</v>
      </c>
      <c r="AE2886" s="80" t="s">
        <v>12</v>
      </c>
      <c r="AF2886" s="80" t="s">
        <v>145</v>
      </c>
      <c r="AG2886" s="80">
        <v>2856.2817179560661</v>
      </c>
      <c r="AH2886" s="80">
        <v>0.49505532000000002</v>
      </c>
      <c r="AI2886">
        <f t="shared" si="115"/>
        <v>2020</v>
      </c>
    </row>
    <row r="2887" spans="27:35" x14ac:dyDescent="0.3">
      <c r="AA2887" s="80" t="s">
        <v>156</v>
      </c>
      <c r="AB2887" s="80" t="s">
        <v>147</v>
      </c>
      <c r="AC2887" s="80" t="s">
        <v>55</v>
      </c>
      <c r="AD2887" s="80" t="s">
        <v>4</v>
      </c>
      <c r="AE2887" s="80" t="s">
        <v>5</v>
      </c>
      <c r="AF2887" s="80" t="s">
        <v>145</v>
      </c>
      <c r="AG2887" s="80">
        <v>16659.630554378033</v>
      </c>
      <c r="AH2887" s="80" t="s">
        <v>33</v>
      </c>
      <c r="AI2887">
        <f t="shared" si="115"/>
        <v>2020</v>
      </c>
    </row>
    <row r="2888" spans="27:35" x14ac:dyDescent="0.3">
      <c r="AA2888" s="80" t="s">
        <v>156</v>
      </c>
      <c r="AB2888" s="80" t="s">
        <v>147</v>
      </c>
      <c r="AC2888" s="80" t="s">
        <v>55</v>
      </c>
      <c r="AD2888" s="80" t="s">
        <v>4</v>
      </c>
      <c r="AE2888" s="80" t="s">
        <v>7</v>
      </c>
      <c r="AF2888" s="80" t="s">
        <v>145</v>
      </c>
      <c r="AG2888" s="80">
        <v>829460.83446234092</v>
      </c>
      <c r="AH2888" s="80">
        <v>0.80476658999999995</v>
      </c>
      <c r="AI2888">
        <f t="shared" si="115"/>
        <v>2020</v>
      </c>
    </row>
    <row r="2889" spans="27:35" x14ac:dyDescent="0.3">
      <c r="AA2889" s="80" t="s">
        <v>156</v>
      </c>
      <c r="AB2889" s="80" t="s">
        <v>147</v>
      </c>
      <c r="AC2889" s="80" t="s">
        <v>55</v>
      </c>
      <c r="AD2889" s="80" t="s">
        <v>4</v>
      </c>
      <c r="AE2889" s="80" t="s">
        <v>8</v>
      </c>
      <c r="AF2889" s="80" t="s">
        <v>145</v>
      </c>
      <c r="AG2889" s="80">
        <v>373586.68744759634</v>
      </c>
      <c r="AH2889" s="80">
        <v>1.43499339</v>
      </c>
      <c r="AI2889">
        <f t="shared" si="115"/>
        <v>2020</v>
      </c>
    </row>
    <row r="2890" spans="27:35" x14ac:dyDescent="0.3">
      <c r="AA2890" s="80" t="s">
        <v>156</v>
      </c>
      <c r="AB2890" s="80" t="s">
        <v>147</v>
      </c>
      <c r="AC2890" s="80" t="s">
        <v>55</v>
      </c>
      <c r="AD2890" s="80" t="s">
        <v>4</v>
      </c>
      <c r="AE2890" s="80" t="s">
        <v>9</v>
      </c>
      <c r="AF2890" s="80" t="s">
        <v>145</v>
      </c>
      <c r="AG2890" s="80">
        <v>215594.4226876609</v>
      </c>
      <c r="AH2890" s="80">
        <v>0.94856573</v>
      </c>
      <c r="AI2890">
        <f t="shared" ref="AI2890:AI2953" si="116">VALUE(LEFT(AA2890,4))</f>
        <v>2020</v>
      </c>
    </row>
    <row r="2891" spans="27:35" x14ac:dyDescent="0.3">
      <c r="AA2891" s="80" t="s">
        <v>156</v>
      </c>
      <c r="AB2891" s="80" t="s">
        <v>147</v>
      </c>
      <c r="AC2891" s="80" t="s">
        <v>55</v>
      </c>
      <c r="AD2891" s="80" t="s">
        <v>4</v>
      </c>
      <c r="AE2891" s="80" t="s">
        <v>6</v>
      </c>
      <c r="AF2891" s="80" t="s">
        <v>145</v>
      </c>
      <c r="AG2891" s="80">
        <v>54033.605133201927</v>
      </c>
      <c r="AH2891" s="80" t="s">
        <v>33</v>
      </c>
      <c r="AI2891">
        <f t="shared" si="116"/>
        <v>2020</v>
      </c>
    </row>
    <row r="2892" spans="27:35" x14ac:dyDescent="0.3">
      <c r="AA2892" s="80" t="s">
        <v>156</v>
      </c>
      <c r="AB2892" s="80" t="s">
        <v>147</v>
      </c>
      <c r="AC2892" s="80" t="s">
        <v>55</v>
      </c>
      <c r="AD2892" s="80" t="s">
        <v>4</v>
      </c>
      <c r="AE2892" s="80" t="s">
        <v>10</v>
      </c>
      <c r="AF2892" s="80" t="s">
        <v>145</v>
      </c>
      <c r="AG2892" s="80">
        <v>7577.3246431648731</v>
      </c>
      <c r="AH2892" s="80">
        <v>2.78813333</v>
      </c>
      <c r="AI2892">
        <f t="shared" si="116"/>
        <v>2020</v>
      </c>
    </row>
    <row r="2893" spans="27:35" x14ac:dyDescent="0.3">
      <c r="AA2893" s="80" t="s">
        <v>156</v>
      </c>
      <c r="AB2893" s="80" t="s">
        <v>147</v>
      </c>
      <c r="AC2893" s="80" t="s">
        <v>55</v>
      </c>
      <c r="AD2893" s="80" t="s">
        <v>11</v>
      </c>
      <c r="AE2893" s="80" t="s">
        <v>8</v>
      </c>
      <c r="AF2893" s="80" t="s">
        <v>145</v>
      </c>
      <c r="AG2893" s="80">
        <v>93336.580121733248</v>
      </c>
      <c r="AH2893" s="80">
        <v>1.06051323</v>
      </c>
      <c r="AI2893">
        <f t="shared" si="116"/>
        <v>2020</v>
      </c>
    </row>
    <row r="2894" spans="27:35" x14ac:dyDescent="0.3">
      <c r="AA2894" s="80" t="s">
        <v>156</v>
      </c>
      <c r="AB2894" s="80" t="s">
        <v>147</v>
      </c>
      <c r="AC2894" s="80" t="s">
        <v>55</v>
      </c>
      <c r="AD2894" s="80" t="s">
        <v>11</v>
      </c>
      <c r="AE2894" s="80" t="s">
        <v>9</v>
      </c>
      <c r="AF2894" s="80" t="s">
        <v>145</v>
      </c>
      <c r="AG2894" s="80">
        <v>25452.238576103002</v>
      </c>
      <c r="AH2894" s="80">
        <v>0.75882020999999999</v>
      </c>
      <c r="AI2894">
        <f t="shared" si="116"/>
        <v>2020</v>
      </c>
    </row>
    <row r="2895" spans="27:35" x14ac:dyDescent="0.3">
      <c r="AA2895" s="80" t="s">
        <v>156</v>
      </c>
      <c r="AB2895" s="80" t="s">
        <v>147</v>
      </c>
      <c r="AC2895" s="80" t="s">
        <v>55</v>
      </c>
      <c r="AD2895" s="80" t="s">
        <v>11</v>
      </c>
      <c r="AE2895" s="80" t="s">
        <v>10</v>
      </c>
      <c r="AF2895" s="80" t="s">
        <v>145</v>
      </c>
      <c r="AG2895" s="80">
        <v>1256.8247260153294</v>
      </c>
      <c r="AH2895" s="80">
        <v>1.8279496900000001</v>
      </c>
      <c r="AI2895">
        <f t="shared" si="116"/>
        <v>2020</v>
      </c>
    </row>
    <row r="2896" spans="27:35" x14ac:dyDescent="0.3">
      <c r="AA2896" s="80" t="s">
        <v>156</v>
      </c>
      <c r="AB2896" s="80" t="s">
        <v>147</v>
      </c>
      <c r="AC2896" s="80" t="s">
        <v>55</v>
      </c>
      <c r="AD2896" s="80" t="s">
        <v>11</v>
      </c>
      <c r="AE2896" s="80" t="s">
        <v>12</v>
      </c>
      <c r="AF2896" s="80" t="s">
        <v>145</v>
      </c>
      <c r="AG2896" s="80">
        <v>11091.029011949897</v>
      </c>
      <c r="AH2896" s="80">
        <v>0.69418188000000003</v>
      </c>
      <c r="AI2896">
        <f t="shared" si="116"/>
        <v>2020</v>
      </c>
    </row>
    <row r="2897" spans="27:35" x14ac:dyDescent="0.3">
      <c r="AA2897" s="80" t="s">
        <v>156</v>
      </c>
      <c r="AB2897" s="80" t="s">
        <v>147</v>
      </c>
      <c r="AC2897" s="80" t="s">
        <v>56</v>
      </c>
      <c r="AD2897" s="80" t="s">
        <v>27</v>
      </c>
      <c r="AE2897" s="80" t="s">
        <v>28</v>
      </c>
      <c r="AF2897" s="80" t="s">
        <v>145</v>
      </c>
      <c r="AG2897" s="80">
        <v>219</v>
      </c>
      <c r="AH2897" s="80" t="s">
        <v>33</v>
      </c>
      <c r="AI2897">
        <f t="shared" si="116"/>
        <v>2020</v>
      </c>
    </row>
    <row r="2898" spans="27:35" x14ac:dyDescent="0.3">
      <c r="AA2898" s="80" t="s">
        <v>156</v>
      </c>
      <c r="AB2898" s="80" t="s">
        <v>147</v>
      </c>
      <c r="AC2898" s="80" t="s">
        <v>56</v>
      </c>
      <c r="AD2898" s="80" t="s">
        <v>20</v>
      </c>
      <c r="AE2898" s="80" t="s">
        <v>5</v>
      </c>
      <c r="AF2898" s="80" t="s">
        <v>145</v>
      </c>
      <c r="AG2898" s="80">
        <v>29</v>
      </c>
      <c r="AH2898" s="80" t="s">
        <v>33</v>
      </c>
      <c r="AI2898">
        <f t="shared" si="116"/>
        <v>2020</v>
      </c>
    </row>
    <row r="2899" spans="27:35" x14ac:dyDescent="0.3">
      <c r="AA2899" s="80" t="s">
        <v>156</v>
      </c>
      <c r="AB2899" s="80" t="s">
        <v>147</v>
      </c>
      <c r="AC2899" s="80" t="s">
        <v>56</v>
      </c>
      <c r="AD2899" s="80" t="s">
        <v>20</v>
      </c>
      <c r="AE2899" s="80" t="s">
        <v>7</v>
      </c>
      <c r="AF2899" s="80" t="s">
        <v>145</v>
      </c>
      <c r="AG2899" s="80">
        <v>12064.421491898596</v>
      </c>
      <c r="AH2899" s="80" t="s">
        <v>33</v>
      </c>
      <c r="AI2899">
        <f t="shared" si="116"/>
        <v>2020</v>
      </c>
    </row>
    <row r="2900" spans="27:35" x14ac:dyDescent="0.3">
      <c r="AA2900" s="80" t="s">
        <v>156</v>
      </c>
      <c r="AB2900" s="80" t="s">
        <v>147</v>
      </c>
      <c r="AC2900" s="80" t="s">
        <v>56</v>
      </c>
      <c r="AD2900" s="80" t="s">
        <v>20</v>
      </c>
      <c r="AE2900" s="80" t="s">
        <v>14</v>
      </c>
      <c r="AF2900" s="80" t="s">
        <v>145</v>
      </c>
      <c r="AG2900" s="80">
        <v>3752.8526819497347</v>
      </c>
      <c r="AH2900" s="80" t="s">
        <v>33</v>
      </c>
      <c r="AI2900">
        <f t="shared" si="116"/>
        <v>2020</v>
      </c>
    </row>
    <row r="2901" spans="27:35" x14ac:dyDescent="0.3">
      <c r="AA2901" s="80" t="s">
        <v>156</v>
      </c>
      <c r="AB2901" s="80" t="s">
        <v>147</v>
      </c>
      <c r="AC2901" s="80" t="s">
        <v>56</v>
      </c>
      <c r="AD2901" s="80" t="s">
        <v>20</v>
      </c>
      <c r="AE2901" s="80" t="s">
        <v>6</v>
      </c>
      <c r="AF2901" s="80" t="s">
        <v>145</v>
      </c>
      <c r="AG2901" s="80">
        <v>412.96666598320007</v>
      </c>
      <c r="AH2901" s="80" t="s">
        <v>33</v>
      </c>
      <c r="AI2901">
        <f t="shared" si="116"/>
        <v>2020</v>
      </c>
    </row>
    <row r="2902" spans="27:35" x14ac:dyDescent="0.3">
      <c r="AA2902" s="80" t="s">
        <v>156</v>
      </c>
      <c r="AB2902" s="80" t="s">
        <v>147</v>
      </c>
      <c r="AC2902" s="80" t="s">
        <v>56</v>
      </c>
      <c r="AD2902" s="80" t="s">
        <v>24</v>
      </c>
      <c r="AE2902" s="80" t="s">
        <v>22</v>
      </c>
      <c r="AF2902" s="80" t="s">
        <v>145</v>
      </c>
      <c r="AG2902" s="80">
        <v>631.64408499002457</v>
      </c>
      <c r="AH2902" s="80" t="s">
        <v>33</v>
      </c>
      <c r="AI2902">
        <f t="shared" si="116"/>
        <v>2020</v>
      </c>
    </row>
    <row r="2903" spans="27:35" x14ac:dyDescent="0.3">
      <c r="AA2903" s="80" t="s">
        <v>156</v>
      </c>
      <c r="AB2903" s="80" t="s">
        <v>147</v>
      </c>
      <c r="AC2903" s="80" t="s">
        <v>56</v>
      </c>
      <c r="AD2903" s="80" t="s">
        <v>24</v>
      </c>
      <c r="AE2903" s="80" t="s">
        <v>23</v>
      </c>
      <c r="AF2903" s="80" t="s">
        <v>145</v>
      </c>
      <c r="AG2903" s="80">
        <v>461.5784929394722</v>
      </c>
      <c r="AH2903" s="80" t="s">
        <v>33</v>
      </c>
      <c r="AI2903">
        <f t="shared" si="116"/>
        <v>2020</v>
      </c>
    </row>
    <row r="2904" spans="27:35" x14ac:dyDescent="0.3">
      <c r="AA2904" s="80" t="s">
        <v>156</v>
      </c>
      <c r="AB2904" s="80" t="s">
        <v>147</v>
      </c>
      <c r="AC2904" s="80" t="s">
        <v>56</v>
      </c>
      <c r="AD2904" s="80" t="s">
        <v>116</v>
      </c>
      <c r="AE2904" s="80" t="s">
        <v>22</v>
      </c>
      <c r="AF2904" s="80" t="s">
        <v>145</v>
      </c>
      <c r="AG2904" s="80">
        <v>1069.0946180224419</v>
      </c>
      <c r="AH2904" s="80" t="s">
        <v>33</v>
      </c>
      <c r="AI2904">
        <f t="shared" si="116"/>
        <v>2020</v>
      </c>
    </row>
    <row r="2905" spans="27:35" x14ac:dyDescent="0.3">
      <c r="AA2905" s="80" t="s">
        <v>156</v>
      </c>
      <c r="AB2905" s="80" t="s">
        <v>147</v>
      </c>
      <c r="AC2905" s="80" t="s">
        <v>56</v>
      </c>
      <c r="AD2905" s="80" t="s">
        <v>116</v>
      </c>
      <c r="AE2905" s="80" t="s">
        <v>23</v>
      </c>
      <c r="AF2905" s="80" t="s">
        <v>145</v>
      </c>
      <c r="AG2905" s="80">
        <v>1207.8623580932617</v>
      </c>
      <c r="AH2905" s="80" t="s">
        <v>33</v>
      </c>
      <c r="AI2905">
        <f t="shared" si="116"/>
        <v>2020</v>
      </c>
    </row>
    <row r="2906" spans="27:35" x14ac:dyDescent="0.3">
      <c r="AA2906" s="80" t="s">
        <v>156</v>
      </c>
      <c r="AB2906" s="80" t="s">
        <v>147</v>
      </c>
      <c r="AC2906" s="80" t="s">
        <v>56</v>
      </c>
      <c r="AD2906" s="80" t="s">
        <v>26</v>
      </c>
      <c r="AE2906" s="80" t="s">
        <v>18</v>
      </c>
      <c r="AF2906" s="80" t="s">
        <v>145</v>
      </c>
      <c r="AG2906" s="80">
        <v>7919.7752600871027</v>
      </c>
      <c r="AH2906" s="80" t="s">
        <v>33</v>
      </c>
      <c r="AI2906">
        <f t="shared" si="116"/>
        <v>2020</v>
      </c>
    </row>
    <row r="2907" spans="27:35" x14ac:dyDescent="0.3">
      <c r="AA2907" s="80" t="s">
        <v>156</v>
      </c>
      <c r="AB2907" s="80" t="s">
        <v>147</v>
      </c>
      <c r="AC2907" s="80" t="s">
        <v>56</v>
      </c>
      <c r="AD2907" s="80" t="s">
        <v>26</v>
      </c>
      <c r="AE2907" s="80" t="s">
        <v>19</v>
      </c>
      <c r="AF2907" s="80" t="s">
        <v>145</v>
      </c>
      <c r="AG2907" s="80">
        <v>16407.375258028507</v>
      </c>
      <c r="AH2907" s="80" t="s">
        <v>33</v>
      </c>
      <c r="AI2907">
        <f t="shared" si="116"/>
        <v>2020</v>
      </c>
    </row>
    <row r="2908" spans="27:35" x14ac:dyDescent="0.3">
      <c r="AA2908" s="80" t="s">
        <v>156</v>
      </c>
      <c r="AB2908" s="80" t="s">
        <v>147</v>
      </c>
      <c r="AC2908" s="80" t="s">
        <v>56</v>
      </c>
      <c r="AD2908" s="80" t="s">
        <v>26</v>
      </c>
      <c r="AE2908" s="80" t="s">
        <v>17</v>
      </c>
      <c r="AF2908" s="80" t="s">
        <v>145</v>
      </c>
      <c r="AG2908" s="80">
        <v>926</v>
      </c>
      <c r="AH2908" s="80" t="s">
        <v>33</v>
      </c>
      <c r="AI2908">
        <f t="shared" si="116"/>
        <v>2020</v>
      </c>
    </row>
    <row r="2909" spans="27:35" x14ac:dyDescent="0.3">
      <c r="AA2909" s="80" t="s">
        <v>156</v>
      </c>
      <c r="AB2909" s="80" t="s">
        <v>147</v>
      </c>
      <c r="AC2909" s="80" t="s">
        <v>56</v>
      </c>
      <c r="AD2909" s="80" t="s">
        <v>25</v>
      </c>
      <c r="AE2909" s="80" t="s">
        <v>18</v>
      </c>
      <c r="AF2909" s="80" t="s">
        <v>145</v>
      </c>
      <c r="AG2909" s="80">
        <v>82.966665983200073</v>
      </c>
      <c r="AH2909" s="80" t="s">
        <v>33</v>
      </c>
      <c r="AI2909">
        <f t="shared" si="116"/>
        <v>2020</v>
      </c>
    </row>
    <row r="2910" spans="27:35" x14ac:dyDescent="0.3">
      <c r="AA2910" s="80" t="s">
        <v>156</v>
      </c>
      <c r="AB2910" s="80" t="s">
        <v>147</v>
      </c>
      <c r="AC2910" s="80" t="s">
        <v>56</v>
      </c>
      <c r="AD2910" s="80" t="s">
        <v>25</v>
      </c>
      <c r="AE2910" s="80" t="s">
        <v>19</v>
      </c>
      <c r="AF2910" s="80" t="s">
        <v>145</v>
      </c>
      <c r="AG2910" s="80">
        <v>2339.9666659832001</v>
      </c>
      <c r="AH2910" s="80" t="s">
        <v>33</v>
      </c>
      <c r="AI2910">
        <f t="shared" si="116"/>
        <v>2020</v>
      </c>
    </row>
    <row r="2911" spans="27:35" x14ac:dyDescent="0.3">
      <c r="AA2911" s="80" t="s">
        <v>156</v>
      </c>
      <c r="AB2911" s="80" t="s">
        <v>147</v>
      </c>
      <c r="AC2911" s="80" t="s">
        <v>56</v>
      </c>
      <c r="AD2911" s="80" t="s">
        <v>25</v>
      </c>
      <c r="AE2911" s="80" t="s">
        <v>17</v>
      </c>
      <c r="AF2911" s="80" t="s">
        <v>145</v>
      </c>
      <c r="AG2911" s="80">
        <v>657.32150399684906</v>
      </c>
      <c r="AH2911" s="80" t="s">
        <v>33</v>
      </c>
      <c r="AI2911">
        <f t="shared" si="116"/>
        <v>2020</v>
      </c>
    </row>
    <row r="2912" spans="27:35" x14ac:dyDescent="0.3">
      <c r="AA2912" s="80" t="s">
        <v>156</v>
      </c>
      <c r="AB2912" s="80" t="s">
        <v>147</v>
      </c>
      <c r="AC2912" s="80" t="s">
        <v>56</v>
      </c>
      <c r="AD2912" s="80" t="s">
        <v>16</v>
      </c>
      <c r="AE2912" s="80" t="s">
        <v>18</v>
      </c>
      <c r="AF2912" s="80" t="s">
        <v>149</v>
      </c>
      <c r="AG2912" s="80">
        <v>3</v>
      </c>
      <c r="AH2912" s="80" t="s">
        <v>33</v>
      </c>
      <c r="AI2912">
        <f t="shared" si="116"/>
        <v>2020</v>
      </c>
    </row>
    <row r="2913" spans="27:35" x14ac:dyDescent="0.3">
      <c r="AA2913" s="80" t="s">
        <v>156</v>
      </c>
      <c r="AB2913" s="80" t="s">
        <v>147</v>
      </c>
      <c r="AC2913" s="80" t="s">
        <v>56</v>
      </c>
      <c r="AD2913" s="80" t="s">
        <v>16</v>
      </c>
      <c r="AE2913" s="80" t="s">
        <v>18</v>
      </c>
      <c r="AF2913" s="80" t="s">
        <v>145</v>
      </c>
      <c r="AG2913" s="80">
        <v>7701.8481830395758</v>
      </c>
      <c r="AH2913" s="80" t="s">
        <v>33</v>
      </c>
      <c r="AI2913">
        <f t="shared" si="116"/>
        <v>2020</v>
      </c>
    </row>
    <row r="2914" spans="27:35" x14ac:dyDescent="0.3">
      <c r="AA2914" s="80" t="s">
        <v>156</v>
      </c>
      <c r="AB2914" s="80" t="s">
        <v>147</v>
      </c>
      <c r="AC2914" s="80" t="s">
        <v>56</v>
      </c>
      <c r="AD2914" s="80" t="s">
        <v>16</v>
      </c>
      <c r="AE2914" s="80" t="s">
        <v>19</v>
      </c>
      <c r="AF2914" s="80" t="s">
        <v>149</v>
      </c>
      <c r="AG2914" s="80">
        <v>4</v>
      </c>
      <c r="AH2914" s="80" t="s">
        <v>33</v>
      </c>
      <c r="AI2914">
        <f t="shared" si="116"/>
        <v>2020</v>
      </c>
    </row>
    <row r="2915" spans="27:35" x14ac:dyDescent="0.3">
      <c r="AA2915" s="80" t="s">
        <v>156</v>
      </c>
      <c r="AB2915" s="80" t="s">
        <v>147</v>
      </c>
      <c r="AC2915" s="80" t="s">
        <v>56</v>
      </c>
      <c r="AD2915" s="80" t="s">
        <v>16</v>
      </c>
      <c r="AE2915" s="80" t="s">
        <v>19</v>
      </c>
      <c r="AF2915" s="80" t="s">
        <v>145</v>
      </c>
      <c r="AG2915" s="80">
        <v>6935.6891920268536</v>
      </c>
      <c r="AH2915" s="80" t="s">
        <v>33</v>
      </c>
      <c r="AI2915">
        <f t="shared" si="116"/>
        <v>2020</v>
      </c>
    </row>
    <row r="2916" spans="27:35" x14ac:dyDescent="0.3">
      <c r="AA2916" s="80" t="s">
        <v>156</v>
      </c>
      <c r="AB2916" s="80" t="s">
        <v>147</v>
      </c>
      <c r="AC2916" s="80" t="s">
        <v>56</v>
      </c>
      <c r="AD2916" s="80" t="s">
        <v>16</v>
      </c>
      <c r="AE2916" s="80" t="s">
        <v>17</v>
      </c>
      <c r="AF2916" s="80" t="s">
        <v>145</v>
      </c>
      <c r="AG2916" s="80">
        <v>4186.8623043000698</v>
      </c>
      <c r="AH2916" s="80" t="s">
        <v>33</v>
      </c>
      <c r="AI2916">
        <f t="shared" si="116"/>
        <v>2020</v>
      </c>
    </row>
    <row r="2917" spans="27:35" x14ac:dyDescent="0.3">
      <c r="AA2917" s="80" t="s">
        <v>156</v>
      </c>
      <c r="AB2917" s="80" t="s">
        <v>147</v>
      </c>
      <c r="AC2917" s="80" t="s">
        <v>56</v>
      </c>
      <c r="AD2917" s="80" t="s">
        <v>13</v>
      </c>
      <c r="AE2917" s="80" t="s">
        <v>5</v>
      </c>
      <c r="AF2917" s="80" t="s">
        <v>145</v>
      </c>
      <c r="AG2917" s="80">
        <v>28.633333027362823</v>
      </c>
      <c r="AH2917" s="80" t="s">
        <v>33</v>
      </c>
      <c r="AI2917">
        <f t="shared" si="116"/>
        <v>2020</v>
      </c>
    </row>
    <row r="2918" spans="27:35" x14ac:dyDescent="0.3">
      <c r="AA2918" s="80" t="s">
        <v>156</v>
      </c>
      <c r="AB2918" s="80" t="s">
        <v>147</v>
      </c>
      <c r="AC2918" s="80" t="s">
        <v>56</v>
      </c>
      <c r="AD2918" s="80" t="s">
        <v>13</v>
      </c>
      <c r="AE2918" s="80" t="s">
        <v>7</v>
      </c>
      <c r="AF2918" s="80" t="s">
        <v>145</v>
      </c>
      <c r="AG2918" s="80">
        <v>8290.5064398944378</v>
      </c>
      <c r="AH2918" s="80">
        <v>0.74017653999999999</v>
      </c>
      <c r="AI2918">
        <f t="shared" si="116"/>
        <v>2020</v>
      </c>
    </row>
    <row r="2919" spans="27:35" x14ac:dyDescent="0.3">
      <c r="AA2919" s="80" t="s">
        <v>156</v>
      </c>
      <c r="AB2919" s="80" t="s">
        <v>147</v>
      </c>
      <c r="AC2919" s="80" t="s">
        <v>56</v>
      </c>
      <c r="AD2919" s="80" t="s">
        <v>13</v>
      </c>
      <c r="AE2919" s="80" t="s">
        <v>14</v>
      </c>
      <c r="AF2919" s="80" t="s">
        <v>145</v>
      </c>
      <c r="AG2919" s="80">
        <v>27749.815795954317</v>
      </c>
      <c r="AH2919" s="80">
        <v>1.1308714</v>
      </c>
      <c r="AI2919">
        <f t="shared" si="116"/>
        <v>2020</v>
      </c>
    </row>
    <row r="2920" spans="27:35" x14ac:dyDescent="0.3">
      <c r="AA2920" s="80" t="s">
        <v>156</v>
      </c>
      <c r="AB2920" s="80" t="s">
        <v>147</v>
      </c>
      <c r="AC2920" s="80" t="s">
        <v>56</v>
      </c>
      <c r="AD2920" s="80" t="s">
        <v>13</v>
      </c>
      <c r="AE2920" s="80" t="s">
        <v>6</v>
      </c>
      <c r="AF2920" s="80" t="s">
        <v>145</v>
      </c>
      <c r="AG2920" s="80">
        <v>153.67741799354553</v>
      </c>
      <c r="AH2920" s="80" t="s">
        <v>33</v>
      </c>
      <c r="AI2920">
        <f t="shared" si="116"/>
        <v>2020</v>
      </c>
    </row>
    <row r="2921" spans="27:35" x14ac:dyDescent="0.3">
      <c r="AA2921" s="80" t="s">
        <v>156</v>
      </c>
      <c r="AB2921" s="80" t="s">
        <v>147</v>
      </c>
      <c r="AC2921" s="80" t="s">
        <v>56</v>
      </c>
      <c r="AD2921" s="80" t="s">
        <v>15</v>
      </c>
      <c r="AE2921" s="80" t="s">
        <v>14</v>
      </c>
      <c r="AF2921" s="80" t="s">
        <v>145</v>
      </c>
      <c r="AG2921" s="80">
        <v>23992.614964049309</v>
      </c>
      <c r="AH2921" s="80">
        <v>1.07643271</v>
      </c>
      <c r="AI2921">
        <f t="shared" si="116"/>
        <v>2020</v>
      </c>
    </row>
    <row r="2922" spans="27:35" x14ac:dyDescent="0.3">
      <c r="AA2922" s="80" t="s">
        <v>156</v>
      </c>
      <c r="AB2922" s="80" t="s">
        <v>147</v>
      </c>
      <c r="AC2922" s="80" t="s">
        <v>56</v>
      </c>
      <c r="AD2922" s="80" t="s">
        <v>15</v>
      </c>
      <c r="AE2922" s="80" t="s">
        <v>12</v>
      </c>
      <c r="AF2922" s="80" t="s">
        <v>145</v>
      </c>
      <c r="AG2922" s="80">
        <v>847.77419298887253</v>
      </c>
      <c r="AH2922" s="80">
        <v>0.50617681999999997</v>
      </c>
      <c r="AI2922">
        <f t="shared" si="116"/>
        <v>2020</v>
      </c>
    </row>
    <row r="2923" spans="27:35" x14ac:dyDescent="0.3">
      <c r="AA2923" s="80" t="s">
        <v>156</v>
      </c>
      <c r="AB2923" s="80" t="s">
        <v>147</v>
      </c>
      <c r="AC2923" s="80" t="s">
        <v>56</v>
      </c>
      <c r="AD2923" s="80" t="s">
        <v>4</v>
      </c>
      <c r="AE2923" s="80" t="s">
        <v>5</v>
      </c>
      <c r="AF2923" s="80" t="s">
        <v>145</v>
      </c>
      <c r="AG2923" s="80">
        <v>4776.2363562211394</v>
      </c>
      <c r="AH2923" s="80" t="s">
        <v>33</v>
      </c>
      <c r="AI2923">
        <f t="shared" si="116"/>
        <v>2020</v>
      </c>
    </row>
    <row r="2924" spans="27:35" x14ac:dyDescent="0.3">
      <c r="AA2924" s="80" t="s">
        <v>156</v>
      </c>
      <c r="AB2924" s="80" t="s">
        <v>147</v>
      </c>
      <c r="AC2924" s="80" t="s">
        <v>56</v>
      </c>
      <c r="AD2924" s="80" t="s">
        <v>4</v>
      </c>
      <c r="AE2924" s="80" t="s">
        <v>7</v>
      </c>
      <c r="AF2924" s="80" t="s">
        <v>145</v>
      </c>
      <c r="AG2924" s="80">
        <v>247767.01733079925</v>
      </c>
      <c r="AH2924" s="80">
        <v>0.82594029000000002</v>
      </c>
      <c r="AI2924">
        <f t="shared" si="116"/>
        <v>2020</v>
      </c>
    </row>
    <row r="2925" spans="27:35" x14ac:dyDescent="0.3">
      <c r="AA2925" s="80" t="s">
        <v>156</v>
      </c>
      <c r="AB2925" s="80" t="s">
        <v>147</v>
      </c>
      <c r="AC2925" s="80" t="s">
        <v>56</v>
      </c>
      <c r="AD2925" s="80" t="s">
        <v>4</v>
      </c>
      <c r="AE2925" s="80" t="s">
        <v>8</v>
      </c>
      <c r="AF2925" s="80" t="s">
        <v>145</v>
      </c>
      <c r="AG2925" s="80">
        <v>108826.90529085696</v>
      </c>
      <c r="AH2925" s="80">
        <v>1.4183908599999999</v>
      </c>
      <c r="AI2925">
        <f t="shared" si="116"/>
        <v>2020</v>
      </c>
    </row>
    <row r="2926" spans="27:35" x14ac:dyDescent="0.3">
      <c r="AA2926" s="80" t="s">
        <v>156</v>
      </c>
      <c r="AB2926" s="80" t="s">
        <v>147</v>
      </c>
      <c r="AC2926" s="80" t="s">
        <v>56</v>
      </c>
      <c r="AD2926" s="80" t="s">
        <v>4</v>
      </c>
      <c r="AE2926" s="80" t="s">
        <v>9</v>
      </c>
      <c r="AF2926" s="80" t="s">
        <v>145</v>
      </c>
      <c r="AG2926" s="80">
        <v>64950.93815305084</v>
      </c>
      <c r="AH2926" s="80">
        <v>0.94587504</v>
      </c>
      <c r="AI2926">
        <f t="shared" si="116"/>
        <v>2020</v>
      </c>
    </row>
    <row r="2927" spans="27:35" x14ac:dyDescent="0.3">
      <c r="AA2927" s="80" t="s">
        <v>156</v>
      </c>
      <c r="AB2927" s="80" t="s">
        <v>147</v>
      </c>
      <c r="AC2927" s="80" t="s">
        <v>56</v>
      </c>
      <c r="AD2927" s="80" t="s">
        <v>4</v>
      </c>
      <c r="AE2927" s="80" t="s">
        <v>6</v>
      </c>
      <c r="AF2927" s="80" t="s">
        <v>145</v>
      </c>
      <c r="AG2927" s="80">
        <v>15680.135423015803</v>
      </c>
      <c r="AH2927" s="80" t="s">
        <v>33</v>
      </c>
      <c r="AI2927">
        <f t="shared" si="116"/>
        <v>2020</v>
      </c>
    </row>
    <row r="2928" spans="27:35" x14ac:dyDescent="0.3">
      <c r="AA2928" s="80" t="s">
        <v>156</v>
      </c>
      <c r="AB2928" s="80" t="s">
        <v>147</v>
      </c>
      <c r="AC2928" s="80" t="s">
        <v>56</v>
      </c>
      <c r="AD2928" s="80" t="s">
        <v>4</v>
      </c>
      <c r="AE2928" s="80" t="s">
        <v>10</v>
      </c>
      <c r="AF2928" s="80" t="s">
        <v>145</v>
      </c>
      <c r="AG2928" s="80">
        <v>2488.4849099442363</v>
      </c>
      <c r="AH2928" s="80">
        <v>2.8447769300000001</v>
      </c>
      <c r="AI2928">
        <f t="shared" si="116"/>
        <v>2020</v>
      </c>
    </row>
    <row r="2929" spans="27:35" x14ac:dyDescent="0.3">
      <c r="AA2929" s="80" t="s">
        <v>156</v>
      </c>
      <c r="AB2929" s="80" t="s">
        <v>147</v>
      </c>
      <c r="AC2929" s="80" t="s">
        <v>56</v>
      </c>
      <c r="AD2929" s="80" t="s">
        <v>11</v>
      </c>
      <c r="AE2929" s="80" t="s">
        <v>8</v>
      </c>
      <c r="AF2929" s="80" t="s">
        <v>145</v>
      </c>
      <c r="AG2929" s="80">
        <v>28265.60951173678</v>
      </c>
      <c r="AH2929" s="80">
        <v>1.05878473</v>
      </c>
      <c r="AI2929">
        <f t="shared" si="116"/>
        <v>2020</v>
      </c>
    </row>
    <row r="2930" spans="27:35" x14ac:dyDescent="0.3">
      <c r="AA2930" s="80" t="s">
        <v>156</v>
      </c>
      <c r="AB2930" s="80" t="s">
        <v>147</v>
      </c>
      <c r="AC2930" s="80" t="s">
        <v>56</v>
      </c>
      <c r="AD2930" s="80" t="s">
        <v>11</v>
      </c>
      <c r="AE2930" s="80" t="s">
        <v>9</v>
      </c>
      <c r="AF2930" s="80" t="s">
        <v>145</v>
      </c>
      <c r="AG2930" s="80">
        <v>7829.2537252604961</v>
      </c>
      <c r="AH2930" s="80">
        <v>0.77662556000000005</v>
      </c>
      <c r="AI2930">
        <f t="shared" si="116"/>
        <v>2020</v>
      </c>
    </row>
    <row r="2931" spans="27:35" x14ac:dyDescent="0.3">
      <c r="AA2931" s="80" t="s">
        <v>156</v>
      </c>
      <c r="AB2931" s="80" t="s">
        <v>147</v>
      </c>
      <c r="AC2931" s="80" t="s">
        <v>56</v>
      </c>
      <c r="AD2931" s="80" t="s">
        <v>11</v>
      </c>
      <c r="AE2931" s="80" t="s">
        <v>10</v>
      </c>
      <c r="AF2931" s="80" t="s">
        <v>145</v>
      </c>
      <c r="AG2931" s="80">
        <v>432.24408400058746</v>
      </c>
      <c r="AH2931" s="80">
        <v>2.0285939499999999</v>
      </c>
      <c r="AI2931">
        <f t="shared" si="116"/>
        <v>2020</v>
      </c>
    </row>
    <row r="2932" spans="27:35" x14ac:dyDescent="0.3">
      <c r="AA2932" s="80" t="s">
        <v>156</v>
      </c>
      <c r="AB2932" s="80" t="s">
        <v>147</v>
      </c>
      <c r="AC2932" s="80" t="s">
        <v>56</v>
      </c>
      <c r="AD2932" s="80" t="s">
        <v>11</v>
      </c>
      <c r="AE2932" s="80" t="s">
        <v>12</v>
      </c>
      <c r="AF2932" s="80" t="s">
        <v>145</v>
      </c>
      <c r="AG2932" s="80">
        <v>2823.2096739858389</v>
      </c>
      <c r="AH2932" s="80">
        <v>0.71399210000000002</v>
      </c>
      <c r="AI2932">
        <f t="shared" si="116"/>
        <v>2020</v>
      </c>
    </row>
    <row r="2933" spans="27:35" x14ac:dyDescent="0.3">
      <c r="AA2933" s="80" t="s">
        <v>156</v>
      </c>
      <c r="AB2933" s="80" t="s">
        <v>147</v>
      </c>
      <c r="AC2933" s="80" t="s">
        <v>57</v>
      </c>
      <c r="AD2933" s="80" t="s">
        <v>27</v>
      </c>
      <c r="AE2933" s="80" t="s">
        <v>28</v>
      </c>
      <c r="AF2933" s="80" t="s">
        <v>145</v>
      </c>
      <c r="AG2933" s="80">
        <v>515</v>
      </c>
      <c r="AH2933" s="80" t="s">
        <v>33</v>
      </c>
      <c r="AI2933">
        <f t="shared" si="116"/>
        <v>2020</v>
      </c>
    </row>
    <row r="2934" spans="27:35" x14ac:dyDescent="0.3">
      <c r="AA2934" s="80" t="s">
        <v>156</v>
      </c>
      <c r="AB2934" s="80" t="s">
        <v>147</v>
      </c>
      <c r="AC2934" s="80" t="s">
        <v>57</v>
      </c>
      <c r="AD2934" s="80" t="s">
        <v>20</v>
      </c>
      <c r="AE2934" s="80" t="s">
        <v>5</v>
      </c>
      <c r="AF2934" s="80" t="s">
        <v>145</v>
      </c>
      <c r="AG2934" s="80">
        <v>61</v>
      </c>
      <c r="AH2934" s="80" t="s">
        <v>33</v>
      </c>
      <c r="AI2934">
        <f t="shared" si="116"/>
        <v>2020</v>
      </c>
    </row>
    <row r="2935" spans="27:35" x14ac:dyDescent="0.3">
      <c r="AA2935" s="80" t="s">
        <v>156</v>
      </c>
      <c r="AB2935" s="80" t="s">
        <v>147</v>
      </c>
      <c r="AC2935" s="80" t="s">
        <v>57</v>
      </c>
      <c r="AD2935" s="80" t="s">
        <v>20</v>
      </c>
      <c r="AE2935" s="80" t="s">
        <v>7</v>
      </c>
      <c r="AF2935" s="80" t="s">
        <v>145</v>
      </c>
      <c r="AG2935" s="80">
        <v>21839.291379854083</v>
      </c>
      <c r="AH2935" s="80" t="s">
        <v>33</v>
      </c>
      <c r="AI2935">
        <f t="shared" si="116"/>
        <v>2020</v>
      </c>
    </row>
    <row r="2936" spans="27:35" x14ac:dyDescent="0.3">
      <c r="AA2936" s="80" t="s">
        <v>156</v>
      </c>
      <c r="AB2936" s="80" t="s">
        <v>147</v>
      </c>
      <c r="AC2936" s="80" t="s">
        <v>57</v>
      </c>
      <c r="AD2936" s="80" t="s">
        <v>20</v>
      </c>
      <c r="AE2936" s="80" t="s">
        <v>14</v>
      </c>
      <c r="AF2936" s="80" t="s">
        <v>145</v>
      </c>
      <c r="AG2936" s="80">
        <v>7484.3870908692479</v>
      </c>
      <c r="AH2936" s="80" t="s">
        <v>33</v>
      </c>
      <c r="AI2936">
        <f t="shared" si="116"/>
        <v>2020</v>
      </c>
    </row>
    <row r="2937" spans="27:35" x14ac:dyDescent="0.3">
      <c r="AA2937" s="80" t="s">
        <v>156</v>
      </c>
      <c r="AB2937" s="80" t="s">
        <v>147</v>
      </c>
      <c r="AC2937" s="80" t="s">
        <v>57</v>
      </c>
      <c r="AD2937" s="80" t="s">
        <v>20</v>
      </c>
      <c r="AE2937" s="80" t="s">
        <v>6</v>
      </c>
      <c r="AF2937" s="80" t="s">
        <v>145</v>
      </c>
      <c r="AG2937" s="80">
        <v>865</v>
      </c>
      <c r="AH2937" s="80" t="s">
        <v>33</v>
      </c>
      <c r="AI2937">
        <f t="shared" si="116"/>
        <v>2020</v>
      </c>
    </row>
    <row r="2938" spans="27:35" x14ac:dyDescent="0.3">
      <c r="AA2938" s="80" t="s">
        <v>156</v>
      </c>
      <c r="AB2938" s="80" t="s">
        <v>147</v>
      </c>
      <c r="AC2938" s="80" t="s">
        <v>57</v>
      </c>
      <c r="AD2938" s="80" t="s">
        <v>24</v>
      </c>
      <c r="AE2938" s="80" t="s">
        <v>22</v>
      </c>
      <c r="AF2938" s="80" t="s">
        <v>145</v>
      </c>
      <c r="AG2938" s="80">
        <v>551.07203996181488</v>
      </c>
      <c r="AH2938" s="80" t="s">
        <v>33</v>
      </c>
      <c r="AI2938">
        <f t="shared" si="116"/>
        <v>2020</v>
      </c>
    </row>
    <row r="2939" spans="27:35" x14ac:dyDescent="0.3">
      <c r="AA2939" s="80" t="s">
        <v>156</v>
      </c>
      <c r="AB2939" s="80" t="s">
        <v>147</v>
      </c>
      <c r="AC2939" s="80" t="s">
        <v>57</v>
      </c>
      <c r="AD2939" s="80" t="s">
        <v>24</v>
      </c>
      <c r="AE2939" s="80" t="s">
        <v>23</v>
      </c>
      <c r="AF2939" s="80" t="s">
        <v>145</v>
      </c>
      <c r="AG2939" s="80">
        <v>463.03118199110031</v>
      </c>
      <c r="AH2939" s="80" t="s">
        <v>33</v>
      </c>
      <c r="AI2939">
        <f t="shared" si="116"/>
        <v>2020</v>
      </c>
    </row>
    <row r="2940" spans="27:35" x14ac:dyDescent="0.3">
      <c r="AA2940" s="80" t="s">
        <v>156</v>
      </c>
      <c r="AB2940" s="80" t="s">
        <v>147</v>
      </c>
      <c r="AC2940" s="80" t="s">
        <v>57</v>
      </c>
      <c r="AD2940" s="80" t="s">
        <v>116</v>
      </c>
      <c r="AE2940" s="80" t="s">
        <v>22</v>
      </c>
      <c r="AF2940" s="80" t="s">
        <v>145</v>
      </c>
      <c r="AG2940" s="80">
        <v>2853.2010650448501</v>
      </c>
      <c r="AH2940" s="80" t="s">
        <v>33</v>
      </c>
      <c r="AI2940">
        <f t="shared" si="116"/>
        <v>2020</v>
      </c>
    </row>
    <row r="2941" spans="27:35" x14ac:dyDescent="0.3">
      <c r="AA2941" s="80" t="s">
        <v>156</v>
      </c>
      <c r="AB2941" s="80" t="s">
        <v>147</v>
      </c>
      <c r="AC2941" s="80" t="s">
        <v>57</v>
      </c>
      <c r="AD2941" s="80" t="s">
        <v>116</v>
      </c>
      <c r="AE2941" s="80" t="s">
        <v>23</v>
      </c>
      <c r="AF2941" s="80" t="s">
        <v>145</v>
      </c>
      <c r="AG2941" s="80">
        <v>2362.1279489509761</v>
      </c>
      <c r="AH2941" s="80" t="s">
        <v>33</v>
      </c>
      <c r="AI2941">
        <f t="shared" si="116"/>
        <v>2020</v>
      </c>
    </row>
    <row r="2942" spans="27:35" x14ac:dyDescent="0.3">
      <c r="AA2942" s="80" t="s">
        <v>156</v>
      </c>
      <c r="AB2942" s="80" t="s">
        <v>147</v>
      </c>
      <c r="AC2942" s="80" t="s">
        <v>57</v>
      </c>
      <c r="AD2942" s="80" t="s">
        <v>26</v>
      </c>
      <c r="AE2942" s="80" t="s">
        <v>18</v>
      </c>
      <c r="AF2942" s="80" t="s">
        <v>145</v>
      </c>
      <c r="AG2942" s="80">
        <v>10204.240848839283</v>
      </c>
      <c r="AH2942" s="80" t="s">
        <v>33</v>
      </c>
      <c r="AI2942">
        <f t="shared" si="116"/>
        <v>2020</v>
      </c>
    </row>
    <row r="2943" spans="27:35" x14ac:dyDescent="0.3">
      <c r="AA2943" s="80" t="s">
        <v>156</v>
      </c>
      <c r="AB2943" s="80" t="s">
        <v>147</v>
      </c>
      <c r="AC2943" s="80" t="s">
        <v>57</v>
      </c>
      <c r="AD2943" s="80" t="s">
        <v>26</v>
      </c>
      <c r="AE2943" s="80" t="s">
        <v>19</v>
      </c>
      <c r="AF2943" s="80" t="s">
        <v>145</v>
      </c>
      <c r="AG2943" s="80">
        <v>16730.659124910831</v>
      </c>
      <c r="AH2943" s="80" t="s">
        <v>33</v>
      </c>
      <c r="AI2943">
        <f t="shared" si="116"/>
        <v>2020</v>
      </c>
    </row>
    <row r="2944" spans="27:35" x14ac:dyDescent="0.3">
      <c r="AA2944" s="80" t="s">
        <v>156</v>
      </c>
      <c r="AB2944" s="80" t="s">
        <v>147</v>
      </c>
      <c r="AC2944" s="80" t="s">
        <v>57</v>
      </c>
      <c r="AD2944" s="80" t="s">
        <v>26</v>
      </c>
      <c r="AE2944" s="80" t="s">
        <v>17</v>
      </c>
      <c r="AF2944" s="80" t="s">
        <v>145</v>
      </c>
      <c r="AG2944" s="80">
        <v>1251.5806450247765</v>
      </c>
      <c r="AH2944" s="80" t="s">
        <v>33</v>
      </c>
      <c r="AI2944">
        <f t="shared" si="116"/>
        <v>2020</v>
      </c>
    </row>
    <row r="2945" spans="27:35" x14ac:dyDescent="0.3">
      <c r="AA2945" s="80" t="s">
        <v>156</v>
      </c>
      <c r="AB2945" s="80" t="s">
        <v>147</v>
      </c>
      <c r="AC2945" s="80" t="s">
        <v>57</v>
      </c>
      <c r="AD2945" s="80" t="s">
        <v>25</v>
      </c>
      <c r="AE2945" s="80" t="s">
        <v>18</v>
      </c>
      <c r="AF2945" s="80" t="s">
        <v>145</v>
      </c>
      <c r="AG2945" s="80">
        <v>318</v>
      </c>
      <c r="AH2945" s="80" t="s">
        <v>33</v>
      </c>
      <c r="AI2945">
        <f t="shared" si="116"/>
        <v>2020</v>
      </c>
    </row>
    <row r="2946" spans="27:35" x14ac:dyDescent="0.3">
      <c r="AA2946" s="80" t="s">
        <v>156</v>
      </c>
      <c r="AB2946" s="80" t="s">
        <v>147</v>
      </c>
      <c r="AC2946" s="80" t="s">
        <v>57</v>
      </c>
      <c r="AD2946" s="80" t="s">
        <v>25</v>
      </c>
      <c r="AE2946" s="80" t="s">
        <v>19</v>
      </c>
      <c r="AF2946" s="80" t="s">
        <v>145</v>
      </c>
      <c r="AG2946" s="80">
        <v>2617.1139770150185</v>
      </c>
      <c r="AH2946" s="80" t="s">
        <v>33</v>
      </c>
      <c r="AI2946">
        <f t="shared" si="116"/>
        <v>2020</v>
      </c>
    </row>
    <row r="2947" spans="27:35" x14ac:dyDescent="0.3">
      <c r="AA2947" s="80" t="s">
        <v>156</v>
      </c>
      <c r="AB2947" s="80" t="s">
        <v>147</v>
      </c>
      <c r="AC2947" s="80" t="s">
        <v>57</v>
      </c>
      <c r="AD2947" s="80" t="s">
        <v>25</v>
      </c>
      <c r="AE2947" s="80" t="s">
        <v>17</v>
      </c>
      <c r="AF2947" s="80" t="s">
        <v>145</v>
      </c>
      <c r="AG2947" s="80">
        <v>974.51612901687622</v>
      </c>
      <c r="AH2947" s="80" t="s">
        <v>33</v>
      </c>
      <c r="AI2947">
        <f t="shared" si="116"/>
        <v>2020</v>
      </c>
    </row>
    <row r="2948" spans="27:35" x14ac:dyDescent="0.3">
      <c r="AA2948" s="80" t="s">
        <v>156</v>
      </c>
      <c r="AB2948" s="80" t="s">
        <v>147</v>
      </c>
      <c r="AC2948" s="80" t="s">
        <v>57</v>
      </c>
      <c r="AD2948" s="80" t="s">
        <v>16</v>
      </c>
      <c r="AE2948" s="80" t="s">
        <v>18</v>
      </c>
      <c r="AF2948" s="80" t="s">
        <v>149</v>
      </c>
      <c r="AG2948" s="80">
        <v>11</v>
      </c>
      <c r="AH2948" s="80" t="s">
        <v>33</v>
      </c>
      <c r="AI2948">
        <f t="shared" si="116"/>
        <v>2020</v>
      </c>
    </row>
    <row r="2949" spans="27:35" x14ac:dyDescent="0.3">
      <c r="AA2949" s="80" t="s">
        <v>156</v>
      </c>
      <c r="AB2949" s="80" t="s">
        <v>147</v>
      </c>
      <c r="AC2949" s="80" t="s">
        <v>57</v>
      </c>
      <c r="AD2949" s="80" t="s">
        <v>16</v>
      </c>
      <c r="AE2949" s="80" t="s">
        <v>18</v>
      </c>
      <c r="AF2949" s="80" t="s">
        <v>145</v>
      </c>
      <c r="AG2949" s="80">
        <v>14486.151295505464</v>
      </c>
      <c r="AH2949" s="80" t="s">
        <v>33</v>
      </c>
      <c r="AI2949">
        <f t="shared" si="116"/>
        <v>2020</v>
      </c>
    </row>
    <row r="2950" spans="27:35" x14ac:dyDescent="0.3">
      <c r="AA2950" s="80" t="s">
        <v>156</v>
      </c>
      <c r="AB2950" s="80" t="s">
        <v>147</v>
      </c>
      <c r="AC2950" s="80" t="s">
        <v>57</v>
      </c>
      <c r="AD2950" s="80" t="s">
        <v>16</v>
      </c>
      <c r="AE2950" s="80" t="s">
        <v>19</v>
      </c>
      <c r="AF2950" s="80" t="s">
        <v>149</v>
      </c>
      <c r="AG2950" s="80">
        <v>5</v>
      </c>
      <c r="AH2950" s="80" t="s">
        <v>33</v>
      </c>
      <c r="AI2950">
        <f t="shared" si="116"/>
        <v>2020</v>
      </c>
    </row>
    <row r="2951" spans="27:35" x14ac:dyDescent="0.3">
      <c r="AA2951" s="80" t="s">
        <v>156</v>
      </c>
      <c r="AB2951" s="80" t="s">
        <v>147</v>
      </c>
      <c r="AC2951" s="80" t="s">
        <v>57</v>
      </c>
      <c r="AD2951" s="80" t="s">
        <v>16</v>
      </c>
      <c r="AE2951" s="80" t="s">
        <v>19</v>
      </c>
      <c r="AF2951" s="80" t="s">
        <v>145</v>
      </c>
      <c r="AG2951" s="80">
        <v>12033.65690786764</v>
      </c>
      <c r="AH2951" s="80" t="s">
        <v>33</v>
      </c>
      <c r="AI2951">
        <f t="shared" si="116"/>
        <v>2020</v>
      </c>
    </row>
    <row r="2952" spans="27:35" x14ac:dyDescent="0.3">
      <c r="AA2952" s="80" t="s">
        <v>156</v>
      </c>
      <c r="AB2952" s="80" t="s">
        <v>147</v>
      </c>
      <c r="AC2952" s="80" t="s">
        <v>57</v>
      </c>
      <c r="AD2952" s="80" t="s">
        <v>16</v>
      </c>
      <c r="AE2952" s="80" t="s">
        <v>17</v>
      </c>
      <c r="AF2952" s="80" t="s">
        <v>145</v>
      </c>
      <c r="AG2952" s="80">
        <v>7984.1859260648489</v>
      </c>
      <c r="AH2952" s="80" t="s">
        <v>33</v>
      </c>
      <c r="AI2952">
        <f t="shared" si="116"/>
        <v>2020</v>
      </c>
    </row>
    <row r="2953" spans="27:35" x14ac:dyDescent="0.3">
      <c r="AA2953" s="80" t="s">
        <v>156</v>
      </c>
      <c r="AB2953" s="80" t="s">
        <v>147</v>
      </c>
      <c r="AC2953" s="80" t="s">
        <v>57</v>
      </c>
      <c r="AD2953" s="80" t="s">
        <v>13</v>
      </c>
      <c r="AE2953" s="80" t="s">
        <v>5</v>
      </c>
      <c r="AF2953" s="80" t="s">
        <v>145</v>
      </c>
      <c r="AG2953" s="80">
        <v>68.444082036614418</v>
      </c>
      <c r="AH2953" s="80" t="s">
        <v>33</v>
      </c>
      <c r="AI2953">
        <f t="shared" si="116"/>
        <v>2020</v>
      </c>
    </row>
    <row r="2954" spans="27:35" x14ac:dyDescent="0.3">
      <c r="AA2954" s="80" t="s">
        <v>156</v>
      </c>
      <c r="AB2954" s="80" t="s">
        <v>147</v>
      </c>
      <c r="AC2954" s="80" t="s">
        <v>57</v>
      </c>
      <c r="AD2954" s="80" t="s">
        <v>13</v>
      </c>
      <c r="AE2954" s="80" t="s">
        <v>7</v>
      </c>
      <c r="AF2954" s="80" t="s">
        <v>145</v>
      </c>
      <c r="AG2954" s="80">
        <v>24232.284903645515</v>
      </c>
      <c r="AH2954" s="80">
        <v>0.70114575999999995</v>
      </c>
      <c r="AI2954">
        <f t="shared" ref="AI2954:AI3017" si="117">VALUE(LEFT(AA2954,4))</f>
        <v>2020</v>
      </c>
    </row>
    <row r="2955" spans="27:35" x14ac:dyDescent="0.3">
      <c r="AA2955" s="80" t="s">
        <v>156</v>
      </c>
      <c r="AB2955" s="80" t="s">
        <v>147</v>
      </c>
      <c r="AC2955" s="80" t="s">
        <v>57</v>
      </c>
      <c r="AD2955" s="80" t="s">
        <v>13</v>
      </c>
      <c r="AE2955" s="80" t="s">
        <v>14</v>
      </c>
      <c r="AF2955" s="80" t="s">
        <v>145</v>
      </c>
      <c r="AG2955" s="80">
        <v>60000.31229486689</v>
      </c>
      <c r="AH2955" s="80">
        <v>1.03140049</v>
      </c>
      <c r="AI2955">
        <f t="shared" si="117"/>
        <v>2020</v>
      </c>
    </row>
    <row r="2956" spans="27:35" x14ac:dyDescent="0.3">
      <c r="AA2956" s="80" t="s">
        <v>156</v>
      </c>
      <c r="AB2956" s="80" t="s">
        <v>147</v>
      </c>
      <c r="AC2956" s="80" t="s">
        <v>57</v>
      </c>
      <c r="AD2956" s="80" t="s">
        <v>13</v>
      </c>
      <c r="AE2956" s="80" t="s">
        <v>6</v>
      </c>
      <c r="AF2956" s="80" t="s">
        <v>145</v>
      </c>
      <c r="AG2956" s="80">
        <v>450.12903200089931</v>
      </c>
      <c r="AH2956" s="80" t="s">
        <v>33</v>
      </c>
      <c r="AI2956">
        <f t="shared" si="117"/>
        <v>2020</v>
      </c>
    </row>
    <row r="2957" spans="27:35" x14ac:dyDescent="0.3">
      <c r="AA2957" s="80" t="s">
        <v>156</v>
      </c>
      <c r="AB2957" s="80" t="s">
        <v>147</v>
      </c>
      <c r="AC2957" s="80" t="s">
        <v>57</v>
      </c>
      <c r="AD2957" s="80" t="s">
        <v>15</v>
      </c>
      <c r="AE2957" s="80" t="s">
        <v>14</v>
      </c>
      <c r="AF2957" s="80" t="s">
        <v>149</v>
      </c>
      <c r="AG2957" s="80">
        <v>3</v>
      </c>
      <c r="AH2957" s="80">
        <v>3.2529926699999998</v>
      </c>
      <c r="AI2957">
        <f t="shared" si="117"/>
        <v>2020</v>
      </c>
    </row>
    <row r="2958" spans="27:35" x14ac:dyDescent="0.3">
      <c r="AA2958" s="80" t="s">
        <v>156</v>
      </c>
      <c r="AB2958" s="80" t="s">
        <v>147</v>
      </c>
      <c r="AC2958" s="80" t="s">
        <v>57</v>
      </c>
      <c r="AD2958" s="80" t="s">
        <v>15</v>
      </c>
      <c r="AE2958" s="80" t="s">
        <v>14</v>
      </c>
      <c r="AF2958" s="80" t="s">
        <v>145</v>
      </c>
      <c r="AG2958" s="80">
        <v>46547.208453673869</v>
      </c>
      <c r="AH2958" s="80">
        <v>1.0015325100000001</v>
      </c>
      <c r="AI2958">
        <f t="shared" si="117"/>
        <v>2020</v>
      </c>
    </row>
    <row r="2959" spans="27:35" x14ac:dyDescent="0.3">
      <c r="AA2959" s="80" t="s">
        <v>156</v>
      </c>
      <c r="AB2959" s="80" t="s">
        <v>147</v>
      </c>
      <c r="AC2959" s="80" t="s">
        <v>57</v>
      </c>
      <c r="AD2959" s="80" t="s">
        <v>15</v>
      </c>
      <c r="AE2959" s="80" t="s">
        <v>12</v>
      </c>
      <c r="AF2959" s="80" t="s">
        <v>145</v>
      </c>
      <c r="AG2959" s="80">
        <v>1951.8999979496002</v>
      </c>
      <c r="AH2959" s="80">
        <v>0.53758147999999994</v>
      </c>
      <c r="AI2959">
        <f t="shared" si="117"/>
        <v>2020</v>
      </c>
    </row>
    <row r="2960" spans="27:35" x14ac:dyDescent="0.3">
      <c r="AA2960" s="80" t="s">
        <v>156</v>
      </c>
      <c r="AB2960" s="80" t="s">
        <v>147</v>
      </c>
      <c r="AC2960" s="80" t="s">
        <v>57</v>
      </c>
      <c r="AD2960" s="80" t="s">
        <v>4</v>
      </c>
      <c r="AE2960" s="80" t="s">
        <v>5</v>
      </c>
      <c r="AF2960" s="80" t="s">
        <v>145</v>
      </c>
      <c r="AG2960" s="80">
        <v>13167.02191042155</v>
      </c>
      <c r="AH2960" s="80" t="s">
        <v>33</v>
      </c>
      <c r="AI2960">
        <f t="shared" si="117"/>
        <v>2020</v>
      </c>
    </row>
    <row r="2961" spans="27:35" x14ac:dyDescent="0.3">
      <c r="AA2961" s="80" t="s">
        <v>156</v>
      </c>
      <c r="AB2961" s="80" t="s">
        <v>147</v>
      </c>
      <c r="AC2961" s="80" t="s">
        <v>57</v>
      </c>
      <c r="AD2961" s="80" t="s">
        <v>4</v>
      </c>
      <c r="AE2961" s="80" t="s">
        <v>7</v>
      </c>
      <c r="AF2961" s="80" t="s">
        <v>145</v>
      </c>
      <c r="AG2961" s="80">
        <v>646608.86743404716</v>
      </c>
      <c r="AH2961" s="80">
        <v>0.82699515000000001</v>
      </c>
      <c r="AI2961">
        <f t="shared" si="117"/>
        <v>2020</v>
      </c>
    </row>
    <row r="2962" spans="27:35" x14ac:dyDescent="0.3">
      <c r="AA2962" s="80" t="s">
        <v>156</v>
      </c>
      <c r="AB2962" s="80" t="s">
        <v>147</v>
      </c>
      <c r="AC2962" s="80" t="s">
        <v>57</v>
      </c>
      <c r="AD2962" s="80" t="s">
        <v>4</v>
      </c>
      <c r="AE2962" s="80" t="s">
        <v>8</v>
      </c>
      <c r="AF2962" s="80" t="s">
        <v>145</v>
      </c>
      <c r="AG2962" s="80">
        <v>278650.97114881501</v>
      </c>
      <c r="AH2962" s="80">
        <v>1.3784321900000001</v>
      </c>
      <c r="AI2962">
        <f t="shared" si="117"/>
        <v>2020</v>
      </c>
    </row>
    <row r="2963" spans="27:35" x14ac:dyDescent="0.3">
      <c r="AA2963" s="80" t="s">
        <v>156</v>
      </c>
      <c r="AB2963" s="80" t="s">
        <v>147</v>
      </c>
      <c r="AC2963" s="80" t="s">
        <v>57</v>
      </c>
      <c r="AD2963" s="80" t="s">
        <v>4</v>
      </c>
      <c r="AE2963" s="80" t="s">
        <v>9</v>
      </c>
      <c r="AF2963" s="80" t="s">
        <v>145</v>
      </c>
      <c r="AG2963" s="80">
        <v>160629.47063213959</v>
      </c>
      <c r="AH2963" s="80">
        <v>0.91740005000000002</v>
      </c>
      <c r="AI2963">
        <f t="shared" si="117"/>
        <v>2020</v>
      </c>
    </row>
    <row r="2964" spans="27:35" x14ac:dyDescent="0.3">
      <c r="AA2964" s="80" t="s">
        <v>156</v>
      </c>
      <c r="AB2964" s="80" t="s">
        <v>147</v>
      </c>
      <c r="AC2964" s="80" t="s">
        <v>57</v>
      </c>
      <c r="AD2964" s="80" t="s">
        <v>4</v>
      </c>
      <c r="AE2964" s="80" t="s">
        <v>6</v>
      </c>
      <c r="AF2964" s="80" t="s">
        <v>145</v>
      </c>
      <c r="AG2964" s="80">
        <v>42313.246075946838</v>
      </c>
      <c r="AH2964" s="80" t="s">
        <v>33</v>
      </c>
      <c r="AI2964">
        <f t="shared" si="117"/>
        <v>2020</v>
      </c>
    </row>
    <row r="2965" spans="27:35" x14ac:dyDescent="0.3">
      <c r="AA2965" s="80" t="s">
        <v>156</v>
      </c>
      <c r="AB2965" s="80" t="s">
        <v>147</v>
      </c>
      <c r="AC2965" s="80" t="s">
        <v>57</v>
      </c>
      <c r="AD2965" s="80" t="s">
        <v>4</v>
      </c>
      <c r="AE2965" s="80" t="s">
        <v>10</v>
      </c>
      <c r="AF2965" s="80" t="s">
        <v>145</v>
      </c>
      <c r="AG2965" s="80">
        <v>4937.0074612163007</v>
      </c>
      <c r="AH2965" s="80">
        <v>2.70968907</v>
      </c>
      <c r="AI2965">
        <f t="shared" si="117"/>
        <v>2020</v>
      </c>
    </row>
    <row r="2966" spans="27:35" x14ac:dyDescent="0.3">
      <c r="AA2966" s="80" t="s">
        <v>156</v>
      </c>
      <c r="AB2966" s="80" t="s">
        <v>147</v>
      </c>
      <c r="AC2966" s="80" t="s">
        <v>57</v>
      </c>
      <c r="AD2966" s="80" t="s">
        <v>11</v>
      </c>
      <c r="AE2966" s="80" t="s">
        <v>8</v>
      </c>
      <c r="AF2966" s="80" t="s">
        <v>145</v>
      </c>
      <c r="AG2966" s="80">
        <v>55348.858799926937</v>
      </c>
      <c r="AH2966" s="80">
        <v>1.03971718</v>
      </c>
      <c r="AI2966">
        <f t="shared" si="117"/>
        <v>2020</v>
      </c>
    </row>
    <row r="2967" spans="27:35" x14ac:dyDescent="0.3">
      <c r="AA2967" s="80" t="s">
        <v>156</v>
      </c>
      <c r="AB2967" s="80" t="s">
        <v>147</v>
      </c>
      <c r="AC2967" s="80" t="s">
        <v>57</v>
      </c>
      <c r="AD2967" s="80" t="s">
        <v>11</v>
      </c>
      <c r="AE2967" s="80" t="s">
        <v>9</v>
      </c>
      <c r="AF2967" s="80" t="s">
        <v>145</v>
      </c>
      <c r="AG2967" s="80">
        <v>14732.124656654894</v>
      </c>
      <c r="AH2967" s="80">
        <v>0.73021855999999996</v>
      </c>
      <c r="AI2967">
        <f t="shared" si="117"/>
        <v>2020</v>
      </c>
    </row>
    <row r="2968" spans="27:35" x14ac:dyDescent="0.3">
      <c r="AA2968" s="80" t="s">
        <v>156</v>
      </c>
      <c r="AB2968" s="80" t="s">
        <v>147</v>
      </c>
      <c r="AC2968" s="80" t="s">
        <v>57</v>
      </c>
      <c r="AD2968" s="80" t="s">
        <v>11</v>
      </c>
      <c r="AE2968" s="80" t="s">
        <v>10</v>
      </c>
      <c r="AF2968" s="80" t="s">
        <v>145</v>
      </c>
      <c r="AG2968" s="80">
        <v>764.56558997929096</v>
      </c>
      <c r="AH2968" s="80">
        <v>2.01523955</v>
      </c>
      <c r="AI2968">
        <f t="shared" si="117"/>
        <v>2020</v>
      </c>
    </row>
    <row r="2969" spans="27:35" x14ac:dyDescent="0.3">
      <c r="AA2969" s="80" t="s">
        <v>156</v>
      </c>
      <c r="AB2969" s="80" t="s">
        <v>147</v>
      </c>
      <c r="AC2969" s="80" t="s">
        <v>57</v>
      </c>
      <c r="AD2969" s="80" t="s">
        <v>11</v>
      </c>
      <c r="AE2969" s="80" t="s">
        <v>12</v>
      </c>
      <c r="AF2969" s="80" t="s">
        <v>145</v>
      </c>
      <c r="AG2969" s="80">
        <v>6127.9967659190297</v>
      </c>
      <c r="AH2969" s="80">
        <v>0.70885925999999999</v>
      </c>
      <c r="AI2969">
        <f t="shared" si="117"/>
        <v>2020</v>
      </c>
    </row>
    <row r="2970" spans="27:35" x14ac:dyDescent="0.3">
      <c r="AA2970" s="80" t="s">
        <v>156</v>
      </c>
      <c r="AB2970" s="80" t="s">
        <v>147</v>
      </c>
      <c r="AC2970" s="80" t="s">
        <v>58</v>
      </c>
      <c r="AD2970" s="80" t="s">
        <v>27</v>
      </c>
      <c r="AE2970" s="80" t="s">
        <v>28</v>
      </c>
      <c r="AF2970" s="80" t="s">
        <v>145</v>
      </c>
      <c r="AG2970" s="80">
        <v>761.16666600108147</v>
      </c>
      <c r="AH2970" s="80" t="s">
        <v>33</v>
      </c>
      <c r="AI2970">
        <f t="shared" si="117"/>
        <v>2020</v>
      </c>
    </row>
    <row r="2971" spans="27:35" x14ac:dyDescent="0.3">
      <c r="AA2971" s="80" t="s">
        <v>156</v>
      </c>
      <c r="AB2971" s="80" t="s">
        <v>147</v>
      </c>
      <c r="AC2971" s="80" t="s">
        <v>58</v>
      </c>
      <c r="AD2971" s="80" t="s">
        <v>20</v>
      </c>
      <c r="AE2971" s="80" t="s">
        <v>5</v>
      </c>
      <c r="AF2971" s="80" t="s">
        <v>145</v>
      </c>
      <c r="AG2971" s="80">
        <v>68</v>
      </c>
      <c r="AH2971" s="80" t="s">
        <v>33</v>
      </c>
      <c r="AI2971">
        <f t="shared" si="117"/>
        <v>2020</v>
      </c>
    </row>
    <row r="2972" spans="27:35" x14ac:dyDescent="0.3">
      <c r="AA2972" s="80" t="s">
        <v>156</v>
      </c>
      <c r="AB2972" s="80" t="s">
        <v>147</v>
      </c>
      <c r="AC2972" s="80" t="s">
        <v>58</v>
      </c>
      <c r="AD2972" s="80" t="s">
        <v>20</v>
      </c>
      <c r="AE2972" s="80" t="s">
        <v>7</v>
      </c>
      <c r="AF2972" s="80" t="s">
        <v>145</v>
      </c>
      <c r="AG2972" s="80">
        <v>15490.312892027199</v>
      </c>
      <c r="AH2972" s="80" t="s">
        <v>33</v>
      </c>
      <c r="AI2972">
        <f t="shared" si="117"/>
        <v>2020</v>
      </c>
    </row>
    <row r="2973" spans="27:35" x14ac:dyDescent="0.3">
      <c r="AA2973" s="80" t="s">
        <v>156</v>
      </c>
      <c r="AB2973" s="80" t="s">
        <v>147</v>
      </c>
      <c r="AC2973" s="80" t="s">
        <v>58</v>
      </c>
      <c r="AD2973" s="80" t="s">
        <v>20</v>
      </c>
      <c r="AE2973" s="80" t="s">
        <v>14</v>
      </c>
      <c r="AF2973" s="80" t="s">
        <v>145</v>
      </c>
      <c r="AG2973" s="80">
        <v>4855.2806419730186</v>
      </c>
      <c r="AH2973" s="80" t="s">
        <v>33</v>
      </c>
      <c r="AI2973">
        <f t="shared" si="117"/>
        <v>2020</v>
      </c>
    </row>
    <row r="2974" spans="27:35" x14ac:dyDescent="0.3">
      <c r="AA2974" s="80" t="s">
        <v>156</v>
      </c>
      <c r="AB2974" s="80" t="s">
        <v>147</v>
      </c>
      <c r="AC2974" s="80" t="s">
        <v>58</v>
      </c>
      <c r="AD2974" s="80" t="s">
        <v>20</v>
      </c>
      <c r="AE2974" s="80" t="s">
        <v>6</v>
      </c>
      <c r="AF2974" s="80" t="s">
        <v>145</v>
      </c>
      <c r="AG2974" s="80">
        <v>653.96666598320007</v>
      </c>
      <c r="AH2974" s="80" t="s">
        <v>33</v>
      </c>
      <c r="AI2974">
        <f t="shared" si="117"/>
        <v>2020</v>
      </c>
    </row>
    <row r="2975" spans="27:35" x14ac:dyDescent="0.3">
      <c r="AA2975" s="80" t="s">
        <v>156</v>
      </c>
      <c r="AB2975" s="80" t="s">
        <v>147</v>
      </c>
      <c r="AC2975" s="80" t="s">
        <v>58</v>
      </c>
      <c r="AD2975" s="80" t="s">
        <v>24</v>
      </c>
      <c r="AE2975" s="80" t="s">
        <v>22</v>
      </c>
      <c r="AF2975" s="80" t="s">
        <v>145</v>
      </c>
      <c r="AG2975" s="80">
        <v>729.16021299362183</v>
      </c>
      <c r="AH2975" s="80" t="s">
        <v>33</v>
      </c>
      <c r="AI2975">
        <f t="shared" si="117"/>
        <v>2020</v>
      </c>
    </row>
    <row r="2976" spans="27:35" x14ac:dyDescent="0.3">
      <c r="AA2976" s="80" t="s">
        <v>156</v>
      </c>
      <c r="AB2976" s="80" t="s">
        <v>147</v>
      </c>
      <c r="AC2976" s="80" t="s">
        <v>58</v>
      </c>
      <c r="AD2976" s="80" t="s">
        <v>24</v>
      </c>
      <c r="AE2976" s="80" t="s">
        <v>23</v>
      </c>
      <c r="AF2976" s="80" t="s">
        <v>145</v>
      </c>
      <c r="AG2976" s="80">
        <v>508.98171898722649</v>
      </c>
      <c r="AH2976" s="80" t="s">
        <v>33</v>
      </c>
      <c r="AI2976">
        <f t="shared" si="117"/>
        <v>2020</v>
      </c>
    </row>
    <row r="2977" spans="27:35" x14ac:dyDescent="0.3">
      <c r="AA2977" s="80" t="s">
        <v>156</v>
      </c>
      <c r="AB2977" s="80" t="s">
        <v>147</v>
      </c>
      <c r="AC2977" s="80" t="s">
        <v>58</v>
      </c>
      <c r="AD2977" s="80" t="s">
        <v>116</v>
      </c>
      <c r="AE2977" s="80" t="s">
        <v>22</v>
      </c>
      <c r="AF2977" s="80" t="s">
        <v>145</v>
      </c>
      <c r="AG2977" s="80">
        <v>2846.3193449750543</v>
      </c>
      <c r="AH2977" s="80" t="s">
        <v>33</v>
      </c>
      <c r="AI2977">
        <f t="shared" si="117"/>
        <v>2020</v>
      </c>
    </row>
    <row r="2978" spans="27:35" x14ac:dyDescent="0.3">
      <c r="AA2978" s="80" t="s">
        <v>156</v>
      </c>
      <c r="AB2978" s="80" t="s">
        <v>147</v>
      </c>
      <c r="AC2978" s="80" t="s">
        <v>58</v>
      </c>
      <c r="AD2978" s="80" t="s">
        <v>116</v>
      </c>
      <c r="AE2978" s="80" t="s">
        <v>23</v>
      </c>
      <c r="AF2978" s="80" t="s">
        <v>145</v>
      </c>
      <c r="AG2978" s="80">
        <v>2283.1322500109673</v>
      </c>
      <c r="AH2978" s="80" t="s">
        <v>33</v>
      </c>
      <c r="AI2978">
        <f t="shared" si="117"/>
        <v>2020</v>
      </c>
    </row>
    <row r="2979" spans="27:35" x14ac:dyDescent="0.3">
      <c r="AA2979" s="80" t="s">
        <v>156</v>
      </c>
      <c r="AB2979" s="80" t="s">
        <v>147</v>
      </c>
      <c r="AC2979" s="80" t="s">
        <v>58</v>
      </c>
      <c r="AD2979" s="80" t="s">
        <v>26</v>
      </c>
      <c r="AE2979" s="80" t="s">
        <v>18</v>
      </c>
      <c r="AF2979" s="80" t="s">
        <v>145</v>
      </c>
      <c r="AG2979" s="80">
        <v>7747.827944919467</v>
      </c>
      <c r="AH2979" s="80" t="s">
        <v>33</v>
      </c>
      <c r="AI2979">
        <f t="shared" si="117"/>
        <v>2020</v>
      </c>
    </row>
    <row r="2980" spans="27:35" x14ac:dyDescent="0.3">
      <c r="AA2980" s="80" t="s">
        <v>156</v>
      </c>
      <c r="AB2980" s="80" t="s">
        <v>147</v>
      </c>
      <c r="AC2980" s="80" t="s">
        <v>58</v>
      </c>
      <c r="AD2980" s="80" t="s">
        <v>26</v>
      </c>
      <c r="AE2980" s="80" t="s">
        <v>19</v>
      </c>
      <c r="AF2980" s="80" t="s">
        <v>145</v>
      </c>
      <c r="AG2980" s="80">
        <v>13639.505366832018</v>
      </c>
      <c r="AH2980" s="80" t="s">
        <v>33</v>
      </c>
      <c r="AI2980">
        <f t="shared" si="117"/>
        <v>2020</v>
      </c>
    </row>
    <row r="2981" spans="27:35" x14ac:dyDescent="0.3">
      <c r="AA2981" s="80" t="s">
        <v>156</v>
      </c>
      <c r="AB2981" s="80" t="s">
        <v>147</v>
      </c>
      <c r="AC2981" s="80" t="s">
        <v>58</v>
      </c>
      <c r="AD2981" s="80" t="s">
        <v>26</v>
      </c>
      <c r="AE2981" s="80" t="s">
        <v>17</v>
      </c>
      <c r="AF2981" s="80" t="s">
        <v>145</v>
      </c>
      <c r="AG2981" s="80">
        <v>1017</v>
      </c>
      <c r="AH2981" s="80" t="s">
        <v>33</v>
      </c>
      <c r="AI2981">
        <f t="shared" si="117"/>
        <v>2020</v>
      </c>
    </row>
    <row r="2982" spans="27:35" x14ac:dyDescent="0.3">
      <c r="AA2982" s="80" t="s">
        <v>156</v>
      </c>
      <c r="AB2982" s="80" t="s">
        <v>147</v>
      </c>
      <c r="AC2982" s="80" t="s">
        <v>58</v>
      </c>
      <c r="AD2982" s="80" t="s">
        <v>25</v>
      </c>
      <c r="AE2982" s="80" t="s">
        <v>18</v>
      </c>
      <c r="AF2982" s="80" t="s">
        <v>145</v>
      </c>
      <c r="AG2982" s="80">
        <v>208</v>
      </c>
      <c r="AH2982" s="80" t="s">
        <v>33</v>
      </c>
      <c r="AI2982">
        <f t="shared" si="117"/>
        <v>2020</v>
      </c>
    </row>
    <row r="2983" spans="27:35" x14ac:dyDescent="0.3">
      <c r="AA2983" s="80" t="s">
        <v>156</v>
      </c>
      <c r="AB2983" s="80" t="s">
        <v>147</v>
      </c>
      <c r="AC2983" s="80" t="s">
        <v>58</v>
      </c>
      <c r="AD2983" s="80" t="s">
        <v>25</v>
      </c>
      <c r="AE2983" s="80" t="s">
        <v>19</v>
      </c>
      <c r="AF2983" s="80" t="s">
        <v>145</v>
      </c>
      <c r="AG2983" s="80">
        <v>1727.8999979496002</v>
      </c>
      <c r="AH2983" s="80" t="s">
        <v>33</v>
      </c>
      <c r="AI2983">
        <f t="shared" si="117"/>
        <v>2020</v>
      </c>
    </row>
    <row r="2984" spans="27:35" x14ac:dyDescent="0.3">
      <c r="AA2984" s="80" t="s">
        <v>156</v>
      </c>
      <c r="AB2984" s="80" t="s">
        <v>147</v>
      </c>
      <c r="AC2984" s="80" t="s">
        <v>58</v>
      </c>
      <c r="AD2984" s="80" t="s">
        <v>25</v>
      </c>
      <c r="AE2984" s="80" t="s">
        <v>17</v>
      </c>
      <c r="AF2984" s="80" t="s">
        <v>145</v>
      </c>
      <c r="AG2984" s="80">
        <v>827</v>
      </c>
      <c r="AH2984" s="80" t="s">
        <v>33</v>
      </c>
      <c r="AI2984">
        <f t="shared" si="117"/>
        <v>2020</v>
      </c>
    </row>
    <row r="2985" spans="27:35" x14ac:dyDescent="0.3">
      <c r="AA2985" s="80" t="s">
        <v>156</v>
      </c>
      <c r="AB2985" s="80" t="s">
        <v>147</v>
      </c>
      <c r="AC2985" s="80" t="s">
        <v>58</v>
      </c>
      <c r="AD2985" s="80" t="s">
        <v>16</v>
      </c>
      <c r="AE2985" s="80" t="s">
        <v>18</v>
      </c>
      <c r="AF2985" s="80" t="s">
        <v>149</v>
      </c>
      <c r="AG2985" s="80">
        <v>7</v>
      </c>
      <c r="AH2985" s="80" t="s">
        <v>33</v>
      </c>
      <c r="AI2985">
        <f t="shared" si="117"/>
        <v>2020</v>
      </c>
    </row>
    <row r="2986" spans="27:35" x14ac:dyDescent="0.3">
      <c r="AA2986" s="80" t="s">
        <v>156</v>
      </c>
      <c r="AB2986" s="80" t="s">
        <v>147</v>
      </c>
      <c r="AC2986" s="80" t="s">
        <v>58</v>
      </c>
      <c r="AD2986" s="80" t="s">
        <v>16</v>
      </c>
      <c r="AE2986" s="80" t="s">
        <v>18</v>
      </c>
      <c r="AF2986" s="80" t="s">
        <v>145</v>
      </c>
      <c r="AG2986" s="80">
        <v>14156.759904645383</v>
      </c>
      <c r="AH2986" s="80" t="s">
        <v>33</v>
      </c>
      <c r="AI2986">
        <f t="shared" si="117"/>
        <v>2020</v>
      </c>
    </row>
    <row r="2987" spans="27:35" x14ac:dyDescent="0.3">
      <c r="AA2987" s="80" t="s">
        <v>156</v>
      </c>
      <c r="AB2987" s="80" t="s">
        <v>147</v>
      </c>
      <c r="AC2987" s="80" t="s">
        <v>58</v>
      </c>
      <c r="AD2987" s="80" t="s">
        <v>16</v>
      </c>
      <c r="AE2987" s="80" t="s">
        <v>19</v>
      </c>
      <c r="AF2987" s="80" t="s">
        <v>149</v>
      </c>
      <c r="AG2987" s="80">
        <v>3</v>
      </c>
      <c r="AH2987" s="80" t="s">
        <v>33</v>
      </c>
      <c r="AI2987">
        <f t="shared" si="117"/>
        <v>2020</v>
      </c>
    </row>
    <row r="2988" spans="27:35" x14ac:dyDescent="0.3">
      <c r="AA2988" s="80" t="s">
        <v>156</v>
      </c>
      <c r="AB2988" s="80" t="s">
        <v>147</v>
      </c>
      <c r="AC2988" s="80" t="s">
        <v>58</v>
      </c>
      <c r="AD2988" s="80" t="s">
        <v>16</v>
      </c>
      <c r="AE2988" s="80" t="s">
        <v>19</v>
      </c>
      <c r="AF2988" s="80" t="s">
        <v>145</v>
      </c>
      <c r="AG2988" s="80">
        <v>9544.2805870473385</v>
      </c>
      <c r="AH2988" s="80" t="s">
        <v>33</v>
      </c>
      <c r="AI2988">
        <f t="shared" si="117"/>
        <v>2020</v>
      </c>
    </row>
    <row r="2989" spans="27:35" x14ac:dyDescent="0.3">
      <c r="AA2989" s="80" t="s">
        <v>156</v>
      </c>
      <c r="AB2989" s="80" t="s">
        <v>147</v>
      </c>
      <c r="AC2989" s="80" t="s">
        <v>58</v>
      </c>
      <c r="AD2989" s="80" t="s">
        <v>16</v>
      </c>
      <c r="AE2989" s="80" t="s">
        <v>17</v>
      </c>
      <c r="AF2989" s="80" t="s">
        <v>145</v>
      </c>
      <c r="AG2989" s="80">
        <v>7435.9289269670844</v>
      </c>
      <c r="AH2989" s="80" t="s">
        <v>33</v>
      </c>
      <c r="AI2989">
        <f t="shared" si="117"/>
        <v>2020</v>
      </c>
    </row>
    <row r="2990" spans="27:35" x14ac:dyDescent="0.3">
      <c r="AA2990" s="80" t="s">
        <v>156</v>
      </c>
      <c r="AB2990" s="80" t="s">
        <v>147</v>
      </c>
      <c r="AC2990" s="80" t="s">
        <v>58</v>
      </c>
      <c r="AD2990" s="80" t="s">
        <v>13</v>
      </c>
      <c r="AE2990" s="80" t="s">
        <v>5</v>
      </c>
      <c r="AF2990" s="80" t="s">
        <v>145</v>
      </c>
      <c r="AG2990" s="80">
        <v>50.797846049070358</v>
      </c>
      <c r="AH2990" s="80" t="s">
        <v>33</v>
      </c>
      <c r="AI2990">
        <f t="shared" si="117"/>
        <v>2020</v>
      </c>
    </row>
    <row r="2991" spans="27:35" x14ac:dyDescent="0.3">
      <c r="AA2991" s="80" t="s">
        <v>156</v>
      </c>
      <c r="AB2991" s="80" t="s">
        <v>147</v>
      </c>
      <c r="AC2991" s="80" t="s">
        <v>58</v>
      </c>
      <c r="AD2991" s="80" t="s">
        <v>13</v>
      </c>
      <c r="AE2991" s="80" t="s">
        <v>7</v>
      </c>
      <c r="AF2991" s="80" t="s">
        <v>145</v>
      </c>
      <c r="AG2991" s="80">
        <v>24345.262305039912</v>
      </c>
      <c r="AH2991" s="80">
        <v>0.73126164999999999</v>
      </c>
      <c r="AI2991">
        <f t="shared" si="117"/>
        <v>2020</v>
      </c>
    </row>
    <row r="2992" spans="27:35" x14ac:dyDescent="0.3">
      <c r="AA2992" s="80" t="s">
        <v>156</v>
      </c>
      <c r="AB2992" s="80" t="s">
        <v>147</v>
      </c>
      <c r="AC2992" s="80" t="s">
        <v>58</v>
      </c>
      <c r="AD2992" s="80" t="s">
        <v>13</v>
      </c>
      <c r="AE2992" s="80" t="s">
        <v>14</v>
      </c>
      <c r="AF2992" s="80" t="s">
        <v>145</v>
      </c>
      <c r="AG2992" s="80">
        <v>57608.60908452794</v>
      </c>
      <c r="AH2992" s="80">
        <v>1.0681814300000001</v>
      </c>
      <c r="AI2992">
        <f t="shared" si="117"/>
        <v>2020</v>
      </c>
    </row>
    <row r="2993" spans="27:35" x14ac:dyDescent="0.3">
      <c r="AA2993" s="80" t="s">
        <v>156</v>
      </c>
      <c r="AB2993" s="80" t="s">
        <v>147</v>
      </c>
      <c r="AC2993" s="80" t="s">
        <v>58</v>
      </c>
      <c r="AD2993" s="80" t="s">
        <v>13</v>
      </c>
      <c r="AE2993" s="80" t="s">
        <v>6</v>
      </c>
      <c r="AF2993" s="80" t="s">
        <v>145</v>
      </c>
      <c r="AG2993" s="80">
        <v>389.36558803915977</v>
      </c>
      <c r="AH2993" s="80" t="s">
        <v>33</v>
      </c>
      <c r="AI2993">
        <f t="shared" si="117"/>
        <v>2020</v>
      </c>
    </row>
    <row r="2994" spans="27:35" x14ac:dyDescent="0.3">
      <c r="AA2994" s="80" t="s">
        <v>156</v>
      </c>
      <c r="AB2994" s="80" t="s">
        <v>147</v>
      </c>
      <c r="AC2994" s="80" t="s">
        <v>58</v>
      </c>
      <c r="AD2994" s="80" t="s">
        <v>15</v>
      </c>
      <c r="AE2994" s="80" t="s">
        <v>14</v>
      </c>
      <c r="AF2994" s="80" t="s">
        <v>145</v>
      </c>
      <c r="AG2994" s="80">
        <v>42214.505275815725</v>
      </c>
      <c r="AH2994" s="80">
        <v>1.01672356</v>
      </c>
      <c r="AI2994">
        <f t="shared" si="117"/>
        <v>2020</v>
      </c>
    </row>
    <row r="2995" spans="27:35" x14ac:dyDescent="0.3">
      <c r="AA2995" s="80" t="s">
        <v>156</v>
      </c>
      <c r="AB2995" s="80" t="s">
        <v>147</v>
      </c>
      <c r="AC2995" s="80" t="s">
        <v>58</v>
      </c>
      <c r="AD2995" s="80" t="s">
        <v>15</v>
      </c>
      <c r="AE2995" s="80" t="s">
        <v>12</v>
      </c>
      <c r="AF2995" s="80" t="s">
        <v>145</v>
      </c>
      <c r="AG2995" s="80">
        <v>2084.35483700037</v>
      </c>
      <c r="AH2995" s="80">
        <v>0.54825261999999997</v>
      </c>
      <c r="AI2995">
        <f t="shared" si="117"/>
        <v>2020</v>
      </c>
    </row>
    <row r="2996" spans="27:35" x14ac:dyDescent="0.3">
      <c r="AA2996" s="80" t="s">
        <v>156</v>
      </c>
      <c r="AB2996" s="80" t="s">
        <v>147</v>
      </c>
      <c r="AC2996" s="80" t="s">
        <v>58</v>
      </c>
      <c r="AD2996" s="80" t="s">
        <v>4</v>
      </c>
      <c r="AE2996" s="80" t="s">
        <v>5</v>
      </c>
      <c r="AF2996" s="80" t="s">
        <v>145</v>
      </c>
      <c r="AG2996" s="80">
        <v>11512.585434373468</v>
      </c>
      <c r="AH2996" s="80" t="s">
        <v>33</v>
      </c>
      <c r="AI2996">
        <f t="shared" si="117"/>
        <v>2020</v>
      </c>
    </row>
    <row r="2997" spans="27:35" x14ac:dyDescent="0.3">
      <c r="AA2997" s="80" t="s">
        <v>156</v>
      </c>
      <c r="AB2997" s="80" t="s">
        <v>147</v>
      </c>
      <c r="AC2997" s="80" t="s">
        <v>58</v>
      </c>
      <c r="AD2997" s="80" t="s">
        <v>4</v>
      </c>
      <c r="AE2997" s="80" t="s">
        <v>7</v>
      </c>
      <c r="AF2997" s="80" t="s">
        <v>145</v>
      </c>
      <c r="AG2997" s="80">
        <v>595468.4305450134</v>
      </c>
      <c r="AH2997" s="80">
        <v>0.84734673999999999</v>
      </c>
      <c r="AI2997">
        <f t="shared" si="117"/>
        <v>2020</v>
      </c>
    </row>
    <row r="2998" spans="27:35" x14ac:dyDescent="0.3">
      <c r="AA2998" s="80" t="s">
        <v>156</v>
      </c>
      <c r="AB2998" s="80" t="s">
        <v>147</v>
      </c>
      <c r="AC2998" s="80" t="s">
        <v>58</v>
      </c>
      <c r="AD2998" s="80" t="s">
        <v>4</v>
      </c>
      <c r="AE2998" s="80" t="s">
        <v>8</v>
      </c>
      <c r="AF2998" s="80" t="s">
        <v>145</v>
      </c>
      <c r="AG2998" s="80">
        <v>267310.2591200918</v>
      </c>
      <c r="AH2998" s="80">
        <v>1.3819640900000001</v>
      </c>
      <c r="AI2998">
        <f t="shared" si="117"/>
        <v>2020</v>
      </c>
    </row>
    <row r="2999" spans="27:35" x14ac:dyDescent="0.3">
      <c r="AA2999" s="80" t="s">
        <v>156</v>
      </c>
      <c r="AB2999" s="80" t="s">
        <v>147</v>
      </c>
      <c r="AC2999" s="80" t="s">
        <v>58</v>
      </c>
      <c r="AD2999" s="80" t="s">
        <v>4</v>
      </c>
      <c r="AE2999" s="80" t="s">
        <v>9</v>
      </c>
      <c r="AF2999" s="80" t="s">
        <v>145</v>
      </c>
      <c r="AG2999" s="80">
        <v>161182.64241383597</v>
      </c>
      <c r="AH2999" s="80">
        <v>0.95982533000000003</v>
      </c>
      <c r="AI2999">
        <f t="shared" si="117"/>
        <v>2020</v>
      </c>
    </row>
    <row r="3000" spans="27:35" x14ac:dyDescent="0.3">
      <c r="AA3000" s="80" t="s">
        <v>156</v>
      </c>
      <c r="AB3000" s="80" t="s">
        <v>147</v>
      </c>
      <c r="AC3000" s="80" t="s">
        <v>58</v>
      </c>
      <c r="AD3000" s="80" t="s">
        <v>4</v>
      </c>
      <c r="AE3000" s="80" t="s">
        <v>6</v>
      </c>
      <c r="AF3000" s="80" t="s">
        <v>145</v>
      </c>
      <c r="AG3000" s="80">
        <v>39154.58796646446</v>
      </c>
      <c r="AH3000" s="80" t="s">
        <v>33</v>
      </c>
      <c r="AI3000">
        <f t="shared" si="117"/>
        <v>2020</v>
      </c>
    </row>
    <row r="3001" spans="27:35" x14ac:dyDescent="0.3">
      <c r="AA3001" s="80" t="s">
        <v>156</v>
      </c>
      <c r="AB3001" s="80" t="s">
        <v>147</v>
      </c>
      <c r="AC3001" s="80" t="s">
        <v>58</v>
      </c>
      <c r="AD3001" s="80" t="s">
        <v>4</v>
      </c>
      <c r="AE3001" s="80" t="s">
        <v>10</v>
      </c>
      <c r="AF3001" s="80" t="s">
        <v>145</v>
      </c>
      <c r="AG3001" s="80">
        <v>5794.2536757104099</v>
      </c>
      <c r="AH3001" s="80">
        <v>2.8445890700000001</v>
      </c>
      <c r="AI3001">
        <f t="shared" si="117"/>
        <v>2020</v>
      </c>
    </row>
    <row r="3002" spans="27:35" x14ac:dyDescent="0.3">
      <c r="AA3002" s="80" t="s">
        <v>156</v>
      </c>
      <c r="AB3002" s="80" t="s">
        <v>147</v>
      </c>
      <c r="AC3002" s="80" t="s">
        <v>58</v>
      </c>
      <c r="AD3002" s="80" t="s">
        <v>11</v>
      </c>
      <c r="AE3002" s="80" t="s">
        <v>8</v>
      </c>
      <c r="AF3002" s="80" t="s">
        <v>145</v>
      </c>
      <c r="AG3002" s="80">
        <v>55237.492135491222</v>
      </c>
      <c r="AH3002" s="80">
        <v>1.04912983</v>
      </c>
      <c r="AI3002">
        <f t="shared" si="117"/>
        <v>2020</v>
      </c>
    </row>
    <row r="3003" spans="27:35" x14ac:dyDescent="0.3">
      <c r="AA3003" s="80" t="s">
        <v>156</v>
      </c>
      <c r="AB3003" s="80" t="s">
        <v>147</v>
      </c>
      <c r="AC3003" s="80" t="s">
        <v>58</v>
      </c>
      <c r="AD3003" s="80" t="s">
        <v>11</v>
      </c>
      <c r="AE3003" s="80" t="s">
        <v>9</v>
      </c>
      <c r="AF3003" s="80" t="s">
        <v>145</v>
      </c>
      <c r="AG3003" s="80">
        <v>15534.982707094401</v>
      </c>
      <c r="AH3003" s="80">
        <v>0.75021097000000003</v>
      </c>
      <c r="AI3003">
        <f t="shared" si="117"/>
        <v>2020</v>
      </c>
    </row>
    <row r="3004" spans="27:35" x14ac:dyDescent="0.3">
      <c r="AA3004" s="80" t="s">
        <v>156</v>
      </c>
      <c r="AB3004" s="80" t="s">
        <v>147</v>
      </c>
      <c r="AC3004" s="80" t="s">
        <v>58</v>
      </c>
      <c r="AD3004" s="80" t="s">
        <v>11</v>
      </c>
      <c r="AE3004" s="80" t="s">
        <v>10</v>
      </c>
      <c r="AF3004" s="80" t="s">
        <v>145</v>
      </c>
      <c r="AG3004" s="80">
        <v>799.61719896644354</v>
      </c>
      <c r="AH3004" s="80">
        <v>1.88147588</v>
      </c>
      <c r="AI3004">
        <f t="shared" si="117"/>
        <v>2020</v>
      </c>
    </row>
    <row r="3005" spans="27:35" x14ac:dyDescent="0.3">
      <c r="AA3005" s="80" t="s">
        <v>156</v>
      </c>
      <c r="AB3005" s="80" t="s">
        <v>147</v>
      </c>
      <c r="AC3005" s="80" t="s">
        <v>58</v>
      </c>
      <c r="AD3005" s="80" t="s">
        <v>11</v>
      </c>
      <c r="AE3005" s="80" t="s">
        <v>12</v>
      </c>
      <c r="AF3005" s="80" t="s">
        <v>145</v>
      </c>
      <c r="AG3005" s="80">
        <v>7592.0150398910046</v>
      </c>
      <c r="AH3005" s="80">
        <v>0.71892878000000005</v>
      </c>
      <c r="AI3005">
        <f t="shared" si="117"/>
        <v>2020</v>
      </c>
    </row>
    <row r="3006" spans="27:35" x14ac:dyDescent="0.3">
      <c r="AA3006" s="80" t="s">
        <v>156</v>
      </c>
      <c r="AB3006" s="80" t="s">
        <v>147</v>
      </c>
      <c r="AC3006" s="80" t="s">
        <v>59</v>
      </c>
      <c r="AD3006" s="80" t="s">
        <v>27</v>
      </c>
      <c r="AE3006" s="80" t="s">
        <v>28</v>
      </c>
      <c r="AF3006" s="80" t="s">
        <v>145</v>
      </c>
      <c r="AG3006" s="80">
        <v>252.87096697092056</v>
      </c>
      <c r="AH3006" s="80" t="s">
        <v>33</v>
      </c>
      <c r="AI3006">
        <f t="shared" si="117"/>
        <v>2020</v>
      </c>
    </row>
    <row r="3007" spans="27:35" x14ac:dyDescent="0.3">
      <c r="AA3007" s="80" t="s">
        <v>156</v>
      </c>
      <c r="AB3007" s="80" t="s">
        <v>147</v>
      </c>
      <c r="AC3007" s="80" t="s">
        <v>59</v>
      </c>
      <c r="AD3007" s="80" t="s">
        <v>20</v>
      </c>
      <c r="AE3007" s="80" t="s">
        <v>5</v>
      </c>
      <c r="AF3007" s="80" t="s">
        <v>145</v>
      </c>
      <c r="AG3007" s="80">
        <v>34</v>
      </c>
      <c r="AH3007" s="80" t="s">
        <v>33</v>
      </c>
      <c r="AI3007">
        <f t="shared" si="117"/>
        <v>2020</v>
      </c>
    </row>
    <row r="3008" spans="27:35" x14ac:dyDescent="0.3">
      <c r="AA3008" s="80" t="s">
        <v>156</v>
      </c>
      <c r="AB3008" s="80" t="s">
        <v>147</v>
      </c>
      <c r="AC3008" s="80" t="s">
        <v>59</v>
      </c>
      <c r="AD3008" s="80" t="s">
        <v>20</v>
      </c>
      <c r="AE3008" s="80" t="s">
        <v>7</v>
      </c>
      <c r="AF3008" s="80" t="s">
        <v>145</v>
      </c>
      <c r="AG3008" s="80">
        <v>10900.604275986552</v>
      </c>
      <c r="AH3008" s="80" t="s">
        <v>33</v>
      </c>
      <c r="AI3008">
        <f t="shared" si="117"/>
        <v>2020</v>
      </c>
    </row>
    <row r="3009" spans="27:35" x14ac:dyDescent="0.3">
      <c r="AA3009" s="80" t="s">
        <v>156</v>
      </c>
      <c r="AB3009" s="80" t="s">
        <v>147</v>
      </c>
      <c r="AC3009" s="80" t="s">
        <v>59</v>
      </c>
      <c r="AD3009" s="80" t="s">
        <v>20</v>
      </c>
      <c r="AE3009" s="80" t="s">
        <v>14</v>
      </c>
      <c r="AF3009" s="80" t="s">
        <v>145</v>
      </c>
      <c r="AG3009" s="80">
        <v>3114.9666620492935</v>
      </c>
      <c r="AH3009" s="80" t="s">
        <v>33</v>
      </c>
      <c r="AI3009">
        <f t="shared" si="117"/>
        <v>2020</v>
      </c>
    </row>
    <row r="3010" spans="27:35" x14ac:dyDescent="0.3">
      <c r="AA3010" s="80" t="s">
        <v>156</v>
      </c>
      <c r="AB3010" s="80" t="s">
        <v>147</v>
      </c>
      <c r="AC3010" s="80" t="s">
        <v>59</v>
      </c>
      <c r="AD3010" s="80" t="s">
        <v>20</v>
      </c>
      <c r="AE3010" s="80" t="s">
        <v>6</v>
      </c>
      <c r="AF3010" s="80" t="s">
        <v>145</v>
      </c>
      <c r="AG3010" s="80">
        <v>457.93333196640015</v>
      </c>
      <c r="AH3010" s="80" t="s">
        <v>33</v>
      </c>
      <c r="AI3010">
        <f t="shared" si="117"/>
        <v>2020</v>
      </c>
    </row>
    <row r="3011" spans="27:35" x14ac:dyDescent="0.3">
      <c r="AA3011" s="80" t="s">
        <v>156</v>
      </c>
      <c r="AB3011" s="80" t="s">
        <v>147</v>
      </c>
      <c r="AC3011" s="80" t="s">
        <v>59</v>
      </c>
      <c r="AD3011" s="80" t="s">
        <v>24</v>
      </c>
      <c r="AE3011" s="80" t="s">
        <v>22</v>
      </c>
      <c r="AF3011" s="80" t="s">
        <v>145</v>
      </c>
      <c r="AG3011" s="80">
        <v>524.51612901687622</v>
      </c>
      <c r="AH3011" s="80" t="s">
        <v>33</v>
      </c>
      <c r="AI3011">
        <f t="shared" si="117"/>
        <v>2020</v>
      </c>
    </row>
    <row r="3012" spans="27:35" x14ac:dyDescent="0.3">
      <c r="AA3012" s="80" t="s">
        <v>156</v>
      </c>
      <c r="AB3012" s="80" t="s">
        <v>147</v>
      </c>
      <c r="AC3012" s="80" t="s">
        <v>59</v>
      </c>
      <c r="AD3012" s="80" t="s">
        <v>24</v>
      </c>
      <c r="AE3012" s="80" t="s">
        <v>23</v>
      </c>
      <c r="AF3012" s="80" t="s">
        <v>145</v>
      </c>
      <c r="AG3012" s="80">
        <v>308.51612901687622</v>
      </c>
      <c r="AH3012" s="80" t="s">
        <v>33</v>
      </c>
      <c r="AI3012">
        <f t="shared" si="117"/>
        <v>2020</v>
      </c>
    </row>
    <row r="3013" spans="27:35" x14ac:dyDescent="0.3">
      <c r="AA3013" s="80" t="s">
        <v>156</v>
      </c>
      <c r="AB3013" s="80" t="s">
        <v>147</v>
      </c>
      <c r="AC3013" s="80" t="s">
        <v>59</v>
      </c>
      <c r="AD3013" s="80" t="s">
        <v>116</v>
      </c>
      <c r="AE3013" s="80" t="s">
        <v>22</v>
      </c>
      <c r="AF3013" s="80" t="s">
        <v>145</v>
      </c>
      <c r="AG3013" s="80">
        <v>1007.4903210103512</v>
      </c>
      <c r="AH3013" s="80" t="s">
        <v>33</v>
      </c>
      <c r="AI3013">
        <f t="shared" si="117"/>
        <v>2020</v>
      </c>
    </row>
    <row r="3014" spans="27:35" x14ac:dyDescent="0.3">
      <c r="AA3014" s="80" t="s">
        <v>156</v>
      </c>
      <c r="AB3014" s="80" t="s">
        <v>147</v>
      </c>
      <c r="AC3014" s="80" t="s">
        <v>59</v>
      </c>
      <c r="AD3014" s="80" t="s">
        <v>116</v>
      </c>
      <c r="AE3014" s="80" t="s">
        <v>23</v>
      </c>
      <c r="AF3014" s="80" t="s">
        <v>145</v>
      </c>
      <c r="AG3014" s="80">
        <v>804.70752499997616</v>
      </c>
      <c r="AH3014" s="80" t="s">
        <v>33</v>
      </c>
      <c r="AI3014">
        <f t="shared" si="117"/>
        <v>2020</v>
      </c>
    </row>
    <row r="3015" spans="27:35" x14ac:dyDescent="0.3">
      <c r="AA3015" s="80" t="s">
        <v>156</v>
      </c>
      <c r="AB3015" s="80" t="s">
        <v>147</v>
      </c>
      <c r="AC3015" s="80" t="s">
        <v>59</v>
      </c>
      <c r="AD3015" s="80" t="s">
        <v>26</v>
      </c>
      <c r="AE3015" s="80" t="s">
        <v>18</v>
      </c>
      <c r="AF3015" s="80" t="s">
        <v>145</v>
      </c>
      <c r="AG3015" s="80">
        <v>6478.3494579195976</v>
      </c>
      <c r="AH3015" s="80" t="s">
        <v>33</v>
      </c>
      <c r="AI3015">
        <f t="shared" si="117"/>
        <v>2020</v>
      </c>
    </row>
    <row r="3016" spans="27:35" x14ac:dyDescent="0.3">
      <c r="AA3016" s="80" t="s">
        <v>156</v>
      </c>
      <c r="AB3016" s="80" t="s">
        <v>147</v>
      </c>
      <c r="AC3016" s="80" t="s">
        <v>59</v>
      </c>
      <c r="AD3016" s="80" t="s">
        <v>26</v>
      </c>
      <c r="AE3016" s="80" t="s">
        <v>19</v>
      </c>
      <c r="AF3016" s="80" t="s">
        <v>145</v>
      </c>
      <c r="AG3016" s="80">
        <v>9431.1021419465542</v>
      </c>
      <c r="AH3016" s="80" t="s">
        <v>33</v>
      </c>
      <c r="AI3016">
        <f t="shared" si="117"/>
        <v>2020</v>
      </c>
    </row>
    <row r="3017" spans="27:35" x14ac:dyDescent="0.3">
      <c r="AA3017" s="80" t="s">
        <v>156</v>
      </c>
      <c r="AB3017" s="80" t="s">
        <v>147</v>
      </c>
      <c r="AC3017" s="80" t="s">
        <v>59</v>
      </c>
      <c r="AD3017" s="80" t="s">
        <v>26</v>
      </c>
      <c r="AE3017" s="80" t="s">
        <v>17</v>
      </c>
      <c r="AF3017" s="80" t="s">
        <v>145</v>
      </c>
      <c r="AG3017" s="80">
        <v>746.96666598320007</v>
      </c>
      <c r="AH3017" s="80" t="s">
        <v>33</v>
      </c>
      <c r="AI3017">
        <f t="shared" si="117"/>
        <v>2020</v>
      </c>
    </row>
    <row r="3018" spans="27:35" x14ac:dyDescent="0.3">
      <c r="AA3018" s="80" t="s">
        <v>156</v>
      </c>
      <c r="AB3018" s="80" t="s">
        <v>147</v>
      </c>
      <c r="AC3018" s="80" t="s">
        <v>59</v>
      </c>
      <c r="AD3018" s="80" t="s">
        <v>25</v>
      </c>
      <c r="AE3018" s="80" t="s">
        <v>18</v>
      </c>
      <c r="AF3018" s="80" t="s">
        <v>145</v>
      </c>
      <c r="AG3018" s="80">
        <v>80</v>
      </c>
      <c r="AH3018" s="80" t="s">
        <v>33</v>
      </c>
      <c r="AI3018">
        <f t="shared" ref="AI3018:AI3081" si="118">VALUE(LEFT(AA3018,4))</f>
        <v>2020</v>
      </c>
    </row>
    <row r="3019" spans="27:35" x14ac:dyDescent="0.3">
      <c r="AA3019" s="80" t="s">
        <v>156</v>
      </c>
      <c r="AB3019" s="80" t="s">
        <v>147</v>
      </c>
      <c r="AC3019" s="80" t="s">
        <v>59</v>
      </c>
      <c r="AD3019" s="80" t="s">
        <v>25</v>
      </c>
      <c r="AE3019" s="80" t="s">
        <v>19</v>
      </c>
      <c r="AF3019" s="80" t="s">
        <v>145</v>
      </c>
      <c r="AG3019" s="80">
        <v>999</v>
      </c>
      <c r="AH3019" s="80" t="s">
        <v>33</v>
      </c>
      <c r="AI3019">
        <f t="shared" si="118"/>
        <v>2020</v>
      </c>
    </row>
    <row r="3020" spans="27:35" x14ac:dyDescent="0.3">
      <c r="AA3020" s="80" t="s">
        <v>156</v>
      </c>
      <c r="AB3020" s="80" t="s">
        <v>147</v>
      </c>
      <c r="AC3020" s="80" t="s">
        <v>59</v>
      </c>
      <c r="AD3020" s="80" t="s">
        <v>25</v>
      </c>
      <c r="AE3020" s="80" t="s">
        <v>17</v>
      </c>
      <c r="AF3020" s="80" t="s">
        <v>145</v>
      </c>
      <c r="AG3020" s="80">
        <v>457.12903097271919</v>
      </c>
      <c r="AH3020" s="80" t="s">
        <v>33</v>
      </c>
      <c r="AI3020">
        <f t="shared" si="118"/>
        <v>2020</v>
      </c>
    </row>
    <row r="3021" spans="27:35" x14ac:dyDescent="0.3">
      <c r="AA3021" s="80" t="s">
        <v>156</v>
      </c>
      <c r="AB3021" s="80" t="s">
        <v>147</v>
      </c>
      <c r="AC3021" s="80" t="s">
        <v>59</v>
      </c>
      <c r="AD3021" s="80" t="s">
        <v>16</v>
      </c>
      <c r="AE3021" s="80" t="s">
        <v>18</v>
      </c>
      <c r="AF3021" s="80" t="s">
        <v>149</v>
      </c>
      <c r="AG3021" s="80">
        <v>6</v>
      </c>
      <c r="AH3021" s="80" t="s">
        <v>33</v>
      </c>
      <c r="AI3021">
        <f t="shared" si="118"/>
        <v>2020</v>
      </c>
    </row>
    <row r="3022" spans="27:35" x14ac:dyDescent="0.3">
      <c r="AA3022" s="80" t="s">
        <v>156</v>
      </c>
      <c r="AB3022" s="80" t="s">
        <v>147</v>
      </c>
      <c r="AC3022" s="80" t="s">
        <v>59</v>
      </c>
      <c r="AD3022" s="80" t="s">
        <v>16</v>
      </c>
      <c r="AE3022" s="80" t="s">
        <v>18</v>
      </c>
      <c r="AF3022" s="80" t="s">
        <v>145</v>
      </c>
      <c r="AG3022" s="80">
        <v>10666.776158161461</v>
      </c>
      <c r="AH3022" s="80" t="s">
        <v>33</v>
      </c>
      <c r="AI3022">
        <f t="shared" si="118"/>
        <v>2020</v>
      </c>
    </row>
    <row r="3023" spans="27:35" x14ac:dyDescent="0.3">
      <c r="AA3023" s="80" t="s">
        <v>156</v>
      </c>
      <c r="AB3023" s="80" t="s">
        <v>147</v>
      </c>
      <c r="AC3023" s="80" t="s">
        <v>59</v>
      </c>
      <c r="AD3023" s="80" t="s">
        <v>16</v>
      </c>
      <c r="AE3023" s="80" t="s">
        <v>19</v>
      </c>
      <c r="AF3023" s="80" t="s">
        <v>145</v>
      </c>
      <c r="AG3023" s="80">
        <v>6803.8623289950192</v>
      </c>
      <c r="AH3023" s="80" t="s">
        <v>33</v>
      </c>
      <c r="AI3023">
        <f t="shared" si="118"/>
        <v>2020</v>
      </c>
    </row>
    <row r="3024" spans="27:35" x14ac:dyDescent="0.3">
      <c r="AA3024" s="80" t="s">
        <v>156</v>
      </c>
      <c r="AB3024" s="80" t="s">
        <v>147</v>
      </c>
      <c r="AC3024" s="80" t="s">
        <v>59</v>
      </c>
      <c r="AD3024" s="80" t="s">
        <v>16</v>
      </c>
      <c r="AE3024" s="80" t="s">
        <v>17</v>
      </c>
      <c r="AF3024" s="80" t="s">
        <v>149</v>
      </c>
      <c r="AG3024" s="80">
        <v>5</v>
      </c>
      <c r="AH3024" s="80" t="s">
        <v>33</v>
      </c>
      <c r="AI3024">
        <f t="shared" si="118"/>
        <v>2020</v>
      </c>
    </row>
    <row r="3025" spans="27:35" x14ac:dyDescent="0.3">
      <c r="AA3025" s="80" t="s">
        <v>156</v>
      </c>
      <c r="AB3025" s="80" t="s">
        <v>147</v>
      </c>
      <c r="AC3025" s="80" t="s">
        <v>59</v>
      </c>
      <c r="AD3025" s="80" t="s">
        <v>16</v>
      </c>
      <c r="AE3025" s="80" t="s">
        <v>17</v>
      </c>
      <c r="AF3025" s="80" t="s">
        <v>145</v>
      </c>
      <c r="AG3025" s="80">
        <v>4385.0429651029408</v>
      </c>
      <c r="AH3025" s="80" t="s">
        <v>33</v>
      </c>
      <c r="AI3025">
        <f t="shared" si="118"/>
        <v>2020</v>
      </c>
    </row>
    <row r="3026" spans="27:35" x14ac:dyDescent="0.3">
      <c r="AA3026" s="80" t="s">
        <v>156</v>
      </c>
      <c r="AB3026" s="80" t="s">
        <v>147</v>
      </c>
      <c r="AC3026" s="80" t="s">
        <v>59</v>
      </c>
      <c r="AD3026" s="80" t="s">
        <v>13</v>
      </c>
      <c r="AE3026" s="80" t="s">
        <v>5</v>
      </c>
      <c r="AF3026" s="80" t="s">
        <v>145</v>
      </c>
      <c r="AG3026" s="80">
        <v>20.86666601896286</v>
      </c>
      <c r="AH3026" s="80" t="s">
        <v>33</v>
      </c>
      <c r="AI3026">
        <f t="shared" si="118"/>
        <v>2020</v>
      </c>
    </row>
    <row r="3027" spans="27:35" x14ac:dyDescent="0.3">
      <c r="AA3027" s="80" t="s">
        <v>156</v>
      </c>
      <c r="AB3027" s="80" t="s">
        <v>147</v>
      </c>
      <c r="AC3027" s="80" t="s">
        <v>59</v>
      </c>
      <c r="AD3027" s="80" t="s">
        <v>13</v>
      </c>
      <c r="AE3027" s="80" t="s">
        <v>7</v>
      </c>
      <c r="AF3027" s="80" t="s">
        <v>145</v>
      </c>
      <c r="AG3027" s="80">
        <v>7767.4999879151583</v>
      </c>
      <c r="AH3027" s="80">
        <v>0.77366603</v>
      </c>
      <c r="AI3027">
        <f t="shared" si="118"/>
        <v>2020</v>
      </c>
    </row>
    <row r="3028" spans="27:35" x14ac:dyDescent="0.3">
      <c r="AA3028" s="80" t="s">
        <v>156</v>
      </c>
      <c r="AB3028" s="80" t="s">
        <v>147</v>
      </c>
      <c r="AC3028" s="80" t="s">
        <v>59</v>
      </c>
      <c r="AD3028" s="80" t="s">
        <v>13</v>
      </c>
      <c r="AE3028" s="80" t="s">
        <v>14</v>
      </c>
      <c r="AF3028" s="80" t="s">
        <v>149</v>
      </c>
      <c r="AG3028" s="80">
        <v>1</v>
      </c>
      <c r="AH3028" s="80">
        <v>3.5381671699999999</v>
      </c>
      <c r="AI3028">
        <f t="shared" si="118"/>
        <v>2020</v>
      </c>
    </row>
    <row r="3029" spans="27:35" x14ac:dyDescent="0.3">
      <c r="AA3029" s="80" t="s">
        <v>156</v>
      </c>
      <c r="AB3029" s="80" t="s">
        <v>147</v>
      </c>
      <c r="AC3029" s="80" t="s">
        <v>59</v>
      </c>
      <c r="AD3029" s="80" t="s">
        <v>13</v>
      </c>
      <c r="AE3029" s="80" t="s">
        <v>14</v>
      </c>
      <c r="AF3029" s="80" t="s">
        <v>145</v>
      </c>
      <c r="AG3029" s="80">
        <v>25366.12760040164</v>
      </c>
      <c r="AH3029" s="80">
        <v>1.13976616</v>
      </c>
      <c r="AI3029">
        <f t="shared" si="118"/>
        <v>2020</v>
      </c>
    </row>
    <row r="3030" spans="27:35" x14ac:dyDescent="0.3">
      <c r="AA3030" s="80" t="s">
        <v>156</v>
      </c>
      <c r="AB3030" s="80" t="s">
        <v>147</v>
      </c>
      <c r="AC3030" s="80" t="s">
        <v>59</v>
      </c>
      <c r="AD3030" s="80" t="s">
        <v>13</v>
      </c>
      <c r="AE3030" s="80" t="s">
        <v>6</v>
      </c>
      <c r="AF3030" s="80" t="s">
        <v>145</v>
      </c>
      <c r="AG3030" s="80">
        <v>213.207524985075</v>
      </c>
      <c r="AH3030" s="80" t="s">
        <v>33</v>
      </c>
      <c r="AI3030">
        <f t="shared" si="118"/>
        <v>2020</v>
      </c>
    </row>
    <row r="3031" spans="27:35" x14ac:dyDescent="0.3">
      <c r="AA3031" s="80" t="s">
        <v>156</v>
      </c>
      <c r="AB3031" s="80" t="s">
        <v>147</v>
      </c>
      <c r="AC3031" s="80" t="s">
        <v>59</v>
      </c>
      <c r="AD3031" s="80" t="s">
        <v>15</v>
      </c>
      <c r="AE3031" s="80" t="s">
        <v>14</v>
      </c>
      <c r="AF3031" s="80" t="s">
        <v>145</v>
      </c>
      <c r="AG3031" s="80">
        <v>16993.388119827956</v>
      </c>
      <c r="AH3031" s="80">
        <v>1.0368782400000001</v>
      </c>
      <c r="AI3031">
        <f t="shared" si="118"/>
        <v>2020</v>
      </c>
    </row>
    <row r="3032" spans="27:35" x14ac:dyDescent="0.3">
      <c r="AA3032" s="80" t="s">
        <v>156</v>
      </c>
      <c r="AB3032" s="80" t="s">
        <v>147</v>
      </c>
      <c r="AC3032" s="80" t="s">
        <v>59</v>
      </c>
      <c r="AD3032" s="80" t="s">
        <v>15</v>
      </c>
      <c r="AE3032" s="80" t="s">
        <v>12</v>
      </c>
      <c r="AF3032" s="80" t="s">
        <v>145</v>
      </c>
      <c r="AG3032" s="80">
        <v>721.9354829788208</v>
      </c>
      <c r="AH3032" s="80">
        <v>0.54877858999999996</v>
      </c>
      <c r="AI3032">
        <f t="shared" si="118"/>
        <v>2020</v>
      </c>
    </row>
    <row r="3033" spans="27:35" x14ac:dyDescent="0.3">
      <c r="AA3033" s="80" t="s">
        <v>156</v>
      </c>
      <c r="AB3033" s="80" t="s">
        <v>147</v>
      </c>
      <c r="AC3033" s="80" t="s">
        <v>59</v>
      </c>
      <c r="AD3033" s="80" t="s">
        <v>4</v>
      </c>
      <c r="AE3033" s="80" t="s">
        <v>5</v>
      </c>
      <c r="AF3033" s="80" t="s">
        <v>145</v>
      </c>
      <c r="AG3033" s="80">
        <v>6489.2781018987298</v>
      </c>
      <c r="AH3033" s="80" t="s">
        <v>33</v>
      </c>
      <c r="AI3033">
        <f t="shared" si="118"/>
        <v>2020</v>
      </c>
    </row>
    <row r="3034" spans="27:35" x14ac:dyDescent="0.3">
      <c r="AA3034" s="80" t="s">
        <v>156</v>
      </c>
      <c r="AB3034" s="80" t="s">
        <v>147</v>
      </c>
      <c r="AC3034" s="80" t="s">
        <v>59</v>
      </c>
      <c r="AD3034" s="80" t="s">
        <v>4</v>
      </c>
      <c r="AE3034" s="80" t="s">
        <v>7</v>
      </c>
      <c r="AF3034" s="80" t="s">
        <v>145</v>
      </c>
      <c r="AG3034" s="80">
        <v>317744.44806192815</v>
      </c>
      <c r="AH3034" s="80">
        <v>0.85638126000000003</v>
      </c>
      <c r="AI3034">
        <f t="shared" si="118"/>
        <v>2020</v>
      </c>
    </row>
    <row r="3035" spans="27:35" x14ac:dyDescent="0.3">
      <c r="AA3035" s="80" t="s">
        <v>156</v>
      </c>
      <c r="AB3035" s="80" t="s">
        <v>147</v>
      </c>
      <c r="AC3035" s="80" t="s">
        <v>59</v>
      </c>
      <c r="AD3035" s="80" t="s">
        <v>4</v>
      </c>
      <c r="AE3035" s="80" t="s">
        <v>8</v>
      </c>
      <c r="AF3035" s="80" t="s">
        <v>145</v>
      </c>
      <c r="AG3035" s="80">
        <v>125806.94376318902</v>
      </c>
      <c r="AH3035" s="80">
        <v>1.39973671</v>
      </c>
      <c r="AI3035">
        <f t="shared" si="118"/>
        <v>2020</v>
      </c>
    </row>
    <row r="3036" spans="27:35" x14ac:dyDescent="0.3">
      <c r="AA3036" s="80" t="s">
        <v>156</v>
      </c>
      <c r="AB3036" s="80" t="s">
        <v>147</v>
      </c>
      <c r="AC3036" s="80" t="s">
        <v>59</v>
      </c>
      <c r="AD3036" s="80" t="s">
        <v>4</v>
      </c>
      <c r="AE3036" s="80" t="s">
        <v>9</v>
      </c>
      <c r="AF3036" s="80" t="s">
        <v>145</v>
      </c>
      <c r="AG3036" s="80">
        <v>78212.965982683003</v>
      </c>
      <c r="AH3036" s="80">
        <v>0.94871700000000003</v>
      </c>
      <c r="AI3036">
        <f t="shared" si="118"/>
        <v>2020</v>
      </c>
    </row>
    <row r="3037" spans="27:35" x14ac:dyDescent="0.3">
      <c r="AA3037" s="80" t="s">
        <v>156</v>
      </c>
      <c r="AB3037" s="80" t="s">
        <v>147</v>
      </c>
      <c r="AC3037" s="80" t="s">
        <v>59</v>
      </c>
      <c r="AD3037" s="80" t="s">
        <v>4</v>
      </c>
      <c r="AE3037" s="80" t="s">
        <v>6</v>
      </c>
      <c r="AF3037" s="80" t="s">
        <v>145</v>
      </c>
      <c r="AG3037" s="80">
        <v>21670.363363500684</v>
      </c>
      <c r="AH3037" s="80" t="s">
        <v>33</v>
      </c>
      <c r="AI3037">
        <f t="shared" si="118"/>
        <v>2020</v>
      </c>
    </row>
    <row r="3038" spans="27:35" x14ac:dyDescent="0.3">
      <c r="AA3038" s="80" t="s">
        <v>156</v>
      </c>
      <c r="AB3038" s="80" t="s">
        <v>147</v>
      </c>
      <c r="AC3038" s="80" t="s">
        <v>59</v>
      </c>
      <c r="AD3038" s="80" t="s">
        <v>4</v>
      </c>
      <c r="AE3038" s="80" t="s">
        <v>10</v>
      </c>
      <c r="AF3038" s="80" t="s">
        <v>145</v>
      </c>
      <c r="AG3038" s="80">
        <v>2927.2365077063441</v>
      </c>
      <c r="AH3038" s="80">
        <v>2.4671130899999998</v>
      </c>
      <c r="AI3038">
        <f t="shared" si="118"/>
        <v>2020</v>
      </c>
    </row>
    <row r="3039" spans="27:35" x14ac:dyDescent="0.3">
      <c r="AA3039" s="80" t="s">
        <v>156</v>
      </c>
      <c r="AB3039" s="80" t="s">
        <v>147</v>
      </c>
      <c r="AC3039" s="80" t="s">
        <v>59</v>
      </c>
      <c r="AD3039" s="80" t="s">
        <v>11</v>
      </c>
      <c r="AE3039" s="80" t="s">
        <v>8</v>
      </c>
      <c r="AF3039" s="80" t="s">
        <v>145</v>
      </c>
      <c r="AG3039" s="80">
        <v>25415.17727573961</v>
      </c>
      <c r="AH3039" s="80">
        <v>1.0490145099999999</v>
      </c>
      <c r="AI3039">
        <f t="shared" si="118"/>
        <v>2020</v>
      </c>
    </row>
    <row r="3040" spans="27:35" x14ac:dyDescent="0.3">
      <c r="AA3040" s="80" t="s">
        <v>156</v>
      </c>
      <c r="AB3040" s="80" t="s">
        <v>147</v>
      </c>
      <c r="AC3040" s="80" t="s">
        <v>59</v>
      </c>
      <c r="AD3040" s="80" t="s">
        <v>11</v>
      </c>
      <c r="AE3040" s="80" t="s">
        <v>9</v>
      </c>
      <c r="AF3040" s="80" t="s">
        <v>145</v>
      </c>
      <c r="AG3040" s="80">
        <v>7400.8999639227986</v>
      </c>
      <c r="AH3040" s="80">
        <v>0.75577932999999997</v>
      </c>
      <c r="AI3040">
        <f t="shared" si="118"/>
        <v>2020</v>
      </c>
    </row>
    <row r="3041" spans="27:35" x14ac:dyDescent="0.3">
      <c r="AA3041" s="80" t="s">
        <v>156</v>
      </c>
      <c r="AB3041" s="80" t="s">
        <v>147</v>
      </c>
      <c r="AC3041" s="80" t="s">
        <v>59</v>
      </c>
      <c r="AD3041" s="80" t="s">
        <v>11</v>
      </c>
      <c r="AE3041" s="80" t="s">
        <v>10</v>
      </c>
      <c r="AF3041" s="80" t="s">
        <v>145</v>
      </c>
      <c r="AG3041" s="80">
        <v>347.62042796611786</v>
      </c>
      <c r="AH3041" s="80">
        <v>1.6152237199999999</v>
      </c>
      <c r="AI3041">
        <f t="shared" si="118"/>
        <v>2020</v>
      </c>
    </row>
    <row r="3042" spans="27:35" x14ac:dyDescent="0.3">
      <c r="AA3042" s="80" t="s">
        <v>156</v>
      </c>
      <c r="AB3042" s="80" t="s">
        <v>147</v>
      </c>
      <c r="AC3042" s="80" t="s">
        <v>59</v>
      </c>
      <c r="AD3042" s="80" t="s">
        <v>11</v>
      </c>
      <c r="AE3042" s="80" t="s">
        <v>12</v>
      </c>
      <c r="AF3042" s="80" t="s">
        <v>145</v>
      </c>
      <c r="AG3042" s="80">
        <v>3879.1365519464016</v>
      </c>
      <c r="AH3042" s="80">
        <v>0.77008732000000002</v>
      </c>
      <c r="AI3042">
        <f t="shared" si="118"/>
        <v>2020</v>
      </c>
    </row>
    <row r="3043" spans="27:35" x14ac:dyDescent="0.3">
      <c r="AA3043" s="80" t="s">
        <v>156</v>
      </c>
      <c r="AB3043" s="80" t="s">
        <v>147</v>
      </c>
      <c r="AC3043" s="80" t="s">
        <v>60</v>
      </c>
      <c r="AD3043" s="80" t="s">
        <v>27</v>
      </c>
      <c r="AE3043" s="80" t="s">
        <v>28</v>
      </c>
      <c r="AF3043" s="80" t="s">
        <v>145</v>
      </c>
      <c r="AG3043" s="80">
        <v>375.96774101257324</v>
      </c>
      <c r="AH3043" s="80" t="s">
        <v>33</v>
      </c>
      <c r="AI3043">
        <f t="shared" si="118"/>
        <v>2020</v>
      </c>
    </row>
    <row r="3044" spans="27:35" x14ac:dyDescent="0.3">
      <c r="AA3044" s="80" t="s">
        <v>156</v>
      </c>
      <c r="AB3044" s="80" t="s">
        <v>147</v>
      </c>
      <c r="AC3044" s="80" t="s">
        <v>60</v>
      </c>
      <c r="AD3044" s="80" t="s">
        <v>20</v>
      </c>
      <c r="AE3044" s="80" t="s">
        <v>5</v>
      </c>
      <c r="AF3044" s="80" t="s">
        <v>145</v>
      </c>
      <c r="AG3044" s="80">
        <v>23</v>
      </c>
      <c r="AH3044" s="80" t="s">
        <v>33</v>
      </c>
      <c r="AI3044">
        <f t="shared" si="118"/>
        <v>2020</v>
      </c>
    </row>
    <row r="3045" spans="27:35" x14ac:dyDescent="0.3">
      <c r="AA3045" s="80" t="s">
        <v>156</v>
      </c>
      <c r="AB3045" s="80" t="s">
        <v>147</v>
      </c>
      <c r="AC3045" s="80" t="s">
        <v>60</v>
      </c>
      <c r="AD3045" s="80" t="s">
        <v>20</v>
      </c>
      <c r="AE3045" s="80" t="s">
        <v>7</v>
      </c>
      <c r="AF3045" s="80" t="s">
        <v>145</v>
      </c>
      <c r="AG3045" s="80">
        <v>11834.694618090987</v>
      </c>
      <c r="AH3045" s="80" t="s">
        <v>33</v>
      </c>
      <c r="AI3045">
        <f t="shared" si="118"/>
        <v>2020</v>
      </c>
    </row>
    <row r="3046" spans="27:35" x14ac:dyDescent="0.3">
      <c r="AA3046" s="80" t="s">
        <v>156</v>
      </c>
      <c r="AB3046" s="80" t="s">
        <v>147</v>
      </c>
      <c r="AC3046" s="80" t="s">
        <v>60</v>
      </c>
      <c r="AD3046" s="80" t="s">
        <v>20</v>
      </c>
      <c r="AE3046" s="80" t="s">
        <v>14</v>
      </c>
      <c r="AF3046" s="80" t="s">
        <v>145</v>
      </c>
      <c r="AG3046" s="80">
        <v>4021.283866032958</v>
      </c>
      <c r="AH3046" s="80" t="s">
        <v>33</v>
      </c>
      <c r="AI3046">
        <f t="shared" si="118"/>
        <v>2020</v>
      </c>
    </row>
    <row r="3047" spans="27:35" x14ac:dyDescent="0.3">
      <c r="AA3047" s="80" t="s">
        <v>156</v>
      </c>
      <c r="AB3047" s="80" t="s">
        <v>147</v>
      </c>
      <c r="AC3047" s="80" t="s">
        <v>60</v>
      </c>
      <c r="AD3047" s="80" t="s">
        <v>20</v>
      </c>
      <c r="AE3047" s="80" t="s">
        <v>6</v>
      </c>
      <c r="AF3047" s="80" t="s">
        <v>145</v>
      </c>
      <c r="AG3047" s="80">
        <v>358.96666598320007</v>
      </c>
      <c r="AH3047" s="80" t="s">
        <v>33</v>
      </c>
      <c r="AI3047">
        <f t="shared" si="118"/>
        <v>2020</v>
      </c>
    </row>
    <row r="3048" spans="27:35" x14ac:dyDescent="0.3">
      <c r="AA3048" s="80" t="s">
        <v>156</v>
      </c>
      <c r="AB3048" s="80" t="s">
        <v>147</v>
      </c>
      <c r="AC3048" s="80" t="s">
        <v>60</v>
      </c>
      <c r="AD3048" s="80" t="s">
        <v>24</v>
      </c>
      <c r="AE3048" s="80" t="s">
        <v>22</v>
      </c>
      <c r="AF3048" s="80" t="s">
        <v>145</v>
      </c>
      <c r="AG3048" s="80">
        <v>891.30429902672768</v>
      </c>
      <c r="AH3048" s="80" t="s">
        <v>33</v>
      </c>
      <c r="AI3048">
        <f t="shared" si="118"/>
        <v>2020</v>
      </c>
    </row>
    <row r="3049" spans="27:35" x14ac:dyDescent="0.3">
      <c r="AA3049" s="80" t="s">
        <v>156</v>
      </c>
      <c r="AB3049" s="80" t="s">
        <v>147</v>
      </c>
      <c r="AC3049" s="80" t="s">
        <v>60</v>
      </c>
      <c r="AD3049" s="80" t="s">
        <v>24</v>
      </c>
      <c r="AE3049" s="80" t="s">
        <v>23</v>
      </c>
      <c r="AF3049" s="80" t="s">
        <v>145</v>
      </c>
      <c r="AG3049" s="80">
        <v>470.73333298787475</v>
      </c>
      <c r="AH3049" s="80" t="s">
        <v>33</v>
      </c>
      <c r="AI3049">
        <f t="shared" si="118"/>
        <v>2020</v>
      </c>
    </row>
    <row r="3050" spans="27:35" x14ac:dyDescent="0.3">
      <c r="AA3050" s="80" t="s">
        <v>156</v>
      </c>
      <c r="AB3050" s="80" t="s">
        <v>147</v>
      </c>
      <c r="AC3050" s="80" t="s">
        <v>60</v>
      </c>
      <c r="AD3050" s="80" t="s">
        <v>116</v>
      </c>
      <c r="AE3050" s="80" t="s">
        <v>22</v>
      </c>
      <c r="AF3050" s="80" t="s">
        <v>145</v>
      </c>
      <c r="AG3050" s="80">
        <v>2827.9774090126157</v>
      </c>
      <c r="AH3050" s="80" t="s">
        <v>33</v>
      </c>
      <c r="AI3050">
        <f t="shared" si="118"/>
        <v>2020</v>
      </c>
    </row>
    <row r="3051" spans="27:35" x14ac:dyDescent="0.3">
      <c r="AA3051" s="80" t="s">
        <v>156</v>
      </c>
      <c r="AB3051" s="80" t="s">
        <v>147</v>
      </c>
      <c r="AC3051" s="80" t="s">
        <v>60</v>
      </c>
      <c r="AD3051" s="80" t="s">
        <v>116</v>
      </c>
      <c r="AE3051" s="80" t="s">
        <v>23</v>
      </c>
      <c r="AF3051" s="80" t="s">
        <v>145</v>
      </c>
      <c r="AG3051" s="80">
        <v>2283.7838620468974</v>
      </c>
      <c r="AH3051" s="80" t="s">
        <v>33</v>
      </c>
      <c r="AI3051">
        <f t="shared" si="118"/>
        <v>2020</v>
      </c>
    </row>
    <row r="3052" spans="27:35" x14ac:dyDescent="0.3">
      <c r="AA3052" s="80" t="s">
        <v>156</v>
      </c>
      <c r="AB3052" s="80" t="s">
        <v>147</v>
      </c>
      <c r="AC3052" s="80" t="s">
        <v>60</v>
      </c>
      <c r="AD3052" s="80" t="s">
        <v>26</v>
      </c>
      <c r="AE3052" s="80" t="s">
        <v>18</v>
      </c>
      <c r="AF3052" s="80" t="s">
        <v>145</v>
      </c>
      <c r="AG3052" s="80">
        <v>11022.789236869663</v>
      </c>
      <c r="AH3052" s="80" t="s">
        <v>33</v>
      </c>
      <c r="AI3052">
        <f t="shared" si="118"/>
        <v>2020</v>
      </c>
    </row>
    <row r="3053" spans="27:35" x14ac:dyDescent="0.3">
      <c r="AA3053" s="80" t="s">
        <v>156</v>
      </c>
      <c r="AB3053" s="80" t="s">
        <v>147</v>
      </c>
      <c r="AC3053" s="80" t="s">
        <v>60</v>
      </c>
      <c r="AD3053" s="80" t="s">
        <v>26</v>
      </c>
      <c r="AE3053" s="80" t="s">
        <v>19</v>
      </c>
      <c r="AF3053" s="80" t="s">
        <v>145</v>
      </c>
      <c r="AG3053" s="80">
        <v>11901.507514953613</v>
      </c>
      <c r="AH3053" s="80" t="s">
        <v>33</v>
      </c>
      <c r="AI3053">
        <f t="shared" si="118"/>
        <v>2020</v>
      </c>
    </row>
    <row r="3054" spans="27:35" x14ac:dyDescent="0.3">
      <c r="AA3054" s="80" t="s">
        <v>156</v>
      </c>
      <c r="AB3054" s="80" t="s">
        <v>147</v>
      </c>
      <c r="AC3054" s="80" t="s">
        <v>60</v>
      </c>
      <c r="AD3054" s="80" t="s">
        <v>26</v>
      </c>
      <c r="AE3054" s="80" t="s">
        <v>17</v>
      </c>
      <c r="AF3054" s="80" t="s">
        <v>145</v>
      </c>
      <c r="AG3054" s="80">
        <v>1083.9010729789734</v>
      </c>
      <c r="AH3054" s="80" t="s">
        <v>33</v>
      </c>
      <c r="AI3054">
        <f t="shared" si="118"/>
        <v>2020</v>
      </c>
    </row>
    <row r="3055" spans="27:35" x14ac:dyDescent="0.3">
      <c r="AA3055" s="80" t="s">
        <v>156</v>
      </c>
      <c r="AB3055" s="80" t="s">
        <v>147</v>
      </c>
      <c r="AC3055" s="80" t="s">
        <v>60</v>
      </c>
      <c r="AD3055" s="80" t="s">
        <v>25</v>
      </c>
      <c r="AE3055" s="80" t="s">
        <v>18</v>
      </c>
      <c r="AF3055" s="80" t="s">
        <v>145</v>
      </c>
      <c r="AG3055" s="80">
        <v>249</v>
      </c>
      <c r="AH3055" s="80" t="s">
        <v>33</v>
      </c>
      <c r="AI3055">
        <f t="shared" si="118"/>
        <v>2020</v>
      </c>
    </row>
    <row r="3056" spans="27:35" x14ac:dyDescent="0.3">
      <c r="AA3056" s="80" t="s">
        <v>156</v>
      </c>
      <c r="AB3056" s="80" t="s">
        <v>147</v>
      </c>
      <c r="AC3056" s="80" t="s">
        <v>60</v>
      </c>
      <c r="AD3056" s="80" t="s">
        <v>25</v>
      </c>
      <c r="AE3056" s="80" t="s">
        <v>19</v>
      </c>
      <c r="AF3056" s="80" t="s">
        <v>145</v>
      </c>
      <c r="AG3056" s="80">
        <v>1451</v>
      </c>
      <c r="AH3056" s="80" t="s">
        <v>33</v>
      </c>
      <c r="AI3056">
        <f t="shared" si="118"/>
        <v>2020</v>
      </c>
    </row>
    <row r="3057" spans="27:35" x14ac:dyDescent="0.3">
      <c r="AA3057" s="80" t="s">
        <v>156</v>
      </c>
      <c r="AB3057" s="80" t="s">
        <v>147</v>
      </c>
      <c r="AC3057" s="80" t="s">
        <v>60</v>
      </c>
      <c r="AD3057" s="80" t="s">
        <v>25</v>
      </c>
      <c r="AE3057" s="80" t="s">
        <v>17</v>
      </c>
      <c r="AF3057" s="80" t="s">
        <v>145</v>
      </c>
      <c r="AG3057" s="80">
        <v>723.70967698097229</v>
      </c>
      <c r="AH3057" s="80" t="s">
        <v>33</v>
      </c>
      <c r="AI3057">
        <f t="shared" si="118"/>
        <v>2020</v>
      </c>
    </row>
    <row r="3058" spans="27:35" x14ac:dyDescent="0.3">
      <c r="AA3058" s="80" t="s">
        <v>156</v>
      </c>
      <c r="AB3058" s="80" t="s">
        <v>147</v>
      </c>
      <c r="AC3058" s="80" t="s">
        <v>60</v>
      </c>
      <c r="AD3058" s="80" t="s">
        <v>16</v>
      </c>
      <c r="AE3058" s="80" t="s">
        <v>18</v>
      </c>
      <c r="AF3058" s="80" t="s">
        <v>149</v>
      </c>
      <c r="AG3058" s="80">
        <v>2</v>
      </c>
      <c r="AH3058" s="80" t="s">
        <v>33</v>
      </c>
      <c r="AI3058">
        <f t="shared" si="118"/>
        <v>2020</v>
      </c>
    </row>
    <row r="3059" spans="27:35" x14ac:dyDescent="0.3">
      <c r="AA3059" s="80" t="s">
        <v>156</v>
      </c>
      <c r="AB3059" s="80" t="s">
        <v>147</v>
      </c>
      <c r="AC3059" s="80" t="s">
        <v>60</v>
      </c>
      <c r="AD3059" s="80" t="s">
        <v>16</v>
      </c>
      <c r="AE3059" s="80" t="s">
        <v>18</v>
      </c>
      <c r="AF3059" s="80" t="s">
        <v>145</v>
      </c>
      <c r="AG3059" s="80">
        <v>11826.552403431386</v>
      </c>
      <c r="AH3059" s="80" t="s">
        <v>33</v>
      </c>
      <c r="AI3059">
        <f t="shared" si="118"/>
        <v>2020</v>
      </c>
    </row>
    <row r="3060" spans="27:35" x14ac:dyDescent="0.3">
      <c r="AA3060" s="80" t="s">
        <v>156</v>
      </c>
      <c r="AB3060" s="80" t="s">
        <v>147</v>
      </c>
      <c r="AC3060" s="80" t="s">
        <v>60</v>
      </c>
      <c r="AD3060" s="80" t="s">
        <v>16</v>
      </c>
      <c r="AE3060" s="80" t="s">
        <v>19</v>
      </c>
      <c r="AF3060" s="80" t="s">
        <v>149</v>
      </c>
      <c r="AG3060" s="80">
        <v>2</v>
      </c>
      <c r="AH3060" s="80" t="s">
        <v>33</v>
      </c>
      <c r="AI3060">
        <f t="shared" si="118"/>
        <v>2020</v>
      </c>
    </row>
    <row r="3061" spans="27:35" x14ac:dyDescent="0.3">
      <c r="AA3061" s="80" t="s">
        <v>156</v>
      </c>
      <c r="AB3061" s="80" t="s">
        <v>147</v>
      </c>
      <c r="AC3061" s="80" t="s">
        <v>60</v>
      </c>
      <c r="AD3061" s="80" t="s">
        <v>16</v>
      </c>
      <c r="AE3061" s="80" t="s">
        <v>19</v>
      </c>
      <c r="AF3061" s="80" t="s">
        <v>145</v>
      </c>
      <c r="AG3061" s="80">
        <v>6802.2913588881493</v>
      </c>
      <c r="AH3061" s="80" t="s">
        <v>33</v>
      </c>
      <c r="AI3061">
        <f t="shared" si="118"/>
        <v>2020</v>
      </c>
    </row>
    <row r="3062" spans="27:35" x14ac:dyDescent="0.3">
      <c r="AA3062" s="80" t="s">
        <v>156</v>
      </c>
      <c r="AB3062" s="80" t="s">
        <v>147</v>
      </c>
      <c r="AC3062" s="80" t="s">
        <v>60</v>
      </c>
      <c r="AD3062" s="80" t="s">
        <v>16</v>
      </c>
      <c r="AE3062" s="80" t="s">
        <v>17</v>
      </c>
      <c r="AF3062" s="80" t="s">
        <v>145</v>
      </c>
      <c r="AG3062" s="80">
        <v>4476.3117661252618</v>
      </c>
      <c r="AH3062" s="80" t="s">
        <v>33</v>
      </c>
      <c r="AI3062">
        <f t="shared" si="118"/>
        <v>2020</v>
      </c>
    </row>
    <row r="3063" spans="27:35" x14ac:dyDescent="0.3">
      <c r="AA3063" s="80" t="s">
        <v>156</v>
      </c>
      <c r="AB3063" s="80" t="s">
        <v>147</v>
      </c>
      <c r="AC3063" s="80" t="s">
        <v>60</v>
      </c>
      <c r="AD3063" s="80" t="s">
        <v>13</v>
      </c>
      <c r="AE3063" s="80" t="s">
        <v>5</v>
      </c>
      <c r="AF3063" s="80" t="s">
        <v>145</v>
      </c>
      <c r="AG3063" s="80">
        <v>35.156986951828003</v>
      </c>
      <c r="AH3063" s="80" t="s">
        <v>33</v>
      </c>
      <c r="AI3063">
        <f t="shared" si="118"/>
        <v>2020</v>
      </c>
    </row>
    <row r="3064" spans="27:35" x14ac:dyDescent="0.3">
      <c r="AA3064" s="80" t="s">
        <v>156</v>
      </c>
      <c r="AB3064" s="80" t="s">
        <v>147</v>
      </c>
      <c r="AC3064" s="80" t="s">
        <v>60</v>
      </c>
      <c r="AD3064" s="80" t="s">
        <v>13</v>
      </c>
      <c r="AE3064" s="80" t="s">
        <v>7</v>
      </c>
      <c r="AF3064" s="80" t="s">
        <v>145</v>
      </c>
      <c r="AG3064" s="80">
        <v>11528.317187942564</v>
      </c>
      <c r="AH3064" s="80">
        <v>0.6943648</v>
      </c>
      <c r="AI3064">
        <f t="shared" si="118"/>
        <v>2020</v>
      </c>
    </row>
    <row r="3065" spans="27:35" x14ac:dyDescent="0.3">
      <c r="AA3065" s="80" t="s">
        <v>156</v>
      </c>
      <c r="AB3065" s="80" t="s">
        <v>147</v>
      </c>
      <c r="AC3065" s="80" t="s">
        <v>60</v>
      </c>
      <c r="AD3065" s="80" t="s">
        <v>13</v>
      </c>
      <c r="AE3065" s="80" t="s">
        <v>14</v>
      </c>
      <c r="AF3065" s="80" t="s">
        <v>145</v>
      </c>
      <c r="AG3065" s="80">
        <v>31357.200725082308</v>
      </c>
      <c r="AH3065" s="80">
        <v>1.07045407</v>
      </c>
      <c r="AI3065">
        <f t="shared" si="118"/>
        <v>2020</v>
      </c>
    </row>
    <row r="3066" spans="27:35" x14ac:dyDescent="0.3">
      <c r="AA3066" s="80" t="s">
        <v>156</v>
      </c>
      <c r="AB3066" s="80" t="s">
        <v>147</v>
      </c>
      <c r="AC3066" s="80" t="s">
        <v>60</v>
      </c>
      <c r="AD3066" s="80" t="s">
        <v>13</v>
      </c>
      <c r="AE3066" s="80" t="s">
        <v>6</v>
      </c>
      <c r="AF3066" s="80" t="s">
        <v>145</v>
      </c>
      <c r="AG3066" s="80">
        <v>187.64515897631645</v>
      </c>
      <c r="AH3066" s="80" t="s">
        <v>33</v>
      </c>
      <c r="AI3066">
        <f t="shared" si="118"/>
        <v>2020</v>
      </c>
    </row>
    <row r="3067" spans="27:35" x14ac:dyDescent="0.3">
      <c r="AA3067" s="80" t="s">
        <v>156</v>
      </c>
      <c r="AB3067" s="80" t="s">
        <v>147</v>
      </c>
      <c r="AC3067" s="80" t="s">
        <v>60</v>
      </c>
      <c r="AD3067" s="80" t="s">
        <v>15</v>
      </c>
      <c r="AE3067" s="80" t="s">
        <v>14</v>
      </c>
      <c r="AF3067" s="80" t="s">
        <v>145</v>
      </c>
      <c r="AG3067" s="80">
        <v>20123.884896960109</v>
      </c>
      <c r="AH3067" s="80">
        <v>0.96025590000000005</v>
      </c>
      <c r="AI3067">
        <f t="shared" si="118"/>
        <v>2020</v>
      </c>
    </row>
    <row r="3068" spans="27:35" x14ac:dyDescent="0.3">
      <c r="AA3068" s="80" t="s">
        <v>156</v>
      </c>
      <c r="AB3068" s="80" t="s">
        <v>147</v>
      </c>
      <c r="AC3068" s="80" t="s">
        <v>60</v>
      </c>
      <c r="AD3068" s="80" t="s">
        <v>15</v>
      </c>
      <c r="AE3068" s="80" t="s">
        <v>12</v>
      </c>
      <c r="AF3068" s="80" t="s">
        <v>145</v>
      </c>
      <c r="AG3068" s="80">
        <v>973.96774101257324</v>
      </c>
      <c r="AH3068" s="80">
        <v>0.51652149999999997</v>
      </c>
      <c r="AI3068">
        <f t="shared" si="118"/>
        <v>2020</v>
      </c>
    </row>
    <row r="3069" spans="27:35" x14ac:dyDescent="0.3">
      <c r="AA3069" s="80" t="s">
        <v>156</v>
      </c>
      <c r="AB3069" s="80" t="s">
        <v>147</v>
      </c>
      <c r="AC3069" s="80" t="s">
        <v>60</v>
      </c>
      <c r="AD3069" s="80" t="s">
        <v>4</v>
      </c>
      <c r="AE3069" s="80" t="s">
        <v>5</v>
      </c>
      <c r="AF3069" s="80" t="s">
        <v>145</v>
      </c>
      <c r="AG3069" s="80">
        <v>8211.3521583117545</v>
      </c>
      <c r="AH3069" s="80" t="s">
        <v>33</v>
      </c>
      <c r="AI3069">
        <f t="shared" si="118"/>
        <v>2020</v>
      </c>
    </row>
    <row r="3070" spans="27:35" x14ac:dyDescent="0.3">
      <c r="AA3070" s="80" t="s">
        <v>156</v>
      </c>
      <c r="AB3070" s="80" t="s">
        <v>147</v>
      </c>
      <c r="AC3070" s="80" t="s">
        <v>60</v>
      </c>
      <c r="AD3070" s="80" t="s">
        <v>4</v>
      </c>
      <c r="AE3070" s="80" t="s">
        <v>7</v>
      </c>
      <c r="AF3070" s="80" t="s">
        <v>145</v>
      </c>
      <c r="AG3070" s="80">
        <v>422210.34552868828</v>
      </c>
      <c r="AH3070" s="80">
        <v>0.84141668000000003</v>
      </c>
      <c r="AI3070">
        <f t="shared" si="118"/>
        <v>2020</v>
      </c>
    </row>
    <row r="3071" spans="27:35" x14ac:dyDescent="0.3">
      <c r="AA3071" s="80" t="s">
        <v>156</v>
      </c>
      <c r="AB3071" s="80" t="s">
        <v>147</v>
      </c>
      <c r="AC3071" s="80" t="s">
        <v>60</v>
      </c>
      <c r="AD3071" s="80" t="s">
        <v>4</v>
      </c>
      <c r="AE3071" s="80" t="s">
        <v>8</v>
      </c>
      <c r="AF3071" s="80" t="s">
        <v>145</v>
      </c>
      <c r="AG3071" s="80">
        <v>165690.77012414858</v>
      </c>
      <c r="AH3071" s="80">
        <v>1.3274155599999999</v>
      </c>
      <c r="AI3071">
        <f t="shared" si="118"/>
        <v>2020</v>
      </c>
    </row>
    <row r="3072" spans="27:35" x14ac:dyDescent="0.3">
      <c r="AA3072" s="80" t="s">
        <v>156</v>
      </c>
      <c r="AB3072" s="80" t="s">
        <v>147</v>
      </c>
      <c r="AC3072" s="80" t="s">
        <v>60</v>
      </c>
      <c r="AD3072" s="80" t="s">
        <v>4</v>
      </c>
      <c r="AE3072" s="80" t="s">
        <v>9</v>
      </c>
      <c r="AF3072" s="80" t="s">
        <v>145</v>
      </c>
      <c r="AG3072" s="80">
        <v>101480.35918680951</v>
      </c>
      <c r="AH3072" s="80">
        <v>0.88960183000000004</v>
      </c>
      <c r="AI3072">
        <f t="shared" si="118"/>
        <v>2020</v>
      </c>
    </row>
    <row r="3073" spans="27:35" x14ac:dyDescent="0.3">
      <c r="AA3073" s="80" t="s">
        <v>156</v>
      </c>
      <c r="AB3073" s="80" t="s">
        <v>147</v>
      </c>
      <c r="AC3073" s="80" t="s">
        <v>60</v>
      </c>
      <c r="AD3073" s="80" t="s">
        <v>4</v>
      </c>
      <c r="AE3073" s="80" t="s">
        <v>6</v>
      </c>
      <c r="AF3073" s="80" t="s">
        <v>145</v>
      </c>
      <c r="AG3073" s="80">
        <v>28431.997734222561</v>
      </c>
      <c r="AH3073" s="80" t="s">
        <v>33</v>
      </c>
      <c r="AI3073">
        <f t="shared" si="118"/>
        <v>2020</v>
      </c>
    </row>
    <row r="3074" spans="27:35" x14ac:dyDescent="0.3">
      <c r="AA3074" s="80" t="s">
        <v>156</v>
      </c>
      <c r="AB3074" s="80" t="s">
        <v>147</v>
      </c>
      <c r="AC3074" s="80" t="s">
        <v>60</v>
      </c>
      <c r="AD3074" s="80" t="s">
        <v>4</v>
      </c>
      <c r="AE3074" s="80" t="s">
        <v>10</v>
      </c>
      <c r="AF3074" s="80" t="s">
        <v>145</v>
      </c>
      <c r="AG3074" s="80">
        <v>4406.4719740599394</v>
      </c>
      <c r="AH3074" s="80">
        <v>2.8519614999999998</v>
      </c>
      <c r="AI3074">
        <f t="shared" si="118"/>
        <v>2020</v>
      </c>
    </row>
    <row r="3075" spans="27:35" x14ac:dyDescent="0.3">
      <c r="AA3075" s="80" t="s">
        <v>156</v>
      </c>
      <c r="AB3075" s="80" t="s">
        <v>147</v>
      </c>
      <c r="AC3075" s="80" t="s">
        <v>60</v>
      </c>
      <c r="AD3075" s="80" t="s">
        <v>11</v>
      </c>
      <c r="AE3075" s="80" t="s">
        <v>8</v>
      </c>
      <c r="AF3075" s="80" t="s">
        <v>145</v>
      </c>
      <c r="AG3075" s="80">
        <v>29564.604142129421</v>
      </c>
      <c r="AH3075" s="80">
        <v>0.99764589000000004</v>
      </c>
      <c r="AI3075">
        <f t="shared" si="118"/>
        <v>2020</v>
      </c>
    </row>
    <row r="3076" spans="27:35" x14ac:dyDescent="0.3">
      <c r="AA3076" s="80" t="s">
        <v>156</v>
      </c>
      <c r="AB3076" s="80" t="s">
        <v>147</v>
      </c>
      <c r="AC3076" s="80" t="s">
        <v>60</v>
      </c>
      <c r="AD3076" s="80" t="s">
        <v>11</v>
      </c>
      <c r="AE3076" s="80" t="s">
        <v>9</v>
      </c>
      <c r="AF3076" s="80" t="s">
        <v>145</v>
      </c>
      <c r="AG3076" s="80">
        <v>8405.0343668423593</v>
      </c>
      <c r="AH3076" s="80">
        <v>0.70419332000000001</v>
      </c>
      <c r="AI3076">
        <f t="shared" si="118"/>
        <v>2020</v>
      </c>
    </row>
    <row r="3077" spans="27:35" x14ac:dyDescent="0.3">
      <c r="AA3077" s="80" t="s">
        <v>156</v>
      </c>
      <c r="AB3077" s="80" t="s">
        <v>147</v>
      </c>
      <c r="AC3077" s="80" t="s">
        <v>60</v>
      </c>
      <c r="AD3077" s="80" t="s">
        <v>11</v>
      </c>
      <c r="AE3077" s="80" t="s">
        <v>10</v>
      </c>
      <c r="AF3077" s="80" t="s">
        <v>145</v>
      </c>
      <c r="AG3077" s="80">
        <v>499.16881503164768</v>
      </c>
      <c r="AH3077" s="80">
        <v>1.8854477999999999</v>
      </c>
      <c r="AI3077">
        <f t="shared" si="118"/>
        <v>2020</v>
      </c>
    </row>
    <row r="3078" spans="27:35" x14ac:dyDescent="0.3">
      <c r="AA3078" s="80" t="s">
        <v>156</v>
      </c>
      <c r="AB3078" s="80" t="s">
        <v>147</v>
      </c>
      <c r="AC3078" s="80" t="s">
        <v>60</v>
      </c>
      <c r="AD3078" s="80" t="s">
        <v>11</v>
      </c>
      <c r="AE3078" s="80" t="s">
        <v>12</v>
      </c>
      <c r="AF3078" s="80" t="s">
        <v>145</v>
      </c>
      <c r="AG3078" s="80">
        <v>4365.0193479806185</v>
      </c>
      <c r="AH3078" s="80">
        <v>0.70313062999999998</v>
      </c>
      <c r="AI3078">
        <f t="shared" si="118"/>
        <v>2020</v>
      </c>
    </row>
    <row r="3079" spans="27:35" x14ac:dyDescent="0.3">
      <c r="AA3079" s="80" t="s">
        <v>156</v>
      </c>
      <c r="AB3079" s="80" t="s">
        <v>147</v>
      </c>
      <c r="AC3079" s="80" t="s">
        <v>61</v>
      </c>
      <c r="AD3079" s="80" t="s">
        <v>27</v>
      </c>
      <c r="AE3079" s="80" t="s">
        <v>28</v>
      </c>
      <c r="AF3079" s="80" t="s">
        <v>145</v>
      </c>
      <c r="AG3079" s="80">
        <v>292.63225802406669</v>
      </c>
      <c r="AH3079" s="80" t="s">
        <v>33</v>
      </c>
      <c r="AI3079">
        <f t="shared" si="118"/>
        <v>2020</v>
      </c>
    </row>
    <row r="3080" spans="27:35" x14ac:dyDescent="0.3">
      <c r="AA3080" s="80" t="s">
        <v>156</v>
      </c>
      <c r="AB3080" s="80" t="s">
        <v>147</v>
      </c>
      <c r="AC3080" s="80" t="s">
        <v>61</v>
      </c>
      <c r="AD3080" s="80" t="s">
        <v>20</v>
      </c>
      <c r="AE3080" s="80" t="s">
        <v>5</v>
      </c>
      <c r="AF3080" s="80" t="s">
        <v>145</v>
      </c>
      <c r="AG3080" s="80">
        <v>12.899999976158142</v>
      </c>
      <c r="AH3080" s="80" t="s">
        <v>33</v>
      </c>
      <c r="AI3080">
        <f t="shared" si="118"/>
        <v>2020</v>
      </c>
    </row>
    <row r="3081" spans="27:35" x14ac:dyDescent="0.3">
      <c r="AA3081" s="80" t="s">
        <v>156</v>
      </c>
      <c r="AB3081" s="80" t="s">
        <v>147</v>
      </c>
      <c r="AC3081" s="80" t="s">
        <v>61</v>
      </c>
      <c r="AD3081" s="80" t="s">
        <v>20</v>
      </c>
      <c r="AE3081" s="80" t="s">
        <v>7</v>
      </c>
      <c r="AF3081" s="80" t="s">
        <v>145</v>
      </c>
      <c r="AG3081" s="80">
        <v>8265.9666629433632</v>
      </c>
      <c r="AH3081" s="80" t="s">
        <v>33</v>
      </c>
      <c r="AI3081">
        <f t="shared" si="118"/>
        <v>2020</v>
      </c>
    </row>
    <row r="3082" spans="27:35" x14ac:dyDescent="0.3">
      <c r="AA3082" s="80" t="s">
        <v>156</v>
      </c>
      <c r="AB3082" s="80" t="s">
        <v>147</v>
      </c>
      <c r="AC3082" s="80" t="s">
        <v>61</v>
      </c>
      <c r="AD3082" s="80" t="s">
        <v>20</v>
      </c>
      <c r="AE3082" s="80" t="s">
        <v>14</v>
      </c>
      <c r="AF3082" s="80" t="s">
        <v>145</v>
      </c>
      <c r="AG3082" s="80">
        <v>2813.5139739960432</v>
      </c>
      <c r="AH3082" s="80" t="s">
        <v>33</v>
      </c>
      <c r="AI3082">
        <f t="shared" ref="AI3082:AI3145" si="119">VALUE(LEFT(AA3082,4))</f>
        <v>2020</v>
      </c>
    </row>
    <row r="3083" spans="27:35" x14ac:dyDescent="0.3">
      <c r="AA3083" s="80" t="s">
        <v>156</v>
      </c>
      <c r="AB3083" s="80" t="s">
        <v>147</v>
      </c>
      <c r="AC3083" s="80" t="s">
        <v>61</v>
      </c>
      <c r="AD3083" s="80" t="s">
        <v>20</v>
      </c>
      <c r="AE3083" s="80" t="s">
        <v>6</v>
      </c>
      <c r="AF3083" s="80" t="s">
        <v>145</v>
      </c>
      <c r="AG3083" s="80">
        <v>236</v>
      </c>
      <c r="AH3083" s="80" t="s">
        <v>33</v>
      </c>
      <c r="AI3083">
        <f t="shared" si="119"/>
        <v>2020</v>
      </c>
    </row>
    <row r="3084" spans="27:35" x14ac:dyDescent="0.3">
      <c r="AA3084" s="80" t="s">
        <v>156</v>
      </c>
      <c r="AB3084" s="80" t="s">
        <v>147</v>
      </c>
      <c r="AC3084" s="80" t="s">
        <v>61</v>
      </c>
      <c r="AD3084" s="80" t="s">
        <v>24</v>
      </c>
      <c r="AE3084" s="80" t="s">
        <v>22</v>
      </c>
      <c r="AF3084" s="80" t="s">
        <v>145</v>
      </c>
      <c r="AG3084" s="80">
        <v>1121.2333319783211</v>
      </c>
      <c r="AH3084" s="80" t="s">
        <v>33</v>
      </c>
      <c r="AI3084">
        <f t="shared" si="119"/>
        <v>2020</v>
      </c>
    </row>
    <row r="3085" spans="27:35" x14ac:dyDescent="0.3">
      <c r="AA3085" s="80" t="s">
        <v>156</v>
      </c>
      <c r="AB3085" s="80" t="s">
        <v>147</v>
      </c>
      <c r="AC3085" s="80" t="s">
        <v>61</v>
      </c>
      <c r="AD3085" s="80" t="s">
        <v>24</v>
      </c>
      <c r="AE3085" s="80" t="s">
        <v>23</v>
      </c>
      <c r="AF3085" s="80" t="s">
        <v>149</v>
      </c>
      <c r="AG3085" s="80">
        <v>3</v>
      </c>
      <c r="AH3085" s="80" t="s">
        <v>33</v>
      </c>
      <c r="AI3085">
        <f t="shared" si="119"/>
        <v>2020</v>
      </c>
    </row>
    <row r="3086" spans="27:35" x14ac:dyDescent="0.3">
      <c r="AA3086" s="80" t="s">
        <v>156</v>
      </c>
      <c r="AB3086" s="80" t="s">
        <v>147</v>
      </c>
      <c r="AC3086" s="80" t="s">
        <v>61</v>
      </c>
      <c r="AD3086" s="80" t="s">
        <v>24</v>
      </c>
      <c r="AE3086" s="80" t="s">
        <v>23</v>
      </c>
      <c r="AF3086" s="80" t="s">
        <v>145</v>
      </c>
      <c r="AG3086" s="80">
        <v>810.57956698164344</v>
      </c>
      <c r="AH3086" s="80" t="s">
        <v>33</v>
      </c>
      <c r="AI3086">
        <f t="shared" si="119"/>
        <v>2020</v>
      </c>
    </row>
    <row r="3087" spans="27:35" x14ac:dyDescent="0.3">
      <c r="AA3087" s="80" t="s">
        <v>156</v>
      </c>
      <c r="AB3087" s="80" t="s">
        <v>147</v>
      </c>
      <c r="AC3087" s="80" t="s">
        <v>61</v>
      </c>
      <c r="AD3087" s="80" t="s">
        <v>116</v>
      </c>
      <c r="AE3087" s="80" t="s">
        <v>22</v>
      </c>
      <c r="AF3087" s="80" t="s">
        <v>145</v>
      </c>
      <c r="AG3087" s="80">
        <v>3623.2365469560027</v>
      </c>
      <c r="AH3087" s="80" t="s">
        <v>33</v>
      </c>
      <c r="AI3087">
        <f t="shared" si="119"/>
        <v>2020</v>
      </c>
    </row>
    <row r="3088" spans="27:35" x14ac:dyDescent="0.3">
      <c r="AA3088" s="80" t="s">
        <v>156</v>
      </c>
      <c r="AB3088" s="80" t="s">
        <v>147</v>
      </c>
      <c r="AC3088" s="80" t="s">
        <v>61</v>
      </c>
      <c r="AD3088" s="80" t="s">
        <v>116</v>
      </c>
      <c r="AE3088" s="80" t="s">
        <v>23</v>
      </c>
      <c r="AF3088" s="80" t="s">
        <v>145</v>
      </c>
      <c r="AG3088" s="80">
        <v>3202.5365489423275</v>
      </c>
      <c r="AH3088" s="80" t="s">
        <v>33</v>
      </c>
      <c r="AI3088">
        <f t="shared" si="119"/>
        <v>2020</v>
      </c>
    </row>
    <row r="3089" spans="27:35" x14ac:dyDescent="0.3">
      <c r="AA3089" s="80" t="s">
        <v>156</v>
      </c>
      <c r="AB3089" s="80" t="s">
        <v>147</v>
      </c>
      <c r="AC3089" s="80" t="s">
        <v>61</v>
      </c>
      <c r="AD3089" s="80" t="s">
        <v>26</v>
      </c>
      <c r="AE3089" s="80" t="s">
        <v>18</v>
      </c>
      <c r="AF3089" s="80" t="s">
        <v>145</v>
      </c>
      <c r="AG3089" s="80">
        <v>8835.3688079044223</v>
      </c>
      <c r="AH3089" s="80" t="s">
        <v>33</v>
      </c>
      <c r="AI3089">
        <f t="shared" si="119"/>
        <v>2020</v>
      </c>
    </row>
    <row r="3090" spans="27:35" x14ac:dyDescent="0.3">
      <c r="AA3090" s="80" t="s">
        <v>156</v>
      </c>
      <c r="AB3090" s="80" t="s">
        <v>147</v>
      </c>
      <c r="AC3090" s="80" t="s">
        <v>61</v>
      </c>
      <c r="AD3090" s="80" t="s">
        <v>26</v>
      </c>
      <c r="AE3090" s="80" t="s">
        <v>19</v>
      </c>
      <c r="AF3090" s="80" t="s">
        <v>145</v>
      </c>
      <c r="AG3090" s="80">
        <v>10328.618274010718</v>
      </c>
      <c r="AH3090" s="80" t="s">
        <v>33</v>
      </c>
      <c r="AI3090">
        <f t="shared" si="119"/>
        <v>2020</v>
      </c>
    </row>
    <row r="3091" spans="27:35" x14ac:dyDescent="0.3">
      <c r="AA3091" s="80" t="s">
        <v>156</v>
      </c>
      <c r="AB3091" s="80" t="s">
        <v>147</v>
      </c>
      <c r="AC3091" s="80" t="s">
        <v>61</v>
      </c>
      <c r="AD3091" s="80" t="s">
        <v>26</v>
      </c>
      <c r="AE3091" s="80" t="s">
        <v>17</v>
      </c>
      <c r="AF3091" s="80" t="s">
        <v>145</v>
      </c>
      <c r="AG3091" s="80">
        <v>904</v>
      </c>
      <c r="AH3091" s="80" t="s">
        <v>33</v>
      </c>
      <c r="AI3091">
        <f t="shared" si="119"/>
        <v>2020</v>
      </c>
    </row>
    <row r="3092" spans="27:35" x14ac:dyDescent="0.3">
      <c r="AA3092" s="80" t="s">
        <v>156</v>
      </c>
      <c r="AB3092" s="80" t="s">
        <v>147</v>
      </c>
      <c r="AC3092" s="80" t="s">
        <v>61</v>
      </c>
      <c r="AD3092" s="80" t="s">
        <v>25</v>
      </c>
      <c r="AE3092" s="80" t="s">
        <v>18</v>
      </c>
      <c r="AF3092" s="80" t="s">
        <v>145</v>
      </c>
      <c r="AG3092" s="80">
        <v>160.96666598320007</v>
      </c>
      <c r="AH3092" s="80" t="s">
        <v>33</v>
      </c>
      <c r="AI3092">
        <f t="shared" si="119"/>
        <v>2020</v>
      </c>
    </row>
    <row r="3093" spans="27:35" x14ac:dyDescent="0.3">
      <c r="AA3093" s="80" t="s">
        <v>156</v>
      </c>
      <c r="AB3093" s="80" t="s">
        <v>147</v>
      </c>
      <c r="AC3093" s="80" t="s">
        <v>61</v>
      </c>
      <c r="AD3093" s="80" t="s">
        <v>25</v>
      </c>
      <c r="AE3093" s="80" t="s">
        <v>19</v>
      </c>
      <c r="AF3093" s="80" t="s">
        <v>145</v>
      </c>
      <c r="AG3093" s="80">
        <v>1634.8376329541206</v>
      </c>
      <c r="AH3093" s="80" t="s">
        <v>33</v>
      </c>
      <c r="AI3093">
        <f t="shared" si="119"/>
        <v>2020</v>
      </c>
    </row>
    <row r="3094" spans="27:35" x14ac:dyDescent="0.3">
      <c r="AA3094" s="80" t="s">
        <v>156</v>
      </c>
      <c r="AB3094" s="80" t="s">
        <v>147</v>
      </c>
      <c r="AC3094" s="80" t="s">
        <v>61</v>
      </c>
      <c r="AD3094" s="80" t="s">
        <v>25</v>
      </c>
      <c r="AE3094" s="80" t="s">
        <v>17</v>
      </c>
      <c r="AF3094" s="80" t="s">
        <v>145</v>
      </c>
      <c r="AG3094" s="80">
        <v>726</v>
      </c>
      <c r="AH3094" s="80" t="s">
        <v>33</v>
      </c>
      <c r="AI3094">
        <f t="shared" si="119"/>
        <v>2020</v>
      </c>
    </row>
    <row r="3095" spans="27:35" x14ac:dyDescent="0.3">
      <c r="AA3095" s="80" t="s">
        <v>156</v>
      </c>
      <c r="AB3095" s="80" t="s">
        <v>147</v>
      </c>
      <c r="AC3095" s="80" t="s">
        <v>61</v>
      </c>
      <c r="AD3095" s="80" t="s">
        <v>16</v>
      </c>
      <c r="AE3095" s="80" t="s">
        <v>18</v>
      </c>
      <c r="AF3095" s="80" t="s">
        <v>149</v>
      </c>
      <c r="AG3095" s="80">
        <v>10</v>
      </c>
      <c r="AH3095" s="80" t="s">
        <v>33</v>
      </c>
      <c r="AI3095">
        <f t="shared" si="119"/>
        <v>2020</v>
      </c>
    </row>
    <row r="3096" spans="27:35" x14ac:dyDescent="0.3">
      <c r="AA3096" s="80" t="s">
        <v>156</v>
      </c>
      <c r="AB3096" s="80" t="s">
        <v>147</v>
      </c>
      <c r="AC3096" s="80" t="s">
        <v>61</v>
      </c>
      <c r="AD3096" s="80" t="s">
        <v>16</v>
      </c>
      <c r="AE3096" s="80" t="s">
        <v>18</v>
      </c>
      <c r="AF3096" s="80" t="s">
        <v>145</v>
      </c>
      <c r="AG3096" s="80">
        <v>16815.282501846552</v>
      </c>
      <c r="AH3096" s="80" t="s">
        <v>33</v>
      </c>
      <c r="AI3096">
        <f t="shared" si="119"/>
        <v>2020</v>
      </c>
    </row>
    <row r="3097" spans="27:35" x14ac:dyDescent="0.3">
      <c r="AA3097" s="80" t="s">
        <v>156</v>
      </c>
      <c r="AB3097" s="80" t="s">
        <v>147</v>
      </c>
      <c r="AC3097" s="80" t="s">
        <v>61</v>
      </c>
      <c r="AD3097" s="80" t="s">
        <v>16</v>
      </c>
      <c r="AE3097" s="80" t="s">
        <v>19</v>
      </c>
      <c r="AF3097" s="80" t="s">
        <v>149</v>
      </c>
      <c r="AG3097" s="80">
        <v>3</v>
      </c>
      <c r="AH3097" s="80" t="s">
        <v>33</v>
      </c>
      <c r="AI3097">
        <f t="shared" si="119"/>
        <v>2020</v>
      </c>
    </row>
    <row r="3098" spans="27:35" x14ac:dyDescent="0.3">
      <c r="AA3098" s="80" t="s">
        <v>156</v>
      </c>
      <c r="AB3098" s="80" t="s">
        <v>147</v>
      </c>
      <c r="AC3098" s="80" t="s">
        <v>61</v>
      </c>
      <c r="AD3098" s="80" t="s">
        <v>16</v>
      </c>
      <c r="AE3098" s="80" t="s">
        <v>19</v>
      </c>
      <c r="AF3098" s="80" t="s">
        <v>145</v>
      </c>
      <c r="AG3098" s="80">
        <v>7466.0504870042205</v>
      </c>
      <c r="AH3098" s="80" t="s">
        <v>33</v>
      </c>
      <c r="AI3098">
        <f t="shared" si="119"/>
        <v>2020</v>
      </c>
    </row>
    <row r="3099" spans="27:35" x14ac:dyDescent="0.3">
      <c r="AA3099" s="80" t="s">
        <v>156</v>
      </c>
      <c r="AB3099" s="80" t="s">
        <v>147</v>
      </c>
      <c r="AC3099" s="80" t="s">
        <v>61</v>
      </c>
      <c r="AD3099" s="80" t="s">
        <v>16</v>
      </c>
      <c r="AE3099" s="80" t="s">
        <v>17</v>
      </c>
      <c r="AF3099" s="80" t="s">
        <v>145</v>
      </c>
      <c r="AG3099" s="80">
        <v>3835.2601701356471</v>
      </c>
      <c r="AH3099" s="80" t="s">
        <v>33</v>
      </c>
      <c r="AI3099">
        <f t="shared" si="119"/>
        <v>2020</v>
      </c>
    </row>
    <row r="3100" spans="27:35" x14ac:dyDescent="0.3">
      <c r="AA3100" s="80" t="s">
        <v>156</v>
      </c>
      <c r="AB3100" s="80" t="s">
        <v>147</v>
      </c>
      <c r="AC3100" s="80" t="s">
        <v>61</v>
      </c>
      <c r="AD3100" s="80" t="s">
        <v>13</v>
      </c>
      <c r="AE3100" s="80" t="s">
        <v>5</v>
      </c>
      <c r="AF3100" s="80" t="s">
        <v>145</v>
      </c>
      <c r="AG3100" s="80">
        <v>66.039776965975761</v>
      </c>
      <c r="AH3100" s="80" t="s">
        <v>33</v>
      </c>
      <c r="AI3100">
        <f t="shared" si="119"/>
        <v>2020</v>
      </c>
    </row>
    <row r="3101" spans="27:35" x14ac:dyDescent="0.3">
      <c r="AA3101" s="80" t="s">
        <v>156</v>
      </c>
      <c r="AB3101" s="80" t="s">
        <v>147</v>
      </c>
      <c r="AC3101" s="80" t="s">
        <v>61</v>
      </c>
      <c r="AD3101" s="80" t="s">
        <v>13</v>
      </c>
      <c r="AE3101" s="80" t="s">
        <v>7</v>
      </c>
      <c r="AF3101" s="80" t="s">
        <v>145</v>
      </c>
      <c r="AG3101" s="80">
        <v>12168.262353025377</v>
      </c>
      <c r="AH3101" s="80">
        <v>0.66931521999999999</v>
      </c>
      <c r="AI3101">
        <f t="shared" si="119"/>
        <v>2020</v>
      </c>
    </row>
    <row r="3102" spans="27:35" x14ac:dyDescent="0.3">
      <c r="AA3102" s="80" t="s">
        <v>156</v>
      </c>
      <c r="AB3102" s="80" t="s">
        <v>147</v>
      </c>
      <c r="AC3102" s="80" t="s">
        <v>61</v>
      </c>
      <c r="AD3102" s="80" t="s">
        <v>13</v>
      </c>
      <c r="AE3102" s="80" t="s">
        <v>14</v>
      </c>
      <c r="AF3102" s="80" t="s">
        <v>149</v>
      </c>
      <c r="AG3102" s="80">
        <v>1</v>
      </c>
      <c r="AH3102" s="80" t="s">
        <v>33</v>
      </c>
      <c r="AI3102">
        <f t="shared" si="119"/>
        <v>2020</v>
      </c>
    </row>
    <row r="3103" spans="27:35" x14ac:dyDescent="0.3">
      <c r="AA3103" s="80" t="s">
        <v>156</v>
      </c>
      <c r="AB3103" s="80" t="s">
        <v>147</v>
      </c>
      <c r="AC3103" s="80" t="s">
        <v>61</v>
      </c>
      <c r="AD3103" s="80" t="s">
        <v>13</v>
      </c>
      <c r="AE3103" s="80" t="s">
        <v>14</v>
      </c>
      <c r="AF3103" s="80" t="s">
        <v>145</v>
      </c>
      <c r="AG3103" s="80">
        <v>32323.704996209592</v>
      </c>
      <c r="AH3103" s="80">
        <v>1.10974946</v>
      </c>
      <c r="AI3103">
        <f t="shared" si="119"/>
        <v>2020</v>
      </c>
    </row>
    <row r="3104" spans="27:35" x14ac:dyDescent="0.3">
      <c r="AA3104" s="80" t="s">
        <v>156</v>
      </c>
      <c r="AB3104" s="80" t="s">
        <v>147</v>
      </c>
      <c r="AC3104" s="80" t="s">
        <v>61</v>
      </c>
      <c r="AD3104" s="80" t="s">
        <v>13</v>
      </c>
      <c r="AE3104" s="80" t="s">
        <v>6</v>
      </c>
      <c r="AF3104" s="80" t="s">
        <v>145</v>
      </c>
      <c r="AG3104" s="80">
        <v>358</v>
      </c>
      <c r="AH3104" s="80" t="s">
        <v>33</v>
      </c>
      <c r="AI3104">
        <f t="shared" si="119"/>
        <v>2020</v>
      </c>
    </row>
    <row r="3105" spans="27:35" x14ac:dyDescent="0.3">
      <c r="AA3105" s="80" t="s">
        <v>156</v>
      </c>
      <c r="AB3105" s="80" t="s">
        <v>147</v>
      </c>
      <c r="AC3105" s="80" t="s">
        <v>61</v>
      </c>
      <c r="AD3105" s="80" t="s">
        <v>15</v>
      </c>
      <c r="AE3105" s="80" t="s">
        <v>14</v>
      </c>
      <c r="AF3105" s="80" t="s">
        <v>145</v>
      </c>
      <c r="AG3105" s="80">
        <v>21589.946183972061</v>
      </c>
      <c r="AH3105" s="80">
        <v>1.00096388</v>
      </c>
      <c r="AI3105">
        <f t="shared" si="119"/>
        <v>2020</v>
      </c>
    </row>
    <row r="3106" spans="27:35" x14ac:dyDescent="0.3">
      <c r="AA3106" s="80" t="s">
        <v>156</v>
      </c>
      <c r="AB3106" s="80" t="s">
        <v>147</v>
      </c>
      <c r="AC3106" s="80" t="s">
        <v>61</v>
      </c>
      <c r="AD3106" s="80" t="s">
        <v>15</v>
      </c>
      <c r="AE3106" s="80" t="s">
        <v>12</v>
      </c>
      <c r="AF3106" s="80" t="s">
        <v>145</v>
      </c>
      <c r="AG3106" s="80">
        <v>848.93333196640015</v>
      </c>
      <c r="AH3106" s="80">
        <v>0.50639807999999997</v>
      </c>
      <c r="AI3106">
        <f t="shared" si="119"/>
        <v>2020</v>
      </c>
    </row>
    <row r="3107" spans="27:35" x14ac:dyDescent="0.3">
      <c r="AA3107" s="80" t="s">
        <v>156</v>
      </c>
      <c r="AB3107" s="80" t="s">
        <v>147</v>
      </c>
      <c r="AC3107" s="80" t="s">
        <v>61</v>
      </c>
      <c r="AD3107" s="80" t="s">
        <v>4</v>
      </c>
      <c r="AE3107" s="80" t="s">
        <v>5</v>
      </c>
      <c r="AF3107" s="80" t="s">
        <v>145</v>
      </c>
      <c r="AG3107" s="80">
        <v>7377.8436206355691</v>
      </c>
      <c r="AH3107" s="80" t="s">
        <v>33</v>
      </c>
      <c r="AI3107">
        <f t="shared" si="119"/>
        <v>2020</v>
      </c>
    </row>
    <row r="3108" spans="27:35" x14ac:dyDescent="0.3">
      <c r="AA3108" s="80" t="s">
        <v>156</v>
      </c>
      <c r="AB3108" s="80" t="s">
        <v>147</v>
      </c>
      <c r="AC3108" s="80" t="s">
        <v>61</v>
      </c>
      <c r="AD3108" s="80" t="s">
        <v>4</v>
      </c>
      <c r="AE3108" s="80" t="s">
        <v>7</v>
      </c>
      <c r="AF3108" s="80" t="s">
        <v>145</v>
      </c>
      <c r="AG3108" s="80">
        <v>396014.63800868765</v>
      </c>
      <c r="AH3108" s="80">
        <v>0.82080991000000003</v>
      </c>
      <c r="AI3108">
        <f t="shared" si="119"/>
        <v>2020</v>
      </c>
    </row>
    <row r="3109" spans="27:35" x14ac:dyDescent="0.3">
      <c r="AA3109" s="80" t="s">
        <v>156</v>
      </c>
      <c r="AB3109" s="80" t="s">
        <v>147</v>
      </c>
      <c r="AC3109" s="80" t="s">
        <v>61</v>
      </c>
      <c r="AD3109" s="80" t="s">
        <v>4</v>
      </c>
      <c r="AE3109" s="80" t="s">
        <v>8</v>
      </c>
      <c r="AF3109" s="80" t="s">
        <v>145</v>
      </c>
      <c r="AG3109" s="80">
        <v>164701.72697916254</v>
      </c>
      <c r="AH3109" s="80">
        <v>1.3064845199999999</v>
      </c>
      <c r="AI3109">
        <f t="shared" si="119"/>
        <v>2020</v>
      </c>
    </row>
    <row r="3110" spans="27:35" x14ac:dyDescent="0.3">
      <c r="AA3110" s="80" t="s">
        <v>156</v>
      </c>
      <c r="AB3110" s="80" t="s">
        <v>147</v>
      </c>
      <c r="AC3110" s="80" t="s">
        <v>61</v>
      </c>
      <c r="AD3110" s="80" t="s">
        <v>4</v>
      </c>
      <c r="AE3110" s="80" t="s">
        <v>9</v>
      </c>
      <c r="AF3110" s="80" t="s">
        <v>145</v>
      </c>
      <c r="AG3110" s="80">
        <v>97099.450623538345</v>
      </c>
      <c r="AH3110" s="80">
        <v>0.86404928000000003</v>
      </c>
      <c r="AI3110">
        <f t="shared" si="119"/>
        <v>2020</v>
      </c>
    </row>
    <row r="3111" spans="27:35" x14ac:dyDescent="0.3">
      <c r="AA3111" s="80" t="s">
        <v>156</v>
      </c>
      <c r="AB3111" s="80" t="s">
        <v>147</v>
      </c>
      <c r="AC3111" s="80" t="s">
        <v>61</v>
      </c>
      <c r="AD3111" s="80" t="s">
        <v>4</v>
      </c>
      <c r="AE3111" s="80" t="s">
        <v>6</v>
      </c>
      <c r="AF3111" s="80" t="s">
        <v>145</v>
      </c>
      <c r="AG3111" s="80">
        <v>26273.941792018712</v>
      </c>
      <c r="AH3111" s="80" t="s">
        <v>33</v>
      </c>
      <c r="AI3111">
        <f t="shared" si="119"/>
        <v>2020</v>
      </c>
    </row>
    <row r="3112" spans="27:35" x14ac:dyDescent="0.3">
      <c r="AA3112" s="80" t="s">
        <v>156</v>
      </c>
      <c r="AB3112" s="80" t="s">
        <v>147</v>
      </c>
      <c r="AC3112" s="80" t="s">
        <v>61</v>
      </c>
      <c r="AD3112" s="80" t="s">
        <v>4</v>
      </c>
      <c r="AE3112" s="80" t="s">
        <v>10</v>
      </c>
      <c r="AF3112" s="80" t="s">
        <v>145</v>
      </c>
      <c r="AG3112" s="80">
        <v>4611.1300323680043</v>
      </c>
      <c r="AH3112" s="80">
        <v>2.9671655600000002</v>
      </c>
      <c r="AI3112">
        <f t="shared" si="119"/>
        <v>2020</v>
      </c>
    </row>
    <row r="3113" spans="27:35" x14ac:dyDescent="0.3">
      <c r="AA3113" s="80" t="s">
        <v>156</v>
      </c>
      <c r="AB3113" s="80" t="s">
        <v>147</v>
      </c>
      <c r="AC3113" s="80" t="s">
        <v>61</v>
      </c>
      <c r="AD3113" s="80" t="s">
        <v>11</v>
      </c>
      <c r="AE3113" s="80" t="s">
        <v>8</v>
      </c>
      <c r="AF3113" s="80" t="s">
        <v>145</v>
      </c>
      <c r="AG3113" s="80">
        <v>25055.840704526752</v>
      </c>
      <c r="AH3113" s="80">
        <v>0.95739538000000002</v>
      </c>
      <c r="AI3113">
        <f t="shared" si="119"/>
        <v>2020</v>
      </c>
    </row>
    <row r="3114" spans="27:35" x14ac:dyDescent="0.3">
      <c r="AA3114" s="80" t="s">
        <v>156</v>
      </c>
      <c r="AB3114" s="80" t="s">
        <v>147</v>
      </c>
      <c r="AC3114" s="80" t="s">
        <v>61</v>
      </c>
      <c r="AD3114" s="80" t="s">
        <v>11</v>
      </c>
      <c r="AE3114" s="80" t="s">
        <v>9</v>
      </c>
      <c r="AF3114" s="80" t="s">
        <v>145</v>
      </c>
      <c r="AG3114" s="80">
        <v>7462.7773822396994</v>
      </c>
      <c r="AH3114" s="80">
        <v>0.74888878999999997</v>
      </c>
      <c r="AI3114">
        <f t="shared" si="119"/>
        <v>2020</v>
      </c>
    </row>
    <row r="3115" spans="27:35" x14ac:dyDescent="0.3">
      <c r="AA3115" s="80" t="s">
        <v>156</v>
      </c>
      <c r="AB3115" s="80" t="s">
        <v>147</v>
      </c>
      <c r="AC3115" s="80" t="s">
        <v>61</v>
      </c>
      <c r="AD3115" s="80" t="s">
        <v>11</v>
      </c>
      <c r="AE3115" s="80" t="s">
        <v>10</v>
      </c>
      <c r="AF3115" s="80" t="s">
        <v>145</v>
      </c>
      <c r="AG3115" s="80">
        <v>535.64408500492573</v>
      </c>
      <c r="AH3115" s="80">
        <v>1.75594267</v>
      </c>
      <c r="AI3115">
        <f t="shared" si="119"/>
        <v>2020</v>
      </c>
    </row>
    <row r="3116" spans="27:35" x14ac:dyDescent="0.3">
      <c r="AA3116" s="80" t="s">
        <v>156</v>
      </c>
      <c r="AB3116" s="80" t="s">
        <v>147</v>
      </c>
      <c r="AC3116" s="80" t="s">
        <v>61</v>
      </c>
      <c r="AD3116" s="80" t="s">
        <v>11</v>
      </c>
      <c r="AE3116" s="80" t="s">
        <v>12</v>
      </c>
      <c r="AF3116" s="80" t="s">
        <v>145</v>
      </c>
      <c r="AG3116" s="80">
        <v>4002.741930000484</v>
      </c>
      <c r="AH3116" s="80">
        <v>0.71485251999999999</v>
      </c>
      <c r="AI3116">
        <f t="shared" si="119"/>
        <v>2020</v>
      </c>
    </row>
    <row r="3117" spans="27:35" x14ac:dyDescent="0.3">
      <c r="AA3117" s="80" t="s">
        <v>156</v>
      </c>
      <c r="AB3117" s="80" t="s">
        <v>147</v>
      </c>
      <c r="AC3117" s="80" t="s">
        <v>62</v>
      </c>
      <c r="AD3117" s="80" t="s">
        <v>27</v>
      </c>
      <c r="AE3117" s="80" t="s">
        <v>28</v>
      </c>
      <c r="AF3117" s="80" t="s">
        <v>145</v>
      </c>
      <c r="AG3117" s="80">
        <v>250.86666601896286</v>
      </c>
      <c r="AH3117" s="80" t="s">
        <v>33</v>
      </c>
      <c r="AI3117">
        <f t="shared" si="119"/>
        <v>2020</v>
      </c>
    </row>
    <row r="3118" spans="27:35" x14ac:dyDescent="0.3">
      <c r="AA3118" s="80" t="s">
        <v>156</v>
      </c>
      <c r="AB3118" s="80" t="s">
        <v>147</v>
      </c>
      <c r="AC3118" s="80" t="s">
        <v>62</v>
      </c>
      <c r="AD3118" s="80" t="s">
        <v>20</v>
      </c>
      <c r="AE3118" s="80" t="s">
        <v>5</v>
      </c>
      <c r="AF3118" s="80" t="s">
        <v>145</v>
      </c>
      <c r="AG3118" s="80">
        <v>9</v>
      </c>
      <c r="AH3118" s="80" t="s">
        <v>33</v>
      </c>
      <c r="AI3118">
        <f t="shared" si="119"/>
        <v>2020</v>
      </c>
    </row>
    <row r="3119" spans="27:35" x14ac:dyDescent="0.3">
      <c r="AA3119" s="80" t="s">
        <v>156</v>
      </c>
      <c r="AB3119" s="80" t="s">
        <v>147</v>
      </c>
      <c r="AC3119" s="80" t="s">
        <v>62</v>
      </c>
      <c r="AD3119" s="80" t="s">
        <v>20</v>
      </c>
      <c r="AE3119" s="80" t="s">
        <v>7</v>
      </c>
      <c r="AF3119" s="80" t="s">
        <v>145</v>
      </c>
      <c r="AG3119" s="80">
        <v>8733.654837012291</v>
      </c>
      <c r="AH3119" s="80" t="s">
        <v>33</v>
      </c>
      <c r="AI3119">
        <f t="shared" si="119"/>
        <v>2020</v>
      </c>
    </row>
    <row r="3120" spans="27:35" x14ac:dyDescent="0.3">
      <c r="AA3120" s="80" t="s">
        <v>156</v>
      </c>
      <c r="AB3120" s="80" t="s">
        <v>147</v>
      </c>
      <c r="AC3120" s="80" t="s">
        <v>62</v>
      </c>
      <c r="AD3120" s="80" t="s">
        <v>20</v>
      </c>
      <c r="AE3120" s="80" t="s">
        <v>14</v>
      </c>
      <c r="AF3120" s="80" t="s">
        <v>145</v>
      </c>
      <c r="AG3120" s="80">
        <v>4063.6741909831762</v>
      </c>
      <c r="AH3120" s="80" t="s">
        <v>33</v>
      </c>
      <c r="AI3120">
        <f t="shared" si="119"/>
        <v>2020</v>
      </c>
    </row>
    <row r="3121" spans="27:35" x14ac:dyDescent="0.3">
      <c r="AA3121" s="80" t="s">
        <v>156</v>
      </c>
      <c r="AB3121" s="80" t="s">
        <v>147</v>
      </c>
      <c r="AC3121" s="80" t="s">
        <v>62</v>
      </c>
      <c r="AD3121" s="80" t="s">
        <v>20</v>
      </c>
      <c r="AE3121" s="80" t="s">
        <v>6</v>
      </c>
      <c r="AF3121" s="80" t="s">
        <v>145</v>
      </c>
      <c r="AG3121" s="80">
        <v>176</v>
      </c>
      <c r="AH3121" s="80" t="s">
        <v>33</v>
      </c>
      <c r="AI3121">
        <f t="shared" si="119"/>
        <v>2020</v>
      </c>
    </row>
    <row r="3122" spans="27:35" x14ac:dyDescent="0.3">
      <c r="AA3122" s="80" t="s">
        <v>156</v>
      </c>
      <c r="AB3122" s="80" t="s">
        <v>147</v>
      </c>
      <c r="AC3122" s="80" t="s">
        <v>62</v>
      </c>
      <c r="AD3122" s="80" t="s">
        <v>24</v>
      </c>
      <c r="AE3122" s="80" t="s">
        <v>22</v>
      </c>
      <c r="AF3122" s="80" t="s">
        <v>149</v>
      </c>
      <c r="AG3122" s="80">
        <v>1</v>
      </c>
      <c r="AH3122" s="80" t="s">
        <v>33</v>
      </c>
      <c r="AI3122">
        <f t="shared" si="119"/>
        <v>2020</v>
      </c>
    </row>
    <row r="3123" spans="27:35" x14ac:dyDescent="0.3">
      <c r="AA3123" s="80" t="s">
        <v>156</v>
      </c>
      <c r="AB3123" s="80" t="s">
        <v>147</v>
      </c>
      <c r="AC3123" s="80" t="s">
        <v>62</v>
      </c>
      <c r="AD3123" s="80" t="s">
        <v>24</v>
      </c>
      <c r="AE3123" s="80" t="s">
        <v>22</v>
      </c>
      <c r="AF3123" s="80" t="s">
        <v>145</v>
      </c>
      <c r="AG3123" s="80">
        <v>1791.1301070414484</v>
      </c>
      <c r="AH3123" s="80" t="s">
        <v>33</v>
      </c>
      <c r="AI3123">
        <f t="shared" si="119"/>
        <v>2020</v>
      </c>
    </row>
    <row r="3124" spans="27:35" x14ac:dyDescent="0.3">
      <c r="AA3124" s="80" t="s">
        <v>156</v>
      </c>
      <c r="AB3124" s="80" t="s">
        <v>147</v>
      </c>
      <c r="AC3124" s="80" t="s">
        <v>62</v>
      </c>
      <c r="AD3124" s="80" t="s">
        <v>24</v>
      </c>
      <c r="AE3124" s="80" t="s">
        <v>23</v>
      </c>
      <c r="AF3124" s="80" t="s">
        <v>145</v>
      </c>
      <c r="AG3124" s="80">
        <v>1802.6419309973717</v>
      </c>
      <c r="AH3124" s="80" t="s">
        <v>33</v>
      </c>
      <c r="AI3124">
        <f t="shared" si="119"/>
        <v>2020</v>
      </c>
    </row>
    <row r="3125" spans="27:35" x14ac:dyDescent="0.3">
      <c r="AA3125" s="80" t="s">
        <v>156</v>
      </c>
      <c r="AB3125" s="80" t="s">
        <v>147</v>
      </c>
      <c r="AC3125" s="80" t="s">
        <v>62</v>
      </c>
      <c r="AD3125" s="80" t="s">
        <v>116</v>
      </c>
      <c r="AE3125" s="80" t="s">
        <v>22</v>
      </c>
      <c r="AF3125" s="80" t="s">
        <v>145</v>
      </c>
      <c r="AG3125" s="80">
        <v>5705.6569690965116</v>
      </c>
      <c r="AH3125" s="80" t="s">
        <v>33</v>
      </c>
      <c r="AI3125">
        <f t="shared" si="119"/>
        <v>2020</v>
      </c>
    </row>
    <row r="3126" spans="27:35" x14ac:dyDescent="0.3">
      <c r="AA3126" s="80" t="s">
        <v>156</v>
      </c>
      <c r="AB3126" s="80" t="s">
        <v>147</v>
      </c>
      <c r="AC3126" s="80" t="s">
        <v>62</v>
      </c>
      <c r="AD3126" s="80" t="s">
        <v>116</v>
      </c>
      <c r="AE3126" s="80" t="s">
        <v>23</v>
      </c>
      <c r="AF3126" s="80" t="s">
        <v>149</v>
      </c>
      <c r="AG3126" s="80">
        <v>3</v>
      </c>
      <c r="AH3126" s="80" t="s">
        <v>33</v>
      </c>
      <c r="AI3126">
        <f t="shared" si="119"/>
        <v>2020</v>
      </c>
    </row>
    <row r="3127" spans="27:35" x14ac:dyDescent="0.3">
      <c r="AA3127" s="80" t="s">
        <v>156</v>
      </c>
      <c r="AB3127" s="80" t="s">
        <v>147</v>
      </c>
      <c r="AC3127" s="80" t="s">
        <v>62</v>
      </c>
      <c r="AD3127" s="80" t="s">
        <v>116</v>
      </c>
      <c r="AE3127" s="80" t="s">
        <v>23</v>
      </c>
      <c r="AF3127" s="80" t="s">
        <v>145</v>
      </c>
      <c r="AG3127" s="80">
        <v>7275.1483738683164</v>
      </c>
      <c r="AH3127" s="80" t="s">
        <v>33</v>
      </c>
      <c r="AI3127">
        <f t="shared" si="119"/>
        <v>2020</v>
      </c>
    </row>
    <row r="3128" spans="27:35" x14ac:dyDescent="0.3">
      <c r="AA3128" s="80" t="s">
        <v>156</v>
      </c>
      <c r="AB3128" s="80" t="s">
        <v>147</v>
      </c>
      <c r="AC3128" s="80" t="s">
        <v>62</v>
      </c>
      <c r="AD3128" s="80" t="s">
        <v>26</v>
      </c>
      <c r="AE3128" s="80" t="s">
        <v>18</v>
      </c>
      <c r="AF3128" s="80" t="s">
        <v>145</v>
      </c>
      <c r="AG3128" s="80">
        <v>20893.170943755656</v>
      </c>
      <c r="AH3128" s="80" t="s">
        <v>33</v>
      </c>
      <c r="AI3128">
        <f t="shared" si="119"/>
        <v>2020</v>
      </c>
    </row>
    <row r="3129" spans="27:35" x14ac:dyDescent="0.3">
      <c r="AA3129" s="80" t="s">
        <v>156</v>
      </c>
      <c r="AB3129" s="80" t="s">
        <v>147</v>
      </c>
      <c r="AC3129" s="80" t="s">
        <v>62</v>
      </c>
      <c r="AD3129" s="80" t="s">
        <v>26</v>
      </c>
      <c r="AE3129" s="80" t="s">
        <v>19</v>
      </c>
      <c r="AF3129" s="80" t="s">
        <v>145</v>
      </c>
      <c r="AG3129" s="80">
        <v>27543.825778994709</v>
      </c>
      <c r="AH3129" s="80" t="s">
        <v>33</v>
      </c>
      <c r="AI3129">
        <f t="shared" si="119"/>
        <v>2020</v>
      </c>
    </row>
    <row r="3130" spans="27:35" x14ac:dyDescent="0.3">
      <c r="AA3130" s="80" t="s">
        <v>156</v>
      </c>
      <c r="AB3130" s="80" t="s">
        <v>147</v>
      </c>
      <c r="AC3130" s="80" t="s">
        <v>62</v>
      </c>
      <c r="AD3130" s="80" t="s">
        <v>26</v>
      </c>
      <c r="AE3130" s="80" t="s">
        <v>17</v>
      </c>
      <c r="AF3130" s="80" t="s">
        <v>145</v>
      </c>
      <c r="AG3130" s="80">
        <v>1231.9677410125732</v>
      </c>
      <c r="AH3130" s="80" t="s">
        <v>33</v>
      </c>
      <c r="AI3130">
        <f t="shared" si="119"/>
        <v>2020</v>
      </c>
    </row>
    <row r="3131" spans="27:35" x14ac:dyDescent="0.3">
      <c r="AA3131" s="80" t="s">
        <v>156</v>
      </c>
      <c r="AB3131" s="80" t="s">
        <v>147</v>
      </c>
      <c r="AC3131" s="80" t="s">
        <v>62</v>
      </c>
      <c r="AD3131" s="80" t="s">
        <v>25</v>
      </c>
      <c r="AE3131" s="80" t="s">
        <v>18</v>
      </c>
      <c r="AF3131" s="80" t="s">
        <v>145</v>
      </c>
      <c r="AG3131" s="80">
        <v>497.96666598320007</v>
      </c>
      <c r="AH3131" s="80" t="s">
        <v>33</v>
      </c>
      <c r="AI3131">
        <f t="shared" si="119"/>
        <v>2020</v>
      </c>
    </row>
    <row r="3132" spans="27:35" x14ac:dyDescent="0.3">
      <c r="AA3132" s="80" t="s">
        <v>156</v>
      </c>
      <c r="AB3132" s="80" t="s">
        <v>147</v>
      </c>
      <c r="AC3132" s="80" t="s">
        <v>62</v>
      </c>
      <c r="AD3132" s="80" t="s">
        <v>25</v>
      </c>
      <c r="AE3132" s="80" t="s">
        <v>19</v>
      </c>
      <c r="AF3132" s="80" t="s">
        <v>149</v>
      </c>
      <c r="AG3132" s="80">
        <v>3</v>
      </c>
      <c r="AH3132" s="80" t="s">
        <v>33</v>
      </c>
      <c r="AI3132">
        <f t="shared" si="119"/>
        <v>2020</v>
      </c>
    </row>
    <row r="3133" spans="27:35" x14ac:dyDescent="0.3">
      <c r="AA3133" s="80" t="s">
        <v>156</v>
      </c>
      <c r="AB3133" s="80" t="s">
        <v>147</v>
      </c>
      <c r="AC3133" s="80" t="s">
        <v>62</v>
      </c>
      <c r="AD3133" s="80" t="s">
        <v>25</v>
      </c>
      <c r="AE3133" s="80" t="s">
        <v>19</v>
      </c>
      <c r="AF3133" s="80" t="s">
        <v>145</v>
      </c>
      <c r="AG3133" s="80">
        <v>4331</v>
      </c>
      <c r="AH3133" s="80" t="s">
        <v>33</v>
      </c>
      <c r="AI3133">
        <f t="shared" si="119"/>
        <v>2020</v>
      </c>
    </row>
    <row r="3134" spans="27:35" x14ac:dyDescent="0.3">
      <c r="AA3134" s="80" t="s">
        <v>156</v>
      </c>
      <c r="AB3134" s="80" t="s">
        <v>147</v>
      </c>
      <c r="AC3134" s="80" t="s">
        <v>62</v>
      </c>
      <c r="AD3134" s="80" t="s">
        <v>25</v>
      </c>
      <c r="AE3134" s="80" t="s">
        <v>17</v>
      </c>
      <c r="AF3134" s="80" t="s">
        <v>145</v>
      </c>
      <c r="AG3134" s="80">
        <v>1227</v>
      </c>
      <c r="AH3134" s="80" t="s">
        <v>33</v>
      </c>
      <c r="AI3134">
        <f t="shared" si="119"/>
        <v>2020</v>
      </c>
    </row>
    <row r="3135" spans="27:35" x14ac:dyDescent="0.3">
      <c r="AA3135" s="80" t="s">
        <v>156</v>
      </c>
      <c r="AB3135" s="80" t="s">
        <v>147</v>
      </c>
      <c r="AC3135" s="80" t="s">
        <v>62</v>
      </c>
      <c r="AD3135" s="80" t="s">
        <v>16</v>
      </c>
      <c r="AE3135" s="80" t="s">
        <v>18</v>
      </c>
      <c r="AF3135" s="80" t="s">
        <v>149</v>
      </c>
      <c r="AG3135" s="80">
        <v>7</v>
      </c>
      <c r="AH3135" s="80" t="s">
        <v>33</v>
      </c>
      <c r="AI3135">
        <f t="shared" si="119"/>
        <v>2020</v>
      </c>
    </row>
    <row r="3136" spans="27:35" x14ac:dyDescent="0.3">
      <c r="AA3136" s="80" t="s">
        <v>156</v>
      </c>
      <c r="AB3136" s="80" t="s">
        <v>147</v>
      </c>
      <c r="AC3136" s="80" t="s">
        <v>62</v>
      </c>
      <c r="AD3136" s="80" t="s">
        <v>16</v>
      </c>
      <c r="AE3136" s="80" t="s">
        <v>18</v>
      </c>
      <c r="AF3136" s="80" t="s">
        <v>145</v>
      </c>
      <c r="AG3136" s="80">
        <v>43870.763832543045</v>
      </c>
      <c r="AH3136" s="80" t="s">
        <v>33</v>
      </c>
      <c r="AI3136">
        <f t="shared" si="119"/>
        <v>2020</v>
      </c>
    </row>
    <row r="3137" spans="27:35" x14ac:dyDescent="0.3">
      <c r="AA3137" s="80" t="s">
        <v>156</v>
      </c>
      <c r="AB3137" s="80" t="s">
        <v>147</v>
      </c>
      <c r="AC3137" s="80" t="s">
        <v>62</v>
      </c>
      <c r="AD3137" s="80" t="s">
        <v>16</v>
      </c>
      <c r="AE3137" s="80" t="s">
        <v>19</v>
      </c>
      <c r="AF3137" s="80" t="s">
        <v>149</v>
      </c>
      <c r="AG3137" s="80">
        <v>6</v>
      </c>
      <c r="AH3137" s="80" t="s">
        <v>33</v>
      </c>
      <c r="AI3137">
        <f t="shared" si="119"/>
        <v>2020</v>
      </c>
    </row>
    <row r="3138" spans="27:35" x14ac:dyDescent="0.3">
      <c r="AA3138" s="80" t="s">
        <v>156</v>
      </c>
      <c r="AB3138" s="80" t="s">
        <v>147</v>
      </c>
      <c r="AC3138" s="80" t="s">
        <v>62</v>
      </c>
      <c r="AD3138" s="80" t="s">
        <v>16</v>
      </c>
      <c r="AE3138" s="80" t="s">
        <v>19</v>
      </c>
      <c r="AF3138" s="80" t="s">
        <v>145</v>
      </c>
      <c r="AG3138" s="80">
        <v>35655.910584826022</v>
      </c>
      <c r="AH3138" s="80" t="s">
        <v>33</v>
      </c>
      <c r="AI3138">
        <f t="shared" si="119"/>
        <v>2020</v>
      </c>
    </row>
    <row r="3139" spans="27:35" x14ac:dyDescent="0.3">
      <c r="AA3139" s="80" t="s">
        <v>156</v>
      </c>
      <c r="AB3139" s="80" t="s">
        <v>147</v>
      </c>
      <c r="AC3139" s="80" t="s">
        <v>62</v>
      </c>
      <c r="AD3139" s="80" t="s">
        <v>16</v>
      </c>
      <c r="AE3139" s="80" t="s">
        <v>17</v>
      </c>
      <c r="AF3139" s="80" t="s">
        <v>145</v>
      </c>
      <c r="AG3139" s="80">
        <v>5971.041874371469</v>
      </c>
      <c r="AH3139" s="80" t="s">
        <v>33</v>
      </c>
      <c r="AI3139">
        <f t="shared" si="119"/>
        <v>2020</v>
      </c>
    </row>
    <row r="3140" spans="27:35" x14ac:dyDescent="0.3">
      <c r="AA3140" s="80" t="s">
        <v>156</v>
      </c>
      <c r="AB3140" s="80" t="s">
        <v>147</v>
      </c>
      <c r="AC3140" s="80" t="s">
        <v>62</v>
      </c>
      <c r="AD3140" s="80" t="s">
        <v>13</v>
      </c>
      <c r="AE3140" s="80" t="s">
        <v>5</v>
      </c>
      <c r="AF3140" s="80" t="s">
        <v>145</v>
      </c>
      <c r="AG3140" s="80">
        <v>71.292469039559364</v>
      </c>
      <c r="AH3140" s="80" t="s">
        <v>33</v>
      </c>
      <c r="AI3140">
        <f t="shared" si="119"/>
        <v>2020</v>
      </c>
    </row>
    <row r="3141" spans="27:35" x14ac:dyDescent="0.3">
      <c r="AA3141" s="80" t="s">
        <v>156</v>
      </c>
      <c r="AB3141" s="80" t="s">
        <v>147</v>
      </c>
      <c r="AC3141" s="80" t="s">
        <v>62</v>
      </c>
      <c r="AD3141" s="80" t="s">
        <v>13</v>
      </c>
      <c r="AE3141" s="80" t="s">
        <v>7</v>
      </c>
      <c r="AF3141" s="80" t="s">
        <v>145</v>
      </c>
      <c r="AG3141" s="80">
        <v>16548.963420819491</v>
      </c>
      <c r="AH3141" s="80">
        <v>0.65695062000000004</v>
      </c>
      <c r="AI3141">
        <f t="shared" si="119"/>
        <v>2020</v>
      </c>
    </row>
    <row r="3142" spans="27:35" x14ac:dyDescent="0.3">
      <c r="AA3142" s="80" t="s">
        <v>156</v>
      </c>
      <c r="AB3142" s="80" t="s">
        <v>147</v>
      </c>
      <c r="AC3142" s="80" t="s">
        <v>62</v>
      </c>
      <c r="AD3142" s="80" t="s">
        <v>13</v>
      </c>
      <c r="AE3142" s="80" t="s">
        <v>14</v>
      </c>
      <c r="AF3142" s="80" t="s">
        <v>145</v>
      </c>
      <c r="AG3142" s="80">
        <v>62933.708932310343</v>
      </c>
      <c r="AH3142" s="80">
        <v>1.1185142400000001</v>
      </c>
      <c r="AI3142">
        <f t="shared" si="119"/>
        <v>2020</v>
      </c>
    </row>
    <row r="3143" spans="27:35" x14ac:dyDescent="0.3">
      <c r="AA3143" s="80" t="s">
        <v>156</v>
      </c>
      <c r="AB3143" s="80" t="s">
        <v>147</v>
      </c>
      <c r="AC3143" s="80" t="s">
        <v>62</v>
      </c>
      <c r="AD3143" s="80" t="s">
        <v>13</v>
      </c>
      <c r="AE3143" s="80" t="s">
        <v>6</v>
      </c>
      <c r="AF3143" s="80" t="s">
        <v>145</v>
      </c>
      <c r="AG3143" s="80">
        <v>296</v>
      </c>
      <c r="AH3143" s="80" t="s">
        <v>33</v>
      </c>
      <c r="AI3143">
        <f t="shared" si="119"/>
        <v>2020</v>
      </c>
    </row>
    <row r="3144" spans="27:35" x14ac:dyDescent="0.3">
      <c r="AA3144" s="80" t="s">
        <v>156</v>
      </c>
      <c r="AB3144" s="80" t="s">
        <v>147</v>
      </c>
      <c r="AC3144" s="80" t="s">
        <v>62</v>
      </c>
      <c r="AD3144" s="80" t="s">
        <v>15</v>
      </c>
      <c r="AE3144" s="80" t="s">
        <v>14</v>
      </c>
      <c r="AF3144" s="80" t="s">
        <v>149</v>
      </c>
      <c r="AG3144" s="80">
        <v>3</v>
      </c>
      <c r="AH3144" s="80">
        <v>0.86627715000000005</v>
      </c>
      <c r="AI3144">
        <f t="shared" si="119"/>
        <v>2020</v>
      </c>
    </row>
    <row r="3145" spans="27:35" x14ac:dyDescent="0.3">
      <c r="AA3145" s="80" t="s">
        <v>156</v>
      </c>
      <c r="AB3145" s="80" t="s">
        <v>147</v>
      </c>
      <c r="AC3145" s="80" t="s">
        <v>62</v>
      </c>
      <c r="AD3145" s="80" t="s">
        <v>15</v>
      </c>
      <c r="AE3145" s="80" t="s">
        <v>14</v>
      </c>
      <c r="AF3145" s="80" t="s">
        <v>145</v>
      </c>
      <c r="AG3145" s="80">
        <v>66094.240764841437</v>
      </c>
      <c r="AH3145" s="80">
        <v>1.0075425899999999</v>
      </c>
      <c r="AI3145">
        <f t="shared" si="119"/>
        <v>2020</v>
      </c>
    </row>
    <row r="3146" spans="27:35" x14ac:dyDescent="0.3">
      <c r="AA3146" s="80" t="s">
        <v>156</v>
      </c>
      <c r="AB3146" s="80" t="s">
        <v>147</v>
      </c>
      <c r="AC3146" s="80" t="s">
        <v>62</v>
      </c>
      <c r="AD3146" s="80" t="s">
        <v>15</v>
      </c>
      <c r="AE3146" s="80" t="s">
        <v>12</v>
      </c>
      <c r="AF3146" s="80" t="s">
        <v>145</v>
      </c>
      <c r="AG3146" s="80">
        <v>1540.3870949745178</v>
      </c>
      <c r="AH3146" s="80">
        <v>0.4910737</v>
      </c>
      <c r="AI3146">
        <f t="shared" ref="AI3146:AI3209" si="120">VALUE(LEFT(AA3146,4))</f>
        <v>2020</v>
      </c>
    </row>
    <row r="3147" spans="27:35" x14ac:dyDescent="0.3">
      <c r="AA3147" s="80" t="s">
        <v>156</v>
      </c>
      <c r="AB3147" s="80" t="s">
        <v>147</v>
      </c>
      <c r="AC3147" s="80" t="s">
        <v>62</v>
      </c>
      <c r="AD3147" s="80" t="s">
        <v>4</v>
      </c>
      <c r="AE3147" s="80" t="s">
        <v>5</v>
      </c>
      <c r="AF3147" s="80" t="s">
        <v>145</v>
      </c>
      <c r="AG3147" s="80">
        <v>12023.59715937078</v>
      </c>
      <c r="AH3147" s="80" t="s">
        <v>33</v>
      </c>
      <c r="AI3147">
        <f t="shared" si="120"/>
        <v>2020</v>
      </c>
    </row>
    <row r="3148" spans="27:35" x14ac:dyDescent="0.3">
      <c r="AA3148" s="80" t="s">
        <v>156</v>
      </c>
      <c r="AB3148" s="80" t="s">
        <v>147</v>
      </c>
      <c r="AC3148" s="80" t="s">
        <v>62</v>
      </c>
      <c r="AD3148" s="80" t="s">
        <v>4</v>
      </c>
      <c r="AE3148" s="80" t="s">
        <v>7</v>
      </c>
      <c r="AF3148" s="80" t="s">
        <v>145</v>
      </c>
      <c r="AG3148" s="80">
        <v>643677.42381995171</v>
      </c>
      <c r="AH3148" s="80">
        <v>0.90694627999999999</v>
      </c>
      <c r="AI3148">
        <f t="shared" si="120"/>
        <v>2020</v>
      </c>
    </row>
    <row r="3149" spans="27:35" x14ac:dyDescent="0.3">
      <c r="AA3149" s="80" t="s">
        <v>156</v>
      </c>
      <c r="AB3149" s="80" t="s">
        <v>147</v>
      </c>
      <c r="AC3149" s="80" t="s">
        <v>62</v>
      </c>
      <c r="AD3149" s="80" t="s">
        <v>4</v>
      </c>
      <c r="AE3149" s="80" t="s">
        <v>8</v>
      </c>
      <c r="AF3149" s="80" t="s">
        <v>145</v>
      </c>
      <c r="AG3149" s="80">
        <v>304753.71592402086</v>
      </c>
      <c r="AH3149" s="80">
        <v>1.3084992200000001</v>
      </c>
      <c r="AI3149">
        <f t="shared" si="120"/>
        <v>2020</v>
      </c>
    </row>
    <row r="3150" spans="27:35" x14ac:dyDescent="0.3">
      <c r="AA3150" s="80" t="s">
        <v>156</v>
      </c>
      <c r="AB3150" s="80" t="s">
        <v>147</v>
      </c>
      <c r="AC3150" s="80" t="s">
        <v>62</v>
      </c>
      <c r="AD3150" s="80" t="s">
        <v>4</v>
      </c>
      <c r="AE3150" s="80" t="s">
        <v>9</v>
      </c>
      <c r="AF3150" s="80" t="s">
        <v>145</v>
      </c>
      <c r="AG3150" s="80">
        <v>178555.19621405751</v>
      </c>
      <c r="AH3150" s="80">
        <v>0.91089935</v>
      </c>
      <c r="AI3150">
        <f t="shared" si="120"/>
        <v>2020</v>
      </c>
    </row>
    <row r="3151" spans="27:35" x14ac:dyDescent="0.3">
      <c r="AA3151" s="80" t="s">
        <v>156</v>
      </c>
      <c r="AB3151" s="80" t="s">
        <v>147</v>
      </c>
      <c r="AC3151" s="80" t="s">
        <v>62</v>
      </c>
      <c r="AD3151" s="80" t="s">
        <v>4</v>
      </c>
      <c r="AE3151" s="80" t="s">
        <v>6</v>
      </c>
      <c r="AF3151" s="80" t="s">
        <v>145</v>
      </c>
      <c r="AG3151" s="80">
        <v>42061.937479026616</v>
      </c>
      <c r="AH3151" s="80" t="s">
        <v>33</v>
      </c>
      <c r="AI3151">
        <f t="shared" si="120"/>
        <v>2020</v>
      </c>
    </row>
    <row r="3152" spans="27:35" x14ac:dyDescent="0.3">
      <c r="AA3152" s="80" t="s">
        <v>156</v>
      </c>
      <c r="AB3152" s="80" t="s">
        <v>147</v>
      </c>
      <c r="AC3152" s="80" t="s">
        <v>62</v>
      </c>
      <c r="AD3152" s="80" t="s">
        <v>4</v>
      </c>
      <c r="AE3152" s="80" t="s">
        <v>10</v>
      </c>
      <c r="AF3152" s="80" t="s">
        <v>145</v>
      </c>
      <c r="AG3152" s="80">
        <v>8792.9761949181557</v>
      </c>
      <c r="AH3152" s="80">
        <v>2.4062255100000001</v>
      </c>
      <c r="AI3152">
        <f t="shared" si="120"/>
        <v>2020</v>
      </c>
    </row>
    <row r="3153" spans="27:35" x14ac:dyDescent="0.3">
      <c r="AA3153" s="80" t="s">
        <v>156</v>
      </c>
      <c r="AB3153" s="80" t="s">
        <v>147</v>
      </c>
      <c r="AC3153" s="80" t="s">
        <v>62</v>
      </c>
      <c r="AD3153" s="80" t="s">
        <v>11</v>
      </c>
      <c r="AE3153" s="80" t="s">
        <v>8</v>
      </c>
      <c r="AF3153" s="80" t="s">
        <v>145</v>
      </c>
      <c r="AG3153" s="80">
        <v>43260.155683849007</v>
      </c>
      <c r="AH3153" s="80">
        <v>0.95412876999999996</v>
      </c>
      <c r="AI3153">
        <f t="shared" si="120"/>
        <v>2020</v>
      </c>
    </row>
    <row r="3154" spans="27:35" x14ac:dyDescent="0.3">
      <c r="AA3154" s="80" t="s">
        <v>156</v>
      </c>
      <c r="AB3154" s="80" t="s">
        <v>147</v>
      </c>
      <c r="AC3154" s="80" t="s">
        <v>62</v>
      </c>
      <c r="AD3154" s="80" t="s">
        <v>11</v>
      </c>
      <c r="AE3154" s="80" t="s">
        <v>9</v>
      </c>
      <c r="AF3154" s="80" t="s">
        <v>145</v>
      </c>
      <c r="AG3154" s="80">
        <v>13573.683817818761</v>
      </c>
      <c r="AH3154" s="80">
        <v>0.70795056000000001</v>
      </c>
      <c r="AI3154">
        <f t="shared" si="120"/>
        <v>2020</v>
      </c>
    </row>
    <row r="3155" spans="27:35" x14ac:dyDescent="0.3">
      <c r="AA3155" s="80" t="s">
        <v>156</v>
      </c>
      <c r="AB3155" s="80" t="s">
        <v>147</v>
      </c>
      <c r="AC3155" s="80" t="s">
        <v>62</v>
      </c>
      <c r="AD3155" s="80" t="s">
        <v>11</v>
      </c>
      <c r="AE3155" s="80" t="s">
        <v>10</v>
      </c>
      <c r="AF3155" s="80" t="s">
        <v>145</v>
      </c>
      <c r="AG3155" s="80">
        <v>1171.4408529400826</v>
      </c>
      <c r="AH3155" s="80">
        <v>1.8812903000000001</v>
      </c>
      <c r="AI3155">
        <f t="shared" si="120"/>
        <v>2020</v>
      </c>
    </row>
    <row r="3156" spans="27:35" x14ac:dyDescent="0.3">
      <c r="AA3156" s="80" t="s">
        <v>156</v>
      </c>
      <c r="AB3156" s="80" t="s">
        <v>147</v>
      </c>
      <c r="AC3156" s="80" t="s">
        <v>62</v>
      </c>
      <c r="AD3156" s="80" t="s">
        <v>11</v>
      </c>
      <c r="AE3156" s="80" t="s">
        <v>12</v>
      </c>
      <c r="AF3156" s="80" t="s">
        <v>145</v>
      </c>
      <c r="AG3156" s="80">
        <v>6913.5021411068738</v>
      </c>
      <c r="AH3156" s="80">
        <v>0.71280871000000001</v>
      </c>
      <c r="AI3156">
        <f t="shared" si="120"/>
        <v>2020</v>
      </c>
    </row>
    <row r="3157" spans="27:35" x14ac:dyDescent="0.3">
      <c r="AA3157" s="80" t="s">
        <v>157</v>
      </c>
      <c r="AB3157" s="80" t="s">
        <v>144</v>
      </c>
      <c r="AC3157" s="80" t="s">
        <v>46</v>
      </c>
      <c r="AD3157" s="80" t="s">
        <v>30</v>
      </c>
      <c r="AE3157" s="80" t="s">
        <v>31</v>
      </c>
      <c r="AF3157" s="80" t="s">
        <v>145</v>
      </c>
      <c r="AG3157" s="80">
        <v>16268.874423963134</v>
      </c>
      <c r="AH3157" s="80" t="s">
        <v>33</v>
      </c>
      <c r="AI3157">
        <f t="shared" si="120"/>
        <v>2021</v>
      </c>
    </row>
    <row r="3158" spans="27:35" x14ac:dyDescent="0.3">
      <c r="AA3158" s="80" t="s">
        <v>157</v>
      </c>
      <c r="AB3158" s="80" t="s">
        <v>144</v>
      </c>
      <c r="AC3158" s="80" t="s">
        <v>46</v>
      </c>
      <c r="AD3158" s="80" t="s">
        <v>29</v>
      </c>
      <c r="AE3158" s="80" t="s">
        <v>28</v>
      </c>
      <c r="AF3158" s="80" t="s">
        <v>145</v>
      </c>
      <c r="AG3158" s="80">
        <v>175</v>
      </c>
      <c r="AH3158" s="80" t="s">
        <v>33</v>
      </c>
      <c r="AI3158">
        <f t="shared" si="120"/>
        <v>2021</v>
      </c>
    </row>
    <row r="3159" spans="27:35" x14ac:dyDescent="0.3">
      <c r="AA3159" s="80" t="s">
        <v>157</v>
      </c>
      <c r="AB3159" s="80" t="s">
        <v>144</v>
      </c>
      <c r="AC3159" s="80" t="s">
        <v>55</v>
      </c>
      <c r="AD3159" s="80" t="s">
        <v>30</v>
      </c>
      <c r="AE3159" s="80" t="s">
        <v>31</v>
      </c>
      <c r="AF3159" s="80" t="s">
        <v>145</v>
      </c>
      <c r="AG3159" s="80">
        <v>35833.316820276501</v>
      </c>
      <c r="AH3159" s="80" t="s">
        <v>33</v>
      </c>
      <c r="AI3159">
        <f t="shared" si="120"/>
        <v>2021</v>
      </c>
    </row>
    <row r="3160" spans="27:35" x14ac:dyDescent="0.3">
      <c r="AA3160" s="80" t="s">
        <v>157</v>
      </c>
      <c r="AB3160" s="80" t="s">
        <v>144</v>
      </c>
      <c r="AC3160" s="80" t="s">
        <v>55</v>
      </c>
      <c r="AD3160" s="80" t="s">
        <v>29</v>
      </c>
      <c r="AE3160" s="80" t="s">
        <v>28</v>
      </c>
      <c r="AF3160" s="80" t="s">
        <v>145</v>
      </c>
      <c r="AG3160" s="80">
        <v>660</v>
      </c>
      <c r="AH3160" s="80" t="s">
        <v>33</v>
      </c>
      <c r="AI3160">
        <f t="shared" si="120"/>
        <v>2021</v>
      </c>
    </row>
    <row r="3161" spans="27:35" x14ac:dyDescent="0.3">
      <c r="AA3161" s="80" t="s">
        <v>157</v>
      </c>
      <c r="AB3161" s="80" t="s">
        <v>144</v>
      </c>
      <c r="AC3161" s="80" t="s">
        <v>56</v>
      </c>
      <c r="AD3161" s="80" t="s">
        <v>30</v>
      </c>
      <c r="AE3161" s="80" t="s">
        <v>31</v>
      </c>
      <c r="AF3161" s="80" t="s">
        <v>145</v>
      </c>
      <c r="AG3161" s="80">
        <v>14542.72350230415</v>
      </c>
      <c r="AH3161" s="80" t="s">
        <v>33</v>
      </c>
      <c r="AI3161">
        <f t="shared" si="120"/>
        <v>2021</v>
      </c>
    </row>
    <row r="3162" spans="27:35" x14ac:dyDescent="0.3">
      <c r="AA3162" s="80" t="s">
        <v>157</v>
      </c>
      <c r="AB3162" s="80" t="s">
        <v>144</v>
      </c>
      <c r="AC3162" s="80" t="s">
        <v>56</v>
      </c>
      <c r="AD3162" s="80" t="s">
        <v>29</v>
      </c>
      <c r="AE3162" s="80" t="s">
        <v>28</v>
      </c>
      <c r="AF3162" s="80" t="s">
        <v>145</v>
      </c>
      <c r="AG3162" s="80">
        <v>198</v>
      </c>
      <c r="AH3162" s="80" t="s">
        <v>33</v>
      </c>
      <c r="AI3162">
        <f t="shared" si="120"/>
        <v>2021</v>
      </c>
    </row>
    <row r="3163" spans="27:35" x14ac:dyDescent="0.3">
      <c r="AA3163" s="80" t="s">
        <v>157</v>
      </c>
      <c r="AB3163" s="80" t="s">
        <v>144</v>
      </c>
      <c r="AC3163" s="80" t="s">
        <v>57</v>
      </c>
      <c r="AD3163" s="80" t="s">
        <v>30</v>
      </c>
      <c r="AE3163" s="80" t="s">
        <v>31</v>
      </c>
      <c r="AF3163" s="80" t="s">
        <v>145</v>
      </c>
      <c r="AG3163" s="80">
        <v>29677.869815668204</v>
      </c>
      <c r="AH3163" s="80" t="s">
        <v>33</v>
      </c>
      <c r="AI3163">
        <f t="shared" si="120"/>
        <v>2021</v>
      </c>
    </row>
    <row r="3164" spans="27:35" x14ac:dyDescent="0.3">
      <c r="AA3164" s="80" t="s">
        <v>157</v>
      </c>
      <c r="AB3164" s="80" t="s">
        <v>144</v>
      </c>
      <c r="AC3164" s="80" t="s">
        <v>57</v>
      </c>
      <c r="AD3164" s="80" t="s">
        <v>29</v>
      </c>
      <c r="AE3164" s="80" t="s">
        <v>28</v>
      </c>
      <c r="AF3164" s="80" t="s">
        <v>145</v>
      </c>
      <c r="AG3164" s="80">
        <v>625.67857142857144</v>
      </c>
      <c r="AH3164" s="80" t="s">
        <v>33</v>
      </c>
      <c r="AI3164">
        <f t="shared" si="120"/>
        <v>2021</v>
      </c>
    </row>
    <row r="3165" spans="27:35" x14ac:dyDescent="0.3">
      <c r="AA3165" s="80" t="s">
        <v>157</v>
      </c>
      <c r="AB3165" s="80" t="s">
        <v>144</v>
      </c>
      <c r="AC3165" s="80" t="s">
        <v>58</v>
      </c>
      <c r="AD3165" s="80" t="s">
        <v>30</v>
      </c>
      <c r="AE3165" s="80" t="s">
        <v>31</v>
      </c>
      <c r="AF3165" s="80" t="s">
        <v>145</v>
      </c>
      <c r="AG3165" s="80">
        <v>30055.346774193553</v>
      </c>
      <c r="AH3165" s="80" t="s">
        <v>33</v>
      </c>
      <c r="AI3165">
        <f t="shared" si="120"/>
        <v>2021</v>
      </c>
    </row>
    <row r="3166" spans="27:35" x14ac:dyDescent="0.3">
      <c r="AA3166" s="80" t="s">
        <v>157</v>
      </c>
      <c r="AB3166" s="80" t="s">
        <v>144</v>
      </c>
      <c r="AC3166" s="80" t="s">
        <v>58</v>
      </c>
      <c r="AD3166" s="80" t="s">
        <v>29</v>
      </c>
      <c r="AE3166" s="80" t="s">
        <v>28</v>
      </c>
      <c r="AF3166" s="80" t="s">
        <v>145</v>
      </c>
      <c r="AG3166" s="80">
        <v>488</v>
      </c>
      <c r="AH3166" s="80" t="s">
        <v>33</v>
      </c>
      <c r="AI3166">
        <f t="shared" si="120"/>
        <v>2021</v>
      </c>
    </row>
    <row r="3167" spans="27:35" x14ac:dyDescent="0.3">
      <c r="AA3167" s="80" t="s">
        <v>157</v>
      </c>
      <c r="AB3167" s="80" t="s">
        <v>144</v>
      </c>
      <c r="AC3167" s="80" t="s">
        <v>59</v>
      </c>
      <c r="AD3167" s="80" t="s">
        <v>30</v>
      </c>
      <c r="AE3167" s="80" t="s">
        <v>31</v>
      </c>
      <c r="AF3167" s="80" t="s">
        <v>145</v>
      </c>
      <c r="AG3167" s="80">
        <v>13223.281105990785</v>
      </c>
      <c r="AH3167" s="80" t="s">
        <v>33</v>
      </c>
      <c r="AI3167">
        <f t="shared" si="120"/>
        <v>2021</v>
      </c>
    </row>
    <row r="3168" spans="27:35" x14ac:dyDescent="0.3">
      <c r="AA3168" s="80" t="s">
        <v>157</v>
      </c>
      <c r="AB3168" s="80" t="s">
        <v>144</v>
      </c>
      <c r="AC3168" s="80" t="s">
        <v>59</v>
      </c>
      <c r="AD3168" s="80" t="s">
        <v>29</v>
      </c>
      <c r="AE3168" s="80" t="s">
        <v>28</v>
      </c>
      <c r="AF3168" s="80" t="s">
        <v>145</v>
      </c>
      <c r="AG3168" s="80">
        <v>142.96774193548387</v>
      </c>
      <c r="AH3168" s="80" t="s">
        <v>33</v>
      </c>
      <c r="AI3168">
        <f t="shared" si="120"/>
        <v>2021</v>
      </c>
    </row>
    <row r="3169" spans="27:35" x14ac:dyDescent="0.3">
      <c r="AA3169" s="80" t="s">
        <v>157</v>
      </c>
      <c r="AB3169" s="80" t="s">
        <v>144</v>
      </c>
      <c r="AC3169" s="80" t="s">
        <v>60</v>
      </c>
      <c r="AD3169" s="80" t="s">
        <v>30</v>
      </c>
      <c r="AE3169" s="80" t="s">
        <v>31</v>
      </c>
      <c r="AF3169" s="80" t="s">
        <v>145</v>
      </c>
      <c r="AG3169" s="80">
        <v>17630.464285714286</v>
      </c>
      <c r="AH3169" s="80" t="s">
        <v>33</v>
      </c>
      <c r="AI3169">
        <f t="shared" si="120"/>
        <v>2021</v>
      </c>
    </row>
    <row r="3170" spans="27:35" x14ac:dyDescent="0.3">
      <c r="AA3170" s="80" t="s">
        <v>157</v>
      </c>
      <c r="AB3170" s="80" t="s">
        <v>144</v>
      </c>
      <c r="AC3170" s="80" t="s">
        <v>60</v>
      </c>
      <c r="AD3170" s="80" t="s">
        <v>29</v>
      </c>
      <c r="AE3170" s="80" t="s">
        <v>28</v>
      </c>
      <c r="AF3170" s="80" t="s">
        <v>145</v>
      </c>
      <c r="AG3170" s="80">
        <v>308.14285714285711</v>
      </c>
      <c r="AH3170" s="80" t="s">
        <v>33</v>
      </c>
      <c r="AI3170">
        <f t="shared" si="120"/>
        <v>2021</v>
      </c>
    </row>
    <row r="3171" spans="27:35" x14ac:dyDescent="0.3">
      <c r="AA3171" s="80" t="s">
        <v>157</v>
      </c>
      <c r="AB3171" s="80" t="s">
        <v>144</v>
      </c>
      <c r="AC3171" s="80" t="s">
        <v>61</v>
      </c>
      <c r="AD3171" s="80" t="s">
        <v>30</v>
      </c>
      <c r="AE3171" s="80" t="s">
        <v>31</v>
      </c>
      <c r="AF3171" s="80" t="s">
        <v>145</v>
      </c>
      <c r="AG3171" s="80">
        <v>22702.941244239628</v>
      </c>
      <c r="AH3171" s="80" t="s">
        <v>33</v>
      </c>
      <c r="AI3171">
        <f t="shared" si="120"/>
        <v>2021</v>
      </c>
    </row>
    <row r="3172" spans="27:35" x14ac:dyDescent="0.3">
      <c r="AA3172" s="80" t="s">
        <v>157</v>
      </c>
      <c r="AB3172" s="80" t="s">
        <v>144</v>
      </c>
      <c r="AC3172" s="80" t="s">
        <v>61</v>
      </c>
      <c r="AD3172" s="80" t="s">
        <v>29</v>
      </c>
      <c r="AE3172" s="80" t="s">
        <v>28</v>
      </c>
      <c r="AF3172" s="80" t="s">
        <v>145</v>
      </c>
      <c r="AG3172" s="80">
        <v>588.67741935483878</v>
      </c>
      <c r="AH3172" s="80" t="s">
        <v>33</v>
      </c>
      <c r="AI3172">
        <f t="shared" si="120"/>
        <v>2021</v>
      </c>
    </row>
    <row r="3173" spans="27:35" x14ac:dyDescent="0.3">
      <c r="AA3173" s="80" t="s">
        <v>157</v>
      </c>
      <c r="AB3173" s="80" t="s">
        <v>144</v>
      </c>
      <c r="AC3173" s="80" t="s">
        <v>62</v>
      </c>
      <c r="AD3173" s="80" t="s">
        <v>30</v>
      </c>
      <c r="AE3173" s="80" t="s">
        <v>31</v>
      </c>
      <c r="AF3173" s="80" t="s">
        <v>145</v>
      </c>
      <c r="AG3173" s="80">
        <v>45038.949308755771</v>
      </c>
      <c r="AH3173" s="80" t="s">
        <v>33</v>
      </c>
      <c r="AI3173">
        <f t="shared" si="120"/>
        <v>2021</v>
      </c>
    </row>
    <row r="3174" spans="27:35" x14ac:dyDescent="0.3">
      <c r="AA3174" s="80" t="s">
        <v>157</v>
      </c>
      <c r="AB3174" s="80" t="s">
        <v>144</v>
      </c>
      <c r="AC3174" s="80" t="s">
        <v>62</v>
      </c>
      <c r="AD3174" s="80" t="s">
        <v>29</v>
      </c>
      <c r="AE3174" s="80" t="s">
        <v>28</v>
      </c>
      <c r="AF3174" s="80" t="s">
        <v>145</v>
      </c>
      <c r="AG3174" s="80">
        <v>588.16129032258061</v>
      </c>
      <c r="AH3174" s="80" t="s">
        <v>33</v>
      </c>
      <c r="AI3174">
        <f t="shared" si="120"/>
        <v>2021</v>
      </c>
    </row>
    <row r="3175" spans="27:35" x14ac:dyDescent="0.3">
      <c r="AA3175" s="80" t="s">
        <v>157</v>
      </c>
      <c r="AB3175" s="80" t="s">
        <v>147</v>
      </c>
      <c r="AC3175" s="80" t="s">
        <v>46</v>
      </c>
      <c r="AD3175" s="80" t="s">
        <v>27</v>
      </c>
      <c r="AE3175" s="80" t="s">
        <v>28</v>
      </c>
      <c r="AF3175" s="80" t="s">
        <v>145</v>
      </c>
      <c r="AG3175" s="80">
        <v>137</v>
      </c>
      <c r="AH3175" s="80" t="s">
        <v>33</v>
      </c>
      <c r="AI3175">
        <f t="shared" si="120"/>
        <v>2021</v>
      </c>
    </row>
    <row r="3176" spans="27:35" x14ac:dyDescent="0.3">
      <c r="AA3176" s="80" t="s">
        <v>157</v>
      </c>
      <c r="AB3176" s="80" t="s">
        <v>147</v>
      </c>
      <c r="AC3176" s="80" t="s">
        <v>46</v>
      </c>
      <c r="AD3176" s="80" t="s">
        <v>20</v>
      </c>
      <c r="AE3176" s="80" t="s">
        <v>5</v>
      </c>
      <c r="AF3176" s="80" t="s">
        <v>145</v>
      </c>
      <c r="AG3176" s="80">
        <v>34</v>
      </c>
      <c r="AH3176" s="80" t="s">
        <v>33</v>
      </c>
      <c r="AI3176">
        <f t="shared" si="120"/>
        <v>2021</v>
      </c>
    </row>
    <row r="3177" spans="27:35" x14ac:dyDescent="0.3">
      <c r="AA3177" s="80" t="s">
        <v>157</v>
      </c>
      <c r="AB3177" s="80" t="s">
        <v>147</v>
      </c>
      <c r="AC3177" s="80" t="s">
        <v>46</v>
      </c>
      <c r="AD3177" s="80" t="s">
        <v>20</v>
      </c>
      <c r="AE3177" s="80" t="s">
        <v>7</v>
      </c>
      <c r="AF3177" s="80" t="s">
        <v>145</v>
      </c>
      <c r="AG3177" s="80">
        <v>15536.965428754687</v>
      </c>
      <c r="AH3177" s="80" t="s">
        <v>33</v>
      </c>
      <c r="AI3177">
        <f t="shared" si="120"/>
        <v>2021</v>
      </c>
    </row>
    <row r="3178" spans="27:35" x14ac:dyDescent="0.3">
      <c r="AA3178" s="80" t="s">
        <v>157</v>
      </c>
      <c r="AB3178" s="80" t="s">
        <v>147</v>
      </c>
      <c r="AC3178" s="80" t="s">
        <v>46</v>
      </c>
      <c r="AD3178" s="80" t="s">
        <v>20</v>
      </c>
      <c r="AE3178" s="80" t="s">
        <v>14</v>
      </c>
      <c r="AF3178" s="80" t="s">
        <v>145</v>
      </c>
      <c r="AG3178" s="80">
        <v>4637.8202678374946</v>
      </c>
      <c r="AH3178" s="80" t="s">
        <v>33</v>
      </c>
      <c r="AI3178">
        <f t="shared" si="120"/>
        <v>2021</v>
      </c>
    </row>
    <row r="3179" spans="27:35" x14ac:dyDescent="0.3">
      <c r="AA3179" s="80" t="s">
        <v>157</v>
      </c>
      <c r="AB3179" s="80" t="s">
        <v>147</v>
      </c>
      <c r="AC3179" s="80" t="s">
        <v>46</v>
      </c>
      <c r="AD3179" s="80" t="s">
        <v>20</v>
      </c>
      <c r="AE3179" s="80" t="s">
        <v>6</v>
      </c>
      <c r="AF3179" s="80" t="s">
        <v>145</v>
      </c>
      <c r="AG3179" s="80">
        <v>708</v>
      </c>
      <c r="AH3179" s="80" t="s">
        <v>33</v>
      </c>
      <c r="AI3179">
        <f t="shared" si="120"/>
        <v>2021</v>
      </c>
    </row>
    <row r="3180" spans="27:35" x14ac:dyDescent="0.3">
      <c r="AA3180" s="80" t="s">
        <v>157</v>
      </c>
      <c r="AB3180" s="80" t="s">
        <v>147</v>
      </c>
      <c r="AC3180" s="80" t="s">
        <v>46</v>
      </c>
      <c r="AD3180" s="80" t="s">
        <v>24</v>
      </c>
      <c r="AE3180" s="80" t="s">
        <v>22</v>
      </c>
      <c r="AF3180" s="80" t="s">
        <v>145</v>
      </c>
      <c r="AG3180" s="80">
        <v>270.9354829788208</v>
      </c>
      <c r="AH3180" s="80" t="s">
        <v>33</v>
      </c>
      <c r="AI3180">
        <f t="shared" si="120"/>
        <v>2021</v>
      </c>
    </row>
    <row r="3181" spans="27:35" x14ac:dyDescent="0.3">
      <c r="AA3181" s="80" t="s">
        <v>157</v>
      </c>
      <c r="AB3181" s="80" t="s">
        <v>147</v>
      </c>
      <c r="AC3181" s="80" t="s">
        <v>46</v>
      </c>
      <c r="AD3181" s="80" t="s">
        <v>24</v>
      </c>
      <c r="AE3181" s="80" t="s">
        <v>23</v>
      </c>
      <c r="AF3181" s="80" t="s">
        <v>145</v>
      </c>
      <c r="AG3181" s="80">
        <v>216.96774098277092</v>
      </c>
      <c r="AH3181" s="80" t="s">
        <v>33</v>
      </c>
      <c r="AI3181">
        <f t="shared" si="120"/>
        <v>2021</v>
      </c>
    </row>
    <row r="3182" spans="27:35" x14ac:dyDescent="0.3">
      <c r="AA3182" s="80" t="s">
        <v>157</v>
      </c>
      <c r="AB3182" s="80" t="s">
        <v>147</v>
      </c>
      <c r="AC3182" s="80" t="s">
        <v>46</v>
      </c>
      <c r="AD3182" s="80" t="s">
        <v>116</v>
      </c>
      <c r="AE3182" s="80" t="s">
        <v>22</v>
      </c>
      <c r="AF3182" s="80" t="s">
        <v>145</v>
      </c>
      <c r="AG3182" s="80">
        <v>1601.5806419998407</v>
      </c>
      <c r="AH3182" s="80" t="s">
        <v>33</v>
      </c>
      <c r="AI3182">
        <f t="shared" si="120"/>
        <v>2021</v>
      </c>
    </row>
    <row r="3183" spans="27:35" x14ac:dyDescent="0.3">
      <c r="AA3183" s="80" t="s">
        <v>157</v>
      </c>
      <c r="AB3183" s="80" t="s">
        <v>147</v>
      </c>
      <c r="AC3183" s="80" t="s">
        <v>46</v>
      </c>
      <c r="AD3183" s="80" t="s">
        <v>116</v>
      </c>
      <c r="AE3183" s="80" t="s">
        <v>23</v>
      </c>
      <c r="AF3183" s="80" t="s">
        <v>145</v>
      </c>
      <c r="AG3183" s="80">
        <v>1087.3225790113211</v>
      </c>
      <c r="AH3183" s="80" t="s">
        <v>33</v>
      </c>
      <c r="AI3183">
        <f t="shared" si="120"/>
        <v>2021</v>
      </c>
    </row>
    <row r="3184" spans="27:35" x14ac:dyDescent="0.3">
      <c r="AA3184" s="80" t="s">
        <v>157</v>
      </c>
      <c r="AB3184" s="80" t="s">
        <v>147</v>
      </c>
      <c r="AC3184" s="80" t="s">
        <v>46</v>
      </c>
      <c r="AD3184" s="80" t="s">
        <v>26</v>
      </c>
      <c r="AE3184" s="80" t="s">
        <v>18</v>
      </c>
      <c r="AF3184" s="80" t="s">
        <v>145</v>
      </c>
      <c r="AG3184" s="80">
        <v>4802.093313973397</v>
      </c>
      <c r="AH3184" s="80" t="s">
        <v>33</v>
      </c>
      <c r="AI3184">
        <f t="shared" si="120"/>
        <v>2021</v>
      </c>
    </row>
    <row r="3185" spans="27:35" x14ac:dyDescent="0.3">
      <c r="AA3185" s="80" t="s">
        <v>157</v>
      </c>
      <c r="AB3185" s="80" t="s">
        <v>147</v>
      </c>
      <c r="AC3185" s="80" t="s">
        <v>46</v>
      </c>
      <c r="AD3185" s="80" t="s">
        <v>26</v>
      </c>
      <c r="AE3185" s="80" t="s">
        <v>18</v>
      </c>
      <c r="AF3185" s="80" t="s">
        <v>158</v>
      </c>
      <c r="AG3185" s="80">
        <v>1049.8133619874716</v>
      </c>
      <c r="AH3185" s="80" t="s">
        <v>33</v>
      </c>
      <c r="AI3185">
        <f t="shared" si="120"/>
        <v>2021</v>
      </c>
    </row>
    <row r="3186" spans="27:35" x14ac:dyDescent="0.3">
      <c r="AA3186" s="80" t="s">
        <v>157</v>
      </c>
      <c r="AB3186" s="80" t="s">
        <v>147</v>
      </c>
      <c r="AC3186" s="80" t="s">
        <v>46</v>
      </c>
      <c r="AD3186" s="80" t="s">
        <v>26</v>
      </c>
      <c r="AE3186" s="80" t="s">
        <v>19</v>
      </c>
      <c r="AF3186" s="80" t="s">
        <v>145</v>
      </c>
      <c r="AG3186" s="80">
        <v>7540.9251081086695</v>
      </c>
      <c r="AH3186" s="80" t="s">
        <v>33</v>
      </c>
      <c r="AI3186">
        <f t="shared" si="120"/>
        <v>2021</v>
      </c>
    </row>
    <row r="3187" spans="27:35" x14ac:dyDescent="0.3">
      <c r="AA3187" s="80" t="s">
        <v>157</v>
      </c>
      <c r="AB3187" s="80" t="s">
        <v>147</v>
      </c>
      <c r="AC3187" s="80" t="s">
        <v>46</v>
      </c>
      <c r="AD3187" s="80" t="s">
        <v>26</v>
      </c>
      <c r="AE3187" s="80" t="s">
        <v>19</v>
      </c>
      <c r="AF3187" s="80" t="s">
        <v>158</v>
      </c>
      <c r="AG3187" s="80">
        <v>915.96774101257324</v>
      </c>
      <c r="AH3187" s="80" t="s">
        <v>33</v>
      </c>
      <c r="AI3187">
        <f t="shared" si="120"/>
        <v>2021</v>
      </c>
    </row>
    <row r="3188" spans="27:35" x14ac:dyDescent="0.3">
      <c r="AA3188" s="80" t="s">
        <v>157</v>
      </c>
      <c r="AB3188" s="80" t="s">
        <v>147</v>
      </c>
      <c r="AC3188" s="80" t="s">
        <v>46</v>
      </c>
      <c r="AD3188" s="80" t="s">
        <v>26</v>
      </c>
      <c r="AE3188" s="80" t="s">
        <v>17</v>
      </c>
      <c r="AF3188" s="80" t="s">
        <v>145</v>
      </c>
      <c r="AG3188" s="80">
        <v>779.54147201776505</v>
      </c>
      <c r="AH3188" s="80" t="s">
        <v>33</v>
      </c>
      <c r="AI3188">
        <f t="shared" si="120"/>
        <v>2021</v>
      </c>
    </row>
    <row r="3189" spans="27:35" x14ac:dyDescent="0.3">
      <c r="AA3189" s="80" t="s">
        <v>157</v>
      </c>
      <c r="AB3189" s="80" t="s">
        <v>147</v>
      </c>
      <c r="AC3189" s="80" t="s">
        <v>46</v>
      </c>
      <c r="AD3189" s="80" t="s">
        <v>26</v>
      </c>
      <c r="AE3189" s="80" t="s">
        <v>17</v>
      </c>
      <c r="AF3189" s="80" t="s">
        <v>158</v>
      </c>
      <c r="AG3189" s="80">
        <v>132</v>
      </c>
      <c r="AH3189" s="80" t="s">
        <v>33</v>
      </c>
      <c r="AI3189">
        <f t="shared" si="120"/>
        <v>2021</v>
      </c>
    </row>
    <row r="3190" spans="27:35" x14ac:dyDescent="0.3">
      <c r="AA3190" s="80" t="s">
        <v>157</v>
      </c>
      <c r="AB3190" s="80" t="s">
        <v>147</v>
      </c>
      <c r="AC3190" s="80" t="s">
        <v>46</v>
      </c>
      <c r="AD3190" s="80" t="s">
        <v>25</v>
      </c>
      <c r="AE3190" s="80" t="s">
        <v>18</v>
      </c>
      <c r="AF3190" s="80" t="s">
        <v>145</v>
      </c>
      <c r="AG3190" s="80">
        <v>55</v>
      </c>
      <c r="AH3190" s="80" t="s">
        <v>33</v>
      </c>
      <c r="AI3190">
        <f t="shared" si="120"/>
        <v>2021</v>
      </c>
    </row>
    <row r="3191" spans="27:35" x14ac:dyDescent="0.3">
      <c r="AA3191" s="80" t="s">
        <v>157</v>
      </c>
      <c r="AB3191" s="80" t="s">
        <v>147</v>
      </c>
      <c r="AC3191" s="80" t="s">
        <v>46</v>
      </c>
      <c r="AD3191" s="80" t="s">
        <v>25</v>
      </c>
      <c r="AE3191" s="80" t="s">
        <v>19</v>
      </c>
      <c r="AF3191" s="80" t="s">
        <v>145</v>
      </c>
      <c r="AG3191" s="80">
        <v>1204</v>
      </c>
      <c r="AH3191" s="80" t="s">
        <v>33</v>
      </c>
      <c r="AI3191">
        <f t="shared" si="120"/>
        <v>2021</v>
      </c>
    </row>
    <row r="3192" spans="27:35" x14ac:dyDescent="0.3">
      <c r="AA3192" s="80" t="s">
        <v>157</v>
      </c>
      <c r="AB3192" s="80" t="s">
        <v>147</v>
      </c>
      <c r="AC3192" s="80" t="s">
        <v>46</v>
      </c>
      <c r="AD3192" s="80" t="s">
        <v>25</v>
      </c>
      <c r="AE3192" s="80" t="s">
        <v>19</v>
      </c>
      <c r="AF3192" s="80" t="s">
        <v>158</v>
      </c>
      <c r="AG3192" s="80">
        <v>80</v>
      </c>
      <c r="AH3192" s="80" t="s">
        <v>33</v>
      </c>
      <c r="AI3192">
        <f t="shared" si="120"/>
        <v>2021</v>
      </c>
    </row>
    <row r="3193" spans="27:35" x14ac:dyDescent="0.3">
      <c r="AA3193" s="80" t="s">
        <v>157</v>
      </c>
      <c r="AB3193" s="80" t="s">
        <v>147</v>
      </c>
      <c r="AC3193" s="80" t="s">
        <v>46</v>
      </c>
      <c r="AD3193" s="80" t="s">
        <v>25</v>
      </c>
      <c r="AE3193" s="80" t="s">
        <v>17</v>
      </c>
      <c r="AF3193" s="80" t="s">
        <v>145</v>
      </c>
      <c r="AG3193" s="80">
        <v>706.21889293193817</v>
      </c>
      <c r="AH3193" s="80" t="s">
        <v>33</v>
      </c>
      <c r="AI3193">
        <f t="shared" si="120"/>
        <v>2021</v>
      </c>
    </row>
    <row r="3194" spans="27:35" x14ac:dyDescent="0.3">
      <c r="AA3194" s="80" t="s">
        <v>157</v>
      </c>
      <c r="AB3194" s="80" t="s">
        <v>147</v>
      </c>
      <c r="AC3194" s="80" t="s">
        <v>46</v>
      </c>
      <c r="AD3194" s="80" t="s">
        <v>25</v>
      </c>
      <c r="AE3194" s="80" t="s">
        <v>17</v>
      </c>
      <c r="AF3194" s="80" t="s">
        <v>158</v>
      </c>
      <c r="AG3194" s="80">
        <v>52</v>
      </c>
      <c r="AH3194" s="80" t="s">
        <v>33</v>
      </c>
      <c r="AI3194">
        <f t="shared" si="120"/>
        <v>2021</v>
      </c>
    </row>
    <row r="3195" spans="27:35" x14ac:dyDescent="0.3">
      <c r="AA3195" s="80" t="s">
        <v>157</v>
      </c>
      <c r="AB3195" s="80" t="s">
        <v>147</v>
      </c>
      <c r="AC3195" s="80" t="s">
        <v>46</v>
      </c>
      <c r="AD3195" s="80" t="s">
        <v>16</v>
      </c>
      <c r="AE3195" s="80" t="s">
        <v>18</v>
      </c>
      <c r="AF3195" s="80" t="s">
        <v>145</v>
      </c>
      <c r="AG3195" s="80">
        <v>7892.4387784227729</v>
      </c>
      <c r="AH3195" s="80" t="s">
        <v>33</v>
      </c>
      <c r="AI3195">
        <f t="shared" si="120"/>
        <v>2021</v>
      </c>
    </row>
    <row r="3196" spans="27:35" x14ac:dyDescent="0.3">
      <c r="AA3196" s="80" t="s">
        <v>157</v>
      </c>
      <c r="AB3196" s="80" t="s">
        <v>147</v>
      </c>
      <c r="AC3196" s="80" t="s">
        <v>46</v>
      </c>
      <c r="AD3196" s="80" t="s">
        <v>16</v>
      </c>
      <c r="AE3196" s="80" t="s">
        <v>18</v>
      </c>
      <c r="AF3196" s="80" t="s">
        <v>158</v>
      </c>
      <c r="AG3196" s="80">
        <v>9</v>
      </c>
      <c r="AH3196" s="80" t="s">
        <v>33</v>
      </c>
      <c r="AI3196">
        <f t="shared" si="120"/>
        <v>2021</v>
      </c>
    </row>
    <row r="3197" spans="27:35" x14ac:dyDescent="0.3">
      <c r="AA3197" s="80" t="s">
        <v>157</v>
      </c>
      <c r="AB3197" s="80" t="s">
        <v>147</v>
      </c>
      <c r="AC3197" s="80" t="s">
        <v>46</v>
      </c>
      <c r="AD3197" s="80" t="s">
        <v>16</v>
      </c>
      <c r="AE3197" s="80" t="s">
        <v>19</v>
      </c>
      <c r="AF3197" s="80" t="s">
        <v>145</v>
      </c>
      <c r="AG3197" s="80">
        <v>7271.9803793020546</v>
      </c>
      <c r="AH3197" s="80" t="s">
        <v>33</v>
      </c>
      <c r="AI3197">
        <f t="shared" si="120"/>
        <v>2021</v>
      </c>
    </row>
    <row r="3198" spans="27:35" x14ac:dyDescent="0.3">
      <c r="AA3198" s="80" t="s">
        <v>157</v>
      </c>
      <c r="AB3198" s="80" t="s">
        <v>147</v>
      </c>
      <c r="AC3198" s="80" t="s">
        <v>46</v>
      </c>
      <c r="AD3198" s="80" t="s">
        <v>16</v>
      </c>
      <c r="AE3198" s="80" t="s">
        <v>17</v>
      </c>
      <c r="AF3198" s="80" t="s">
        <v>145</v>
      </c>
      <c r="AG3198" s="80">
        <v>7011.9227496795356</v>
      </c>
      <c r="AH3198" s="80" t="s">
        <v>33</v>
      </c>
      <c r="AI3198">
        <f t="shared" si="120"/>
        <v>2021</v>
      </c>
    </row>
    <row r="3199" spans="27:35" x14ac:dyDescent="0.3">
      <c r="AA3199" s="80" t="s">
        <v>157</v>
      </c>
      <c r="AB3199" s="80" t="s">
        <v>147</v>
      </c>
      <c r="AC3199" s="80" t="s">
        <v>46</v>
      </c>
      <c r="AD3199" s="80" t="s">
        <v>13</v>
      </c>
      <c r="AE3199" s="80" t="s">
        <v>5</v>
      </c>
      <c r="AF3199" s="80" t="s">
        <v>145</v>
      </c>
      <c r="AG3199" s="80">
        <v>22.08755598962307</v>
      </c>
      <c r="AH3199" s="80" t="s">
        <v>33</v>
      </c>
      <c r="AI3199">
        <f t="shared" si="120"/>
        <v>2021</v>
      </c>
    </row>
    <row r="3200" spans="27:35" x14ac:dyDescent="0.3">
      <c r="AA3200" s="80" t="s">
        <v>157</v>
      </c>
      <c r="AB3200" s="80" t="s">
        <v>147</v>
      </c>
      <c r="AC3200" s="80" t="s">
        <v>46</v>
      </c>
      <c r="AD3200" s="80" t="s">
        <v>13</v>
      </c>
      <c r="AE3200" s="80" t="s">
        <v>7</v>
      </c>
      <c r="AF3200" s="80" t="s">
        <v>145</v>
      </c>
      <c r="AG3200" s="80">
        <v>11458.675104882568</v>
      </c>
      <c r="AH3200" s="80">
        <v>0.62396969000000002</v>
      </c>
      <c r="AI3200">
        <f t="shared" si="120"/>
        <v>2021</v>
      </c>
    </row>
    <row r="3201" spans="27:35" x14ac:dyDescent="0.3">
      <c r="AA3201" s="80" t="s">
        <v>157</v>
      </c>
      <c r="AB3201" s="80" t="s">
        <v>147</v>
      </c>
      <c r="AC3201" s="80" t="s">
        <v>46</v>
      </c>
      <c r="AD3201" s="80" t="s">
        <v>13</v>
      </c>
      <c r="AE3201" s="80" t="s">
        <v>14</v>
      </c>
      <c r="AF3201" s="80" t="s">
        <v>145</v>
      </c>
      <c r="AG3201" s="80">
        <v>37089.643726155162</v>
      </c>
      <c r="AH3201" s="80">
        <v>1.0701346899999999</v>
      </c>
      <c r="AI3201">
        <f t="shared" si="120"/>
        <v>2021</v>
      </c>
    </row>
    <row r="3202" spans="27:35" x14ac:dyDescent="0.3">
      <c r="AA3202" s="80" t="s">
        <v>157</v>
      </c>
      <c r="AB3202" s="80" t="s">
        <v>147</v>
      </c>
      <c r="AC3202" s="80" t="s">
        <v>46</v>
      </c>
      <c r="AD3202" s="80" t="s">
        <v>13</v>
      </c>
      <c r="AE3202" s="80" t="s">
        <v>6</v>
      </c>
      <c r="AF3202" s="80" t="s">
        <v>145</v>
      </c>
      <c r="AG3202" s="80">
        <v>153.46543598175049</v>
      </c>
      <c r="AH3202" s="80" t="s">
        <v>33</v>
      </c>
      <c r="AI3202">
        <f t="shared" si="120"/>
        <v>2021</v>
      </c>
    </row>
    <row r="3203" spans="27:35" x14ac:dyDescent="0.3">
      <c r="AA3203" s="80" t="s">
        <v>157</v>
      </c>
      <c r="AB3203" s="80" t="s">
        <v>147</v>
      </c>
      <c r="AC3203" s="80" t="s">
        <v>46</v>
      </c>
      <c r="AD3203" s="80" t="s">
        <v>15</v>
      </c>
      <c r="AE3203" s="80" t="s">
        <v>14</v>
      </c>
      <c r="AF3203" s="80" t="s">
        <v>145</v>
      </c>
      <c r="AG3203" s="80">
        <v>24344.112866602838</v>
      </c>
      <c r="AH3203" s="80">
        <v>0.97305633000000002</v>
      </c>
      <c r="AI3203">
        <f t="shared" si="120"/>
        <v>2021</v>
      </c>
    </row>
    <row r="3204" spans="27:35" x14ac:dyDescent="0.3">
      <c r="AA3204" s="80" t="s">
        <v>157</v>
      </c>
      <c r="AB3204" s="80" t="s">
        <v>147</v>
      </c>
      <c r="AC3204" s="80" t="s">
        <v>46</v>
      </c>
      <c r="AD3204" s="80" t="s">
        <v>15</v>
      </c>
      <c r="AE3204" s="80" t="s">
        <v>12</v>
      </c>
      <c r="AF3204" s="80" t="s">
        <v>145</v>
      </c>
      <c r="AG3204" s="80">
        <v>768.54838597774506</v>
      </c>
      <c r="AH3204" s="80">
        <v>0.49601318999999999</v>
      </c>
      <c r="AI3204">
        <f t="shared" si="120"/>
        <v>2021</v>
      </c>
    </row>
    <row r="3205" spans="27:35" x14ac:dyDescent="0.3">
      <c r="AA3205" s="80" t="s">
        <v>157</v>
      </c>
      <c r="AB3205" s="80" t="s">
        <v>147</v>
      </c>
      <c r="AC3205" s="80" t="s">
        <v>46</v>
      </c>
      <c r="AD3205" s="80" t="s">
        <v>4</v>
      </c>
      <c r="AE3205" s="80" t="s">
        <v>5</v>
      </c>
      <c r="AF3205" s="80" t="s">
        <v>145</v>
      </c>
      <c r="AG3205" s="80">
        <v>6300.4801175519824</v>
      </c>
      <c r="AH3205" s="80" t="s">
        <v>33</v>
      </c>
      <c r="AI3205">
        <f t="shared" si="120"/>
        <v>2021</v>
      </c>
    </row>
    <row r="3206" spans="27:35" x14ac:dyDescent="0.3">
      <c r="AA3206" s="80" t="s">
        <v>157</v>
      </c>
      <c r="AB3206" s="80" t="s">
        <v>147</v>
      </c>
      <c r="AC3206" s="80" t="s">
        <v>46</v>
      </c>
      <c r="AD3206" s="80" t="s">
        <v>4</v>
      </c>
      <c r="AE3206" s="80" t="s">
        <v>7</v>
      </c>
      <c r="AF3206" s="80" t="s">
        <v>145</v>
      </c>
      <c r="AG3206" s="80">
        <v>309596.33752727881</v>
      </c>
      <c r="AH3206" s="80">
        <v>0.79760047000000001</v>
      </c>
      <c r="AI3206">
        <f t="shared" si="120"/>
        <v>2021</v>
      </c>
    </row>
    <row r="3207" spans="27:35" x14ac:dyDescent="0.3">
      <c r="AA3207" s="80" t="s">
        <v>157</v>
      </c>
      <c r="AB3207" s="80" t="s">
        <v>147</v>
      </c>
      <c r="AC3207" s="80" t="s">
        <v>46</v>
      </c>
      <c r="AD3207" s="80" t="s">
        <v>4</v>
      </c>
      <c r="AE3207" s="80" t="s">
        <v>7</v>
      </c>
      <c r="AF3207" s="80" t="s">
        <v>146</v>
      </c>
      <c r="AG3207" s="80">
        <v>1</v>
      </c>
      <c r="AH3207" s="80" t="s">
        <v>33</v>
      </c>
      <c r="AI3207">
        <f t="shared" si="120"/>
        <v>2021</v>
      </c>
    </row>
    <row r="3208" spans="27:35" x14ac:dyDescent="0.3">
      <c r="AA3208" s="80" t="s">
        <v>157</v>
      </c>
      <c r="AB3208" s="80" t="s">
        <v>147</v>
      </c>
      <c r="AC3208" s="80" t="s">
        <v>46</v>
      </c>
      <c r="AD3208" s="80" t="s">
        <v>4</v>
      </c>
      <c r="AE3208" s="80" t="s">
        <v>8</v>
      </c>
      <c r="AF3208" s="80" t="s">
        <v>145</v>
      </c>
      <c r="AG3208" s="80">
        <v>143736.06750101969</v>
      </c>
      <c r="AH3208" s="80">
        <v>1.44265855</v>
      </c>
      <c r="AI3208">
        <f t="shared" si="120"/>
        <v>2021</v>
      </c>
    </row>
    <row r="3209" spans="27:35" x14ac:dyDescent="0.3">
      <c r="AA3209" s="80" t="s">
        <v>157</v>
      </c>
      <c r="AB3209" s="80" t="s">
        <v>147</v>
      </c>
      <c r="AC3209" s="80" t="s">
        <v>46</v>
      </c>
      <c r="AD3209" s="80" t="s">
        <v>4</v>
      </c>
      <c r="AE3209" s="80" t="s">
        <v>9</v>
      </c>
      <c r="AF3209" s="80" t="s">
        <v>145</v>
      </c>
      <c r="AG3209" s="80">
        <v>80022.690516095608</v>
      </c>
      <c r="AH3209" s="80">
        <v>0.92891372000000005</v>
      </c>
      <c r="AI3209">
        <f t="shared" si="120"/>
        <v>2021</v>
      </c>
    </row>
    <row r="3210" spans="27:35" x14ac:dyDescent="0.3">
      <c r="AA3210" s="80" t="s">
        <v>157</v>
      </c>
      <c r="AB3210" s="80" t="s">
        <v>147</v>
      </c>
      <c r="AC3210" s="80" t="s">
        <v>46</v>
      </c>
      <c r="AD3210" s="80" t="s">
        <v>4</v>
      </c>
      <c r="AE3210" s="80" t="s">
        <v>6</v>
      </c>
      <c r="AF3210" s="80" t="s">
        <v>145</v>
      </c>
      <c r="AG3210" s="80">
        <v>21096.698040373623</v>
      </c>
      <c r="AH3210" s="80" t="s">
        <v>33</v>
      </c>
      <c r="AI3210">
        <f t="shared" ref="AI3210:AI3273" si="121">VALUE(LEFT(AA3210,4))</f>
        <v>2021</v>
      </c>
    </row>
    <row r="3211" spans="27:35" x14ac:dyDescent="0.3">
      <c r="AA3211" s="80" t="s">
        <v>157</v>
      </c>
      <c r="AB3211" s="80" t="s">
        <v>147</v>
      </c>
      <c r="AC3211" s="80" t="s">
        <v>46</v>
      </c>
      <c r="AD3211" s="80" t="s">
        <v>4</v>
      </c>
      <c r="AE3211" s="80" t="s">
        <v>10</v>
      </c>
      <c r="AF3211" s="80" t="s">
        <v>145</v>
      </c>
      <c r="AG3211" s="80">
        <v>2279.3997257314622</v>
      </c>
      <c r="AH3211" s="80">
        <v>2.9252084699999998</v>
      </c>
      <c r="AI3211">
        <f t="shared" si="121"/>
        <v>2021</v>
      </c>
    </row>
    <row r="3212" spans="27:35" x14ac:dyDescent="0.3">
      <c r="AA3212" s="80" t="s">
        <v>157</v>
      </c>
      <c r="AB3212" s="80" t="s">
        <v>147</v>
      </c>
      <c r="AC3212" s="80" t="s">
        <v>46</v>
      </c>
      <c r="AD3212" s="80" t="s">
        <v>11</v>
      </c>
      <c r="AE3212" s="80" t="s">
        <v>8</v>
      </c>
      <c r="AF3212" s="80" t="s">
        <v>145</v>
      </c>
      <c r="AG3212" s="80">
        <v>33062.287850789726</v>
      </c>
      <c r="AH3212" s="80">
        <v>0.99911656000000004</v>
      </c>
      <c r="AI3212">
        <f t="shared" si="121"/>
        <v>2021</v>
      </c>
    </row>
    <row r="3213" spans="27:35" x14ac:dyDescent="0.3">
      <c r="AA3213" s="80" t="s">
        <v>157</v>
      </c>
      <c r="AB3213" s="80" t="s">
        <v>147</v>
      </c>
      <c r="AC3213" s="80" t="s">
        <v>46</v>
      </c>
      <c r="AD3213" s="80" t="s">
        <v>11</v>
      </c>
      <c r="AE3213" s="80" t="s">
        <v>9</v>
      </c>
      <c r="AF3213" s="80" t="s">
        <v>145</v>
      </c>
      <c r="AG3213" s="80">
        <v>7828.4354404360056</v>
      </c>
      <c r="AH3213" s="80">
        <v>0.71771719</v>
      </c>
      <c r="AI3213">
        <f t="shared" si="121"/>
        <v>2021</v>
      </c>
    </row>
    <row r="3214" spans="27:35" x14ac:dyDescent="0.3">
      <c r="AA3214" s="80" t="s">
        <v>157</v>
      </c>
      <c r="AB3214" s="80" t="s">
        <v>147</v>
      </c>
      <c r="AC3214" s="80" t="s">
        <v>46</v>
      </c>
      <c r="AD3214" s="80" t="s">
        <v>11</v>
      </c>
      <c r="AE3214" s="80" t="s">
        <v>10</v>
      </c>
      <c r="AF3214" s="80" t="s">
        <v>145</v>
      </c>
      <c r="AG3214" s="80">
        <v>321.51612901687622</v>
      </c>
      <c r="AH3214" s="80">
        <v>1.7835192099999999</v>
      </c>
      <c r="AI3214">
        <f t="shared" si="121"/>
        <v>2021</v>
      </c>
    </row>
    <row r="3215" spans="27:35" x14ac:dyDescent="0.3">
      <c r="AA3215" s="80" t="s">
        <v>157</v>
      </c>
      <c r="AB3215" s="80" t="s">
        <v>147</v>
      </c>
      <c r="AC3215" s="80" t="s">
        <v>46</v>
      </c>
      <c r="AD3215" s="80" t="s">
        <v>11</v>
      </c>
      <c r="AE3215" s="80" t="s">
        <v>12</v>
      </c>
      <c r="AF3215" s="80" t="s">
        <v>145</v>
      </c>
      <c r="AG3215" s="80">
        <v>3071.5979208499193</v>
      </c>
      <c r="AH3215" s="80">
        <v>0.67196575000000003</v>
      </c>
      <c r="AI3215">
        <f t="shared" si="121"/>
        <v>2021</v>
      </c>
    </row>
    <row r="3216" spans="27:35" x14ac:dyDescent="0.3">
      <c r="AA3216" s="80" t="s">
        <v>157</v>
      </c>
      <c r="AB3216" s="80" t="s">
        <v>147</v>
      </c>
      <c r="AC3216" s="80" t="s">
        <v>55</v>
      </c>
      <c r="AD3216" s="80" t="s">
        <v>27</v>
      </c>
      <c r="AE3216" s="80" t="s">
        <v>28</v>
      </c>
      <c r="AF3216" s="80" t="s">
        <v>145</v>
      </c>
      <c r="AG3216" s="80">
        <v>477.64516097307205</v>
      </c>
      <c r="AH3216" s="80" t="s">
        <v>33</v>
      </c>
      <c r="AI3216">
        <f t="shared" si="121"/>
        <v>2021</v>
      </c>
    </row>
    <row r="3217" spans="27:35" x14ac:dyDescent="0.3">
      <c r="AA3217" s="80" t="s">
        <v>157</v>
      </c>
      <c r="AB3217" s="80" t="s">
        <v>147</v>
      </c>
      <c r="AC3217" s="80" t="s">
        <v>55</v>
      </c>
      <c r="AD3217" s="80" t="s">
        <v>20</v>
      </c>
      <c r="AE3217" s="80" t="s">
        <v>5</v>
      </c>
      <c r="AF3217" s="80" t="s">
        <v>145</v>
      </c>
      <c r="AG3217" s="80">
        <v>75</v>
      </c>
      <c r="AH3217" s="80" t="s">
        <v>33</v>
      </c>
      <c r="AI3217">
        <f t="shared" si="121"/>
        <v>2021</v>
      </c>
    </row>
    <row r="3218" spans="27:35" x14ac:dyDescent="0.3">
      <c r="AA3218" s="80" t="s">
        <v>157</v>
      </c>
      <c r="AB3218" s="80" t="s">
        <v>147</v>
      </c>
      <c r="AC3218" s="80" t="s">
        <v>55</v>
      </c>
      <c r="AD3218" s="80" t="s">
        <v>20</v>
      </c>
      <c r="AE3218" s="80" t="s">
        <v>7</v>
      </c>
      <c r="AF3218" s="80" t="s">
        <v>145</v>
      </c>
      <c r="AG3218" s="80">
        <v>37248.536851763725</v>
      </c>
      <c r="AH3218" s="80" t="s">
        <v>33</v>
      </c>
      <c r="AI3218">
        <f t="shared" si="121"/>
        <v>2021</v>
      </c>
    </row>
    <row r="3219" spans="27:35" x14ac:dyDescent="0.3">
      <c r="AA3219" s="80" t="s">
        <v>157</v>
      </c>
      <c r="AB3219" s="80" t="s">
        <v>147</v>
      </c>
      <c r="AC3219" s="80" t="s">
        <v>55</v>
      </c>
      <c r="AD3219" s="80" t="s">
        <v>20</v>
      </c>
      <c r="AE3219" s="80" t="s">
        <v>14</v>
      </c>
      <c r="AF3219" s="80" t="s">
        <v>145</v>
      </c>
      <c r="AG3219" s="80">
        <v>12052.864047884941</v>
      </c>
      <c r="AH3219" s="80" t="s">
        <v>33</v>
      </c>
      <c r="AI3219">
        <f t="shared" si="121"/>
        <v>2021</v>
      </c>
    </row>
    <row r="3220" spans="27:35" x14ac:dyDescent="0.3">
      <c r="AA3220" s="80" t="s">
        <v>157</v>
      </c>
      <c r="AB3220" s="80" t="s">
        <v>147</v>
      </c>
      <c r="AC3220" s="80" t="s">
        <v>55</v>
      </c>
      <c r="AD3220" s="80" t="s">
        <v>20</v>
      </c>
      <c r="AE3220" s="80" t="s">
        <v>6</v>
      </c>
      <c r="AF3220" s="80" t="s">
        <v>145</v>
      </c>
      <c r="AG3220" s="80">
        <v>1414.2258059978485</v>
      </c>
      <c r="AH3220" s="80" t="s">
        <v>33</v>
      </c>
      <c r="AI3220">
        <f t="shared" si="121"/>
        <v>2021</v>
      </c>
    </row>
    <row r="3221" spans="27:35" x14ac:dyDescent="0.3">
      <c r="AA3221" s="80" t="s">
        <v>157</v>
      </c>
      <c r="AB3221" s="80" t="s">
        <v>147</v>
      </c>
      <c r="AC3221" s="80" t="s">
        <v>55</v>
      </c>
      <c r="AD3221" s="80" t="s">
        <v>24</v>
      </c>
      <c r="AE3221" s="80" t="s">
        <v>22</v>
      </c>
      <c r="AF3221" s="80" t="s">
        <v>145</v>
      </c>
      <c r="AG3221" s="80">
        <v>1087.7684271037579</v>
      </c>
      <c r="AH3221" s="80" t="s">
        <v>33</v>
      </c>
      <c r="AI3221">
        <f t="shared" si="121"/>
        <v>2021</v>
      </c>
    </row>
    <row r="3222" spans="27:35" x14ac:dyDescent="0.3">
      <c r="AA3222" s="80" t="s">
        <v>157</v>
      </c>
      <c r="AB3222" s="80" t="s">
        <v>147</v>
      </c>
      <c r="AC3222" s="80" t="s">
        <v>55</v>
      </c>
      <c r="AD3222" s="80" t="s">
        <v>24</v>
      </c>
      <c r="AE3222" s="80" t="s">
        <v>23</v>
      </c>
      <c r="AF3222" s="80" t="s">
        <v>145</v>
      </c>
      <c r="AG3222" s="80">
        <v>741.51958401501179</v>
      </c>
      <c r="AH3222" s="80" t="s">
        <v>33</v>
      </c>
      <c r="AI3222">
        <f t="shared" si="121"/>
        <v>2021</v>
      </c>
    </row>
    <row r="3223" spans="27:35" x14ac:dyDescent="0.3">
      <c r="AA3223" s="80" t="s">
        <v>157</v>
      </c>
      <c r="AB3223" s="80" t="s">
        <v>147</v>
      </c>
      <c r="AC3223" s="80" t="s">
        <v>55</v>
      </c>
      <c r="AD3223" s="80" t="s">
        <v>24</v>
      </c>
      <c r="AE3223" s="80" t="s">
        <v>23</v>
      </c>
      <c r="AF3223" s="80" t="s">
        <v>158</v>
      </c>
      <c r="AG3223" s="80">
        <v>1</v>
      </c>
      <c r="AH3223" s="80" t="s">
        <v>33</v>
      </c>
      <c r="AI3223">
        <f t="shared" si="121"/>
        <v>2021</v>
      </c>
    </row>
    <row r="3224" spans="27:35" x14ac:dyDescent="0.3">
      <c r="AA3224" s="80" t="s">
        <v>157</v>
      </c>
      <c r="AB3224" s="80" t="s">
        <v>147</v>
      </c>
      <c r="AC3224" s="80" t="s">
        <v>55</v>
      </c>
      <c r="AD3224" s="80" t="s">
        <v>116</v>
      </c>
      <c r="AE3224" s="80" t="s">
        <v>22</v>
      </c>
      <c r="AF3224" s="80" t="s">
        <v>145</v>
      </c>
      <c r="AG3224" s="80">
        <v>5138.0691097937524</v>
      </c>
      <c r="AH3224" s="80" t="s">
        <v>33</v>
      </c>
      <c r="AI3224">
        <f t="shared" si="121"/>
        <v>2021</v>
      </c>
    </row>
    <row r="3225" spans="27:35" x14ac:dyDescent="0.3">
      <c r="AA3225" s="80" t="s">
        <v>157</v>
      </c>
      <c r="AB3225" s="80" t="s">
        <v>147</v>
      </c>
      <c r="AC3225" s="80" t="s">
        <v>55</v>
      </c>
      <c r="AD3225" s="80" t="s">
        <v>116</v>
      </c>
      <c r="AE3225" s="80" t="s">
        <v>23</v>
      </c>
      <c r="AF3225" s="80" t="s">
        <v>145</v>
      </c>
      <c r="AG3225" s="80">
        <v>3903.957363858819</v>
      </c>
      <c r="AH3225" s="80" t="s">
        <v>33</v>
      </c>
      <c r="AI3225">
        <f t="shared" si="121"/>
        <v>2021</v>
      </c>
    </row>
    <row r="3226" spans="27:35" x14ac:dyDescent="0.3">
      <c r="AA3226" s="80" t="s">
        <v>157</v>
      </c>
      <c r="AB3226" s="80" t="s">
        <v>147</v>
      </c>
      <c r="AC3226" s="80" t="s">
        <v>55</v>
      </c>
      <c r="AD3226" s="80" t="s">
        <v>26</v>
      </c>
      <c r="AE3226" s="80" t="s">
        <v>18</v>
      </c>
      <c r="AF3226" s="80" t="s">
        <v>145</v>
      </c>
      <c r="AG3226" s="80">
        <v>11545.008042212576</v>
      </c>
      <c r="AH3226" s="80" t="s">
        <v>33</v>
      </c>
      <c r="AI3226">
        <f t="shared" si="121"/>
        <v>2021</v>
      </c>
    </row>
    <row r="3227" spans="27:35" x14ac:dyDescent="0.3">
      <c r="AA3227" s="80" t="s">
        <v>157</v>
      </c>
      <c r="AB3227" s="80" t="s">
        <v>147</v>
      </c>
      <c r="AC3227" s="80" t="s">
        <v>55</v>
      </c>
      <c r="AD3227" s="80" t="s">
        <v>26</v>
      </c>
      <c r="AE3227" s="80" t="s">
        <v>18</v>
      </c>
      <c r="AF3227" s="80" t="s">
        <v>158</v>
      </c>
      <c r="AG3227" s="80">
        <v>2003</v>
      </c>
      <c r="AH3227" s="80" t="s">
        <v>33</v>
      </c>
      <c r="AI3227">
        <f t="shared" si="121"/>
        <v>2021</v>
      </c>
    </row>
    <row r="3228" spans="27:35" x14ac:dyDescent="0.3">
      <c r="AA3228" s="80" t="s">
        <v>157</v>
      </c>
      <c r="AB3228" s="80" t="s">
        <v>147</v>
      </c>
      <c r="AC3228" s="80" t="s">
        <v>55</v>
      </c>
      <c r="AD3228" s="80" t="s">
        <v>26</v>
      </c>
      <c r="AE3228" s="80" t="s">
        <v>19</v>
      </c>
      <c r="AF3228" s="80" t="s">
        <v>145</v>
      </c>
      <c r="AG3228" s="80">
        <v>21559.302968036383</v>
      </c>
      <c r="AH3228" s="80" t="s">
        <v>33</v>
      </c>
      <c r="AI3228">
        <f t="shared" si="121"/>
        <v>2021</v>
      </c>
    </row>
    <row r="3229" spans="27:35" x14ac:dyDescent="0.3">
      <c r="AA3229" s="80" t="s">
        <v>157</v>
      </c>
      <c r="AB3229" s="80" t="s">
        <v>147</v>
      </c>
      <c r="AC3229" s="80" t="s">
        <v>55</v>
      </c>
      <c r="AD3229" s="80" t="s">
        <v>26</v>
      </c>
      <c r="AE3229" s="80" t="s">
        <v>19</v>
      </c>
      <c r="AF3229" s="80" t="s">
        <v>158</v>
      </c>
      <c r="AG3229" s="80">
        <v>1424.6094459891319</v>
      </c>
      <c r="AH3229" s="80" t="s">
        <v>33</v>
      </c>
      <c r="AI3229">
        <f t="shared" si="121"/>
        <v>2021</v>
      </c>
    </row>
    <row r="3230" spans="27:35" x14ac:dyDescent="0.3">
      <c r="AA3230" s="80" t="s">
        <v>157</v>
      </c>
      <c r="AB3230" s="80" t="s">
        <v>147</v>
      </c>
      <c r="AC3230" s="80" t="s">
        <v>55</v>
      </c>
      <c r="AD3230" s="80" t="s">
        <v>26</v>
      </c>
      <c r="AE3230" s="80" t="s">
        <v>17</v>
      </c>
      <c r="AF3230" s="80" t="s">
        <v>145</v>
      </c>
      <c r="AG3230" s="80">
        <v>1588.2903210073709</v>
      </c>
      <c r="AH3230" s="80" t="s">
        <v>33</v>
      </c>
      <c r="AI3230">
        <f t="shared" si="121"/>
        <v>2021</v>
      </c>
    </row>
    <row r="3231" spans="27:35" x14ac:dyDescent="0.3">
      <c r="AA3231" s="80" t="s">
        <v>157</v>
      </c>
      <c r="AB3231" s="80" t="s">
        <v>147</v>
      </c>
      <c r="AC3231" s="80" t="s">
        <v>55</v>
      </c>
      <c r="AD3231" s="80" t="s">
        <v>26</v>
      </c>
      <c r="AE3231" s="80" t="s">
        <v>17</v>
      </c>
      <c r="AF3231" s="80" t="s">
        <v>158</v>
      </c>
      <c r="AG3231" s="80">
        <v>166.96428501605988</v>
      </c>
      <c r="AH3231" s="80" t="s">
        <v>33</v>
      </c>
      <c r="AI3231">
        <f t="shared" si="121"/>
        <v>2021</v>
      </c>
    </row>
    <row r="3232" spans="27:35" x14ac:dyDescent="0.3">
      <c r="AA3232" s="80" t="s">
        <v>157</v>
      </c>
      <c r="AB3232" s="80" t="s">
        <v>147</v>
      </c>
      <c r="AC3232" s="80" t="s">
        <v>55</v>
      </c>
      <c r="AD3232" s="80" t="s">
        <v>25</v>
      </c>
      <c r="AE3232" s="80" t="s">
        <v>18</v>
      </c>
      <c r="AF3232" s="80" t="s">
        <v>145</v>
      </c>
      <c r="AG3232" s="80">
        <v>145</v>
      </c>
      <c r="AH3232" s="80" t="s">
        <v>33</v>
      </c>
      <c r="AI3232">
        <f t="shared" si="121"/>
        <v>2021</v>
      </c>
    </row>
    <row r="3233" spans="27:35" x14ac:dyDescent="0.3">
      <c r="AA3233" s="80" t="s">
        <v>157</v>
      </c>
      <c r="AB3233" s="80" t="s">
        <v>147</v>
      </c>
      <c r="AC3233" s="80" t="s">
        <v>55</v>
      </c>
      <c r="AD3233" s="80" t="s">
        <v>25</v>
      </c>
      <c r="AE3233" s="80" t="s">
        <v>18</v>
      </c>
      <c r="AF3233" s="80" t="s">
        <v>158</v>
      </c>
      <c r="AG3233" s="80">
        <v>10</v>
      </c>
      <c r="AH3233" s="80" t="s">
        <v>33</v>
      </c>
      <c r="AI3233">
        <f t="shared" si="121"/>
        <v>2021</v>
      </c>
    </row>
    <row r="3234" spans="27:35" x14ac:dyDescent="0.3">
      <c r="AA3234" s="80" t="s">
        <v>157</v>
      </c>
      <c r="AB3234" s="80" t="s">
        <v>147</v>
      </c>
      <c r="AC3234" s="80" t="s">
        <v>55</v>
      </c>
      <c r="AD3234" s="80" t="s">
        <v>25</v>
      </c>
      <c r="AE3234" s="80" t="s">
        <v>19</v>
      </c>
      <c r="AF3234" s="80" t="s">
        <v>145</v>
      </c>
      <c r="AG3234" s="80">
        <v>3173.6451609730721</v>
      </c>
      <c r="AH3234" s="80" t="s">
        <v>33</v>
      </c>
      <c r="AI3234">
        <f t="shared" si="121"/>
        <v>2021</v>
      </c>
    </row>
    <row r="3235" spans="27:35" x14ac:dyDescent="0.3">
      <c r="AA3235" s="80" t="s">
        <v>157</v>
      </c>
      <c r="AB3235" s="80" t="s">
        <v>147</v>
      </c>
      <c r="AC3235" s="80" t="s">
        <v>55</v>
      </c>
      <c r="AD3235" s="80" t="s">
        <v>25</v>
      </c>
      <c r="AE3235" s="80" t="s">
        <v>19</v>
      </c>
      <c r="AF3235" s="80" t="s">
        <v>158</v>
      </c>
      <c r="AG3235" s="80">
        <v>142</v>
      </c>
      <c r="AH3235" s="80" t="s">
        <v>33</v>
      </c>
      <c r="AI3235">
        <f t="shared" si="121"/>
        <v>2021</v>
      </c>
    </row>
    <row r="3236" spans="27:35" x14ac:dyDescent="0.3">
      <c r="AA3236" s="80" t="s">
        <v>157</v>
      </c>
      <c r="AB3236" s="80" t="s">
        <v>147</v>
      </c>
      <c r="AC3236" s="80" t="s">
        <v>55</v>
      </c>
      <c r="AD3236" s="80" t="s">
        <v>25</v>
      </c>
      <c r="AE3236" s="80" t="s">
        <v>17</v>
      </c>
      <c r="AF3236" s="80" t="s">
        <v>145</v>
      </c>
      <c r="AG3236" s="80">
        <v>1452.1290309727192</v>
      </c>
      <c r="AH3236" s="80" t="s">
        <v>33</v>
      </c>
      <c r="AI3236">
        <f t="shared" si="121"/>
        <v>2021</v>
      </c>
    </row>
    <row r="3237" spans="27:35" x14ac:dyDescent="0.3">
      <c r="AA3237" s="80" t="s">
        <v>157</v>
      </c>
      <c r="AB3237" s="80" t="s">
        <v>147</v>
      </c>
      <c r="AC3237" s="80" t="s">
        <v>55</v>
      </c>
      <c r="AD3237" s="80" t="s">
        <v>25</v>
      </c>
      <c r="AE3237" s="80" t="s">
        <v>17</v>
      </c>
      <c r="AF3237" s="80" t="s">
        <v>158</v>
      </c>
      <c r="AG3237" s="80">
        <v>58</v>
      </c>
      <c r="AH3237" s="80" t="s">
        <v>33</v>
      </c>
      <c r="AI3237">
        <f t="shared" si="121"/>
        <v>2021</v>
      </c>
    </row>
    <row r="3238" spans="27:35" x14ac:dyDescent="0.3">
      <c r="AA3238" s="80" t="s">
        <v>157</v>
      </c>
      <c r="AB3238" s="80" t="s">
        <v>147</v>
      </c>
      <c r="AC3238" s="80" t="s">
        <v>55</v>
      </c>
      <c r="AD3238" s="80" t="s">
        <v>16</v>
      </c>
      <c r="AE3238" s="80" t="s">
        <v>18</v>
      </c>
      <c r="AF3238" s="80" t="s">
        <v>145</v>
      </c>
      <c r="AG3238" s="80">
        <v>19557.632017929107</v>
      </c>
      <c r="AH3238" s="80" t="s">
        <v>33</v>
      </c>
      <c r="AI3238">
        <f t="shared" si="121"/>
        <v>2021</v>
      </c>
    </row>
    <row r="3239" spans="27:35" x14ac:dyDescent="0.3">
      <c r="AA3239" s="80" t="s">
        <v>157</v>
      </c>
      <c r="AB3239" s="80" t="s">
        <v>147</v>
      </c>
      <c r="AC3239" s="80" t="s">
        <v>55</v>
      </c>
      <c r="AD3239" s="80" t="s">
        <v>16</v>
      </c>
      <c r="AE3239" s="80" t="s">
        <v>18</v>
      </c>
      <c r="AF3239" s="80" t="s">
        <v>158</v>
      </c>
      <c r="AG3239" s="80">
        <v>5</v>
      </c>
      <c r="AH3239" s="80" t="s">
        <v>33</v>
      </c>
      <c r="AI3239">
        <f t="shared" si="121"/>
        <v>2021</v>
      </c>
    </row>
    <row r="3240" spans="27:35" x14ac:dyDescent="0.3">
      <c r="AA3240" s="80" t="s">
        <v>157</v>
      </c>
      <c r="AB3240" s="80" t="s">
        <v>147</v>
      </c>
      <c r="AC3240" s="80" t="s">
        <v>55</v>
      </c>
      <c r="AD3240" s="80" t="s">
        <v>16</v>
      </c>
      <c r="AE3240" s="80" t="s">
        <v>19</v>
      </c>
      <c r="AF3240" s="80" t="s">
        <v>145</v>
      </c>
      <c r="AG3240" s="80">
        <v>16742.79251165688</v>
      </c>
      <c r="AH3240" s="80" t="s">
        <v>33</v>
      </c>
      <c r="AI3240">
        <f t="shared" si="121"/>
        <v>2021</v>
      </c>
    </row>
    <row r="3241" spans="27:35" x14ac:dyDescent="0.3">
      <c r="AA3241" s="80" t="s">
        <v>157</v>
      </c>
      <c r="AB3241" s="80" t="s">
        <v>147</v>
      </c>
      <c r="AC3241" s="80" t="s">
        <v>55</v>
      </c>
      <c r="AD3241" s="80" t="s">
        <v>16</v>
      </c>
      <c r="AE3241" s="80" t="s">
        <v>19</v>
      </c>
      <c r="AF3241" s="80" t="s">
        <v>158</v>
      </c>
      <c r="AG3241" s="80">
        <v>5.9677410125732422</v>
      </c>
      <c r="AH3241" s="80" t="s">
        <v>33</v>
      </c>
      <c r="AI3241">
        <f t="shared" si="121"/>
        <v>2021</v>
      </c>
    </row>
    <row r="3242" spans="27:35" x14ac:dyDescent="0.3">
      <c r="AA3242" s="80" t="s">
        <v>157</v>
      </c>
      <c r="AB3242" s="80" t="s">
        <v>147</v>
      </c>
      <c r="AC3242" s="80" t="s">
        <v>55</v>
      </c>
      <c r="AD3242" s="80" t="s">
        <v>16</v>
      </c>
      <c r="AE3242" s="80" t="s">
        <v>17</v>
      </c>
      <c r="AF3242" s="80" t="s">
        <v>145</v>
      </c>
      <c r="AG3242" s="80">
        <v>13995.112725388259</v>
      </c>
      <c r="AH3242" s="80" t="s">
        <v>33</v>
      </c>
      <c r="AI3242">
        <f t="shared" si="121"/>
        <v>2021</v>
      </c>
    </row>
    <row r="3243" spans="27:35" x14ac:dyDescent="0.3">
      <c r="AA3243" s="80" t="s">
        <v>157</v>
      </c>
      <c r="AB3243" s="80" t="s">
        <v>147</v>
      </c>
      <c r="AC3243" s="80" t="s">
        <v>55</v>
      </c>
      <c r="AD3243" s="80" t="s">
        <v>16</v>
      </c>
      <c r="AE3243" s="80" t="s">
        <v>17</v>
      </c>
      <c r="AF3243" s="80" t="s">
        <v>158</v>
      </c>
      <c r="AG3243" s="80">
        <v>8</v>
      </c>
      <c r="AH3243" s="80" t="s">
        <v>33</v>
      </c>
      <c r="AI3243">
        <f t="shared" si="121"/>
        <v>2021</v>
      </c>
    </row>
    <row r="3244" spans="27:35" x14ac:dyDescent="0.3">
      <c r="AA3244" s="80" t="s">
        <v>157</v>
      </c>
      <c r="AB3244" s="80" t="s">
        <v>147</v>
      </c>
      <c r="AC3244" s="80" t="s">
        <v>55</v>
      </c>
      <c r="AD3244" s="80" t="s">
        <v>13</v>
      </c>
      <c r="AE3244" s="80" t="s">
        <v>5</v>
      </c>
      <c r="AF3244" s="80" t="s">
        <v>145</v>
      </c>
      <c r="AG3244" s="80">
        <v>74.236167907714844</v>
      </c>
      <c r="AH3244" s="80" t="s">
        <v>33</v>
      </c>
      <c r="AI3244">
        <f t="shared" si="121"/>
        <v>2021</v>
      </c>
    </row>
    <row r="3245" spans="27:35" x14ac:dyDescent="0.3">
      <c r="AA3245" s="80" t="s">
        <v>157</v>
      </c>
      <c r="AB3245" s="80" t="s">
        <v>147</v>
      </c>
      <c r="AC3245" s="80" t="s">
        <v>55</v>
      </c>
      <c r="AD3245" s="80" t="s">
        <v>13</v>
      </c>
      <c r="AE3245" s="80" t="s">
        <v>7</v>
      </c>
      <c r="AF3245" s="80" t="s">
        <v>145</v>
      </c>
      <c r="AG3245" s="80">
        <v>30214.455024722964</v>
      </c>
      <c r="AH3245" s="80">
        <v>0.71517865999999997</v>
      </c>
      <c r="AI3245">
        <f t="shared" si="121"/>
        <v>2021</v>
      </c>
    </row>
    <row r="3246" spans="27:35" x14ac:dyDescent="0.3">
      <c r="AA3246" s="80" t="s">
        <v>157</v>
      </c>
      <c r="AB3246" s="80" t="s">
        <v>147</v>
      </c>
      <c r="AC3246" s="80" t="s">
        <v>55</v>
      </c>
      <c r="AD3246" s="80" t="s">
        <v>13</v>
      </c>
      <c r="AE3246" s="80" t="s">
        <v>14</v>
      </c>
      <c r="AF3246" s="80" t="s">
        <v>145</v>
      </c>
      <c r="AG3246" s="80">
        <v>91740.52458249405</v>
      </c>
      <c r="AH3246" s="80">
        <v>1.0987894199999999</v>
      </c>
      <c r="AI3246">
        <f t="shared" si="121"/>
        <v>2021</v>
      </c>
    </row>
    <row r="3247" spans="27:35" x14ac:dyDescent="0.3">
      <c r="AA3247" s="80" t="s">
        <v>157</v>
      </c>
      <c r="AB3247" s="80" t="s">
        <v>147</v>
      </c>
      <c r="AC3247" s="80" t="s">
        <v>55</v>
      </c>
      <c r="AD3247" s="80" t="s">
        <v>13</v>
      </c>
      <c r="AE3247" s="80" t="s">
        <v>14</v>
      </c>
      <c r="AF3247" s="80" t="s">
        <v>158</v>
      </c>
      <c r="AG3247" s="80">
        <v>3</v>
      </c>
      <c r="AH3247" s="80">
        <v>13.212096560000001</v>
      </c>
      <c r="AI3247">
        <f t="shared" si="121"/>
        <v>2021</v>
      </c>
    </row>
    <row r="3248" spans="27:35" x14ac:dyDescent="0.3">
      <c r="AA3248" s="80" t="s">
        <v>157</v>
      </c>
      <c r="AB3248" s="80" t="s">
        <v>147</v>
      </c>
      <c r="AC3248" s="80" t="s">
        <v>55</v>
      </c>
      <c r="AD3248" s="80" t="s">
        <v>13</v>
      </c>
      <c r="AE3248" s="80" t="s">
        <v>6</v>
      </c>
      <c r="AF3248" s="80" t="s">
        <v>145</v>
      </c>
      <c r="AG3248" s="80">
        <v>577.63132989406586</v>
      </c>
      <c r="AH3248" s="80" t="s">
        <v>33</v>
      </c>
      <c r="AI3248">
        <f t="shared" si="121"/>
        <v>2021</v>
      </c>
    </row>
    <row r="3249" spans="27:35" x14ac:dyDescent="0.3">
      <c r="AA3249" s="80" t="s">
        <v>157</v>
      </c>
      <c r="AB3249" s="80" t="s">
        <v>147</v>
      </c>
      <c r="AC3249" s="80" t="s">
        <v>55</v>
      </c>
      <c r="AD3249" s="80" t="s">
        <v>15</v>
      </c>
      <c r="AE3249" s="80" t="s">
        <v>14</v>
      </c>
      <c r="AF3249" s="80" t="s">
        <v>145</v>
      </c>
      <c r="AG3249" s="80">
        <v>67979.734951116145</v>
      </c>
      <c r="AH3249" s="80">
        <v>1.0272376999999999</v>
      </c>
      <c r="AI3249">
        <f t="shared" si="121"/>
        <v>2021</v>
      </c>
    </row>
    <row r="3250" spans="27:35" x14ac:dyDescent="0.3">
      <c r="AA3250" s="80" t="s">
        <v>157</v>
      </c>
      <c r="AB3250" s="80" t="s">
        <v>147</v>
      </c>
      <c r="AC3250" s="80" t="s">
        <v>55</v>
      </c>
      <c r="AD3250" s="80" t="s">
        <v>15</v>
      </c>
      <c r="AE3250" s="80" t="s">
        <v>12</v>
      </c>
      <c r="AF3250" s="80" t="s">
        <v>145</v>
      </c>
      <c r="AG3250" s="80">
        <v>2722.0967739969492</v>
      </c>
      <c r="AH3250" s="80">
        <v>0.49104851999999999</v>
      </c>
      <c r="AI3250">
        <f t="shared" si="121"/>
        <v>2021</v>
      </c>
    </row>
    <row r="3251" spans="27:35" x14ac:dyDescent="0.3">
      <c r="AA3251" s="80" t="s">
        <v>157</v>
      </c>
      <c r="AB3251" s="80" t="s">
        <v>147</v>
      </c>
      <c r="AC3251" s="80" t="s">
        <v>55</v>
      </c>
      <c r="AD3251" s="80" t="s">
        <v>4</v>
      </c>
      <c r="AE3251" s="80" t="s">
        <v>5</v>
      </c>
      <c r="AF3251" s="80" t="s">
        <v>145</v>
      </c>
      <c r="AG3251" s="80">
        <v>15500.164073232561</v>
      </c>
      <c r="AH3251" s="80" t="s">
        <v>33</v>
      </c>
      <c r="AI3251">
        <f t="shared" si="121"/>
        <v>2021</v>
      </c>
    </row>
    <row r="3252" spans="27:35" x14ac:dyDescent="0.3">
      <c r="AA3252" s="80" t="s">
        <v>157</v>
      </c>
      <c r="AB3252" s="80" t="s">
        <v>147</v>
      </c>
      <c r="AC3252" s="80" t="s">
        <v>55</v>
      </c>
      <c r="AD3252" s="80" t="s">
        <v>4</v>
      </c>
      <c r="AE3252" s="80" t="s">
        <v>7</v>
      </c>
      <c r="AF3252" s="80" t="s">
        <v>145</v>
      </c>
      <c r="AG3252" s="80">
        <v>848267.20657875389</v>
      </c>
      <c r="AH3252" s="80">
        <v>0.80072343999999995</v>
      </c>
      <c r="AI3252">
        <f t="shared" si="121"/>
        <v>2021</v>
      </c>
    </row>
    <row r="3253" spans="27:35" x14ac:dyDescent="0.3">
      <c r="AA3253" s="80" t="s">
        <v>157</v>
      </c>
      <c r="AB3253" s="80" t="s">
        <v>147</v>
      </c>
      <c r="AC3253" s="80" t="s">
        <v>55</v>
      </c>
      <c r="AD3253" s="80" t="s">
        <v>4</v>
      </c>
      <c r="AE3253" s="80" t="s">
        <v>8</v>
      </c>
      <c r="AF3253" s="80" t="s">
        <v>145</v>
      </c>
      <c r="AG3253" s="80">
        <v>399943.73529393226</v>
      </c>
      <c r="AH3253" s="80">
        <v>1.42757636</v>
      </c>
      <c r="AI3253">
        <f t="shared" si="121"/>
        <v>2021</v>
      </c>
    </row>
    <row r="3254" spans="27:35" x14ac:dyDescent="0.3">
      <c r="AA3254" s="80" t="s">
        <v>157</v>
      </c>
      <c r="AB3254" s="80" t="s">
        <v>147</v>
      </c>
      <c r="AC3254" s="80" t="s">
        <v>55</v>
      </c>
      <c r="AD3254" s="80" t="s">
        <v>4</v>
      </c>
      <c r="AE3254" s="80" t="s">
        <v>9</v>
      </c>
      <c r="AF3254" s="80" t="s">
        <v>145</v>
      </c>
      <c r="AG3254" s="80">
        <v>233544.87568703294</v>
      </c>
      <c r="AH3254" s="80">
        <v>0.94091842000000003</v>
      </c>
      <c r="AI3254">
        <f t="shared" si="121"/>
        <v>2021</v>
      </c>
    </row>
    <row r="3255" spans="27:35" x14ac:dyDescent="0.3">
      <c r="AA3255" s="80" t="s">
        <v>157</v>
      </c>
      <c r="AB3255" s="80" t="s">
        <v>147</v>
      </c>
      <c r="AC3255" s="80" t="s">
        <v>55</v>
      </c>
      <c r="AD3255" s="80" t="s">
        <v>4</v>
      </c>
      <c r="AE3255" s="80" t="s">
        <v>6</v>
      </c>
      <c r="AF3255" s="80" t="s">
        <v>145</v>
      </c>
      <c r="AG3255" s="80">
        <v>53973.882207300514</v>
      </c>
      <c r="AH3255" s="80" t="s">
        <v>33</v>
      </c>
      <c r="AI3255">
        <f t="shared" si="121"/>
        <v>2021</v>
      </c>
    </row>
    <row r="3256" spans="27:35" x14ac:dyDescent="0.3">
      <c r="AA3256" s="80" t="s">
        <v>157</v>
      </c>
      <c r="AB3256" s="80" t="s">
        <v>147</v>
      </c>
      <c r="AC3256" s="80" t="s">
        <v>55</v>
      </c>
      <c r="AD3256" s="80" t="s">
        <v>4</v>
      </c>
      <c r="AE3256" s="80" t="s">
        <v>10</v>
      </c>
      <c r="AF3256" s="80" t="s">
        <v>145</v>
      </c>
      <c r="AG3256" s="80">
        <v>8416.7372200079262</v>
      </c>
      <c r="AH3256" s="80">
        <v>2.7409676900000002</v>
      </c>
      <c r="AI3256">
        <f t="shared" si="121"/>
        <v>2021</v>
      </c>
    </row>
    <row r="3257" spans="27:35" x14ac:dyDescent="0.3">
      <c r="AA3257" s="80" t="s">
        <v>157</v>
      </c>
      <c r="AB3257" s="80" t="s">
        <v>147</v>
      </c>
      <c r="AC3257" s="80" t="s">
        <v>55</v>
      </c>
      <c r="AD3257" s="80" t="s">
        <v>11</v>
      </c>
      <c r="AE3257" s="80" t="s">
        <v>8</v>
      </c>
      <c r="AF3257" s="80" t="s">
        <v>145</v>
      </c>
      <c r="AG3257" s="80">
        <v>99689.309441141784</v>
      </c>
      <c r="AH3257" s="80">
        <v>1.04721756</v>
      </c>
      <c r="AI3257">
        <f t="shared" si="121"/>
        <v>2021</v>
      </c>
    </row>
    <row r="3258" spans="27:35" x14ac:dyDescent="0.3">
      <c r="AA3258" s="80" t="s">
        <v>157</v>
      </c>
      <c r="AB3258" s="80" t="s">
        <v>147</v>
      </c>
      <c r="AC3258" s="80" t="s">
        <v>55</v>
      </c>
      <c r="AD3258" s="80" t="s">
        <v>11</v>
      </c>
      <c r="AE3258" s="80" t="s">
        <v>9</v>
      </c>
      <c r="AF3258" s="80" t="s">
        <v>145</v>
      </c>
      <c r="AG3258" s="80">
        <v>27510.802882045507</v>
      </c>
      <c r="AH3258" s="80">
        <v>0.75521064000000004</v>
      </c>
      <c r="AI3258">
        <f t="shared" si="121"/>
        <v>2021</v>
      </c>
    </row>
    <row r="3259" spans="27:35" x14ac:dyDescent="0.3">
      <c r="AA3259" s="80" t="s">
        <v>157</v>
      </c>
      <c r="AB3259" s="80" t="s">
        <v>147</v>
      </c>
      <c r="AC3259" s="80" t="s">
        <v>55</v>
      </c>
      <c r="AD3259" s="80" t="s">
        <v>11</v>
      </c>
      <c r="AE3259" s="80" t="s">
        <v>10</v>
      </c>
      <c r="AF3259" s="80" t="s">
        <v>145</v>
      </c>
      <c r="AG3259" s="80">
        <v>1425.3099038600922</v>
      </c>
      <c r="AH3259" s="80">
        <v>1.85809727</v>
      </c>
      <c r="AI3259">
        <f t="shared" si="121"/>
        <v>2021</v>
      </c>
    </row>
    <row r="3260" spans="27:35" x14ac:dyDescent="0.3">
      <c r="AA3260" s="80" t="s">
        <v>157</v>
      </c>
      <c r="AB3260" s="80" t="s">
        <v>147</v>
      </c>
      <c r="AC3260" s="80" t="s">
        <v>55</v>
      </c>
      <c r="AD3260" s="80" t="s">
        <v>11</v>
      </c>
      <c r="AE3260" s="80" t="s">
        <v>12</v>
      </c>
      <c r="AF3260" s="80" t="s">
        <v>145</v>
      </c>
      <c r="AG3260" s="80">
        <v>11267.150907710195</v>
      </c>
      <c r="AH3260" s="80">
        <v>0.68898926000000005</v>
      </c>
      <c r="AI3260">
        <f t="shared" si="121"/>
        <v>2021</v>
      </c>
    </row>
    <row r="3261" spans="27:35" x14ac:dyDescent="0.3">
      <c r="AA3261" s="80" t="s">
        <v>157</v>
      </c>
      <c r="AB3261" s="80" t="s">
        <v>147</v>
      </c>
      <c r="AC3261" s="80" t="s">
        <v>56</v>
      </c>
      <c r="AD3261" s="80" t="s">
        <v>27</v>
      </c>
      <c r="AE3261" s="80" t="s">
        <v>28</v>
      </c>
      <c r="AF3261" s="80" t="s">
        <v>145</v>
      </c>
      <c r="AG3261" s="80">
        <v>220</v>
      </c>
      <c r="AH3261" s="80" t="s">
        <v>33</v>
      </c>
      <c r="AI3261">
        <f t="shared" si="121"/>
        <v>2021</v>
      </c>
    </row>
    <row r="3262" spans="27:35" x14ac:dyDescent="0.3">
      <c r="AA3262" s="80" t="s">
        <v>157</v>
      </c>
      <c r="AB3262" s="80" t="s">
        <v>147</v>
      </c>
      <c r="AC3262" s="80" t="s">
        <v>56</v>
      </c>
      <c r="AD3262" s="80" t="s">
        <v>20</v>
      </c>
      <c r="AE3262" s="80" t="s">
        <v>5</v>
      </c>
      <c r="AF3262" s="80" t="s">
        <v>145</v>
      </c>
      <c r="AG3262" s="80">
        <v>27</v>
      </c>
      <c r="AH3262" s="80" t="s">
        <v>33</v>
      </c>
      <c r="AI3262">
        <f t="shared" si="121"/>
        <v>2021</v>
      </c>
    </row>
    <row r="3263" spans="27:35" x14ac:dyDescent="0.3">
      <c r="AA3263" s="80" t="s">
        <v>157</v>
      </c>
      <c r="AB3263" s="80" t="s">
        <v>147</v>
      </c>
      <c r="AC3263" s="80" t="s">
        <v>56</v>
      </c>
      <c r="AD3263" s="80" t="s">
        <v>20</v>
      </c>
      <c r="AE3263" s="80" t="s">
        <v>7</v>
      </c>
      <c r="AF3263" s="80" t="s">
        <v>145</v>
      </c>
      <c r="AG3263" s="80">
        <v>12154.505757004023</v>
      </c>
      <c r="AH3263" s="80" t="s">
        <v>33</v>
      </c>
      <c r="AI3263">
        <f t="shared" si="121"/>
        <v>2021</v>
      </c>
    </row>
    <row r="3264" spans="27:35" x14ac:dyDescent="0.3">
      <c r="AA3264" s="80" t="s">
        <v>157</v>
      </c>
      <c r="AB3264" s="80" t="s">
        <v>147</v>
      </c>
      <c r="AC3264" s="80" t="s">
        <v>56</v>
      </c>
      <c r="AD3264" s="80" t="s">
        <v>20</v>
      </c>
      <c r="AE3264" s="80" t="s">
        <v>14</v>
      </c>
      <c r="AF3264" s="80" t="s">
        <v>145</v>
      </c>
      <c r="AG3264" s="80">
        <v>3866.7937749624252</v>
      </c>
      <c r="AH3264" s="80" t="s">
        <v>33</v>
      </c>
      <c r="AI3264">
        <f t="shared" si="121"/>
        <v>2021</v>
      </c>
    </row>
    <row r="3265" spans="27:35" x14ac:dyDescent="0.3">
      <c r="AA3265" s="80" t="s">
        <v>157</v>
      </c>
      <c r="AB3265" s="80" t="s">
        <v>147</v>
      </c>
      <c r="AC3265" s="80" t="s">
        <v>56</v>
      </c>
      <c r="AD3265" s="80" t="s">
        <v>20</v>
      </c>
      <c r="AE3265" s="80" t="s">
        <v>6</v>
      </c>
      <c r="AF3265" s="80" t="s">
        <v>145</v>
      </c>
      <c r="AG3265" s="80">
        <v>446</v>
      </c>
      <c r="AH3265" s="80" t="s">
        <v>33</v>
      </c>
      <c r="AI3265">
        <f t="shared" si="121"/>
        <v>2021</v>
      </c>
    </row>
    <row r="3266" spans="27:35" x14ac:dyDescent="0.3">
      <c r="AA3266" s="80" t="s">
        <v>157</v>
      </c>
      <c r="AB3266" s="80" t="s">
        <v>147</v>
      </c>
      <c r="AC3266" s="80" t="s">
        <v>56</v>
      </c>
      <c r="AD3266" s="80" t="s">
        <v>24</v>
      </c>
      <c r="AE3266" s="80" t="s">
        <v>22</v>
      </c>
      <c r="AF3266" s="80" t="s">
        <v>145</v>
      </c>
      <c r="AG3266" s="80">
        <v>602.67741900682449</v>
      </c>
      <c r="AH3266" s="80" t="s">
        <v>33</v>
      </c>
      <c r="AI3266">
        <f t="shared" si="121"/>
        <v>2021</v>
      </c>
    </row>
    <row r="3267" spans="27:35" x14ac:dyDescent="0.3">
      <c r="AA3267" s="80" t="s">
        <v>157</v>
      </c>
      <c r="AB3267" s="80" t="s">
        <v>147</v>
      </c>
      <c r="AC3267" s="80" t="s">
        <v>56</v>
      </c>
      <c r="AD3267" s="80" t="s">
        <v>24</v>
      </c>
      <c r="AE3267" s="80" t="s">
        <v>23</v>
      </c>
      <c r="AF3267" s="80" t="s">
        <v>145</v>
      </c>
      <c r="AG3267" s="80">
        <v>456</v>
      </c>
      <c r="AH3267" s="80" t="s">
        <v>33</v>
      </c>
      <c r="AI3267">
        <f t="shared" si="121"/>
        <v>2021</v>
      </c>
    </row>
    <row r="3268" spans="27:35" x14ac:dyDescent="0.3">
      <c r="AA3268" s="80" t="s">
        <v>157</v>
      </c>
      <c r="AB3268" s="80" t="s">
        <v>147</v>
      </c>
      <c r="AC3268" s="80" t="s">
        <v>56</v>
      </c>
      <c r="AD3268" s="80" t="s">
        <v>116</v>
      </c>
      <c r="AE3268" s="80" t="s">
        <v>22</v>
      </c>
      <c r="AF3268" s="80" t="s">
        <v>145</v>
      </c>
      <c r="AG3268" s="80">
        <v>1148.3790289610624</v>
      </c>
      <c r="AH3268" s="80" t="s">
        <v>33</v>
      </c>
      <c r="AI3268">
        <f t="shared" si="121"/>
        <v>2021</v>
      </c>
    </row>
    <row r="3269" spans="27:35" x14ac:dyDescent="0.3">
      <c r="AA3269" s="80" t="s">
        <v>157</v>
      </c>
      <c r="AB3269" s="80" t="s">
        <v>147</v>
      </c>
      <c r="AC3269" s="80" t="s">
        <v>56</v>
      </c>
      <c r="AD3269" s="80" t="s">
        <v>116</v>
      </c>
      <c r="AE3269" s="80" t="s">
        <v>23</v>
      </c>
      <c r="AF3269" s="80" t="s">
        <v>145</v>
      </c>
      <c r="AG3269" s="80">
        <v>1238.2580600082874</v>
      </c>
      <c r="AH3269" s="80" t="s">
        <v>33</v>
      </c>
      <c r="AI3269">
        <f t="shared" si="121"/>
        <v>2021</v>
      </c>
    </row>
    <row r="3270" spans="27:35" x14ac:dyDescent="0.3">
      <c r="AA3270" s="80" t="s">
        <v>157</v>
      </c>
      <c r="AB3270" s="80" t="s">
        <v>147</v>
      </c>
      <c r="AC3270" s="80" t="s">
        <v>56</v>
      </c>
      <c r="AD3270" s="80" t="s">
        <v>26</v>
      </c>
      <c r="AE3270" s="80" t="s">
        <v>18</v>
      </c>
      <c r="AF3270" s="80" t="s">
        <v>145</v>
      </c>
      <c r="AG3270" s="80">
        <v>6354.5380060486495</v>
      </c>
      <c r="AH3270" s="80" t="s">
        <v>33</v>
      </c>
      <c r="AI3270">
        <f t="shared" si="121"/>
        <v>2021</v>
      </c>
    </row>
    <row r="3271" spans="27:35" x14ac:dyDescent="0.3">
      <c r="AA3271" s="80" t="s">
        <v>157</v>
      </c>
      <c r="AB3271" s="80" t="s">
        <v>147</v>
      </c>
      <c r="AC3271" s="80" t="s">
        <v>56</v>
      </c>
      <c r="AD3271" s="80" t="s">
        <v>26</v>
      </c>
      <c r="AE3271" s="80" t="s">
        <v>18</v>
      </c>
      <c r="AF3271" s="80" t="s">
        <v>158</v>
      </c>
      <c r="AG3271" s="80">
        <v>1220.6129009984434</v>
      </c>
      <c r="AH3271" s="80" t="s">
        <v>33</v>
      </c>
      <c r="AI3271">
        <f t="shared" si="121"/>
        <v>2021</v>
      </c>
    </row>
    <row r="3272" spans="27:35" x14ac:dyDescent="0.3">
      <c r="AA3272" s="80" t="s">
        <v>157</v>
      </c>
      <c r="AB3272" s="80" t="s">
        <v>147</v>
      </c>
      <c r="AC3272" s="80" t="s">
        <v>56</v>
      </c>
      <c r="AD3272" s="80" t="s">
        <v>26</v>
      </c>
      <c r="AE3272" s="80" t="s">
        <v>19</v>
      </c>
      <c r="AF3272" s="80" t="s">
        <v>145</v>
      </c>
      <c r="AG3272" s="80">
        <v>14254.138234030455</v>
      </c>
      <c r="AH3272" s="80" t="s">
        <v>33</v>
      </c>
      <c r="AI3272">
        <f t="shared" si="121"/>
        <v>2021</v>
      </c>
    </row>
    <row r="3273" spans="27:35" x14ac:dyDescent="0.3">
      <c r="AA3273" s="80" t="s">
        <v>157</v>
      </c>
      <c r="AB3273" s="80" t="s">
        <v>147</v>
      </c>
      <c r="AC3273" s="80" t="s">
        <v>56</v>
      </c>
      <c r="AD3273" s="80" t="s">
        <v>26</v>
      </c>
      <c r="AE3273" s="80" t="s">
        <v>19</v>
      </c>
      <c r="AF3273" s="80" t="s">
        <v>158</v>
      </c>
      <c r="AG3273" s="80">
        <v>1480.2258059941232</v>
      </c>
      <c r="AH3273" s="80" t="s">
        <v>33</v>
      </c>
      <c r="AI3273">
        <f t="shared" si="121"/>
        <v>2021</v>
      </c>
    </row>
    <row r="3274" spans="27:35" x14ac:dyDescent="0.3">
      <c r="AA3274" s="80" t="s">
        <v>157</v>
      </c>
      <c r="AB3274" s="80" t="s">
        <v>147</v>
      </c>
      <c r="AC3274" s="80" t="s">
        <v>56</v>
      </c>
      <c r="AD3274" s="80" t="s">
        <v>26</v>
      </c>
      <c r="AE3274" s="80" t="s">
        <v>17</v>
      </c>
      <c r="AF3274" s="80" t="s">
        <v>145</v>
      </c>
      <c r="AG3274" s="80">
        <v>745.8928540609777</v>
      </c>
      <c r="AH3274" s="80" t="s">
        <v>33</v>
      </c>
      <c r="AI3274">
        <f t="shared" ref="AI3274:AI3337" si="122">VALUE(LEFT(AA3274,4))</f>
        <v>2021</v>
      </c>
    </row>
    <row r="3275" spans="27:35" x14ac:dyDescent="0.3">
      <c r="AA3275" s="80" t="s">
        <v>157</v>
      </c>
      <c r="AB3275" s="80" t="s">
        <v>147</v>
      </c>
      <c r="AC3275" s="80" t="s">
        <v>56</v>
      </c>
      <c r="AD3275" s="80" t="s">
        <v>26</v>
      </c>
      <c r="AE3275" s="80" t="s">
        <v>17</v>
      </c>
      <c r="AF3275" s="80" t="s">
        <v>158</v>
      </c>
      <c r="AG3275" s="80">
        <v>149.89976704120636</v>
      </c>
      <c r="AH3275" s="80" t="s">
        <v>33</v>
      </c>
      <c r="AI3275">
        <f t="shared" si="122"/>
        <v>2021</v>
      </c>
    </row>
    <row r="3276" spans="27:35" x14ac:dyDescent="0.3">
      <c r="AA3276" s="80" t="s">
        <v>157</v>
      </c>
      <c r="AB3276" s="80" t="s">
        <v>147</v>
      </c>
      <c r="AC3276" s="80" t="s">
        <v>56</v>
      </c>
      <c r="AD3276" s="80" t="s">
        <v>25</v>
      </c>
      <c r="AE3276" s="80" t="s">
        <v>18</v>
      </c>
      <c r="AF3276" s="80" t="s">
        <v>145</v>
      </c>
      <c r="AG3276" s="80">
        <v>86</v>
      </c>
      <c r="AH3276" s="80" t="s">
        <v>33</v>
      </c>
      <c r="AI3276">
        <f t="shared" si="122"/>
        <v>2021</v>
      </c>
    </row>
    <row r="3277" spans="27:35" x14ac:dyDescent="0.3">
      <c r="AA3277" s="80" t="s">
        <v>157</v>
      </c>
      <c r="AB3277" s="80" t="s">
        <v>147</v>
      </c>
      <c r="AC3277" s="80" t="s">
        <v>56</v>
      </c>
      <c r="AD3277" s="80" t="s">
        <v>25</v>
      </c>
      <c r="AE3277" s="80" t="s">
        <v>18</v>
      </c>
      <c r="AF3277" s="80" t="s">
        <v>158</v>
      </c>
      <c r="AG3277" s="80">
        <v>4</v>
      </c>
      <c r="AH3277" s="80" t="s">
        <v>33</v>
      </c>
      <c r="AI3277">
        <f t="shared" si="122"/>
        <v>2021</v>
      </c>
    </row>
    <row r="3278" spans="27:35" x14ac:dyDescent="0.3">
      <c r="AA3278" s="80" t="s">
        <v>157</v>
      </c>
      <c r="AB3278" s="80" t="s">
        <v>147</v>
      </c>
      <c r="AC3278" s="80" t="s">
        <v>56</v>
      </c>
      <c r="AD3278" s="80" t="s">
        <v>25</v>
      </c>
      <c r="AE3278" s="80" t="s">
        <v>19</v>
      </c>
      <c r="AF3278" s="80" t="s">
        <v>145</v>
      </c>
      <c r="AG3278" s="80">
        <v>2109.6774190068245</v>
      </c>
      <c r="AH3278" s="80" t="s">
        <v>33</v>
      </c>
      <c r="AI3278">
        <f t="shared" si="122"/>
        <v>2021</v>
      </c>
    </row>
    <row r="3279" spans="27:35" x14ac:dyDescent="0.3">
      <c r="AA3279" s="80" t="s">
        <v>157</v>
      </c>
      <c r="AB3279" s="80" t="s">
        <v>147</v>
      </c>
      <c r="AC3279" s="80" t="s">
        <v>56</v>
      </c>
      <c r="AD3279" s="80" t="s">
        <v>25</v>
      </c>
      <c r="AE3279" s="80" t="s">
        <v>19</v>
      </c>
      <c r="AF3279" s="80" t="s">
        <v>158</v>
      </c>
      <c r="AG3279" s="80">
        <v>236</v>
      </c>
      <c r="AH3279" s="80" t="s">
        <v>33</v>
      </c>
      <c r="AI3279">
        <f t="shared" si="122"/>
        <v>2021</v>
      </c>
    </row>
    <row r="3280" spans="27:35" x14ac:dyDescent="0.3">
      <c r="AA3280" s="80" t="s">
        <v>157</v>
      </c>
      <c r="AB3280" s="80" t="s">
        <v>147</v>
      </c>
      <c r="AC3280" s="80" t="s">
        <v>56</v>
      </c>
      <c r="AD3280" s="80" t="s">
        <v>25</v>
      </c>
      <c r="AE3280" s="80" t="s">
        <v>17</v>
      </c>
      <c r="AF3280" s="80" t="s">
        <v>145</v>
      </c>
      <c r="AG3280" s="80">
        <v>581</v>
      </c>
      <c r="AH3280" s="80" t="s">
        <v>33</v>
      </c>
      <c r="AI3280">
        <f t="shared" si="122"/>
        <v>2021</v>
      </c>
    </row>
    <row r="3281" spans="27:35" x14ac:dyDescent="0.3">
      <c r="AA3281" s="80" t="s">
        <v>157</v>
      </c>
      <c r="AB3281" s="80" t="s">
        <v>147</v>
      </c>
      <c r="AC3281" s="80" t="s">
        <v>56</v>
      </c>
      <c r="AD3281" s="80" t="s">
        <v>25</v>
      </c>
      <c r="AE3281" s="80" t="s">
        <v>17</v>
      </c>
      <c r="AF3281" s="80" t="s">
        <v>158</v>
      </c>
      <c r="AG3281" s="80">
        <v>51</v>
      </c>
      <c r="AH3281" s="80" t="s">
        <v>33</v>
      </c>
      <c r="AI3281">
        <f t="shared" si="122"/>
        <v>2021</v>
      </c>
    </row>
    <row r="3282" spans="27:35" x14ac:dyDescent="0.3">
      <c r="AA3282" s="80" t="s">
        <v>157</v>
      </c>
      <c r="AB3282" s="80" t="s">
        <v>147</v>
      </c>
      <c r="AC3282" s="80" t="s">
        <v>56</v>
      </c>
      <c r="AD3282" s="80" t="s">
        <v>16</v>
      </c>
      <c r="AE3282" s="80" t="s">
        <v>18</v>
      </c>
      <c r="AF3282" s="80" t="s">
        <v>145</v>
      </c>
      <c r="AG3282" s="80">
        <v>7514.4951490908861</v>
      </c>
      <c r="AH3282" s="80" t="s">
        <v>33</v>
      </c>
      <c r="AI3282">
        <f t="shared" si="122"/>
        <v>2021</v>
      </c>
    </row>
    <row r="3283" spans="27:35" x14ac:dyDescent="0.3">
      <c r="AA3283" s="80" t="s">
        <v>157</v>
      </c>
      <c r="AB3283" s="80" t="s">
        <v>147</v>
      </c>
      <c r="AC3283" s="80" t="s">
        <v>56</v>
      </c>
      <c r="AD3283" s="80" t="s">
        <v>16</v>
      </c>
      <c r="AE3283" s="80" t="s">
        <v>18</v>
      </c>
      <c r="AF3283" s="80" t="s">
        <v>158</v>
      </c>
      <c r="AG3283" s="80">
        <v>1</v>
      </c>
      <c r="AH3283" s="80" t="s">
        <v>33</v>
      </c>
      <c r="AI3283">
        <f t="shared" si="122"/>
        <v>2021</v>
      </c>
    </row>
    <row r="3284" spans="27:35" x14ac:dyDescent="0.3">
      <c r="AA3284" s="80" t="s">
        <v>157</v>
      </c>
      <c r="AB3284" s="80" t="s">
        <v>147</v>
      </c>
      <c r="AC3284" s="80" t="s">
        <v>56</v>
      </c>
      <c r="AD3284" s="80" t="s">
        <v>16</v>
      </c>
      <c r="AE3284" s="80" t="s">
        <v>19</v>
      </c>
      <c r="AF3284" s="80" t="s">
        <v>145</v>
      </c>
      <c r="AG3284" s="80">
        <v>6728.9147031567991</v>
      </c>
      <c r="AH3284" s="80" t="s">
        <v>33</v>
      </c>
      <c r="AI3284">
        <f t="shared" si="122"/>
        <v>2021</v>
      </c>
    </row>
    <row r="3285" spans="27:35" x14ac:dyDescent="0.3">
      <c r="AA3285" s="80" t="s">
        <v>157</v>
      </c>
      <c r="AB3285" s="80" t="s">
        <v>147</v>
      </c>
      <c r="AC3285" s="80" t="s">
        <v>56</v>
      </c>
      <c r="AD3285" s="80" t="s">
        <v>16</v>
      </c>
      <c r="AE3285" s="80" t="s">
        <v>19</v>
      </c>
      <c r="AF3285" s="80" t="s">
        <v>158</v>
      </c>
      <c r="AG3285" s="80">
        <v>6</v>
      </c>
      <c r="AH3285" s="80" t="s">
        <v>33</v>
      </c>
      <c r="AI3285">
        <f t="shared" si="122"/>
        <v>2021</v>
      </c>
    </row>
    <row r="3286" spans="27:35" x14ac:dyDescent="0.3">
      <c r="AA3286" s="80" t="s">
        <v>157</v>
      </c>
      <c r="AB3286" s="80" t="s">
        <v>147</v>
      </c>
      <c r="AC3286" s="80" t="s">
        <v>56</v>
      </c>
      <c r="AD3286" s="80" t="s">
        <v>16</v>
      </c>
      <c r="AE3286" s="80" t="s">
        <v>17</v>
      </c>
      <c r="AF3286" s="80" t="s">
        <v>145</v>
      </c>
      <c r="AG3286" s="80">
        <v>4210.0252797007561</v>
      </c>
      <c r="AH3286" s="80" t="s">
        <v>33</v>
      </c>
      <c r="AI3286">
        <f t="shared" si="122"/>
        <v>2021</v>
      </c>
    </row>
    <row r="3287" spans="27:35" x14ac:dyDescent="0.3">
      <c r="AA3287" s="80" t="s">
        <v>157</v>
      </c>
      <c r="AB3287" s="80" t="s">
        <v>147</v>
      </c>
      <c r="AC3287" s="80" t="s">
        <v>56</v>
      </c>
      <c r="AD3287" s="80" t="s">
        <v>13</v>
      </c>
      <c r="AE3287" s="80" t="s">
        <v>5</v>
      </c>
      <c r="AF3287" s="80" t="s">
        <v>145</v>
      </c>
      <c r="AG3287" s="80">
        <v>13.126726016402245</v>
      </c>
      <c r="AH3287" s="80" t="s">
        <v>33</v>
      </c>
      <c r="AI3287">
        <f t="shared" si="122"/>
        <v>2021</v>
      </c>
    </row>
    <row r="3288" spans="27:35" x14ac:dyDescent="0.3">
      <c r="AA3288" s="80" t="s">
        <v>157</v>
      </c>
      <c r="AB3288" s="80" t="s">
        <v>147</v>
      </c>
      <c r="AC3288" s="80" t="s">
        <v>56</v>
      </c>
      <c r="AD3288" s="80" t="s">
        <v>13</v>
      </c>
      <c r="AE3288" s="80" t="s">
        <v>7</v>
      </c>
      <c r="AF3288" s="80" t="s">
        <v>145</v>
      </c>
      <c r="AG3288" s="80">
        <v>8363.7476827576756</v>
      </c>
      <c r="AH3288" s="80">
        <v>0.73712129000000004</v>
      </c>
      <c r="AI3288">
        <f t="shared" si="122"/>
        <v>2021</v>
      </c>
    </row>
    <row r="3289" spans="27:35" x14ac:dyDescent="0.3">
      <c r="AA3289" s="80" t="s">
        <v>157</v>
      </c>
      <c r="AB3289" s="80" t="s">
        <v>147</v>
      </c>
      <c r="AC3289" s="80" t="s">
        <v>56</v>
      </c>
      <c r="AD3289" s="80" t="s">
        <v>13</v>
      </c>
      <c r="AE3289" s="80" t="s">
        <v>14</v>
      </c>
      <c r="AF3289" s="80" t="s">
        <v>145</v>
      </c>
      <c r="AG3289" s="80">
        <v>28551.097648724914</v>
      </c>
      <c r="AH3289" s="80">
        <v>1.1184759099999999</v>
      </c>
      <c r="AI3289">
        <f t="shared" si="122"/>
        <v>2021</v>
      </c>
    </row>
    <row r="3290" spans="27:35" x14ac:dyDescent="0.3">
      <c r="AA3290" s="80" t="s">
        <v>157</v>
      </c>
      <c r="AB3290" s="80" t="s">
        <v>147</v>
      </c>
      <c r="AC3290" s="80" t="s">
        <v>56</v>
      </c>
      <c r="AD3290" s="80" t="s">
        <v>13</v>
      </c>
      <c r="AE3290" s="80" t="s">
        <v>6</v>
      </c>
      <c r="AF3290" s="80" t="s">
        <v>145</v>
      </c>
      <c r="AG3290" s="80">
        <v>166.02188797295094</v>
      </c>
      <c r="AH3290" s="80" t="s">
        <v>33</v>
      </c>
      <c r="AI3290">
        <f t="shared" si="122"/>
        <v>2021</v>
      </c>
    </row>
    <row r="3291" spans="27:35" x14ac:dyDescent="0.3">
      <c r="AA3291" s="80" t="s">
        <v>157</v>
      </c>
      <c r="AB3291" s="80" t="s">
        <v>147</v>
      </c>
      <c r="AC3291" s="80" t="s">
        <v>56</v>
      </c>
      <c r="AD3291" s="80" t="s">
        <v>15</v>
      </c>
      <c r="AE3291" s="80" t="s">
        <v>14</v>
      </c>
      <c r="AF3291" s="80" t="s">
        <v>145</v>
      </c>
      <c r="AG3291" s="80">
        <v>24416.968863613904</v>
      </c>
      <c r="AH3291" s="80">
        <v>1.06089704</v>
      </c>
      <c r="AI3291">
        <f t="shared" si="122"/>
        <v>2021</v>
      </c>
    </row>
    <row r="3292" spans="27:35" x14ac:dyDescent="0.3">
      <c r="AA3292" s="80" t="s">
        <v>157</v>
      </c>
      <c r="AB3292" s="80" t="s">
        <v>147</v>
      </c>
      <c r="AC3292" s="80" t="s">
        <v>56</v>
      </c>
      <c r="AD3292" s="80" t="s">
        <v>15</v>
      </c>
      <c r="AE3292" s="80" t="s">
        <v>12</v>
      </c>
      <c r="AF3292" s="80" t="s">
        <v>145</v>
      </c>
      <c r="AG3292" s="80">
        <v>813.66589599847794</v>
      </c>
      <c r="AH3292" s="80">
        <v>0.50169582000000001</v>
      </c>
      <c r="AI3292">
        <f t="shared" si="122"/>
        <v>2021</v>
      </c>
    </row>
    <row r="3293" spans="27:35" x14ac:dyDescent="0.3">
      <c r="AA3293" s="80" t="s">
        <v>157</v>
      </c>
      <c r="AB3293" s="80" t="s">
        <v>147</v>
      </c>
      <c r="AC3293" s="80" t="s">
        <v>56</v>
      </c>
      <c r="AD3293" s="80" t="s">
        <v>4</v>
      </c>
      <c r="AE3293" s="80" t="s">
        <v>5</v>
      </c>
      <c r="AF3293" s="80" t="s">
        <v>145</v>
      </c>
      <c r="AG3293" s="80">
        <v>4494.1737713105977</v>
      </c>
      <c r="AH3293" s="80" t="s">
        <v>33</v>
      </c>
      <c r="AI3293">
        <f t="shared" si="122"/>
        <v>2021</v>
      </c>
    </row>
    <row r="3294" spans="27:35" x14ac:dyDescent="0.3">
      <c r="AA3294" s="80" t="s">
        <v>157</v>
      </c>
      <c r="AB3294" s="80" t="s">
        <v>147</v>
      </c>
      <c r="AC3294" s="80" t="s">
        <v>56</v>
      </c>
      <c r="AD3294" s="80" t="s">
        <v>4</v>
      </c>
      <c r="AE3294" s="80" t="s">
        <v>7</v>
      </c>
      <c r="AF3294" s="80" t="s">
        <v>145</v>
      </c>
      <c r="AG3294" s="80">
        <v>252494.31252956763</v>
      </c>
      <c r="AH3294" s="80">
        <v>0.82191550999999996</v>
      </c>
      <c r="AI3294">
        <f t="shared" si="122"/>
        <v>2021</v>
      </c>
    </row>
    <row r="3295" spans="27:35" x14ac:dyDescent="0.3">
      <c r="AA3295" s="80" t="s">
        <v>157</v>
      </c>
      <c r="AB3295" s="80" t="s">
        <v>147</v>
      </c>
      <c r="AC3295" s="80" t="s">
        <v>56</v>
      </c>
      <c r="AD3295" s="80" t="s">
        <v>4</v>
      </c>
      <c r="AE3295" s="80" t="s">
        <v>8</v>
      </c>
      <c r="AF3295" s="80" t="s">
        <v>145</v>
      </c>
      <c r="AG3295" s="80">
        <v>115879.97811765224</v>
      </c>
      <c r="AH3295" s="80">
        <v>1.4158978900000001</v>
      </c>
      <c r="AI3295">
        <f t="shared" si="122"/>
        <v>2021</v>
      </c>
    </row>
    <row r="3296" spans="27:35" x14ac:dyDescent="0.3">
      <c r="AA3296" s="80" t="s">
        <v>157</v>
      </c>
      <c r="AB3296" s="80" t="s">
        <v>147</v>
      </c>
      <c r="AC3296" s="80" t="s">
        <v>56</v>
      </c>
      <c r="AD3296" s="80" t="s">
        <v>4</v>
      </c>
      <c r="AE3296" s="80" t="s">
        <v>9</v>
      </c>
      <c r="AF3296" s="80" t="s">
        <v>145</v>
      </c>
      <c r="AG3296" s="80">
        <v>69867.61005506292</v>
      </c>
      <c r="AH3296" s="80">
        <v>0.94622039000000002</v>
      </c>
      <c r="AI3296">
        <f t="shared" si="122"/>
        <v>2021</v>
      </c>
    </row>
    <row r="3297" spans="27:35" x14ac:dyDescent="0.3">
      <c r="AA3297" s="80" t="s">
        <v>157</v>
      </c>
      <c r="AB3297" s="80" t="s">
        <v>147</v>
      </c>
      <c r="AC3297" s="80" t="s">
        <v>56</v>
      </c>
      <c r="AD3297" s="80" t="s">
        <v>4</v>
      </c>
      <c r="AE3297" s="80" t="s">
        <v>6</v>
      </c>
      <c r="AF3297" s="80" t="s">
        <v>145</v>
      </c>
      <c r="AG3297" s="80">
        <v>15529.717684619129</v>
      </c>
      <c r="AH3297" s="80" t="s">
        <v>33</v>
      </c>
      <c r="AI3297">
        <f t="shared" si="122"/>
        <v>2021</v>
      </c>
    </row>
    <row r="3298" spans="27:35" x14ac:dyDescent="0.3">
      <c r="AA3298" s="80" t="s">
        <v>157</v>
      </c>
      <c r="AB3298" s="80" t="s">
        <v>147</v>
      </c>
      <c r="AC3298" s="80" t="s">
        <v>56</v>
      </c>
      <c r="AD3298" s="80" t="s">
        <v>4</v>
      </c>
      <c r="AE3298" s="80" t="s">
        <v>10</v>
      </c>
      <c r="AF3298" s="80" t="s">
        <v>145</v>
      </c>
      <c r="AG3298" s="80">
        <v>2768.0310788303614</v>
      </c>
      <c r="AH3298" s="80">
        <v>2.7021770200000002</v>
      </c>
      <c r="AI3298">
        <f t="shared" si="122"/>
        <v>2021</v>
      </c>
    </row>
    <row r="3299" spans="27:35" x14ac:dyDescent="0.3">
      <c r="AA3299" s="80" t="s">
        <v>157</v>
      </c>
      <c r="AB3299" s="80" t="s">
        <v>147</v>
      </c>
      <c r="AC3299" s="80" t="s">
        <v>56</v>
      </c>
      <c r="AD3299" s="80" t="s">
        <v>11</v>
      </c>
      <c r="AE3299" s="80" t="s">
        <v>8</v>
      </c>
      <c r="AF3299" s="80" t="s">
        <v>145</v>
      </c>
      <c r="AG3299" s="80">
        <v>30349.238324645907</v>
      </c>
      <c r="AH3299" s="80">
        <v>1.0591880600000001</v>
      </c>
      <c r="AI3299">
        <f t="shared" si="122"/>
        <v>2021</v>
      </c>
    </row>
    <row r="3300" spans="27:35" x14ac:dyDescent="0.3">
      <c r="AA3300" s="80" t="s">
        <v>157</v>
      </c>
      <c r="AB3300" s="80" t="s">
        <v>147</v>
      </c>
      <c r="AC3300" s="80" t="s">
        <v>56</v>
      </c>
      <c r="AD3300" s="80" t="s">
        <v>11</v>
      </c>
      <c r="AE3300" s="80" t="s">
        <v>9</v>
      </c>
      <c r="AF3300" s="80" t="s">
        <v>145</v>
      </c>
      <c r="AG3300" s="80">
        <v>8496.0080276951194</v>
      </c>
      <c r="AH3300" s="80">
        <v>0.76836274999999998</v>
      </c>
      <c r="AI3300">
        <f t="shared" si="122"/>
        <v>2021</v>
      </c>
    </row>
    <row r="3301" spans="27:35" x14ac:dyDescent="0.3">
      <c r="AA3301" s="80" t="s">
        <v>157</v>
      </c>
      <c r="AB3301" s="80" t="s">
        <v>147</v>
      </c>
      <c r="AC3301" s="80" t="s">
        <v>56</v>
      </c>
      <c r="AD3301" s="80" t="s">
        <v>11</v>
      </c>
      <c r="AE3301" s="80" t="s">
        <v>10</v>
      </c>
      <c r="AF3301" s="80" t="s">
        <v>145</v>
      </c>
      <c r="AG3301" s="80">
        <v>469.8387079834938</v>
      </c>
      <c r="AH3301" s="80">
        <v>1.9622203199999999</v>
      </c>
      <c r="AI3301">
        <f t="shared" si="122"/>
        <v>2021</v>
      </c>
    </row>
    <row r="3302" spans="27:35" x14ac:dyDescent="0.3">
      <c r="AA3302" s="80" t="s">
        <v>157</v>
      </c>
      <c r="AB3302" s="80" t="s">
        <v>147</v>
      </c>
      <c r="AC3302" s="80" t="s">
        <v>56</v>
      </c>
      <c r="AD3302" s="80" t="s">
        <v>11</v>
      </c>
      <c r="AE3302" s="80" t="s">
        <v>12</v>
      </c>
      <c r="AF3302" s="80" t="s">
        <v>145</v>
      </c>
      <c r="AG3302" s="80">
        <v>2829.1140519082546</v>
      </c>
      <c r="AH3302" s="80">
        <v>0.70886165000000001</v>
      </c>
      <c r="AI3302">
        <f t="shared" si="122"/>
        <v>2021</v>
      </c>
    </row>
    <row r="3303" spans="27:35" x14ac:dyDescent="0.3">
      <c r="AA3303" s="80" t="s">
        <v>157</v>
      </c>
      <c r="AB3303" s="80" t="s">
        <v>147</v>
      </c>
      <c r="AC3303" s="80" t="s">
        <v>57</v>
      </c>
      <c r="AD3303" s="80" t="s">
        <v>27</v>
      </c>
      <c r="AE3303" s="80" t="s">
        <v>28</v>
      </c>
      <c r="AF3303" s="80" t="s">
        <v>145</v>
      </c>
      <c r="AG3303" s="80">
        <v>503</v>
      </c>
      <c r="AH3303" s="80" t="s">
        <v>33</v>
      </c>
      <c r="AI3303">
        <f t="shared" si="122"/>
        <v>2021</v>
      </c>
    </row>
    <row r="3304" spans="27:35" x14ac:dyDescent="0.3">
      <c r="AA3304" s="80" t="s">
        <v>157</v>
      </c>
      <c r="AB3304" s="80" t="s">
        <v>147</v>
      </c>
      <c r="AC3304" s="80" t="s">
        <v>57</v>
      </c>
      <c r="AD3304" s="80" t="s">
        <v>20</v>
      </c>
      <c r="AE3304" s="80" t="s">
        <v>5</v>
      </c>
      <c r="AF3304" s="80" t="s">
        <v>145</v>
      </c>
      <c r="AG3304" s="80">
        <v>55</v>
      </c>
      <c r="AH3304" s="80" t="s">
        <v>33</v>
      </c>
      <c r="AI3304">
        <f t="shared" si="122"/>
        <v>2021</v>
      </c>
    </row>
    <row r="3305" spans="27:35" x14ac:dyDescent="0.3">
      <c r="AA3305" s="80" t="s">
        <v>157</v>
      </c>
      <c r="AB3305" s="80" t="s">
        <v>147</v>
      </c>
      <c r="AC3305" s="80" t="s">
        <v>57</v>
      </c>
      <c r="AD3305" s="80" t="s">
        <v>20</v>
      </c>
      <c r="AE3305" s="80" t="s">
        <v>7</v>
      </c>
      <c r="AF3305" s="80" t="s">
        <v>145</v>
      </c>
      <c r="AG3305" s="80">
        <v>21787.249984815717</v>
      </c>
      <c r="AH3305" s="80" t="s">
        <v>33</v>
      </c>
      <c r="AI3305">
        <f t="shared" si="122"/>
        <v>2021</v>
      </c>
    </row>
    <row r="3306" spans="27:35" x14ac:dyDescent="0.3">
      <c r="AA3306" s="80" t="s">
        <v>157</v>
      </c>
      <c r="AB3306" s="80" t="s">
        <v>147</v>
      </c>
      <c r="AC3306" s="80" t="s">
        <v>57</v>
      </c>
      <c r="AD3306" s="80" t="s">
        <v>20</v>
      </c>
      <c r="AE3306" s="80" t="s">
        <v>14</v>
      </c>
      <c r="AF3306" s="80" t="s">
        <v>145</v>
      </c>
      <c r="AG3306" s="80">
        <v>7593.7361709326506</v>
      </c>
      <c r="AH3306" s="80" t="s">
        <v>33</v>
      </c>
      <c r="AI3306">
        <f t="shared" si="122"/>
        <v>2021</v>
      </c>
    </row>
    <row r="3307" spans="27:35" x14ac:dyDescent="0.3">
      <c r="AA3307" s="80" t="s">
        <v>157</v>
      </c>
      <c r="AB3307" s="80" t="s">
        <v>147</v>
      </c>
      <c r="AC3307" s="80" t="s">
        <v>57</v>
      </c>
      <c r="AD3307" s="80" t="s">
        <v>20</v>
      </c>
      <c r="AE3307" s="80" t="s">
        <v>6</v>
      </c>
      <c r="AF3307" s="80" t="s">
        <v>145</v>
      </c>
      <c r="AG3307" s="80">
        <v>893</v>
      </c>
      <c r="AH3307" s="80" t="s">
        <v>33</v>
      </c>
      <c r="AI3307">
        <f t="shared" si="122"/>
        <v>2021</v>
      </c>
    </row>
    <row r="3308" spans="27:35" x14ac:dyDescent="0.3">
      <c r="AA3308" s="80" t="s">
        <v>157</v>
      </c>
      <c r="AB3308" s="80" t="s">
        <v>147</v>
      </c>
      <c r="AC3308" s="80" t="s">
        <v>57</v>
      </c>
      <c r="AD3308" s="80" t="s">
        <v>24</v>
      </c>
      <c r="AE3308" s="80" t="s">
        <v>22</v>
      </c>
      <c r="AF3308" s="80" t="s">
        <v>145</v>
      </c>
      <c r="AG3308" s="80">
        <v>521.46774101257324</v>
      </c>
      <c r="AH3308" s="80" t="s">
        <v>33</v>
      </c>
      <c r="AI3308">
        <f t="shared" si="122"/>
        <v>2021</v>
      </c>
    </row>
    <row r="3309" spans="27:35" x14ac:dyDescent="0.3">
      <c r="AA3309" s="80" t="s">
        <v>157</v>
      </c>
      <c r="AB3309" s="80" t="s">
        <v>147</v>
      </c>
      <c r="AC3309" s="80" t="s">
        <v>57</v>
      </c>
      <c r="AD3309" s="80" t="s">
        <v>24</v>
      </c>
      <c r="AE3309" s="80" t="s">
        <v>23</v>
      </c>
      <c r="AF3309" s="80" t="s">
        <v>145</v>
      </c>
      <c r="AG3309" s="80">
        <v>432.48041105270386</v>
      </c>
      <c r="AH3309" s="80" t="s">
        <v>33</v>
      </c>
      <c r="AI3309">
        <f t="shared" si="122"/>
        <v>2021</v>
      </c>
    </row>
    <row r="3310" spans="27:35" x14ac:dyDescent="0.3">
      <c r="AA3310" s="80" t="s">
        <v>157</v>
      </c>
      <c r="AB3310" s="80" t="s">
        <v>147</v>
      </c>
      <c r="AC3310" s="80" t="s">
        <v>57</v>
      </c>
      <c r="AD3310" s="80" t="s">
        <v>116</v>
      </c>
      <c r="AE3310" s="80" t="s">
        <v>22</v>
      </c>
      <c r="AF3310" s="80" t="s">
        <v>145</v>
      </c>
      <c r="AG3310" s="80">
        <v>3020.9711898639798</v>
      </c>
      <c r="AH3310" s="80" t="s">
        <v>33</v>
      </c>
      <c r="AI3310">
        <f t="shared" si="122"/>
        <v>2021</v>
      </c>
    </row>
    <row r="3311" spans="27:35" x14ac:dyDescent="0.3">
      <c r="AA3311" s="80" t="s">
        <v>157</v>
      </c>
      <c r="AB3311" s="80" t="s">
        <v>147</v>
      </c>
      <c r="AC3311" s="80" t="s">
        <v>57</v>
      </c>
      <c r="AD3311" s="80" t="s">
        <v>116</v>
      </c>
      <c r="AE3311" s="80" t="s">
        <v>23</v>
      </c>
      <c r="AF3311" s="80" t="s">
        <v>145</v>
      </c>
      <c r="AG3311" s="80">
        <v>2417.8617448359728</v>
      </c>
      <c r="AH3311" s="80" t="s">
        <v>33</v>
      </c>
      <c r="AI3311">
        <f t="shared" si="122"/>
        <v>2021</v>
      </c>
    </row>
    <row r="3312" spans="27:35" x14ac:dyDescent="0.3">
      <c r="AA3312" s="80" t="s">
        <v>157</v>
      </c>
      <c r="AB3312" s="80" t="s">
        <v>147</v>
      </c>
      <c r="AC3312" s="80" t="s">
        <v>57</v>
      </c>
      <c r="AD3312" s="80" t="s">
        <v>26</v>
      </c>
      <c r="AE3312" s="80" t="s">
        <v>18</v>
      </c>
      <c r="AF3312" s="80" t="s">
        <v>145</v>
      </c>
      <c r="AG3312" s="80">
        <v>8327.4999714121222</v>
      </c>
      <c r="AH3312" s="80" t="s">
        <v>33</v>
      </c>
      <c r="AI3312">
        <f t="shared" si="122"/>
        <v>2021</v>
      </c>
    </row>
    <row r="3313" spans="27:35" x14ac:dyDescent="0.3">
      <c r="AA3313" s="80" t="s">
        <v>157</v>
      </c>
      <c r="AB3313" s="80" t="s">
        <v>147</v>
      </c>
      <c r="AC3313" s="80" t="s">
        <v>57</v>
      </c>
      <c r="AD3313" s="80" t="s">
        <v>26</v>
      </c>
      <c r="AE3313" s="80" t="s">
        <v>18</v>
      </c>
      <c r="AF3313" s="80" t="s">
        <v>158</v>
      </c>
      <c r="AG3313" s="80">
        <v>1322.6129019856453</v>
      </c>
      <c r="AH3313" s="80" t="s">
        <v>33</v>
      </c>
      <c r="AI3313">
        <f t="shared" si="122"/>
        <v>2021</v>
      </c>
    </row>
    <row r="3314" spans="27:35" x14ac:dyDescent="0.3">
      <c r="AA3314" s="80" t="s">
        <v>157</v>
      </c>
      <c r="AB3314" s="80" t="s">
        <v>147</v>
      </c>
      <c r="AC3314" s="80" t="s">
        <v>57</v>
      </c>
      <c r="AD3314" s="80" t="s">
        <v>26</v>
      </c>
      <c r="AE3314" s="80" t="s">
        <v>19</v>
      </c>
      <c r="AF3314" s="80" t="s">
        <v>145</v>
      </c>
      <c r="AG3314" s="80">
        <v>14854.413567326963</v>
      </c>
      <c r="AH3314" s="80" t="s">
        <v>33</v>
      </c>
      <c r="AI3314">
        <f t="shared" si="122"/>
        <v>2021</v>
      </c>
    </row>
    <row r="3315" spans="27:35" x14ac:dyDescent="0.3">
      <c r="AA3315" s="80" t="s">
        <v>157</v>
      </c>
      <c r="AB3315" s="80" t="s">
        <v>147</v>
      </c>
      <c r="AC3315" s="80" t="s">
        <v>57</v>
      </c>
      <c r="AD3315" s="80" t="s">
        <v>26</v>
      </c>
      <c r="AE3315" s="80" t="s">
        <v>19</v>
      </c>
      <c r="AF3315" s="80" t="s">
        <v>158</v>
      </c>
      <c r="AG3315" s="80">
        <v>1508.1900910101831</v>
      </c>
      <c r="AH3315" s="80" t="s">
        <v>33</v>
      </c>
      <c r="AI3315">
        <f t="shared" si="122"/>
        <v>2021</v>
      </c>
    </row>
    <row r="3316" spans="27:35" x14ac:dyDescent="0.3">
      <c r="AA3316" s="80" t="s">
        <v>157</v>
      </c>
      <c r="AB3316" s="80" t="s">
        <v>147</v>
      </c>
      <c r="AC3316" s="80" t="s">
        <v>57</v>
      </c>
      <c r="AD3316" s="80" t="s">
        <v>26</v>
      </c>
      <c r="AE3316" s="80" t="s">
        <v>17</v>
      </c>
      <c r="AF3316" s="80" t="s">
        <v>145</v>
      </c>
      <c r="AG3316" s="80">
        <v>1026.9677390381694</v>
      </c>
      <c r="AH3316" s="80" t="s">
        <v>33</v>
      </c>
      <c r="AI3316">
        <f t="shared" si="122"/>
        <v>2021</v>
      </c>
    </row>
    <row r="3317" spans="27:35" x14ac:dyDescent="0.3">
      <c r="AA3317" s="80" t="s">
        <v>157</v>
      </c>
      <c r="AB3317" s="80" t="s">
        <v>147</v>
      </c>
      <c r="AC3317" s="80" t="s">
        <v>57</v>
      </c>
      <c r="AD3317" s="80" t="s">
        <v>26</v>
      </c>
      <c r="AE3317" s="80" t="s">
        <v>17</v>
      </c>
      <c r="AF3317" s="80" t="s">
        <v>158</v>
      </c>
      <c r="AG3317" s="80">
        <v>125</v>
      </c>
      <c r="AH3317" s="80" t="s">
        <v>33</v>
      </c>
      <c r="AI3317">
        <f t="shared" si="122"/>
        <v>2021</v>
      </c>
    </row>
    <row r="3318" spans="27:35" x14ac:dyDescent="0.3">
      <c r="AA3318" s="80" t="s">
        <v>157</v>
      </c>
      <c r="AB3318" s="80" t="s">
        <v>147</v>
      </c>
      <c r="AC3318" s="80" t="s">
        <v>57</v>
      </c>
      <c r="AD3318" s="80" t="s">
        <v>25</v>
      </c>
      <c r="AE3318" s="80" t="s">
        <v>18</v>
      </c>
      <c r="AF3318" s="80" t="s">
        <v>145</v>
      </c>
      <c r="AG3318" s="80">
        <v>314</v>
      </c>
      <c r="AH3318" s="80" t="s">
        <v>33</v>
      </c>
      <c r="AI3318">
        <f t="shared" si="122"/>
        <v>2021</v>
      </c>
    </row>
    <row r="3319" spans="27:35" x14ac:dyDescent="0.3">
      <c r="AA3319" s="80" t="s">
        <v>157</v>
      </c>
      <c r="AB3319" s="80" t="s">
        <v>147</v>
      </c>
      <c r="AC3319" s="80" t="s">
        <v>57</v>
      </c>
      <c r="AD3319" s="80" t="s">
        <v>25</v>
      </c>
      <c r="AE3319" s="80" t="s">
        <v>18</v>
      </c>
      <c r="AF3319" s="80" t="s">
        <v>158</v>
      </c>
      <c r="AG3319" s="80">
        <v>16</v>
      </c>
      <c r="AH3319" s="80" t="s">
        <v>33</v>
      </c>
      <c r="AI3319">
        <f t="shared" si="122"/>
        <v>2021</v>
      </c>
    </row>
    <row r="3320" spans="27:35" x14ac:dyDescent="0.3">
      <c r="AA3320" s="80" t="s">
        <v>157</v>
      </c>
      <c r="AB3320" s="80" t="s">
        <v>147</v>
      </c>
      <c r="AC3320" s="80" t="s">
        <v>57</v>
      </c>
      <c r="AD3320" s="80" t="s">
        <v>25</v>
      </c>
      <c r="AE3320" s="80" t="s">
        <v>19</v>
      </c>
      <c r="AF3320" s="80" t="s">
        <v>145</v>
      </c>
      <c r="AG3320" s="80">
        <v>2510</v>
      </c>
      <c r="AH3320" s="80" t="s">
        <v>33</v>
      </c>
      <c r="AI3320">
        <f t="shared" si="122"/>
        <v>2021</v>
      </c>
    </row>
    <row r="3321" spans="27:35" x14ac:dyDescent="0.3">
      <c r="AA3321" s="80" t="s">
        <v>157</v>
      </c>
      <c r="AB3321" s="80" t="s">
        <v>147</v>
      </c>
      <c r="AC3321" s="80" t="s">
        <v>57</v>
      </c>
      <c r="AD3321" s="80" t="s">
        <v>25</v>
      </c>
      <c r="AE3321" s="80" t="s">
        <v>19</v>
      </c>
      <c r="AF3321" s="80" t="s">
        <v>158</v>
      </c>
      <c r="AG3321" s="80">
        <v>178</v>
      </c>
      <c r="AH3321" s="80" t="s">
        <v>33</v>
      </c>
      <c r="AI3321">
        <f t="shared" si="122"/>
        <v>2021</v>
      </c>
    </row>
    <row r="3322" spans="27:35" x14ac:dyDescent="0.3">
      <c r="AA3322" s="80" t="s">
        <v>157</v>
      </c>
      <c r="AB3322" s="80" t="s">
        <v>147</v>
      </c>
      <c r="AC3322" s="80" t="s">
        <v>57</v>
      </c>
      <c r="AD3322" s="80" t="s">
        <v>25</v>
      </c>
      <c r="AE3322" s="80" t="s">
        <v>17</v>
      </c>
      <c r="AF3322" s="80" t="s">
        <v>145</v>
      </c>
      <c r="AG3322" s="80">
        <v>956.64516097307205</v>
      </c>
      <c r="AH3322" s="80" t="s">
        <v>33</v>
      </c>
      <c r="AI3322">
        <f t="shared" si="122"/>
        <v>2021</v>
      </c>
    </row>
    <row r="3323" spans="27:35" x14ac:dyDescent="0.3">
      <c r="AA3323" s="80" t="s">
        <v>157</v>
      </c>
      <c r="AB3323" s="80" t="s">
        <v>147</v>
      </c>
      <c r="AC3323" s="80" t="s">
        <v>57</v>
      </c>
      <c r="AD3323" s="80" t="s">
        <v>25</v>
      </c>
      <c r="AE3323" s="80" t="s">
        <v>17</v>
      </c>
      <c r="AF3323" s="80" t="s">
        <v>158</v>
      </c>
      <c r="AG3323" s="80">
        <v>40</v>
      </c>
      <c r="AH3323" s="80" t="s">
        <v>33</v>
      </c>
      <c r="AI3323">
        <f t="shared" si="122"/>
        <v>2021</v>
      </c>
    </row>
    <row r="3324" spans="27:35" x14ac:dyDescent="0.3">
      <c r="AA3324" s="80" t="s">
        <v>157</v>
      </c>
      <c r="AB3324" s="80" t="s">
        <v>147</v>
      </c>
      <c r="AC3324" s="80" t="s">
        <v>57</v>
      </c>
      <c r="AD3324" s="80" t="s">
        <v>16</v>
      </c>
      <c r="AE3324" s="80" t="s">
        <v>18</v>
      </c>
      <c r="AF3324" s="80" t="s">
        <v>145</v>
      </c>
      <c r="AG3324" s="80">
        <v>13818.543414000422</v>
      </c>
      <c r="AH3324" s="80" t="s">
        <v>33</v>
      </c>
      <c r="AI3324">
        <f t="shared" si="122"/>
        <v>2021</v>
      </c>
    </row>
    <row r="3325" spans="27:35" x14ac:dyDescent="0.3">
      <c r="AA3325" s="80" t="s">
        <v>157</v>
      </c>
      <c r="AB3325" s="80" t="s">
        <v>147</v>
      </c>
      <c r="AC3325" s="80" t="s">
        <v>57</v>
      </c>
      <c r="AD3325" s="80" t="s">
        <v>16</v>
      </c>
      <c r="AE3325" s="80" t="s">
        <v>18</v>
      </c>
      <c r="AF3325" s="80" t="s">
        <v>158</v>
      </c>
      <c r="AG3325" s="80">
        <v>10</v>
      </c>
      <c r="AH3325" s="80" t="s">
        <v>33</v>
      </c>
      <c r="AI3325">
        <f t="shared" si="122"/>
        <v>2021</v>
      </c>
    </row>
    <row r="3326" spans="27:35" x14ac:dyDescent="0.3">
      <c r="AA3326" s="80" t="s">
        <v>157</v>
      </c>
      <c r="AB3326" s="80" t="s">
        <v>147</v>
      </c>
      <c r="AC3326" s="80" t="s">
        <v>57</v>
      </c>
      <c r="AD3326" s="80" t="s">
        <v>16</v>
      </c>
      <c r="AE3326" s="80" t="s">
        <v>19</v>
      </c>
      <c r="AF3326" s="80" t="s">
        <v>145</v>
      </c>
      <c r="AG3326" s="80">
        <v>11542.988394152373</v>
      </c>
      <c r="AH3326" s="80" t="s">
        <v>33</v>
      </c>
      <c r="AI3326">
        <f t="shared" si="122"/>
        <v>2021</v>
      </c>
    </row>
    <row r="3327" spans="27:35" x14ac:dyDescent="0.3">
      <c r="AA3327" s="80" t="s">
        <v>157</v>
      </c>
      <c r="AB3327" s="80" t="s">
        <v>147</v>
      </c>
      <c r="AC3327" s="80" t="s">
        <v>57</v>
      </c>
      <c r="AD3327" s="80" t="s">
        <v>16</v>
      </c>
      <c r="AE3327" s="80" t="s">
        <v>19</v>
      </c>
      <c r="AF3327" s="80" t="s">
        <v>158</v>
      </c>
      <c r="AG3327" s="80">
        <v>5</v>
      </c>
      <c r="AH3327" s="80" t="s">
        <v>33</v>
      </c>
      <c r="AI3327">
        <f t="shared" si="122"/>
        <v>2021</v>
      </c>
    </row>
    <row r="3328" spans="27:35" x14ac:dyDescent="0.3">
      <c r="AA3328" s="80" t="s">
        <v>157</v>
      </c>
      <c r="AB3328" s="80" t="s">
        <v>147</v>
      </c>
      <c r="AC3328" s="80" t="s">
        <v>57</v>
      </c>
      <c r="AD3328" s="80" t="s">
        <v>16</v>
      </c>
      <c r="AE3328" s="80" t="s">
        <v>17</v>
      </c>
      <c r="AF3328" s="80" t="s">
        <v>145</v>
      </c>
      <c r="AG3328" s="80">
        <v>7895.1462086811662</v>
      </c>
      <c r="AH3328" s="80" t="s">
        <v>33</v>
      </c>
      <c r="AI3328">
        <f t="shared" si="122"/>
        <v>2021</v>
      </c>
    </row>
    <row r="3329" spans="27:35" x14ac:dyDescent="0.3">
      <c r="AA3329" s="80" t="s">
        <v>157</v>
      </c>
      <c r="AB3329" s="80" t="s">
        <v>147</v>
      </c>
      <c r="AC3329" s="80" t="s">
        <v>57</v>
      </c>
      <c r="AD3329" s="80" t="s">
        <v>13</v>
      </c>
      <c r="AE3329" s="80" t="s">
        <v>5</v>
      </c>
      <c r="AF3329" s="80" t="s">
        <v>145</v>
      </c>
      <c r="AG3329" s="80">
        <v>68.96773798763752</v>
      </c>
      <c r="AH3329" s="80" t="s">
        <v>33</v>
      </c>
      <c r="AI3329">
        <f t="shared" si="122"/>
        <v>2021</v>
      </c>
    </row>
    <row r="3330" spans="27:35" x14ac:dyDescent="0.3">
      <c r="AA3330" s="80" t="s">
        <v>157</v>
      </c>
      <c r="AB3330" s="80" t="s">
        <v>147</v>
      </c>
      <c r="AC3330" s="80" t="s">
        <v>57</v>
      </c>
      <c r="AD3330" s="80" t="s">
        <v>13</v>
      </c>
      <c r="AE3330" s="80" t="s">
        <v>7</v>
      </c>
      <c r="AF3330" s="80" t="s">
        <v>145</v>
      </c>
      <c r="AG3330" s="80">
        <v>24368.736146759242</v>
      </c>
      <c r="AH3330" s="80">
        <v>0.69916064</v>
      </c>
      <c r="AI3330">
        <f t="shared" si="122"/>
        <v>2021</v>
      </c>
    </row>
    <row r="3331" spans="27:35" x14ac:dyDescent="0.3">
      <c r="AA3331" s="80" t="s">
        <v>157</v>
      </c>
      <c r="AB3331" s="80" t="s">
        <v>147</v>
      </c>
      <c r="AC3331" s="80" t="s">
        <v>57</v>
      </c>
      <c r="AD3331" s="80" t="s">
        <v>13</v>
      </c>
      <c r="AE3331" s="80" t="s">
        <v>14</v>
      </c>
      <c r="AF3331" s="80" t="s">
        <v>145</v>
      </c>
      <c r="AG3331" s="80">
        <v>61775.37162463367</v>
      </c>
      <c r="AH3331" s="80">
        <v>1.0315664499999999</v>
      </c>
      <c r="AI3331">
        <f t="shared" si="122"/>
        <v>2021</v>
      </c>
    </row>
    <row r="3332" spans="27:35" x14ac:dyDescent="0.3">
      <c r="AA3332" s="80" t="s">
        <v>157</v>
      </c>
      <c r="AB3332" s="80" t="s">
        <v>147</v>
      </c>
      <c r="AC3332" s="80" t="s">
        <v>57</v>
      </c>
      <c r="AD3332" s="80" t="s">
        <v>13</v>
      </c>
      <c r="AE3332" s="80" t="s">
        <v>6</v>
      </c>
      <c r="AF3332" s="80" t="s">
        <v>145</v>
      </c>
      <c r="AG3332" s="80">
        <v>439.67741900682449</v>
      </c>
      <c r="AH3332" s="80" t="s">
        <v>33</v>
      </c>
      <c r="AI3332">
        <f t="shared" si="122"/>
        <v>2021</v>
      </c>
    </row>
    <row r="3333" spans="27:35" x14ac:dyDescent="0.3">
      <c r="AA3333" s="80" t="s">
        <v>157</v>
      </c>
      <c r="AB3333" s="80" t="s">
        <v>147</v>
      </c>
      <c r="AC3333" s="80" t="s">
        <v>57</v>
      </c>
      <c r="AD3333" s="80" t="s">
        <v>15</v>
      </c>
      <c r="AE3333" s="80" t="s">
        <v>14</v>
      </c>
      <c r="AF3333" s="80" t="s">
        <v>145</v>
      </c>
      <c r="AG3333" s="80">
        <v>47207.421607773751</v>
      </c>
      <c r="AH3333" s="80">
        <v>0.99891231000000003</v>
      </c>
      <c r="AI3333">
        <f t="shared" si="122"/>
        <v>2021</v>
      </c>
    </row>
    <row r="3334" spans="27:35" x14ac:dyDescent="0.3">
      <c r="AA3334" s="80" t="s">
        <v>157</v>
      </c>
      <c r="AB3334" s="80" t="s">
        <v>147</v>
      </c>
      <c r="AC3334" s="80" t="s">
        <v>57</v>
      </c>
      <c r="AD3334" s="80" t="s">
        <v>15</v>
      </c>
      <c r="AE3334" s="80" t="s">
        <v>14</v>
      </c>
      <c r="AF3334" s="80" t="s">
        <v>158</v>
      </c>
      <c r="AG3334" s="80">
        <v>6</v>
      </c>
      <c r="AH3334" s="80">
        <v>5.2391627300000003</v>
      </c>
      <c r="AI3334">
        <f t="shared" si="122"/>
        <v>2021</v>
      </c>
    </row>
    <row r="3335" spans="27:35" x14ac:dyDescent="0.3">
      <c r="AA3335" s="80" t="s">
        <v>157</v>
      </c>
      <c r="AB3335" s="80" t="s">
        <v>147</v>
      </c>
      <c r="AC3335" s="80" t="s">
        <v>57</v>
      </c>
      <c r="AD3335" s="80" t="s">
        <v>15</v>
      </c>
      <c r="AE3335" s="80" t="s">
        <v>12</v>
      </c>
      <c r="AF3335" s="80" t="s">
        <v>145</v>
      </c>
      <c r="AG3335" s="80">
        <v>1878.2142850011587</v>
      </c>
      <c r="AH3335" s="80">
        <v>0.53250772000000002</v>
      </c>
      <c r="AI3335">
        <f t="shared" si="122"/>
        <v>2021</v>
      </c>
    </row>
    <row r="3336" spans="27:35" x14ac:dyDescent="0.3">
      <c r="AA3336" s="80" t="s">
        <v>157</v>
      </c>
      <c r="AB3336" s="80" t="s">
        <v>147</v>
      </c>
      <c r="AC3336" s="80" t="s">
        <v>57</v>
      </c>
      <c r="AD3336" s="80" t="s">
        <v>4</v>
      </c>
      <c r="AE3336" s="80" t="s">
        <v>5</v>
      </c>
      <c r="AF3336" s="80" t="s">
        <v>145</v>
      </c>
      <c r="AG3336" s="80">
        <v>12389.212485723197</v>
      </c>
      <c r="AH3336" s="80" t="s">
        <v>33</v>
      </c>
      <c r="AI3336">
        <f t="shared" si="122"/>
        <v>2021</v>
      </c>
    </row>
    <row r="3337" spans="27:35" x14ac:dyDescent="0.3">
      <c r="AA3337" s="80" t="s">
        <v>157</v>
      </c>
      <c r="AB3337" s="80" t="s">
        <v>147</v>
      </c>
      <c r="AC3337" s="80" t="s">
        <v>57</v>
      </c>
      <c r="AD3337" s="80" t="s">
        <v>4</v>
      </c>
      <c r="AE3337" s="80" t="s">
        <v>7</v>
      </c>
      <c r="AF3337" s="80" t="s">
        <v>145</v>
      </c>
      <c r="AG3337" s="80">
        <v>660483.1196933873</v>
      </c>
      <c r="AH3337" s="80">
        <v>0.82471353999999997</v>
      </c>
      <c r="AI3337">
        <f t="shared" si="122"/>
        <v>2021</v>
      </c>
    </row>
    <row r="3338" spans="27:35" x14ac:dyDescent="0.3">
      <c r="AA3338" s="80" t="s">
        <v>157</v>
      </c>
      <c r="AB3338" s="80" t="s">
        <v>147</v>
      </c>
      <c r="AC3338" s="80" t="s">
        <v>57</v>
      </c>
      <c r="AD3338" s="80" t="s">
        <v>4</v>
      </c>
      <c r="AE3338" s="80" t="s">
        <v>8</v>
      </c>
      <c r="AF3338" s="80" t="s">
        <v>145</v>
      </c>
      <c r="AG3338" s="80">
        <v>299033.15579179302</v>
      </c>
      <c r="AH3338" s="80">
        <v>1.3770761</v>
      </c>
      <c r="AI3338">
        <f t="shared" ref="AI3338:AI3401" si="123">VALUE(LEFT(AA3338,4))</f>
        <v>2021</v>
      </c>
    </row>
    <row r="3339" spans="27:35" x14ac:dyDescent="0.3">
      <c r="AA3339" s="80" t="s">
        <v>157</v>
      </c>
      <c r="AB3339" s="80" t="s">
        <v>147</v>
      </c>
      <c r="AC3339" s="80" t="s">
        <v>57</v>
      </c>
      <c r="AD3339" s="80" t="s">
        <v>4</v>
      </c>
      <c r="AE3339" s="80" t="s">
        <v>9</v>
      </c>
      <c r="AF3339" s="80" t="s">
        <v>145</v>
      </c>
      <c r="AG3339" s="80">
        <v>173740.99042215198</v>
      </c>
      <c r="AH3339" s="80">
        <v>0.91286703999999996</v>
      </c>
      <c r="AI3339">
        <f t="shared" si="123"/>
        <v>2021</v>
      </c>
    </row>
    <row r="3340" spans="27:35" x14ac:dyDescent="0.3">
      <c r="AA3340" s="80" t="s">
        <v>157</v>
      </c>
      <c r="AB3340" s="80" t="s">
        <v>147</v>
      </c>
      <c r="AC3340" s="80" t="s">
        <v>57</v>
      </c>
      <c r="AD3340" s="80" t="s">
        <v>4</v>
      </c>
      <c r="AE3340" s="80" t="s">
        <v>6</v>
      </c>
      <c r="AF3340" s="80" t="s">
        <v>145</v>
      </c>
      <c r="AG3340" s="80">
        <v>42889.444513026625</v>
      </c>
      <c r="AH3340" s="80" t="s">
        <v>33</v>
      </c>
      <c r="AI3340">
        <f t="shared" si="123"/>
        <v>2021</v>
      </c>
    </row>
    <row r="3341" spans="27:35" x14ac:dyDescent="0.3">
      <c r="AA3341" s="80" t="s">
        <v>157</v>
      </c>
      <c r="AB3341" s="80" t="s">
        <v>147</v>
      </c>
      <c r="AC3341" s="80" t="s">
        <v>57</v>
      </c>
      <c r="AD3341" s="80" t="s">
        <v>4</v>
      </c>
      <c r="AE3341" s="80" t="s">
        <v>10</v>
      </c>
      <c r="AF3341" s="80" t="s">
        <v>145</v>
      </c>
      <c r="AG3341" s="80">
        <v>5489.7199807241559</v>
      </c>
      <c r="AH3341" s="80">
        <v>2.76295745</v>
      </c>
      <c r="AI3341">
        <f t="shared" si="123"/>
        <v>2021</v>
      </c>
    </row>
    <row r="3342" spans="27:35" x14ac:dyDescent="0.3">
      <c r="AA3342" s="80" t="s">
        <v>157</v>
      </c>
      <c r="AB3342" s="80" t="s">
        <v>147</v>
      </c>
      <c r="AC3342" s="80" t="s">
        <v>57</v>
      </c>
      <c r="AD3342" s="80" t="s">
        <v>11</v>
      </c>
      <c r="AE3342" s="80" t="s">
        <v>8</v>
      </c>
      <c r="AF3342" s="80" t="s">
        <v>145</v>
      </c>
      <c r="AG3342" s="80">
        <v>59642.928271714598</v>
      </c>
      <c r="AH3342" s="80">
        <v>1.0329676800000001</v>
      </c>
      <c r="AI3342">
        <f t="shared" si="123"/>
        <v>2021</v>
      </c>
    </row>
    <row r="3343" spans="27:35" x14ac:dyDescent="0.3">
      <c r="AA3343" s="80" t="s">
        <v>157</v>
      </c>
      <c r="AB3343" s="80" t="s">
        <v>147</v>
      </c>
      <c r="AC3343" s="80" t="s">
        <v>57</v>
      </c>
      <c r="AD3343" s="80" t="s">
        <v>11</v>
      </c>
      <c r="AE3343" s="80" t="s">
        <v>9</v>
      </c>
      <c r="AF3343" s="80" t="s">
        <v>145</v>
      </c>
      <c r="AG3343" s="80">
        <v>15997.233806811273</v>
      </c>
      <c r="AH3343" s="80">
        <v>0.72930768999999995</v>
      </c>
      <c r="AI3343">
        <f t="shared" si="123"/>
        <v>2021</v>
      </c>
    </row>
    <row r="3344" spans="27:35" x14ac:dyDescent="0.3">
      <c r="AA3344" s="80" t="s">
        <v>157</v>
      </c>
      <c r="AB3344" s="80" t="s">
        <v>147</v>
      </c>
      <c r="AC3344" s="80" t="s">
        <v>57</v>
      </c>
      <c r="AD3344" s="80" t="s">
        <v>11</v>
      </c>
      <c r="AE3344" s="80" t="s">
        <v>10</v>
      </c>
      <c r="AF3344" s="80" t="s">
        <v>145</v>
      </c>
      <c r="AG3344" s="80">
        <v>867.49423493817449</v>
      </c>
      <c r="AH3344" s="80">
        <v>2.0324459199999998</v>
      </c>
      <c r="AI3344">
        <f t="shared" si="123"/>
        <v>2021</v>
      </c>
    </row>
    <row r="3345" spans="27:35" x14ac:dyDescent="0.3">
      <c r="AA3345" s="80" t="s">
        <v>157</v>
      </c>
      <c r="AB3345" s="80" t="s">
        <v>147</v>
      </c>
      <c r="AC3345" s="80" t="s">
        <v>57</v>
      </c>
      <c r="AD3345" s="80" t="s">
        <v>11</v>
      </c>
      <c r="AE3345" s="80" t="s">
        <v>12</v>
      </c>
      <c r="AF3345" s="80" t="s">
        <v>145</v>
      </c>
      <c r="AG3345" s="80">
        <v>6171.3191198371351</v>
      </c>
      <c r="AH3345" s="80">
        <v>0.70300834999999995</v>
      </c>
      <c r="AI3345">
        <f t="shared" si="123"/>
        <v>2021</v>
      </c>
    </row>
    <row r="3346" spans="27:35" x14ac:dyDescent="0.3">
      <c r="AA3346" s="80" t="s">
        <v>157</v>
      </c>
      <c r="AB3346" s="80" t="s">
        <v>147</v>
      </c>
      <c r="AC3346" s="80" t="s">
        <v>58</v>
      </c>
      <c r="AD3346" s="80" t="s">
        <v>27</v>
      </c>
      <c r="AE3346" s="80" t="s">
        <v>28</v>
      </c>
      <c r="AF3346" s="80" t="s">
        <v>145</v>
      </c>
      <c r="AG3346" s="80">
        <v>754.51612794399261</v>
      </c>
      <c r="AH3346" s="80" t="s">
        <v>33</v>
      </c>
      <c r="AI3346">
        <f t="shared" si="123"/>
        <v>2021</v>
      </c>
    </row>
    <row r="3347" spans="27:35" x14ac:dyDescent="0.3">
      <c r="AA3347" s="80" t="s">
        <v>157</v>
      </c>
      <c r="AB3347" s="80" t="s">
        <v>147</v>
      </c>
      <c r="AC3347" s="80" t="s">
        <v>58</v>
      </c>
      <c r="AD3347" s="80" t="s">
        <v>20</v>
      </c>
      <c r="AE3347" s="80" t="s">
        <v>5</v>
      </c>
      <c r="AF3347" s="80" t="s">
        <v>145</v>
      </c>
      <c r="AG3347" s="80">
        <v>55</v>
      </c>
      <c r="AH3347" s="80" t="s">
        <v>33</v>
      </c>
      <c r="AI3347">
        <f t="shared" si="123"/>
        <v>2021</v>
      </c>
    </row>
    <row r="3348" spans="27:35" x14ac:dyDescent="0.3">
      <c r="AA3348" s="80" t="s">
        <v>157</v>
      </c>
      <c r="AB3348" s="80" t="s">
        <v>147</v>
      </c>
      <c r="AC3348" s="80" t="s">
        <v>58</v>
      </c>
      <c r="AD3348" s="80" t="s">
        <v>20</v>
      </c>
      <c r="AE3348" s="80" t="s">
        <v>7</v>
      </c>
      <c r="AF3348" s="80" t="s">
        <v>145</v>
      </c>
      <c r="AG3348" s="80">
        <v>15739.490770746022</v>
      </c>
      <c r="AH3348" s="80" t="s">
        <v>33</v>
      </c>
      <c r="AI3348">
        <f t="shared" si="123"/>
        <v>2021</v>
      </c>
    </row>
    <row r="3349" spans="27:35" x14ac:dyDescent="0.3">
      <c r="AA3349" s="80" t="s">
        <v>157</v>
      </c>
      <c r="AB3349" s="80" t="s">
        <v>147</v>
      </c>
      <c r="AC3349" s="80" t="s">
        <v>58</v>
      </c>
      <c r="AD3349" s="80" t="s">
        <v>20</v>
      </c>
      <c r="AE3349" s="80" t="s">
        <v>14</v>
      </c>
      <c r="AF3349" s="80" t="s">
        <v>145</v>
      </c>
      <c r="AG3349" s="80">
        <v>4967.3260299265385</v>
      </c>
      <c r="AH3349" s="80" t="s">
        <v>33</v>
      </c>
      <c r="AI3349">
        <f t="shared" si="123"/>
        <v>2021</v>
      </c>
    </row>
    <row r="3350" spans="27:35" x14ac:dyDescent="0.3">
      <c r="AA3350" s="80" t="s">
        <v>157</v>
      </c>
      <c r="AB3350" s="80" t="s">
        <v>147</v>
      </c>
      <c r="AC3350" s="80" t="s">
        <v>58</v>
      </c>
      <c r="AD3350" s="80" t="s">
        <v>20</v>
      </c>
      <c r="AE3350" s="80" t="s">
        <v>6</v>
      </c>
      <c r="AF3350" s="80" t="s">
        <v>145</v>
      </c>
      <c r="AG3350" s="80">
        <v>668.67857098579407</v>
      </c>
      <c r="AH3350" s="80" t="s">
        <v>33</v>
      </c>
      <c r="AI3350">
        <f t="shared" si="123"/>
        <v>2021</v>
      </c>
    </row>
    <row r="3351" spans="27:35" x14ac:dyDescent="0.3">
      <c r="AA3351" s="80" t="s">
        <v>157</v>
      </c>
      <c r="AB3351" s="80" t="s">
        <v>147</v>
      </c>
      <c r="AC3351" s="80" t="s">
        <v>58</v>
      </c>
      <c r="AD3351" s="80" t="s">
        <v>24</v>
      </c>
      <c r="AE3351" s="80" t="s">
        <v>22</v>
      </c>
      <c r="AF3351" s="80" t="s">
        <v>145</v>
      </c>
      <c r="AG3351" s="80">
        <v>690.51266805455089</v>
      </c>
      <c r="AH3351" s="80" t="s">
        <v>33</v>
      </c>
      <c r="AI3351">
        <f t="shared" si="123"/>
        <v>2021</v>
      </c>
    </row>
    <row r="3352" spans="27:35" x14ac:dyDescent="0.3">
      <c r="AA3352" s="80" t="s">
        <v>157</v>
      </c>
      <c r="AB3352" s="80" t="s">
        <v>147</v>
      </c>
      <c r="AC3352" s="80" t="s">
        <v>58</v>
      </c>
      <c r="AD3352" s="80" t="s">
        <v>24</v>
      </c>
      <c r="AE3352" s="80" t="s">
        <v>23</v>
      </c>
      <c r="AF3352" s="80" t="s">
        <v>145</v>
      </c>
      <c r="AG3352" s="80">
        <v>496.64515995979309</v>
      </c>
      <c r="AH3352" s="80" t="s">
        <v>33</v>
      </c>
      <c r="AI3352">
        <f t="shared" si="123"/>
        <v>2021</v>
      </c>
    </row>
    <row r="3353" spans="27:35" x14ac:dyDescent="0.3">
      <c r="AA3353" s="80" t="s">
        <v>157</v>
      </c>
      <c r="AB3353" s="80" t="s">
        <v>147</v>
      </c>
      <c r="AC3353" s="80" t="s">
        <v>58</v>
      </c>
      <c r="AD3353" s="80" t="s">
        <v>116</v>
      </c>
      <c r="AE3353" s="80" t="s">
        <v>22</v>
      </c>
      <c r="AF3353" s="80" t="s">
        <v>145</v>
      </c>
      <c r="AG3353" s="80">
        <v>3047.4043688625097</v>
      </c>
      <c r="AH3353" s="80" t="s">
        <v>33</v>
      </c>
      <c r="AI3353">
        <f t="shared" si="123"/>
        <v>2021</v>
      </c>
    </row>
    <row r="3354" spans="27:35" x14ac:dyDescent="0.3">
      <c r="AA3354" s="80" t="s">
        <v>157</v>
      </c>
      <c r="AB3354" s="80" t="s">
        <v>147</v>
      </c>
      <c r="AC3354" s="80" t="s">
        <v>58</v>
      </c>
      <c r="AD3354" s="80" t="s">
        <v>116</v>
      </c>
      <c r="AE3354" s="80" t="s">
        <v>23</v>
      </c>
      <c r="AF3354" s="80" t="s">
        <v>145</v>
      </c>
      <c r="AG3354" s="80">
        <v>2489.777645856142</v>
      </c>
      <c r="AH3354" s="80" t="s">
        <v>33</v>
      </c>
      <c r="AI3354">
        <f t="shared" si="123"/>
        <v>2021</v>
      </c>
    </row>
    <row r="3355" spans="27:35" x14ac:dyDescent="0.3">
      <c r="AA3355" s="80" t="s">
        <v>157</v>
      </c>
      <c r="AB3355" s="80" t="s">
        <v>147</v>
      </c>
      <c r="AC3355" s="80" t="s">
        <v>58</v>
      </c>
      <c r="AD3355" s="80" t="s">
        <v>26</v>
      </c>
      <c r="AE3355" s="80" t="s">
        <v>18</v>
      </c>
      <c r="AF3355" s="80" t="s">
        <v>145</v>
      </c>
      <c r="AG3355" s="80">
        <v>6436.638235155493</v>
      </c>
      <c r="AH3355" s="80" t="s">
        <v>33</v>
      </c>
      <c r="AI3355">
        <f t="shared" si="123"/>
        <v>2021</v>
      </c>
    </row>
    <row r="3356" spans="27:35" x14ac:dyDescent="0.3">
      <c r="AA3356" s="80" t="s">
        <v>157</v>
      </c>
      <c r="AB3356" s="80" t="s">
        <v>147</v>
      </c>
      <c r="AC3356" s="80" t="s">
        <v>58</v>
      </c>
      <c r="AD3356" s="80" t="s">
        <v>26</v>
      </c>
      <c r="AE3356" s="80" t="s">
        <v>18</v>
      </c>
      <c r="AF3356" s="80" t="s">
        <v>158</v>
      </c>
      <c r="AG3356" s="80">
        <v>1016.9354820251465</v>
      </c>
      <c r="AH3356" s="80" t="s">
        <v>33</v>
      </c>
      <c r="AI3356">
        <f t="shared" si="123"/>
        <v>2021</v>
      </c>
    </row>
    <row r="3357" spans="27:35" x14ac:dyDescent="0.3">
      <c r="AA3357" s="80" t="s">
        <v>157</v>
      </c>
      <c r="AB3357" s="80" t="s">
        <v>147</v>
      </c>
      <c r="AC3357" s="80" t="s">
        <v>58</v>
      </c>
      <c r="AD3357" s="80" t="s">
        <v>26</v>
      </c>
      <c r="AE3357" s="80" t="s">
        <v>19</v>
      </c>
      <c r="AF3357" s="80" t="s">
        <v>145</v>
      </c>
      <c r="AG3357" s="80">
        <v>11946.934315938503</v>
      </c>
      <c r="AH3357" s="80" t="s">
        <v>33</v>
      </c>
      <c r="AI3357">
        <f t="shared" si="123"/>
        <v>2021</v>
      </c>
    </row>
    <row r="3358" spans="27:35" x14ac:dyDescent="0.3">
      <c r="AA3358" s="80" t="s">
        <v>157</v>
      </c>
      <c r="AB3358" s="80" t="s">
        <v>147</v>
      </c>
      <c r="AC3358" s="80" t="s">
        <v>58</v>
      </c>
      <c r="AD3358" s="80" t="s">
        <v>26</v>
      </c>
      <c r="AE3358" s="80" t="s">
        <v>19</v>
      </c>
      <c r="AF3358" s="80" t="s">
        <v>158</v>
      </c>
      <c r="AG3358" s="80">
        <v>1143.0322580002248</v>
      </c>
      <c r="AH3358" s="80" t="s">
        <v>33</v>
      </c>
      <c r="AI3358">
        <f t="shared" si="123"/>
        <v>2021</v>
      </c>
    </row>
    <row r="3359" spans="27:35" x14ac:dyDescent="0.3">
      <c r="AA3359" s="80" t="s">
        <v>157</v>
      </c>
      <c r="AB3359" s="80" t="s">
        <v>147</v>
      </c>
      <c r="AC3359" s="80" t="s">
        <v>58</v>
      </c>
      <c r="AD3359" s="80" t="s">
        <v>26</v>
      </c>
      <c r="AE3359" s="80" t="s">
        <v>17</v>
      </c>
      <c r="AF3359" s="80" t="s">
        <v>145</v>
      </c>
      <c r="AG3359" s="80">
        <v>870.2903219461441</v>
      </c>
      <c r="AH3359" s="80" t="s">
        <v>33</v>
      </c>
      <c r="AI3359">
        <f t="shared" si="123"/>
        <v>2021</v>
      </c>
    </row>
    <row r="3360" spans="27:35" x14ac:dyDescent="0.3">
      <c r="AA3360" s="80" t="s">
        <v>157</v>
      </c>
      <c r="AB3360" s="80" t="s">
        <v>147</v>
      </c>
      <c r="AC3360" s="80" t="s">
        <v>58</v>
      </c>
      <c r="AD3360" s="80" t="s">
        <v>26</v>
      </c>
      <c r="AE3360" s="80" t="s">
        <v>17</v>
      </c>
      <c r="AF3360" s="80" t="s">
        <v>158</v>
      </c>
      <c r="AG3360" s="80">
        <v>87.967741012573242</v>
      </c>
      <c r="AH3360" s="80" t="s">
        <v>33</v>
      </c>
      <c r="AI3360">
        <f t="shared" si="123"/>
        <v>2021</v>
      </c>
    </row>
    <row r="3361" spans="27:35" x14ac:dyDescent="0.3">
      <c r="AA3361" s="80" t="s">
        <v>157</v>
      </c>
      <c r="AB3361" s="80" t="s">
        <v>147</v>
      </c>
      <c r="AC3361" s="80" t="s">
        <v>58</v>
      </c>
      <c r="AD3361" s="80" t="s">
        <v>25</v>
      </c>
      <c r="AE3361" s="80" t="s">
        <v>18</v>
      </c>
      <c r="AF3361" s="80" t="s">
        <v>145</v>
      </c>
      <c r="AG3361" s="80">
        <v>203</v>
      </c>
      <c r="AH3361" s="80" t="s">
        <v>33</v>
      </c>
      <c r="AI3361">
        <f t="shared" si="123"/>
        <v>2021</v>
      </c>
    </row>
    <row r="3362" spans="27:35" x14ac:dyDescent="0.3">
      <c r="AA3362" s="80" t="s">
        <v>157</v>
      </c>
      <c r="AB3362" s="80" t="s">
        <v>147</v>
      </c>
      <c r="AC3362" s="80" t="s">
        <v>58</v>
      </c>
      <c r="AD3362" s="80" t="s">
        <v>25</v>
      </c>
      <c r="AE3362" s="80" t="s">
        <v>18</v>
      </c>
      <c r="AF3362" s="80" t="s">
        <v>158</v>
      </c>
      <c r="AG3362" s="80">
        <v>9</v>
      </c>
      <c r="AH3362" s="80" t="s">
        <v>33</v>
      </c>
      <c r="AI3362">
        <f t="shared" si="123"/>
        <v>2021</v>
      </c>
    </row>
    <row r="3363" spans="27:35" x14ac:dyDescent="0.3">
      <c r="AA3363" s="80" t="s">
        <v>157</v>
      </c>
      <c r="AB3363" s="80" t="s">
        <v>147</v>
      </c>
      <c r="AC3363" s="80" t="s">
        <v>58</v>
      </c>
      <c r="AD3363" s="80" t="s">
        <v>25</v>
      </c>
      <c r="AE3363" s="80" t="s">
        <v>19</v>
      </c>
      <c r="AF3363" s="80" t="s">
        <v>145</v>
      </c>
      <c r="AG3363" s="80">
        <v>1662.6451609730721</v>
      </c>
      <c r="AH3363" s="80" t="s">
        <v>33</v>
      </c>
      <c r="AI3363">
        <f t="shared" si="123"/>
        <v>2021</v>
      </c>
    </row>
    <row r="3364" spans="27:35" x14ac:dyDescent="0.3">
      <c r="AA3364" s="80" t="s">
        <v>157</v>
      </c>
      <c r="AB3364" s="80" t="s">
        <v>147</v>
      </c>
      <c r="AC3364" s="80" t="s">
        <v>58</v>
      </c>
      <c r="AD3364" s="80" t="s">
        <v>25</v>
      </c>
      <c r="AE3364" s="80" t="s">
        <v>19</v>
      </c>
      <c r="AF3364" s="80" t="s">
        <v>158</v>
      </c>
      <c r="AG3364" s="80">
        <v>125</v>
      </c>
      <c r="AH3364" s="80" t="s">
        <v>33</v>
      </c>
      <c r="AI3364">
        <f t="shared" si="123"/>
        <v>2021</v>
      </c>
    </row>
    <row r="3365" spans="27:35" x14ac:dyDescent="0.3">
      <c r="AA3365" s="80" t="s">
        <v>157</v>
      </c>
      <c r="AB3365" s="80" t="s">
        <v>147</v>
      </c>
      <c r="AC3365" s="80" t="s">
        <v>58</v>
      </c>
      <c r="AD3365" s="80" t="s">
        <v>25</v>
      </c>
      <c r="AE3365" s="80" t="s">
        <v>17</v>
      </c>
      <c r="AF3365" s="80" t="s">
        <v>145</v>
      </c>
      <c r="AG3365" s="80">
        <v>809.2903219461441</v>
      </c>
      <c r="AH3365" s="80" t="s">
        <v>33</v>
      </c>
      <c r="AI3365">
        <f t="shared" si="123"/>
        <v>2021</v>
      </c>
    </row>
    <row r="3366" spans="27:35" x14ac:dyDescent="0.3">
      <c r="AA3366" s="80" t="s">
        <v>157</v>
      </c>
      <c r="AB3366" s="80" t="s">
        <v>147</v>
      </c>
      <c r="AC3366" s="80" t="s">
        <v>58</v>
      </c>
      <c r="AD3366" s="80" t="s">
        <v>25</v>
      </c>
      <c r="AE3366" s="80" t="s">
        <v>17</v>
      </c>
      <c r="AF3366" s="80" t="s">
        <v>158</v>
      </c>
      <c r="AG3366" s="80">
        <v>39</v>
      </c>
      <c r="AH3366" s="80" t="s">
        <v>33</v>
      </c>
      <c r="AI3366">
        <f t="shared" si="123"/>
        <v>2021</v>
      </c>
    </row>
    <row r="3367" spans="27:35" x14ac:dyDescent="0.3">
      <c r="AA3367" s="80" t="s">
        <v>157</v>
      </c>
      <c r="AB3367" s="80" t="s">
        <v>147</v>
      </c>
      <c r="AC3367" s="80" t="s">
        <v>58</v>
      </c>
      <c r="AD3367" s="80" t="s">
        <v>16</v>
      </c>
      <c r="AE3367" s="80" t="s">
        <v>18</v>
      </c>
      <c r="AF3367" s="80" t="s">
        <v>145</v>
      </c>
      <c r="AG3367" s="80">
        <v>13916.87062253803</v>
      </c>
      <c r="AH3367" s="80" t="s">
        <v>33</v>
      </c>
      <c r="AI3367">
        <f t="shared" si="123"/>
        <v>2021</v>
      </c>
    </row>
    <row r="3368" spans="27:35" x14ac:dyDescent="0.3">
      <c r="AA3368" s="80" t="s">
        <v>157</v>
      </c>
      <c r="AB3368" s="80" t="s">
        <v>147</v>
      </c>
      <c r="AC3368" s="80" t="s">
        <v>58</v>
      </c>
      <c r="AD3368" s="80" t="s">
        <v>16</v>
      </c>
      <c r="AE3368" s="80" t="s">
        <v>18</v>
      </c>
      <c r="AF3368" s="80" t="s">
        <v>158</v>
      </c>
      <c r="AG3368" s="80">
        <v>9</v>
      </c>
      <c r="AH3368" s="80" t="s">
        <v>33</v>
      </c>
      <c r="AI3368">
        <f t="shared" si="123"/>
        <v>2021</v>
      </c>
    </row>
    <row r="3369" spans="27:35" x14ac:dyDescent="0.3">
      <c r="AA3369" s="80" t="s">
        <v>157</v>
      </c>
      <c r="AB3369" s="80" t="s">
        <v>147</v>
      </c>
      <c r="AC3369" s="80" t="s">
        <v>58</v>
      </c>
      <c r="AD3369" s="80" t="s">
        <v>16</v>
      </c>
      <c r="AE3369" s="80" t="s">
        <v>19</v>
      </c>
      <c r="AF3369" s="80" t="s">
        <v>145</v>
      </c>
      <c r="AG3369" s="80">
        <v>9327.435416072607</v>
      </c>
      <c r="AH3369" s="80" t="s">
        <v>33</v>
      </c>
      <c r="AI3369">
        <f t="shared" si="123"/>
        <v>2021</v>
      </c>
    </row>
    <row r="3370" spans="27:35" x14ac:dyDescent="0.3">
      <c r="AA3370" s="80" t="s">
        <v>157</v>
      </c>
      <c r="AB3370" s="80" t="s">
        <v>147</v>
      </c>
      <c r="AC3370" s="80" t="s">
        <v>58</v>
      </c>
      <c r="AD3370" s="80" t="s">
        <v>16</v>
      </c>
      <c r="AE3370" s="80" t="s">
        <v>19</v>
      </c>
      <c r="AF3370" s="80" t="s">
        <v>158</v>
      </c>
      <c r="AG3370" s="80">
        <v>3</v>
      </c>
      <c r="AH3370" s="80" t="s">
        <v>33</v>
      </c>
      <c r="AI3370">
        <f t="shared" si="123"/>
        <v>2021</v>
      </c>
    </row>
    <row r="3371" spans="27:35" x14ac:dyDescent="0.3">
      <c r="AA3371" s="80" t="s">
        <v>157</v>
      </c>
      <c r="AB3371" s="80" t="s">
        <v>147</v>
      </c>
      <c r="AC3371" s="80" t="s">
        <v>58</v>
      </c>
      <c r="AD3371" s="80" t="s">
        <v>16</v>
      </c>
      <c r="AE3371" s="80" t="s">
        <v>17</v>
      </c>
      <c r="AF3371" s="80" t="s">
        <v>145</v>
      </c>
      <c r="AG3371" s="80">
        <v>7507.0874615572393</v>
      </c>
      <c r="AH3371" s="80" t="s">
        <v>33</v>
      </c>
      <c r="AI3371">
        <f t="shared" si="123"/>
        <v>2021</v>
      </c>
    </row>
    <row r="3372" spans="27:35" x14ac:dyDescent="0.3">
      <c r="AA3372" s="80" t="s">
        <v>157</v>
      </c>
      <c r="AB3372" s="80" t="s">
        <v>147</v>
      </c>
      <c r="AC3372" s="80" t="s">
        <v>58</v>
      </c>
      <c r="AD3372" s="80" t="s">
        <v>16</v>
      </c>
      <c r="AE3372" s="80" t="s">
        <v>17</v>
      </c>
      <c r="AF3372" s="80" t="s">
        <v>158</v>
      </c>
      <c r="AG3372" s="80">
        <v>2</v>
      </c>
      <c r="AH3372" s="80" t="s">
        <v>33</v>
      </c>
      <c r="AI3372">
        <f t="shared" si="123"/>
        <v>2021</v>
      </c>
    </row>
    <row r="3373" spans="27:35" x14ac:dyDescent="0.3">
      <c r="AA3373" s="80" t="s">
        <v>157</v>
      </c>
      <c r="AB3373" s="80" t="s">
        <v>147</v>
      </c>
      <c r="AC3373" s="80" t="s">
        <v>58</v>
      </c>
      <c r="AD3373" s="80" t="s">
        <v>13</v>
      </c>
      <c r="AE3373" s="80" t="s">
        <v>5</v>
      </c>
      <c r="AF3373" s="80" t="s">
        <v>145</v>
      </c>
      <c r="AG3373" s="80">
        <v>55.150918066501617</v>
      </c>
      <c r="AH3373" s="80" t="s">
        <v>33</v>
      </c>
      <c r="AI3373">
        <f t="shared" si="123"/>
        <v>2021</v>
      </c>
    </row>
    <row r="3374" spans="27:35" x14ac:dyDescent="0.3">
      <c r="AA3374" s="80" t="s">
        <v>157</v>
      </c>
      <c r="AB3374" s="80" t="s">
        <v>147</v>
      </c>
      <c r="AC3374" s="80" t="s">
        <v>58</v>
      </c>
      <c r="AD3374" s="80" t="s">
        <v>13</v>
      </c>
      <c r="AE3374" s="80" t="s">
        <v>7</v>
      </c>
      <c r="AF3374" s="80" t="s">
        <v>145</v>
      </c>
      <c r="AG3374" s="80">
        <v>24212.743056673557</v>
      </c>
      <c r="AH3374" s="80">
        <v>0.73176775000000005</v>
      </c>
      <c r="AI3374">
        <f t="shared" si="123"/>
        <v>2021</v>
      </c>
    </row>
    <row r="3375" spans="27:35" x14ac:dyDescent="0.3">
      <c r="AA3375" s="80" t="s">
        <v>157</v>
      </c>
      <c r="AB3375" s="80" t="s">
        <v>147</v>
      </c>
      <c r="AC3375" s="80" t="s">
        <v>58</v>
      </c>
      <c r="AD3375" s="80" t="s">
        <v>13</v>
      </c>
      <c r="AE3375" s="80" t="s">
        <v>14</v>
      </c>
      <c r="AF3375" s="80" t="s">
        <v>145</v>
      </c>
      <c r="AG3375" s="80">
        <v>59431.532877352089</v>
      </c>
      <c r="AH3375" s="80">
        <v>1.07088508</v>
      </c>
      <c r="AI3375">
        <f t="shared" si="123"/>
        <v>2021</v>
      </c>
    </row>
    <row r="3376" spans="27:35" x14ac:dyDescent="0.3">
      <c r="AA3376" s="80" t="s">
        <v>157</v>
      </c>
      <c r="AB3376" s="80" t="s">
        <v>147</v>
      </c>
      <c r="AC3376" s="80" t="s">
        <v>58</v>
      </c>
      <c r="AD3376" s="80" t="s">
        <v>13</v>
      </c>
      <c r="AE3376" s="80" t="s">
        <v>6</v>
      </c>
      <c r="AF3376" s="80" t="s">
        <v>145</v>
      </c>
      <c r="AG3376" s="80">
        <v>416.38709397241473</v>
      </c>
      <c r="AH3376" s="80" t="s">
        <v>33</v>
      </c>
      <c r="AI3376">
        <f t="shared" si="123"/>
        <v>2021</v>
      </c>
    </row>
    <row r="3377" spans="27:35" x14ac:dyDescent="0.3">
      <c r="AA3377" s="80" t="s">
        <v>157</v>
      </c>
      <c r="AB3377" s="80" t="s">
        <v>147</v>
      </c>
      <c r="AC3377" s="80" t="s">
        <v>58</v>
      </c>
      <c r="AD3377" s="80" t="s">
        <v>15</v>
      </c>
      <c r="AE3377" s="80" t="s">
        <v>14</v>
      </c>
      <c r="AF3377" s="80" t="s">
        <v>145</v>
      </c>
      <c r="AG3377" s="80">
        <v>42692.057554453611</v>
      </c>
      <c r="AH3377" s="80">
        <v>1.0104276999999999</v>
      </c>
      <c r="AI3377">
        <f t="shared" si="123"/>
        <v>2021</v>
      </c>
    </row>
    <row r="3378" spans="27:35" x14ac:dyDescent="0.3">
      <c r="AA3378" s="80" t="s">
        <v>157</v>
      </c>
      <c r="AB3378" s="80" t="s">
        <v>147</v>
      </c>
      <c r="AC3378" s="80" t="s">
        <v>58</v>
      </c>
      <c r="AD3378" s="80" t="s">
        <v>15</v>
      </c>
      <c r="AE3378" s="80" t="s">
        <v>12</v>
      </c>
      <c r="AF3378" s="80" t="s">
        <v>145</v>
      </c>
      <c r="AG3378" s="80">
        <v>2025</v>
      </c>
      <c r="AH3378" s="80">
        <v>0.55184277000000004</v>
      </c>
      <c r="AI3378">
        <f t="shared" si="123"/>
        <v>2021</v>
      </c>
    </row>
    <row r="3379" spans="27:35" x14ac:dyDescent="0.3">
      <c r="AA3379" s="80" t="s">
        <v>157</v>
      </c>
      <c r="AB3379" s="80" t="s">
        <v>147</v>
      </c>
      <c r="AC3379" s="80" t="s">
        <v>58</v>
      </c>
      <c r="AD3379" s="80" t="s">
        <v>4</v>
      </c>
      <c r="AE3379" s="80" t="s">
        <v>5</v>
      </c>
      <c r="AF3379" s="80" t="s">
        <v>145</v>
      </c>
      <c r="AG3379" s="80">
        <v>10578.509823296219</v>
      </c>
      <c r="AH3379" s="80" t="s">
        <v>33</v>
      </c>
      <c r="AI3379">
        <f t="shared" si="123"/>
        <v>2021</v>
      </c>
    </row>
    <row r="3380" spans="27:35" x14ac:dyDescent="0.3">
      <c r="AA3380" s="80" t="s">
        <v>157</v>
      </c>
      <c r="AB3380" s="80" t="s">
        <v>147</v>
      </c>
      <c r="AC3380" s="80" t="s">
        <v>58</v>
      </c>
      <c r="AD3380" s="80" t="s">
        <v>4</v>
      </c>
      <c r="AE3380" s="80" t="s">
        <v>7</v>
      </c>
      <c r="AF3380" s="80" t="s">
        <v>145</v>
      </c>
      <c r="AG3380" s="80">
        <v>610064.77157883719</v>
      </c>
      <c r="AH3380" s="80">
        <v>0.84432326000000002</v>
      </c>
      <c r="AI3380">
        <f t="shared" si="123"/>
        <v>2021</v>
      </c>
    </row>
    <row r="3381" spans="27:35" x14ac:dyDescent="0.3">
      <c r="AA3381" s="80" t="s">
        <v>157</v>
      </c>
      <c r="AB3381" s="80" t="s">
        <v>147</v>
      </c>
      <c r="AC3381" s="80" t="s">
        <v>58</v>
      </c>
      <c r="AD3381" s="80" t="s">
        <v>4</v>
      </c>
      <c r="AE3381" s="80" t="s">
        <v>8</v>
      </c>
      <c r="AF3381" s="80" t="s">
        <v>145</v>
      </c>
      <c r="AG3381" s="80">
        <v>286996.10022234172</v>
      </c>
      <c r="AH3381" s="80">
        <v>1.38390678</v>
      </c>
      <c r="AI3381">
        <f t="shared" si="123"/>
        <v>2021</v>
      </c>
    </row>
    <row r="3382" spans="27:35" x14ac:dyDescent="0.3">
      <c r="AA3382" s="80" t="s">
        <v>157</v>
      </c>
      <c r="AB3382" s="80" t="s">
        <v>147</v>
      </c>
      <c r="AC3382" s="80" t="s">
        <v>58</v>
      </c>
      <c r="AD3382" s="80" t="s">
        <v>4</v>
      </c>
      <c r="AE3382" s="80" t="s">
        <v>9</v>
      </c>
      <c r="AF3382" s="80" t="s">
        <v>145</v>
      </c>
      <c r="AG3382" s="80">
        <v>174157.28517710045</v>
      </c>
      <c r="AH3382" s="80">
        <v>0.95333213000000006</v>
      </c>
      <c r="AI3382">
        <f t="shared" si="123"/>
        <v>2021</v>
      </c>
    </row>
    <row r="3383" spans="27:35" x14ac:dyDescent="0.3">
      <c r="AA3383" s="80" t="s">
        <v>157</v>
      </c>
      <c r="AB3383" s="80" t="s">
        <v>147</v>
      </c>
      <c r="AC3383" s="80" t="s">
        <v>58</v>
      </c>
      <c r="AD3383" s="80" t="s">
        <v>4</v>
      </c>
      <c r="AE3383" s="80" t="s">
        <v>6</v>
      </c>
      <c r="AF3383" s="80" t="s">
        <v>145</v>
      </c>
      <c r="AG3383" s="80">
        <v>39226.882273759693</v>
      </c>
      <c r="AH3383" s="80" t="s">
        <v>33</v>
      </c>
      <c r="AI3383">
        <f t="shared" si="123"/>
        <v>2021</v>
      </c>
    </row>
    <row r="3384" spans="27:35" x14ac:dyDescent="0.3">
      <c r="AA3384" s="80" t="s">
        <v>157</v>
      </c>
      <c r="AB3384" s="80" t="s">
        <v>147</v>
      </c>
      <c r="AC3384" s="80" t="s">
        <v>58</v>
      </c>
      <c r="AD3384" s="80" t="s">
        <v>4</v>
      </c>
      <c r="AE3384" s="80" t="s">
        <v>10</v>
      </c>
      <c r="AF3384" s="80" t="s">
        <v>145</v>
      </c>
      <c r="AG3384" s="80">
        <v>6416.1208794340491</v>
      </c>
      <c r="AH3384" s="80">
        <v>2.82139221</v>
      </c>
      <c r="AI3384">
        <f t="shared" si="123"/>
        <v>2021</v>
      </c>
    </row>
    <row r="3385" spans="27:35" x14ac:dyDescent="0.3">
      <c r="AA3385" s="80" t="s">
        <v>157</v>
      </c>
      <c r="AB3385" s="80" t="s">
        <v>147</v>
      </c>
      <c r="AC3385" s="80" t="s">
        <v>58</v>
      </c>
      <c r="AD3385" s="80" t="s">
        <v>11</v>
      </c>
      <c r="AE3385" s="80" t="s">
        <v>8</v>
      </c>
      <c r="AF3385" s="80" t="s">
        <v>145</v>
      </c>
      <c r="AG3385" s="80">
        <v>59505.780827686191</v>
      </c>
      <c r="AH3385" s="80">
        <v>1.0338134299999999</v>
      </c>
      <c r="AI3385">
        <f t="shared" si="123"/>
        <v>2021</v>
      </c>
    </row>
    <row r="3386" spans="27:35" x14ac:dyDescent="0.3">
      <c r="AA3386" s="80" t="s">
        <v>157</v>
      </c>
      <c r="AB3386" s="80" t="s">
        <v>147</v>
      </c>
      <c r="AC3386" s="80" t="s">
        <v>58</v>
      </c>
      <c r="AD3386" s="80" t="s">
        <v>11</v>
      </c>
      <c r="AE3386" s="80" t="s">
        <v>9</v>
      </c>
      <c r="AF3386" s="80" t="s">
        <v>145</v>
      </c>
      <c r="AG3386" s="80">
        <v>16924.210761010647</v>
      </c>
      <c r="AH3386" s="80">
        <v>0.75341930999999995</v>
      </c>
      <c r="AI3386">
        <f t="shared" si="123"/>
        <v>2021</v>
      </c>
    </row>
    <row r="3387" spans="27:35" x14ac:dyDescent="0.3">
      <c r="AA3387" s="80" t="s">
        <v>157</v>
      </c>
      <c r="AB3387" s="80" t="s">
        <v>147</v>
      </c>
      <c r="AC3387" s="80" t="s">
        <v>58</v>
      </c>
      <c r="AD3387" s="80" t="s">
        <v>11</v>
      </c>
      <c r="AE3387" s="80" t="s">
        <v>10</v>
      </c>
      <c r="AF3387" s="80" t="s">
        <v>145</v>
      </c>
      <c r="AG3387" s="80">
        <v>912.89285495877266</v>
      </c>
      <c r="AH3387" s="80">
        <v>1.8830602700000001</v>
      </c>
      <c r="AI3387">
        <f t="shared" si="123"/>
        <v>2021</v>
      </c>
    </row>
    <row r="3388" spans="27:35" x14ac:dyDescent="0.3">
      <c r="AA3388" s="80" t="s">
        <v>157</v>
      </c>
      <c r="AB3388" s="80" t="s">
        <v>147</v>
      </c>
      <c r="AC3388" s="80" t="s">
        <v>58</v>
      </c>
      <c r="AD3388" s="80" t="s">
        <v>11</v>
      </c>
      <c r="AE3388" s="80" t="s">
        <v>12</v>
      </c>
      <c r="AF3388" s="80" t="s">
        <v>145</v>
      </c>
      <c r="AG3388" s="80">
        <v>7997.7672727629542</v>
      </c>
      <c r="AH3388" s="80">
        <v>0.71470339000000005</v>
      </c>
      <c r="AI3388">
        <f t="shared" si="123"/>
        <v>2021</v>
      </c>
    </row>
    <row r="3389" spans="27:35" x14ac:dyDescent="0.3">
      <c r="AA3389" s="80" t="s">
        <v>157</v>
      </c>
      <c r="AB3389" s="80" t="s">
        <v>147</v>
      </c>
      <c r="AC3389" s="80" t="s">
        <v>59</v>
      </c>
      <c r="AD3389" s="80" t="s">
        <v>27</v>
      </c>
      <c r="AE3389" s="80" t="s">
        <v>28</v>
      </c>
      <c r="AF3389" s="80" t="s">
        <v>145</v>
      </c>
      <c r="AG3389" s="80">
        <v>257</v>
      </c>
      <c r="AH3389" s="80" t="s">
        <v>33</v>
      </c>
      <c r="AI3389">
        <f t="shared" si="123"/>
        <v>2021</v>
      </c>
    </row>
    <row r="3390" spans="27:35" x14ac:dyDescent="0.3">
      <c r="AA3390" s="80" t="s">
        <v>157</v>
      </c>
      <c r="AB3390" s="80" t="s">
        <v>147</v>
      </c>
      <c r="AC3390" s="80" t="s">
        <v>59</v>
      </c>
      <c r="AD3390" s="80" t="s">
        <v>20</v>
      </c>
      <c r="AE3390" s="80" t="s">
        <v>5</v>
      </c>
      <c r="AF3390" s="80" t="s">
        <v>145</v>
      </c>
      <c r="AG3390" s="80">
        <v>30</v>
      </c>
      <c r="AH3390" s="80" t="s">
        <v>33</v>
      </c>
      <c r="AI3390">
        <f t="shared" si="123"/>
        <v>2021</v>
      </c>
    </row>
    <row r="3391" spans="27:35" x14ac:dyDescent="0.3">
      <c r="AA3391" s="80" t="s">
        <v>157</v>
      </c>
      <c r="AB3391" s="80" t="s">
        <v>147</v>
      </c>
      <c r="AC3391" s="80" t="s">
        <v>59</v>
      </c>
      <c r="AD3391" s="80" t="s">
        <v>20</v>
      </c>
      <c r="AE3391" s="80" t="s">
        <v>7</v>
      </c>
      <c r="AF3391" s="80" t="s">
        <v>145</v>
      </c>
      <c r="AG3391" s="80">
        <v>10980.691238716245</v>
      </c>
      <c r="AH3391" s="80" t="s">
        <v>33</v>
      </c>
      <c r="AI3391">
        <f t="shared" si="123"/>
        <v>2021</v>
      </c>
    </row>
    <row r="3392" spans="27:35" x14ac:dyDescent="0.3">
      <c r="AA3392" s="80" t="s">
        <v>157</v>
      </c>
      <c r="AB3392" s="80" t="s">
        <v>147</v>
      </c>
      <c r="AC3392" s="80" t="s">
        <v>59</v>
      </c>
      <c r="AD3392" s="80" t="s">
        <v>20</v>
      </c>
      <c r="AE3392" s="80" t="s">
        <v>14</v>
      </c>
      <c r="AF3392" s="80" t="s">
        <v>145</v>
      </c>
      <c r="AG3392" s="80">
        <v>3143.7419329583645</v>
      </c>
      <c r="AH3392" s="80" t="s">
        <v>33</v>
      </c>
      <c r="AI3392">
        <f t="shared" si="123"/>
        <v>2021</v>
      </c>
    </row>
    <row r="3393" spans="27:35" x14ac:dyDescent="0.3">
      <c r="AA3393" s="80" t="s">
        <v>157</v>
      </c>
      <c r="AB3393" s="80" t="s">
        <v>147</v>
      </c>
      <c r="AC3393" s="80" t="s">
        <v>59</v>
      </c>
      <c r="AD3393" s="80" t="s">
        <v>20</v>
      </c>
      <c r="AE3393" s="80" t="s">
        <v>6</v>
      </c>
      <c r="AF3393" s="80" t="s">
        <v>145</v>
      </c>
      <c r="AG3393" s="80">
        <v>494</v>
      </c>
      <c r="AH3393" s="80" t="s">
        <v>33</v>
      </c>
      <c r="AI3393">
        <f t="shared" si="123"/>
        <v>2021</v>
      </c>
    </row>
    <row r="3394" spans="27:35" x14ac:dyDescent="0.3">
      <c r="AA3394" s="80" t="s">
        <v>157</v>
      </c>
      <c r="AB3394" s="80" t="s">
        <v>147</v>
      </c>
      <c r="AC3394" s="80" t="s">
        <v>59</v>
      </c>
      <c r="AD3394" s="80" t="s">
        <v>24</v>
      </c>
      <c r="AE3394" s="80" t="s">
        <v>22</v>
      </c>
      <c r="AF3394" s="80" t="s">
        <v>145</v>
      </c>
      <c r="AG3394" s="80">
        <v>523.03225800022483</v>
      </c>
      <c r="AH3394" s="80" t="s">
        <v>33</v>
      </c>
      <c r="AI3394">
        <f t="shared" si="123"/>
        <v>2021</v>
      </c>
    </row>
    <row r="3395" spans="27:35" x14ac:dyDescent="0.3">
      <c r="AA3395" s="80" t="s">
        <v>157</v>
      </c>
      <c r="AB3395" s="80" t="s">
        <v>147</v>
      </c>
      <c r="AC3395" s="80" t="s">
        <v>59</v>
      </c>
      <c r="AD3395" s="80" t="s">
        <v>24</v>
      </c>
      <c r="AE3395" s="80" t="s">
        <v>23</v>
      </c>
      <c r="AF3395" s="80" t="s">
        <v>145</v>
      </c>
      <c r="AG3395" s="80">
        <v>285</v>
      </c>
      <c r="AH3395" s="80" t="s">
        <v>33</v>
      </c>
      <c r="AI3395">
        <f t="shared" si="123"/>
        <v>2021</v>
      </c>
    </row>
    <row r="3396" spans="27:35" x14ac:dyDescent="0.3">
      <c r="AA3396" s="80" t="s">
        <v>157</v>
      </c>
      <c r="AB3396" s="80" t="s">
        <v>147</v>
      </c>
      <c r="AC3396" s="80" t="s">
        <v>59</v>
      </c>
      <c r="AD3396" s="80" t="s">
        <v>116</v>
      </c>
      <c r="AE3396" s="80" t="s">
        <v>22</v>
      </c>
      <c r="AF3396" s="80" t="s">
        <v>145</v>
      </c>
      <c r="AG3396" s="80">
        <v>1046.5161270424724</v>
      </c>
      <c r="AH3396" s="80" t="s">
        <v>33</v>
      </c>
      <c r="AI3396">
        <f t="shared" si="123"/>
        <v>2021</v>
      </c>
    </row>
    <row r="3397" spans="27:35" x14ac:dyDescent="0.3">
      <c r="AA3397" s="80" t="s">
        <v>157</v>
      </c>
      <c r="AB3397" s="80" t="s">
        <v>147</v>
      </c>
      <c r="AC3397" s="80" t="s">
        <v>59</v>
      </c>
      <c r="AD3397" s="80" t="s">
        <v>116</v>
      </c>
      <c r="AE3397" s="80" t="s">
        <v>23</v>
      </c>
      <c r="AF3397" s="80" t="s">
        <v>145</v>
      </c>
      <c r="AG3397" s="80">
        <v>828</v>
      </c>
      <c r="AH3397" s="80" t="s">
        <v>33</v>
      </c>
      <c r="AI3397">
        <f t="shared" si="123"/>
        <v>2021</v>
      </c>
    </row>
    <row r="3398" spans="27:35" x14ac:dyDescent="0.3">
      <c r="AA3398" s="80" t="s">
        <v>157</v>
      </c>
      <c r="AB3398" s="80" t="s">
        <v>147</v>
      </c>
      <c r="AC3398" s="80" t="s">
        <v>59</v>
      </c>
      <c r="AD3398" s="80" t="s">
        <v>26</v>
      </c>
      <c r="AE3398" s="80" t="s">
        <v>18</v>
      </c>
      <c r="AF3398" s="80" t="s">
        <v>145</v>
      </c>
      <c r="AG3398" s="80">
        <v>4888.9216511212289</v>
      </c>
      <c r="AH3398" s="80" t="s">
        <v>33</v>
      </c>
      <c r="AI3398">
        <f t="shared" si="123"/>
        <v>2021</v>
      </c>
    </row>
    <row r="3399" spans="27:35" x14ac:dyDescent="0.3">
      <c r="AA3399" s="80" t="s">
        <v>157</v>
      </c>
      <c r="AB3399" s="80" t="s">
        <v>147</v>
      </c>
      <c r="AC3399" s="80" t="s">
        <v>59</v>
      </c>
      <c r="AD3399" s="80" t="s">
        <v>26</v>
      </c>
      <c r="AE3399" s="80" t="s">
        <v>18</v>
      </c>
      <c r="AF3399" s="80" t="s">
        <v>158</v>
      </c>
      <c r="AG3399" s="80">
        <v>1246.6094459891319</v>
      </c>
      <c r="AH3399" s="80" t="s">
        <v>33</v>
      </c>
      <c r="AI3399">
        <f t="shared" si="123"/>
        <v>2021</v>
      </c>
    </row>
    <row r="3400" spans="27:35" x14ac:dyDescent="0.3">
      <c r="AA3400" s="80" t="s">
        <v>157</v>
      </c>
      <c r="AB3400" s="80" t="s">
        <v>147</v>
      </c>
      <c r="AC3400" s="80" t="s">
        <v>59</v>
      </c>
      <c r="AD3400" s="80" t="s">
        <v>26</v>
      </c>
      <c r="AE3400" s="80" t="s">
        <v>19</v>
      </c>
      <c r="AF3400" s="80" t="s">
        <v>145</v>
      </c>
      <c r="AG3400" s="80">
        <v>8114.2338650524616</v>
      </c>
      <c r="AH3400" s="80" t="s">
        <v>33</v>
      </c>
      <c r="AI3400">
        <f t="shared" si="123"/>
        <v>2021</v>
      </c>
    </row>
    <row r="3401" spans="27:35" x14ac:dyDescent="0.3">
      <c r="AA3401" s="80" t="s">
        <v>157</v>
      </c>
      <c r="AB3401" s="80" t="s">
        <v>147</v>
      </c>
      <c r="AC3401" s="80" t="s">
        <v>59</v>
      </c>
      <c r="AD3401" s="80" t="s">
        <v>26</v>
      </c>
      <c r="AE3401" s="80" t="s">
        <v>19</v>
      </c>
      <c r="AF3401" s="80" t="s">
        <v>158</v>
      </c>
      <c r="AG3401" s="80">
        <v>1025.5057570338249</v>
      </c>
      <c r="AH3401" s="80" t="s">
        <v>33</v>
      </c>
      <c r="AI3401">
        <f t="shared" si="123"/>
        <v>2021</v>
      </c>
    </row>
    <row r="3402" spans="27:35" x14ac:dyDescent="0.3">
      <c r="AA3402" s="80" t="s">
        <v>157</v>
      </c>
      <c r="AB3402" s="80" t="s">
        <v>147</v>
      </c>
      <c r="AC3402" s="80" t="s">
        <v>59</v>
      </c>
      <c r="AD3402" s="80" t="s">
        <v>26</v>
      </c>
      <c r="AE3402" s="80" t="s">
        <v>17</v>
      </c>
      <c r="AF3402" s="80" t="s">
        <v>145</v>
      </c>
      <c r="AG3402" s="80">
        <v>622.51612800359726</v>
      </c>
      <c r="AH3402" s="80" t="s">
        <v>33</v>
      </c>
      <c r="AI3402">
        <f t="shared" ref="AI3402:AI3465" si="124">VALUE(LEFT(AA3402,4))</f>
        <v>2021</v>
      </c>
    </row>
    <row r="3403" spans="27:35" x14ac:dyDescent="0.3">
      <c r="AA3403" s="80" t="s">
        <v>157</v>
      </c>
      <c r="AB3403" s="80" t="s">
        <v>147</v>
      </c>
      <c r="AC3403" s="80" t="s">
        <v>59</v>
      </c>
      <c r="AD3403" s="80" t="s">
        <v>26</v>
      </c>
      <c r="AE3403" s="80" t="s">
        <v>17</v>
      </c>
      <c r="AF3403" s="80" t="s">
        <v>158</v>
      </c>
      <c r="AG3403" s="80">
        <v>113</v>
      </c>
      <c r="AH3403" s="80" t="s">
        <v>33</v>
      </c>
      <c r="AI3403">
        <f t="shared" si="124"/>
        <v>2021</v>
      </c>
    </row>
    <row r="3404" spans="27:35" x14ac:dyDescent="0.3">
      <c r="AA3404" s="80" t="s">
        <v>157</v>
      </c>
      <c r="AB3404" s="80" t="s">
        <v>147</v>
      </c>
      <c r="AC3404" s="80" t="s">
        <v>59</v>
      </c>
      <c r="AD3404" s="80" t="s">
        <v>25</v>
      </c>
      <c r="AE3404" s="80" t="s">
        <v>18</v>
      </c>
      <c r="AF3404" s="80" t="s">
        <v>145</v>
      </c>
      <c r="AG3404" s="80">
        <v>78</v>
      </c>
      <c r="AH3404" s="80" t="s">
        <v>33</v>
      </c>
      <c r="AI3404">
        <f t="shared" si="124"/>
        <v>2021</v>
      </c>
    </row>
    <row r="3405" spans="27:35" x14ac:dyDescent="0.3">
      <c r="AA3405" s="80" t="s">
        <v>157</v>
      </c>
      <c r="AB3405" s="80" t="s">
        <v>147</v>
      </c>
      <c r="AC3405" s="80" t="s">
        <v>59</v>
      </c>
      <c r="AD3405" s="80" t="s">
        <v>25</v>
      </c>
      <c r="AE3405" s="80" t="s">
        <v>18</v>
      </c>
      <c r="AF3405" s="80" t="s">
        <v>158</v>
      </c>
      <c r="AG3405" s="80">
        <v>3</v>
      </c>
      <c r="AH3405" s="80" t="s">
        <v>33</v>
      </c>
      <c r="AI3405">
        <f t="shared" si="124"/>
        <v>2021</v>
      </c>
    </row>
    <row r="3406" spans="27:35" x14ac:dyDescent="0.3">
      <c r="AA3406" s="80" t="s">
        <v>157</v>
      </c>
      <c r="AB3406" s="80" t="s">
        <v>147</v>
      </c>
      <c r="AC3406" s="80" t="s">
        <v>59</v>
      </c>
      <c r="AD3406" s="80" t="s">
        <v>25</v>
      </c>
      <c r="AE3406" s="80" t="s">
        <v>19</v>
      </c>
      <c r="AF3406" s="80" t="s">
        <v>145</v>
      </c>
      <c r="AG3406" s="80">
        <v>930</v>
      </c>
      <c r="AH3406" s="80" t="s">
        <v>33</v>
      </c>
      <c r="AI3406">
        <f t="shared" si="124"/>
        <v>2021</v>
      </c>
    </row>
    <row r="3407" spans="27:35" x14ac:dyDescent="0.3">
      <c r="AA3407" s="80" t="s">
        <v>157</v>
      </c>
      <c r="AB3407" s="80" t="s">
        <v>147</v>
      </c>
      <c r="AC3407" s="80" t="s">
        <v>59</v>
      </c>
      <c r="AD3407" s="80" t="s">
        <v>25</v>
      </c>
      <c r="AE3407" s="80" t="s">
        <v>19</v>
      </c>
      <c r="AF3407" s="80" t="s">
        <v>158</v>
      </c>
      <c r="AG3407" s="80">
        <v>82</v>
      </c>
      <c r="AH3407" s="80" t="s">
        <v>33</v>
      </c>
      <c r="AI3407">
        <f t="shared" si="124"/>
        <v>2021</v>
      </c>
    </row>
    <row r="3408" spans="27:35" x14ac:dyDescent="0.3">
      <c r="AA3408" s="80" t="s">
        <v>157</v>
      </c>
      <c r="AB3408" s="80" t="s">
        <v>147</v>
      </c>
      <c r="AC3408" s="80" t="s">
        <v>59</v>
      </c>
      <c r="AD3408" s="80" t="s">
        <v>25</v>
      </c>
      <c r="AE3408" s="80" t="s">
        <v>17</v>
      </c>
      <c r="AF3408" s="80" t="s">
        <v>145</v>
      </c>
      <c r="AG3408" s="80">
        <v>461</v>
      </c>
      <c r="AH3408" s="80" t="s">
        <v>33</v>
      </c>
      <c r="AI3408">
        <f t="shared" si="124"/>
        <v>2021</v>
      </c>
    </row>
    <row r="3409" spans="27:35" x14ac:dyDescent="0.3">
      <c r="AA3409" s="80" t="s">
        <v>157</v>
      </c>
      <c r="AB3409" s="80" t="s">
        <v>147</v>
      </c>
      <c r="AC3409" s="80" t="s">
        <v>59</v>
      </c>
      <c r="AD3409" s="80" t="s">
        <v>25</v>
      </c>
      <c r="AE3409" s="80" t="s">
        <v>17</v>
      </c>
      <c r="AF3409" s="80" t="s">
        <v>158</v>
      </c>
      <c r="AG3409" s="80">
        <v>25</v>
      </c>
      <c r="AH3409" s="80" t="s">
        <v>33</v>
      </c>
      <c r="AI3409">
        <f t="shared" si="124"/>
        <v>2021</v>
      </c>
    </row>
    <row r="3410" spans="27:35" x14ac:dyDescent="0.3">
      <c r="AA3410" s="80" t="s">
        <v>157</v>
      </c>
      <c r="AB3410" s="80" t="s">
        <v>147</v>
      </c>
      <c r="AC3410" s="80" t="s">
        <v>59</v>
      </c>
      <c r="AD3410" s="80" t="s">
        <v>16</v>
      </c>
      <c r="AE3410" s="80" t="s">
        <v>18</v>
      </c>
      <c r="AF3410" s="80" t="s">
        <v>145</v>
      </c>
      <c r="AG3410" s="80">
        <v>10238.884570162743</v>
      </c>
      <c r="AH3410" s="80" t="s">
        <v>33</v>
      </c>
      <c r="AI3410">
        <f t="shared" si="124"/>
        <v>2021</v>
      </c>
    </row>
    <row r="3411" spans="27:35" x14ac:dyDescent="0.3">
      <c r="AA3411" s="80" t="s">
        <v>157</v>
      </c>
      <c r="AB3411" s="80" t="s">
        <v>147</v>
      </c>
      <c r="AC3411" s="80" t="s">
        <v>59</v>
      </c>
      <c r="AD3411" s="80" t="s">
        <v>16</v>
      </c>
      <c r="AE3411" s="80" t="s">
        <v>18</v>
      </c>
      <c r="AF3411" s="80" t="s">
        <v>158</v>
      </c>
      <c r="AG3411" s="80">
        <v>5</v>
      </c>
      <c r="AH3411" s="80" t="s">
        <v>33</v>
      </c>
      <c r="AI3411">
        <f t="shared" si="124"/>
        <v>2021</v>
      </c>
    </row>
    <row r="3412" spans="27:35" x14ac:dyDescent="0.3">
      <c r="AA3412" s="80" t="s">
        <v>157</v>
      </c>
      <c r="AB3412" s="80" t="s">
        <v>147</v>
      </c>
      <c r="AC3412" s="80" t="s">
        <v>59</v>
      </c>
      <c r="AD3412" s="80" t="s">
        <v>16</v>
      </c>
      <c r="AE3412" s="80" t="s">
        <v>19</v>
      </c>
      <c r="AF3412" s="80" t="s">
        <v>145</v>
      </c>
      <c r="AG3412" s="80">
        <v>6661.3582599461079</v>
      </c>
      <c r="AH3412" s="80" t="s">
        <v>33</v>
      </c>
      <c r="AI3412">
        <f t="shared" si="124"/>
        <v>2021</v>
      </c>
    </row>
    <row r="3413" spans="27:35" x14ac:dyDescent="0.3">
      <c r="AA3413" s="80" t="s">
        <v>157</v>
      </c>
      <c r="AB3413" s="80" t="s">
        <v>147</v>
      </c>
      <c r="AC3413" s="80" t="s">
        <v>59</v>
      </c>
      <c r="AD3413" s="80" t="s">
        <v>16</v>
      </c>
      <c r="AE3413" s="80" t="s">
        <v>17</v>
      </c>
      <c r="AF3413" s="80" t="s">
        <v>145</v>
      </c>
      <c r="AG3413" s="80">
        <v>4370.4169885292649</v>
      </c>
      <c r="AH3413" s="80" t="s">
        <v>33</v>
      </c>
      <c r="AI3413">
        <f t="shared" si="124"/>
        <v>2021</v>
      </c>
    </row>
    <row r="3414" spans="27:35" x14ac:dyDescent="0.3">
      <c r="AA3414" s="80" t="s">
        <v>157</v>
      </c>
      <c r="AB3414" s="80" t="s">
        <v>147</v>
      </c>
      <c r="AC3414" s="80" t="s">
        <v>59</v>
      </c>
      <c r="AD3414" s="80" t="s">
        <v>16</v>
      </c>
      <c r="AE3414" s="80" t="s">
        <v>17</v>
      </c>
      <c r="AF3414" s="80" t="s">
        <v>158</v>
      </c>
      <c r="AG3414" s="80">
        <v>3</v>
      </c>
      <c r="AH3414" s="80" t="s">
        <v>33</v>
      </c>
      <c r="AI3414">
        <f t="shared" si="124"/>
        <v>2021</v>
      </c>
    </row>
    <row r="3415" spans="27:35" x14ac:dyDescent="0.3">
      <c r="AA3415" s="80" t="s">
        <v>157</v>
      </c>
      <c r="AB3415" s="80" t="s">
        <v>147</v>
      </c>
      <c r="AC3415" s="80" t="s">
        <v>59</v>
      </c>
      <c r="AD3415" s="80" t="s">
        <v>13</v>
      </c>
      <c r="AE3415" s="80" t="s">
        <v>5</v>
      </c>
      <c r="AF3415" s="80" t="s">
        <v>145</v>
      </c>
      <c r="AG3415" s="80">
        <v>35.763823002576828</v>
      </c>
      <c r="AH3415" s="80" t="s">
        <v>33</v>
      </c>
      <c r="AI3415">
        <f t="shared" si="124"/>
        <v>2021</v>
      </c>
    </row>
    <row r="3416" spans="27:35" x14ac:dyDescent="0.3">
      <c r="AA3416" s="80" t="s">
        <v>157</v>
      </c>
      <c r="AB3416" s="80" t="s">
        <v>147</v>
      </c>
      <c r="AC3416" s="80" t="s">
        <v>59</v>
      </c>
      <c r="AD3416" s="80" t="s">
        <v>13</v>
      </c>
      <c r="AE3416" s="80" t="s">
        <v>7</v>
      </c>
      <c r="AF3416" s="80" t="s">
        <v>145</v>
      </c>
      <c r="AG3416" s="80">
        <v>7786.6290258839726</v>
      </c>
      <c r="AH3416" s="80">
        <v>0.76288022</v>
      </c>
      <c r="AI3416">
        <f t="shared" si="124"/>
        <v>2021</v>
      </c>
    </row>
    <row r="3417" spans="27:35" x14ac:dyDescent="0.3">
      <c r="AA3417" s="80" t="s">
        <v>157</v>
      </c>
      <c r="AB3417" s="80" t="s">
        <v>147</v>
      </c>
      <c r="AC3417" s="80" t="s">
        <v>59</v>
      </c>
      <c r="AD3417" s="80" t="s">
        <v>13</v>
      </c>
      <c r="AE3417" s="80" t="s">
        <v>14</v>
      </c>
      <c r="AF3417" s="80" t="s">
        <v>145</v>
      </c>
      <c r="AG3417" s="80">
        <v>26330.217456366867</v>
      </c>
      <c r="AH3417" s="80">
        <v>1.12477494</v>
      </c>
      <c r="AI3417">
        <f t="shared" si="124"/>
        <v>2021</v>
      </c>
    </row>
    <row r="3418" spans="27:35" x14ac:dyDescent="0.3">
      <c r="AA3418" s="80" t="s">
        <v>157</v>
      </c>
      <c r="AB3418" s="80" t="s">
        <v>147</v>
      </c>
      <c r="AC3418" s="80" t="s">
        <v>59</v>
      </c>
      <c r="AD3418" s="80" t="s">
        <v>13</v>
      </c>
      <c r="AE3418" s="80" t="s">
        <v>14</v>
      </c>
      <c r="AF3418" s="80" t="s">
        <v>158</v>
      </c>
      <c r="AG3418" s="80">
        <v>3</v>
      </c>
      <c r="AH3418" s="80" t="s">
        <v>33</v>
      </c>
      <c r="AI3418">
        <f t="shared" si="124"/>
        <v>2021</v>
      </c>
    </row>
    <row r="3419" spans="27:35" x14ac:dyDescent="0.3">
      <c r="AA3419" s="80" t="s">
        <v>157</v>
      </c>
      <c r="AB3419" s="80" t="s">
        <v>147</v>
      </c>
      <c r="AC3419" s="80" t="s">
        <v>59</v>
      </c>
      <c r="AD3419" s="80" t="s">
        <v>13</v>
      </c>
      <c r="AE3419" s="80" t="s">
        <v>6</v>
      </c>
      <c r="AF3419" s="80" t="s">
        <v>145</v>
      </c>
      <c r="AG3419" s="80">
        <v>175</v>
      </c>
      <c r="AH3419" s="80" t="s">
        <v>33</v>
      </c>
      <c r="AI3419">
        <f t="shared" si="124"/>
        <v>2021</v>
      </c>
    </row>
    <row r="3420" spans="27:35" x14ac:dyDescent="0.3">
      <c r="AA3420" s="80" t="s">
        <v>157</v>
      </c>
      <c r="AB3420" s="80" t="s">
        <v>147</v>
      </c>
      <c r="AC3420" s="80" t="s">
        <v>59</v>
      </c>
      <c r="AD3420" s="80" t="s">
        <v>15</v>
      </c>
      <c r="AE3420" s="80" t="s">
        <v>14</v>
      </c>
      <c r="AF3420" s="80" t="s">
        <v>145</v>
      </c>
      <c r="AG3420" s="80">
        <v>17292.941223736852</v>
      </c>
      <c r="AH3420" s="80">
        <v>1.03633753</v>
      </c>
      <c r="AI3420">
        <f t="shared" si="124"/>
        <v>2021</v>
      </c>
    </row>
    <row r="3421" spans="27:35" x14ac:dyDescent="0.3">
      <c r="AA3421" s="80" t="s">
        <v>157</v>
      </c>
      <c r="AB3421" s="80" t="s">
        <v>147</v>
      </c>
      <c r="AC3421" s="80" t="s">
        <v>59</v>
      </c>
      <c r="AD3421" s="80" t="s">
        <v>15</v>
      </c>
      <c r="AE3421" s="80" t="s">
        <v>12</v>
      </c>
      <c r="AF3421" s="80" t="s">
        <v>145</v>
      </c>
      <c r="AG3421" s="80">
        <v>688.38709598779678</v>
      </c>
      <c r="AH3421" s="80">
        <v>0.53943489</v>
      </c>
      <c r="AI3421">
        <f t="shared" si="124"/>
        <v>2021</v>
      </c>
    </row>
    <row r="3422" spans="27:35" x14ac:dyDescent="0.3">
      <c r="AA3422" s="80" t="s">
        <v>157</v>
      </c>
      <c r="AB3422" s="80" t="s">
        <v>147</v>
      </c>
      <c r="AC3422" s="80" t="s">
        <v>59</v>
      </c>
      <c r="AD3422" s="80" t="s">
        <v>4</v>
      </c>
      <c r="AE3422" s="80" t="s">
        <v>5</v>
      </c>
      <c r="AF3422" s="80" t="s">
        <v>145</v>
      </c>
      <c r="AG3422" s="80">
        <v>6029.900536801666</v>
      </c>
      <c r="AH3422" s="80" t="s">
        <v>33</v>
      </c>
      <c r="AI3422">
        <f t="shared" si="124"/>
        <v>2021</v>
      </c>
    </row>
    <row r="3423" spans="27:35" x14ac:dyDescent="0.3">
      <c r="AA3423" s="80" t="s">
        <v>157</v>
      </c>
      <c r="AB3423" s="80" t="s">
        <v>147</v>
      </c>
      <c r="AC3423" s="80" t="s">
        <v>59</v>
      </c>
      <c r="AD3423" s="80" t="s">
        <v>4</v>
      </c>
      <c r="AE3423" s="80" t="s">
        <v>7</v>
      </c>
      <c r="AF3423" s="80" t="s">
        <v>145</v>
      </c>
      <c r="AG3423" s="80">
        <v>326125.53333719447</v>
      </c>
      <c r="AH3423" s="80">
        <v>0.85557841999999995</v>
      </c>
      <c r="AI3423">
        <f t="shared" si="124"/>
        <v>2021</v>
      </c>
    </row>
    <row r="3424" spans="27:35" x14ac:dyDescent="0.3">
      <c r="AA3424" s="80" t="s">
        <v>157</v>
      </c>
      <c r="AB3424" s="80" t="s">
        <v>147</v>
      </c>
      <c r="AC3424" s="80" t="s">
        <v>59</v>
      </c>
      <c r="AD3424" s="80" t="s">
        <v>4</v>
      </c>
      <c r="AE3424" s="80" t="s">
        <v>8</v>
      </c>
      <c r="AF3424" s="80" t="s">
        <v>145</v>
      </c>
      <c r="AG3424" s="80">
        <v>135291.85342393816</v>
      </c>
      <c r="AH3424" s="80">
        <v>1.40800791</v>
      </c>
      <c r="AI3424">
        <f t="shared" si="124"/>
        <v>2021</v>
      </c>
    </row>
    <row r="3425" spans="27:35" x14ac:dyDescent="0.3">
      <c r="AA3425" s="80" t="s">
        <v>157</v>
      </c>
      <c r="AB3425" s="80" t="s">
        <v>147</v>
      </c>
      <c r="AC3425" s="80" t="s">
        <v>59</v>
      </c>
      <c r="AD3425" s="80" t="s">
        <v>4</v>
      </c>
      <c r="AE3425" s="80" t="s">
        <v>9</v>
      </c>
      <c r="AF3425" s="80" t="s">
        <v>145</v>
      </c>
      <c r="AG3425" s="80">
        <v>84665.819600202143</v>
      </c>
      <c r="AH3425" s="80">
        <v>0.95406203000000001</v>
      </c>
      <c r="AI3425">
        <f t="shared" si="124"/>
        <v>2021</v>
      </c>
    </row>
    <row r="3426" spans="27:35" x14ac:dyDescent="0.3">
      <c r="AA3426" s="80" t="s">
        <v>157</v>
      </c>
      <c r="AB3426" s="80" t="s">
        <v>147</v>
      </c>
      <c r="AC3426" s="80" t="s">
        <v>59</v>
      </c>
      <c r="AD3426" s="80" t="s">
        <v>4</v>
      </c>
      <c r="AE3426" s="80" t="s">
        <v>6</v>
      </c>
      <c r="AF3426" s="80" t="s">
        <v>145</v>
      </c>
      <c r="AG3426" s="80">
        <v>21937.388167347759</v>
      </c>
      <c r="AH3426" s="80" t="s">
        <v>33</v>
      </c>
      <c r="AI3426">
        <f t="shared" si="124"/>
        <v>2021</v>
      </c>
    </row>
    <row r="3427" spans="27:35" x14ac:dyDescent="0.3">
      <c r="AA3427" s="80" t="s">
        <v>157</v>
      </c>
      <c r="AB3427" s="80" t="s">
        <v>147</v>
      </c>
      <c r="AC3427" s="80" t="s">
        <v>59</v>
      </c>
      <c r="AD3427" s="80" t="s">
        <v>4</v>
      </c>
      <c r="AE3427" s="80" t="s">
        <v>10</v>
      </c>
      <c r="AF3427" s="80" t="s">
        <v>145</v>
      </c>
      <c r="AG3427" s="80">
        <v>3310.2142475768924</v>
      </c>
      <c r="AH3427" s="80">
        <v>2.5962272400000002</v>
      </c>
      <c r="AI3427">
        <f t="shared" si="124"/>
        <v>2021</v>
      </c>
    </row>
    <row r="3428" spans="27:35" x14ac:dyDescent="0.3">
      <c r="AA3428" s="80" t="s">
        <v>157</v>
      </c>
      <c r="AB3428" s="80" t="s">
        <v>147</v>
      </c>
      <c r="AC3428" s="80" t="s">
        <v>59</v>
      </c>
      <c r="AD3428" s="80" t="s">
        <v>11</v>
      </c>
      <c r="AE3428" s="80" t="s">
        <v>8</v>
      </c>
      <c r="AF3428" s="80" t="s">
        <v>145</v>
      </c>
      <c r="AG3428" s="80">
        <v>27659.412312444299</v>
      </c>
      <c r="AH3428" s="80">
        <v>1.03661979</v>
      </c>
      <c r="AI3428">
        <f t="shared" si="124"/>
        <v>2021</v>
      </c>
    </row>
    <row r="3429" spans="27:35" x14ac:dyDescent="0.3">
      <c r="AA3429" s="80" t="s">
        <v>157</v>
      </c>
      <c r="AB3429" s="80" t="s">
        <v>147</v>
      </c>
      <c r="AC3429" s="80" t="s">
        <v>59</v>
      </c>
      <c r="AD3429" s="80" t="s">
        <v>11</v>
      </c>
      <c r="AE3429" s="80" t="s">
        <v>9</v>
      </c>
      <c r="AF3429" s="80" t="s">
        <v>145</v>
      </c>
      <c r="AG3429" s="80">
        <v>8012.705038279295</v>
      </c>
      <c r="AH3429" s="80">
        <v>0.77034217999999999</v>
      </c>
      <c r="AI3429">
        <f t="shared" si="124"/>
        <v>2021</v>
      </c>
    </row>
    <row r="3430" spans="27:35" x14ac:dyDescent="0.3">
      <c r="AA3430" s="80" t="s">
        <v>157</v>
      </c>
      <c r="AB3430" s="80" t="s">
        <v>147</v>
      </c>
      <c r="AC3430" s="80" t="s">
        <v>59</v>
      </c>
      <c r="AD3430" s="80" t="s">
        <v>11</v>
      </c>
      <c r="AE3430" s="80" t="s">
        <v>10</v>
      </c>
      <c r="AF3430" s="80" t="s">
        <v>145</v>
      </c>
      <c r="AG3430" s="80">
        <v>379.38709598779678</v>
      </c>
      <c r="AH3430" s="80">
        <v>1.6648282700000001</v>
      </c>
      <c r="AI3430">
        <f t="shared" si="124"/>
        <v>2021</v>
      </c>
    </row>
    <row r="3431" spans="27:35" x14ac:dyDescent="0.3">
      <c r="AA3431" s="80" t="s">
        <v>157</v>
      </c>
      <c r="AB3431" s="80" t="s">
        <v>147</v>
      </c>
      <c r="AC3431" s="80" t="s">
        <v>59</v>
      </c>
      <c r="AD3431" s="80" t="s">
        <v>11</v>
      </c>
      <c r="AE3431" s="80" t="s">
        <v>12</v>
      </c>
      <c r="AF3431" s="80" t="s">
        <v>145</v>
      </c>
      <c r="AG3431" s="80">
        <v>3910.1739579625428</v>
      </c>
      <c r="AH3431" s="80">
        <v>0.75736992999999997</v>
      </c>
      <c r="AI3431">
        <f t="shared" si="124"/>
        <v>2021</v>
      </c>
    </row>
    <row r="3432" spans="27:35" x14ac:dyDescent="0.3">
      <c r="AA3432" s="80" t="s">
        <v>157</v>
      </c>
      <c r="AB3432" s="80" t="s">
        <v>147</v>
      </c>
      <c r="AC3432" s="80" t="s">
        <v>60</v>
      </c>
      <c r="AD3432" s="80" t="s">
        <v>27</v>
      </c>
      <c r="AE3432" s="80" t="s">
        <v>28</v>
      </c>
      <c r="AF3432" s="80" t="s">
        <v>145</v>
      </c>
      <c r="AG3432" s="80">
        <v>387</v>
      </c>
      <c r="AH3432" s="80" t="s">
        <v>33</v>
      </c>
      <c r="AI3432">
        <f t="shared" si="124"/>
        <v>2021</v>
      </c>
    </row>
    <row r="3433" spans="27:35" x14ac:dyDescent="0.3">
      <c r="AA3433" s="80" t="s">
        <v>157</v>
      </c>
      <c r="AB3433" s="80" t="s">
        <v>147</v>
      </c>
      <c r="AC3433" s="80" t="s">
        <v>60</v>
      </c>
      <c r="AD3433" s="80" t="s">
        <v>20</v>
      </c>
      <c r="AE3433" s="80" t="s">
        <v>5</v>
      </c>
      <c r="AF3433" s="80" t="s">
        <v>145</v>
      </c>
      <c r="AG3433" s="80">
        <v>17</v>
      </c>
      <c r="AH3433" s="80" t="s">
        <v>33</v>
      </c>
      <c r="AI3433">
        <f t="shared" si="124"/>
        <v>2021</v>
      </c>
    </row>
    <row r="3434" spans="27:35" x14ac:dyDescent="0.3">
      <c r="AA3434" s="80" t="s">
        <v>157</v>
      </c>
      <c r="AB3434" s="80" t="s">
        <v>147</v>
      </c>
      <c r="AC3434" s="80" t="s">
        <v>60</v>
      </c>
      <c r="AD3434" s="80" t="s">
        <v>20</v>
      </c>
      <c r="AE3434" s="80" t="s">
        <v>7</v>
      </c>
      <c r="AF3434" s="80" t="s">
        <v>145</v>
      </c>
      <c r="AG3434" s="80">
        <v>11381.432024002075</v>
      </c>
      <c r="AH3434" s="80" t="s">
        <v>33</v>
      </c>
      <c r="AI3434">
        <f t="shared" si="124"/>
        <v>2021</v>
      </c>
    </row>
    <row r="3435" spans="27:35" x14ac:dyDescent="0.3">
      <c r="AA3435" s="80" t="s">
        <v>157</v>
      </c>
      <c r="AB3435" s="80" t="s">
        <v>147</v>
      </c>
      <c r="AC3435" s="80" t="s">
        <v>60</v>
      </c>
      <c r="AD3435" s="80" t="s">
        <v>20</v>
      </c>
      <c r="AE3435" s="80" t="s">
        <v>14</v>
      </c>
      <c r="AF3435" s="80" t="s">
        <v>145</v>
      </c>
      <c r="AG3435" s="80">
        <v>4027.8686580806971</v>
      </c>
      <c r="AH3435" s="80" t="s">
        <v>33</v>
      </c>
      <c r="AI3435">
        <f t="shared" si="124"/>
        <v>2021</v>
      </c>
    </row>
    <row r="3436" spans="27:35" x14ac:dyDescent="0.3">
      <c r="AA3436" s="80" t="s">
        <v>157</v>
      </c>
      <c r="AB3436" s="80" t="s">
        <v>147</v>
      </c>
      <c r="AC3436" s="80" t="s">
        <v>60</v>
      </c>
      <c r="AD3436" s="80" t="s">
        <v>20</v>
      </c>
      <c r="AE3436" s="80" t="s">
        <v>6</v>
      </c>
      <c r="AF3436" s="80" t="s">
        <v>145</v>
      </c>
      <c r="AG3436" s="80">
        <v>397</v>
      </c>
      <c r="AH3436" s="80" t="s">
        <v>33</v>
      </c>
      <c r="AI3436">
        <f t="shared" si="124"/>
        <v>2021</v>
      </c>
    </row>
    <row r="3437" spans="27:35" x14ac:dyDescent="0.3">
      <c r="AA3437" s="80" t="s">
        <v>157</v>
      </c>
      <c r="AB3437" s="80" t="s">
        <v>147</v>
      </c>
      <c r="AC3437" s="80" t="s">
        <v>60</v>
      </c>
      <c r="AD3437" s="80" t="s">
        <v>24</v>
      </c>
      <c r="AE3437" s="80" t="s">
        <v>22</v>
      </c>
      <c r="AF3437" s="80" t="s">
        <v>145</v>
      </c>
      <c r="AG3437" s="80">
        <v>847.25806203484535</v>
      </c>
      <c r="AH3437" s="80" t="s">
        <v>33</v>
      </c>
      <c r="AI3437">
        <f t="shared" si="124"/>
        <v>2021</v>
      </c>
    </row>
    <row r="3438" spans="27:35" x14ac:dyDescent="0.3">
      <c r="AA3438" s="80" t="s">
        <v>157</v>
      </c>
      <c r="AB3438" s="80" t="s">
        <v>147</v>
      </c>
      <c r="AC3438" s="80" t="s">
        <v>60</v>
      </c>
      <c r="AD3438" s="80" t="s">
        <v>24</v>
      </c>
      <c r="AE3438" s="80" t="s">
        <v>23</v>
      </c>
      <c r="AF3438" s="80" t="s">
        <v>145</v>
      </c>
      <c r="AG3438" s="80">
        <v>447</v>
      </c>
      <c r="AH3438" s="80" t="s">
        <v>33</v>
      </c>
      <c r="AI3438">
        <f t="shared" si="124"/>
        <v>2021</v>
      </c>
    </row>
    <row r="3439" spans="27:35" x14ac:dyDescent="0.3">
      <c r="AA3439" s="80" t="s">
        <v>157</v>
      </c>
      <c r="AB3439" s="80" t="s">
        <v>147</v>
      </c>
      <c r="AC3439" s="80" t="s">
        <v>60</v>
      </c>
      <c r="AD3439" s="80" t="s">
        <v>116</v>
      </c>
      <c r="AE3439" s="80" t="s">
        <v>22</v>
      </c>
      <c r="AF3439" s="80" t="s">
        <v>145</v>
      </c>
      <c r="AG3439" s="80">
        <v>3087.5391568988562</v>
      </c>
      <c r="AH3439" s="80" t="s">
        <v>33</v>
      </c>
      <c r="AI3439">
        <f t="shared" si="124"/>
        <v>2021</v>
      </c>
    </row>
    <row r="3440" spans="27:35" x14ac:dyDescent="0.3">
      <c r="AA3440" s="80" t="s">
        <v>157</v>
      </c>
      <c r="AB3440" s="80" t="s">
        <v>147</v>
      </c>
      <c r="AC3440" s="80" t="s">
        <v>60</v>
      </c>
      <c r="AD3440" s="80" t="s">
        <v>116</v>
      </c>
      <c r="AE3440" s="80" t="s">
        <v>23</v>
      </c>
      <c r="AF3440" s="80" t="s">
        <v>145</v>
      </c>
      <c r="AG3440" s="80">
        <v>2446.3847889602184</v>
      </c>
      <c r="AH3440" s="80" t="s">
        <v>33</v>
      </c>
      <c r="AI3440">
        <f t="shared" si="124"/>
        <v>2021</v>
      </c>
    </row>
    <row r="3441" spans="27:35" x14ac:dyDescent="0.3">
      <c r="AA3441" s="80" t="s">
        <v>157</v>
      </c>
      <c r="AB3441" s="80" t="s">
        <v>147</v>
      </c>
      <c r="AC3441" s="80" t="s">
        <v>60</v>
      </c>
      <c r="AD3441" s="80" t="s">
        <v>26</v>
      </c>
      <c r="AE3441" s="80" t="s">
        <v>18</v>
      </c>
      <c r="AF3441" s="80" t="s">
        <v>145</v>
      </c>
      <c r="AG3441" s="80">
        <v>8205.8939971327782</v>
      </c>
      <c r="AH3441" s="80" t="s">
        <v>33</v>
      </c>
      <c r="AI3441">
        <f t="shared" si="124"/>
        <v>2021</v>
      </c>
    </row>
    <row r="3442" spans="27:35" x14ac:dyDescent="0.3">
      <c r="AA3442" s="80" t="s">
        <v>157</v>
      </c>
      <c r="AB3442" s="80" t="s">
        <v>147</v>
      </c>
      <c r="AC3442" s="80" t="s">
        <v>60</v>
      </c>
      <c r="AD3442" s="80" t="s">
        <v>26</v>
      </c>
      <c r="AE3442" s="80" t="s">
        <v>18</v>
      </c>
      <c r="AF3442" s="80" t="s">
        <v>158</v>
      </c>
      <c r="AG3442" s="80">
        <v>2715.4516099691391</v>
      </c>
      <c r="AH3442" s="80" t="s">
        <v>33</v>
      </c>
      <c r="AI3442">
        <f t="shared" si="124"/>
        <v>2021</v>
      </c>
    </row>
    <row r="3443" spans="27:35" x14ac:dyDescent="0.3">
      <c r="AA3443" s="80" t="s">
        <v>157</v>
      </c>
      <c r="AB3443" s="80" t="s">
        <v>147</v>
      </c>
      <c r="AC3443" s="80" t="s">
        <v>60</v>
      </c>
      <c r="AD3443" s="80" t="s">
        <v>26</v>
      </c>
      <c r="AE3443" s="80" t="s">
        <v>19</v>
      </c>
      <c r="AF3443" s="80" t="s">
        <v>145</v>
      </c>
      <c r="AG3443" s="80">
        <v>9536.6923811510205</v>
      </c>
      <c r="AH3443" s="80" t="s">
        <v>33</v>
      </c>
      <c r="AI3443">
        <f t="shared" si="124"/>
        <v>2021</v>
      </c>
    </row>
    <row r="3444" spans="27:35" x14ac:dyDescent="0.3">
      <c r="AA3444" s="80" t="s">
        <v>157</v>
      </c>
      <c r="AB3444" s="80" t="s">
        <v>147</v>
      </c>
      <c r="AC3444" s="80" t="s">
        <v>60</v>
      </c>
      <c r="AD3444" s="80" t="s">
        <v>26</v>
      </c>
      <c r="AE3444" s="80" t="s">
        <v>19</v>
      </c>
      <c r="AF3444" s="80" t="s">
        <v>158</v>
      </c>
      <c r="AG3444" s="80">
        <v>1936.1900889873505</v>
      </c>
      <c r="AH3444" s="80" t="s">
        <v>33</v>
      </c>
      <c r="AI3444">
        <f t="shared" si="124"/>
        <v>2021</v>
      </c>
    </row>
    <row r="3445" spans="27:35" x14ac:dyDescent="0.3">
      <c r="AA3445" s="80" t="s">
        <v>157</v>
      </c>
      <c r="AB3445" s="80" t="s">
        <v>147</v>
      </c>
      <c r="AC3445" s="80" t="s">
        <v>60</v>
      </c>
      <c r="AD3445" s="80" t="s">
        <v>26</v>
      </c>
      <c r="AE3445" s="80" t="s">
        <v>17</v>
      </c>
      <c r="AF3445" s="80" t="s">
        <v>145</v>
      </c>
      <c r="AG3445" s="80">
        <v>842.89631005749106</v>
      </c>
      <c r="AH3445" s="80" t="s">
        <v>33</v>
      </c>
      <c r="AI3445">
        <f t="shared" si="124"/>
        <v>2021</v>
      </c>
    </row>
    <row r="3446" spans="27:35" x14ac:dyDescent="0.3">
      <c r="AA3446" s="80" t="s">
        <v>157</v>
      </c>
      <c r="AB3446" s="80" t="s">
        <v>147</v>
      </c>
      <c r="AC3446" s="80" t="s">
        <v>60</v>
      </c>
      <c r="AD3446" s="80" t="s">
        <v>26</v>
      </c>
      <c r="AE3446" s="80" t="s">
        <v>17</v>
      </c>
      <c r="AF3446" s="80" t="s">
        <v>158</v>
      </c>
      <c r="AG3446" s="80">
        <v>222.64516097307205</v>
      </c>
      <c r="AH3446" s="80" t="s">
        <v>33</v>
      </c>
      <c r="AI3446">
        <f t="shared" si="124"/>
        <v>2021</v>
      </c>
    </row>
    <row r="3447" spans="27:35" x14ac:dyDescent="0.3">
      <c r="AA3447" s="80" t="s">
        <v>157</v>
      </c>
      <c r="AB3447" s="80" t="s">
        <v>147</v>
      </c>
      <c r="AC3447" s="80" t="s">
        <v>60</v>
      </c>
      <c r="AD3447" s="80" t="s">
        <v>25</v>
      </c>
      <c r="AE3447" s="80" t="s">
        <v>18</v>
      </c>
      <c r="AF3447" s="80" t="s">
        <v>145</v>
      </c>
      <c r="AG3447" s="80">
        <v>231</v>
      </c>
      <c r="AH3447" s="80" t="s">
        <v>33</v>
      </c>
      <c r="AI3447">
        <f t="shared" si="124"/>
        <v>2021</v>
      </c>
    </row>
    <row r="3448" spans="27:35" x14ac:dyDescent="0.3">
      <c r="AA3448" s="80" t="s">
        <v>157</v>
      </c>
      <c r="AB3448" s="80" t="s">
        <v>147</v>
      </c>
      <c r="AC3448" s="80" t="s">
        <v>60</v>
      </c>
      <c r="AD3448" s="80" t="s">
        <v>25</v>
      </c>
      <c r="AE3448" s="80" t="s">
        <v>18</v>
      </c>
      <c r="AF3448" s="80" t="s">
        <v>158</v>
      </c>
      <c r="AG3448" s="80">
        <v>35</v>
      </c>
      <c r="AH3448" s="80" t="s">
        <v>33</v>
      </c>
      <c r="AI3448">
        <f t="shared" si="124"/>
        <v>2021</v>
      </c>
    </row>
    <row r="3449" spans="27:35" x14ac:dyDescent="0.3">
      <c r="AA3449" s="80" t="s">
        <v>157</v>
      </c>
      <c r="AB3449" s="80" t="s">
        <v>147</v>
      </c>
      <c r="AC3449" s="80" t="s">
        <v>60</v>
      </c>
      <c r="AD3449" s="80" t="s">
        <v>25</v>
      </c>
      <c r="AE3449" s="80" t="s">
        <v>19</v>
      </c>
      <c r="AF3449" s="80" t="s">
        <v>145</v>
      </c>
      <c r="AG3449" s="80">
        <v>1314</v>
      </c>
      <c r="AH3449" s="80" t="s">
        <v>33</v>
      </c>
      <c r="AI3449">
        <f t="shared" si="124"/>
        <v>2021</v>
      </c>
    </row>
    <row r="3450" spans="27:35" x14ac:dyDescent="0.3">
      <c r="AA3450" s="80" t="s">
        <v>157</v>
      </c>
      <c r="AB3450" s="80" t="s">
        <v>147</v>
      </c>
      <c r="AC3450" s="80" t="s">
        <v>60</v>
      </c>
      <c r="AD3450" s="80" t="s">
        <v>25</v>
      </c>
      <c r="AE3450" s="80" t="s">
        <v>19</v>
      </c>
      <c r="AF3450" s="80" t="s">
        <v>158</v>
      </c>
      <c r="AG3450" s="80">
        <v>191</v>
      </c>
      <c r="AH3450" s="80" t="s">
        <v>33</v>
      </c>
      <c r="AI3450">
        <f t="shared" si="124"/>
        <v>2021</v>
      </c>
    </row>
    <row r="3451" spans="27:35" x14ac:dyDescent="0.3">
      <c r="AA3451" s="80" t="s">
        <v>157</v>
      </c>
      <c r="AB3451" s="80" t="s">
        <v>147</v>
      </c>
      <c r="AC3451" s="80" t="s">
        <v>60</v>
      </c>
      <c r="AD3451" s="80" t="s">
        <v>25</v>
      </c>
      <c r="AE3451" s="80" t="s">
        <v>17</v>
      </c>
      <c r="AF3451" s="80" t="s">
        <v>145</v>
      </c>
      <c r="AG3451" s="80">
        <v>660</v>
      </c>
      <c r="AH3451" s="80" t="s">
        <v>33</v>
      </c>
      <c r="AI3451">
        <f t="shared" si="124"/>
        <v>2021</v>
      </c>
    </row>
    <row r="3452" spans="27:35" x14ac:dyDescent="0.3">
      <c r="AA3452" s="80" t="s">
        <v>157</v>
      </c>
      <c r="AB3452" s="80" t="s">
        <v>147</v>
      </c>
      <c r="AC3452" s="80" t="s">
        <v>60</v>
      </c>
      <c r="AD3452" s="80" t="s">
        <v>25</v>
      </c>
      <c r="AE3452" s="80" t="s">
        <v>17</v>
      </c>
      <c r="AF3452" s="80" t="s">
        <v>158</v>
      </c>
      <c r="AG3452" s="80">
        <v>111</v>
      </c>
      <c r="AH3452" s="80" t="s">
        <v>33</v>
      </c>
      <c r="AI3452">
        <f t="shared" si="124"/>
        <v>2021</v>
      </c>
    </row>
    <row r="3453" spans="27:35" x14ac:dyDescent="0.3">
      <c r="AA3453" s="80" t="s">
        <v>157</v>
      </c>
      <c r="AB3453" s="80" t="s">
        <v>147</v>
      </c>
      <c r="AC3453" s="80" t="s">
        <v>60</v>
      </c>
      <c r="AD3453" s="80" t="s">
        <v>16</v>
      </c>
      <c r="AE3453" s="80" t="s">
        <v>18</v>
      </c>
      <c r="AF3453" s="80" t="s">
        <v>145</v>
      </c>
      <c r="AG3453" s="80">
        <v>11699.50773415342</v>
      </c>
      <c r="AH3453" s="80" t="s">
        <v>33</v>
      </c>
      <c r="AI3453">
        <f t="shared" si="124"/>
        <v>2021</v>
      </c>
    </row>
    <row r="3454" spans="27:35" x14ac:dyDescent="0.3">
      <c r="AA3454" s="80" t="s">
        <v>157</v>
      </c>
      <c r="AB3454" s="80" t="s">
        <v>147</v>
      </c>
      <c r="AC3454" s="80" t="s">
        <v>60</v>
      </c>
      <c r="AD3454" s="80" t="s">
        <v>16</v>
      </c>
      <c r="AE3454" s="80" t="s">
        <v>18</v>
      </c>
      <c r="AF3454" s="80" t="s">
        <v>158</v>
      </c>
      <c r="AG3454" s="80">
        <v>2</v>
      </c>
      <c r="AH3454" s="80" t="s">
        <v>33</v>
      </c>
      <c r="AI3454">
        <f t="shared" si="124"/>
        <v>2021</v>
      </c>
    </row>
    <row r="3455" spans="27:35" x14ac:dyDescent="0.3">
      <c r="AA3455" s="80" t="s">
        <v>157</v>
      </c>
      <c r="AB3455" s="80" t="s">
        <v>147</v>
      </c>
      <c r="AC3455" s="80" t="s">
        <v>60</v>
      </c>
      <c r="AD3455" s="80" t="s">
        <v>16</v>
      </c>
      <c r="AE3455" s="80" t="s">
        <v>19</v>
      </c>
      <c r="AF3455" s="80" t="s">
        <v>145</v>
      </c>
      <c r="AG3455" s="80">
        <v>6760.0713673904538</v>
      </c>
      <c r="AH3455" s="80" t="s">
        <v>33</v>
      </c>
      <c r="AI3455">
        <f t="shared" si="124"/>
        <v>2021</v>
      </c>
    </row>
    <row r="3456" spans="27:35" x14ac:dyDescent="0.3">
      <c r="AA3456" s="80" t="s">
        <v>157</v>
      </c>
      <c r="AB3456" s="80" t="s">
        <v>147</v>
      </c>
      <c r="AC3456" s="80" t="s">
        <v>60</v>
      </c>
      <c r="AD3456" s="80" t="s">
        <v>16</v>
      </c>
      <c r="AE3456" s="80" t="s">
        <v>17</v>
      </c>
      <c r="AF3456" s="80" t="s">
        <v>145</v>
      </c>
      <c r="AG3456" s="80">
        <v>4579.9607619419694</v>
      </c>
      <c r="AH3456" s="80" t="s">
        <v>33</v>
      </c>
      <c r="AI3456">
        <f t="shared" si="124"/>
        <v>2021</v>
      </c>
    </row>
    <row r="3457" spans="27:35" x14ac:dyDescent="0.3">
      <c r="AA3457" s="80" t="s">
        <v>157</v>
      </c>
      <c r="AB3457" s="80" t="s">
        <v>147</v>
      </c>
      <c r="AC3457" s="80" t="s">
        <v>60</v>
      </c>
      <c r="AD3457" s="80" t="s">
        <v>13</v>
      </c>
      <c r="AE3457" s="80" t="s">
        <v>5</v>
      </c>
      <c r="AF3457" s="80" t="s">
        <v>145</v>
      </c>
      <c r="AG3457" s="80">
        <v>26.903225019574165</v>
      </c>
      <c r="AH3457" s="80" t="s">
        <v>33</v>
      </c>
      <c r="AI3457">
        <f t="shared" si="124"/>
        <v>2021</v>
      </c>
    </row>
    <row r="3458" spans="27:35" x14ac:dyDescent="0.3">
      <c r="AA3458" s="80" t="s">
        <v>157</v>
      </c>
      <c r="AB3458" s="80" t="s">
        <v>147</v>
      </c>
      <c r="AC3458" s="80" t="s">
        <v>60</v>
      </c>
      <c r="AD3458" s="80" t="s">
        <v>13</v>
      </c>
      <c r="AE3458" s="80" t="s">
        <v>7</v>
      </c>
      <c r="AF3458" s="80" t="s">
        <v>145</v>
      </c>
      <c r="AG3458" s="80">
        <v>11448.662433918566</v>
      </c>
      <c r="AH3458" s="80">
        <v>0.68785510000000005</v>
      </c>
      <c r="AI3458">
        <f t="shared" si="124"/>
        <v>2021</v>
      </c>
    </row>
    <row r="3459" spans="27:35" x14ac:dyDescent="0.3">
      <c r="AA3459" s="80" t="s">
        <v>157</v>
      </c>
      <c r="AB3459" s="80" t="s">
        <v>147</v>
      </c>
      <c r="AC3459" s="80" t="s">
        <v>60</v>
      </c>
      <c r="AD3459" s="80" t="s">
        <v>13</v>
      </c>
      <c r="AE3459" s="80" t="s">
        <v>14</v>
      </c>
      <c r="AF3459" s="80" t="s">
        <v>145</v>
      </c>
      <c r="AG3459" s="80">
        <v>32441.78191062808</v>
      </c>
      <c r="AH3459" s="80">
        <v>1.0839482499999999</v>
      </c>
      <c r="AI3459">
        <f t="shared" si="124"/>
        <v>2021</v>
      </c>
    </row>
    <row r="3460" spans="27:35" x14ac:dyDescent="0.3">
      <c r="AA3460" s="80" t="s">
        <v>157</v>
      </c>
      <c r="AB3460" s="80" t="s">
        <v>147</v>
      </c>
      <c r="AC3460" s="80" t="s">
        <v>60</v>
      </c>
      <c r="AD3460" s="80" t="s">
        <v>13</v>
      </c>
      <c r="AE3460" s="80" t="s">
        <v>6</v>
      </c>
      <c r="AF3460" s="80" t="s">
        <v>145</v>
      </c>
      <c r="AG3460" s="80">
        <v>170.64516097307205</v>
      </c>
      <c r="AH3460" s="80" t="s">
        <v>33</v>
      </c>
      <c r="AI3460">
        <f t="shared" si="124"/>
        <v>2021</v>
      </c>
    </row>
    <row r="3461" spans="27:35" x14ac:dyDescent="0.3">
      <c r="AA3461" s="80" t="s">
        <v>157</v>
      </c>
      <c r="AB3461" s="80" t="s">
        <v>147</v>
      </c>
      <c r="AC3461" s="80" t="s">
        <v>60</v>
      </c>
      <c r="AD3461" s="80" t="s">
        <v>15</v>
      </c>
      <c r="AE3461" s="80" t="s">
        <v>14</v>
      </c>
      <c r="AF3461" s="80" t="s">
        <v>145</v>
      </c>
      <c r="AG3461" s="80">
        <v>20317.525313790888</v>
      </c>
      <c r="AH3461" s="80">
        <v>0.96143266000000005</v>
      </c>
      <c r="AI3461">
        <f t="shared" si="124"/>
        <v>2021</v>
      </c>
    </row>
    <row r="3462" spans="27:35" x14ac:dyDescent="0.3">
      <c r="AA3462" s="80" t="s">
        <v>157</v>
      </c>
      <c r="AB3462" s="80" t="s">
        <v>147</v>
      </c>
      <c r="AC3462" s="80" t="s">
        <v>60</v>
      </c>
      <c r="AD3462" s="80" t="s">
        <v>15</v>
      </c>
      <c r="AE3462" s="80" t="s">
        <v>12</v>
      </c>
      <c r="AF3462" s="80" t="s">
        <v>145</v>
      </c>
      <c r="AG3462" s="80">
        <v>963.64516097307205</v>
      </c>
      <c r="AH3462" s="80">
        <v>0.51171506</v>
      </c>
      <c r="AI3462">
        <f t="shared" si="124"/>
        <v>2021</v>
      </c>
    </row>
    <row r="3463" spans="27:35" x14ac:dyDescent="0.3">
      <c r="AA3463" s="80" t="s">
        <v>157</v>
      </c>
      <c r="AB3463" s="80" t="s">
        <v>147</v>
      </c>
      <c r="AC3463" s="80" t="s">
        <v>60</v>
      </c>
      <c r="AD3463" s="80" t="s">
        <v>4</v>
      </c>
      <c r="AE3463" s="80" t="s">
        <v>5</v>
      </c>
      <c r="AF3463" s="80" t="s">
        <v>145</v>
      </c>
      <c r="AG3463" s="80">
        <v>7380.2632718272507</v>
      </c>
      <c r="AH3463" s="80" t="s">
        <v>33</v>
      </c>
      <c r="AI3463">
        <f t="shared" si="124"/>
        <v>2021</v>
      </c>
    </row>
    <row r="3464" spans="27:35" x14ac:dyDescent="0.3">
      <c r="AA3464" s="80" t="s">
        <v>157</v>
      </c>
      <c r="AB3464" s="80" t="s">
        <v>147</v>
      </c>
      <c r="AC3464" s="80" t="s">
        <v>60</v>
      </c>
      <c r="AD3464" s="80" t="s">
        <v>4</v>
      </c>
      <c r="AE3464" s="80" t="s">
        <v>7</v>
      </c>
      <c r="AF3464" s="80" t="s">
        <v>145</v>
      </c>
      <c r="AG3464" s="80">
        <v>433592.55834788829</v>
      </c>
      <c r="AH3464" s="80">
        <v>0.83994822000000002</v>
      </c>
      <c r="AI3464">
        <f t="shared" si="124"/>
        <v>2021</v>
      </c>
    </row>
    <row r="3465" spans="27:35" x14ac:dyDescent="0.3">
      <c r="AA3465" s="80" t="s">
        <v>157</v>
      </c>
      <c r="AB3465" s="80" t="s">
        <v>147</v>
      </c>
      <c r="AC3465" s="80" t="s">
        <v>60</v>
      </c>
      <c r="AD3465" s="80" t="s">
        <v>4</v>
      </c>
      <c r="AE3465" s="80" t="s">
        <v>8</v>
      </c>
      <c r="AF3465" s="80" t="s">
        <v>145</v>
      </c>
      <c r="AG3465" s="80">
        <v>179252.40224558115</v>
      </c>
      <c r="AH3465" s="80">
        <v>1.33598035</v>
      </c>
      <c r="AI3465">
        <f t="shared" si="124"/>
        <v>2021</v>
      </c>
    </row>
    <row r="3466" spans="27:35" x14ac:dyDescent="0.3">
      <c r="AA3466" s="80" t="s">
        <v>157</v>
      </c>
      <c r="AB3466" s="80" t="s">
        <v>147</v>
      </c>
      <c r="AC3466" s="80" t="s">
        <v>60</v>
      </c>
      <c r="AD3466" s="80" t="s">
        <v>4</v>
      </c>
      <c r="AE3466" s="80" t="s">
        <v>9</v>
      </c>
      <c r="AF3466" s="80" t="s">
        <v>145</v>
      </c>
      <c r="AG3466" s="80">
        <v>110103.53936370835</v>
      </c>
      <c r="AH3466" s="80">
        <v>0.88244157000000001</v>
      </c>
      <c r="AI3466">
        <f t="shared" ref="AI3466:AI3529" si="125">VALUE(LEFT(AA3466,4))</f>
        <v>2021</v>
      </c>
    </row>
    <row r="3467" spans="27:35" x14ac:dyDescent="0.3">
      <c r="AA3467" s="80" t="s">
        <v>157</v>
      </c>
      <c r="AB3467" s="80" t="s">
        <v>147</v>
      </c>
      <c r="AC3467" s="80" t="s">
        <v>60</v>
      </c>
      <c r="AD3467" s="80" t="s">
        <v>4</v>
      </c>
      <c r="AE3467" s="80" t="s">
        <v>6</v>
      </c>
      <c r="AF3467" s="80" t="s">
        <v>145</v>
      </c>
      <c r="AG3467" s="80">
        <v>28733.97567486763</v>
      </c>
      <c r="AH3467" s="80" t="s">
        <v>33</v>
      </c>
      <c r="AI3467">
        <f t="shared" si="125"/>
        <v>2021</v>
      </c>
    </row>
    <row r="3468" spans="27:35" x14ac:dyDescent="0.3">
      <c r="AA3468" s="80" t="s">
        <v>157</v>
      </c>
      <c r="AB3468" s="80" t="s">
        <v>147</v>
      </c>
      <c r="AC3468" s="80" t="s">
        <v>60</v>
      </c>
      <c r="AD3468" s="80" t="s">
        <v>4</v>
      </c>
      <c r="AE3468" s="80" t="s">
        <v>10</v>
      </c>
      <c r="AF3468" s="80" t="s">
        <v>145</v>
      </c>
      <c r="AG3468" s="80">
        <v>5040.6969241276383</v>
      </c>
      <c r="AH3468" s="80">
        <v>2.8718907599999999</v>
      </c>
      <c r="AI3468">
        <f t="shared" si="125"/>
        <v>2021</v>
      </c>
    </row>
    <row r="3469" spans="27:35" x14ac:dyDescent="0.3">
      <c r="AA3469" s="80" t="s">
        <v>157</v>
      </c>
      <c r="AB3469" s="80" t="s">
        <v>147</v>
      </c>
      <c r="AC3469" s="80" t="s">
        <v>60</v>
      </c>
      <c r="AD3469" s="80" t="s">
        <v>11</v>
      </c>
      <c r="AE3469" s="80" t="s">
        <v>8</v>
      </c>
      <c r="AF3469" s="80" t="s">
        <v>145</v>
      </c>
      <c r="AG3469" s="80">
        <v>31872.153069380671</v>
      </c>
      <c r="AH3469" s="80">
        <v>0.98786214000000006</v>
      </c>
      <c r="AI3469">
        <f t="shared" si="125"/>
        <v>2021</v>
      </c>
    </row>
    <row r="3470" spans="27:35" x14ac:dyDescent="0.3">
      <c r="AA3470" s="80" t="s">
        <v>157</v>
      </c>
      <c r="AB3470" s="80" t="s">
        <v>147</v>
      </c>
      <c r="AC3470" s="80" t="s">
        <v>60</v>
      </c>
      <c r="AD3470" s="80" t="s">
        <v>11</v>
      </c>
      <c r="AE3470" s="80" t="s">
        <v>9</v>
      </c>
      <c r="AF3470" s="80" t="s">
        <v>145</v>
      </c>
      <c r="AG3470" s="80">
        <v>9209.7902902066708</v>
      </c>
      <c r="AH3470" s="80">
        <v>0.69690174999999999</v>
      </c>
      <c r="AI3470">
        <f t="shared" si="125"/>
        <v>2021</v>
      </c>
    </row>
    <row r="3471" spans="27:35" x14ac:dyDescent="0.3">
      <c r="AA3471" s="80" t="s">
        <v>157</v>
      </c>
      <c r="AB3471" s="80" t="s">
        <v>147</v>
      </c>
      <c r="AC3471" s="80" t="s">
        <v>60</v>
      </c>
      <c r="AD3471" s="80" t="s">
        <v>11</v>
      </c>
      <c r="AE3471" s="80" t="s">
        <v>10</v>
      </c>
      <c r="AF3471" s="80" t="s">
        <v>145</v>
      </c>
      <c r="AG3471" s="80">
        <v>559.3122099339962</v>
      </c>
      <c r="AH3471" s="80">
        <v>1.89662274</v>
      </c>
      <c r="AI3471">
        <f t="shared" si="125"/>
        <v>2021</v>
      </c>
    </row>
    <row r="3472" spans="27:35" x14ac:dyDescent="0.3">
      <c r="AA3472" s="80" t="s">
        <v>157</v>
      </c>
      <c r="AB3472" s="80" t="s">
        <v>147</v>
      </c>
      <c r="AC3472" s="80" t="s">
        <v>60</v>
      </c>
      <c r="AD3472" s="80" t="s">
        <v>11</v>
      </c>
      <c r="AE3472" s="80" t="s">
        <v>12</v>
      </c>
      <c r="AF3472" s="80" t="s">
        <v>145</v>
      </c>
      <c r="AG3472" s="80">
        <v>4538.8433129191399</v>
      </c>
      <c r="AH3472" s="80">
        <v>0.69854791999999999</v>
      </c>
      <c r="AI3472">
        <f t="shared" si="125"/>
        <v>2021</v>
      </c>
    </row>
    <row r="3473" spans="27:35" x14ac:dyDescent="0.3">
      <c r="AA3473" s="80" t="s">
        <v>157</v>
      </c>
      <c r="AB3473" s="80" t="s">
        <v>147</v>
      </c>
      <c r="AC3473" s="80" t="s">
        <v>61</v>
      </c>
      <c r="AD3473" s="80" t="s">
        <v>27</v>
      </c>
      <c r="AE3473" s="80" t="s">
        <v>28</v>
      </c>
      <c r="AF3473" s="80" t="s">
        <v>145</v>
      </c>
      <c r="AG3473" s="80">
        <v>273</v>
      </c>
      <c r="AH3473" s="80" t="s">
        <v>33</v>
      </c>
      <c r="AI3473">
        <f t="shared" si="125"/>
        <v>2021</v>
      </c>
    </row>
    <row r="3474" spans="27:35" x14ac:dyDescent="0.3">
      <c r="AA3474" s="80" t="s">
        <v>157</v>
      </c>
      <c r="AB3474" s="80" t="s">
        <v>147</v>
      </c>
      <c r="AC3474" s="80" t="s">
        <v>61</v>
      </c>
      <c r="AD3474" s="80" t="s">
        <v>20</v>
      </c>
      <c r="AE3474" s="80" t="s">
        <v>5</v>
      </c>
      <c r="AF3474" s="80" t="s">
        <v>145</v>
      </c>
      <c r="AG3474" s="80">
        <v>15</v>
      </c>
      <c r="AH3474" s="80" t="s">
        <v>33</v>
      </c>
      <c r="AI3474">
        <f t="shared" si="125"/>
        <v>2021</v>
      </c>
    </row>
    <row r="3475" spans="27:35" x14ac:dyDescent="0.3">
      <c r="AA3475" s="80" t="s">
        <v>157</v>
      </c>
      <c r="AB3475" s="80" t="s">
        <v>147</v>
      </c>
      <c r="AC3475" s="80" t="s">
        <v>61</v>
      </c>
      <c r="AD3475" s="80" t="s">
        <v>20</v>
      </c>
      <c r="AE3475" s="80" t="s">
        <v>7</v>
      </c>
      <c r="AF3475" s="80" t="s">
        <v>145</v>
      </c>
      <c r="AG3475" s="80">
        <v>8302.0287990495563</v>
      </c>
      <c r="AH3475" s="80" t="s">
        <v>33</v>
      </c>
      <c r="AI3475">
        <f t="shared" si="125"/>
        <v>2021</v>
      </c>
    </row>
    <row r="3476" spans="27:35" x14ac:dyDescent="0.3">
      <c r="AA3476" s="80" t="s">
        <v>157</v>
      </c>
      <c r="AB3476" s="80" t="s">
        <v>147</v>
      </c>
      <c r="AC3476" s="80" t="s">
        <v>61</v>
      </c>
      <c r="AD3476" s="80" t="s">
        <v>20</v>
      </c>
      <c r="AE3476" s="80" t="s">
        <v>14</v>
      </c>
      <c r="AF3476" s="80" t="s">
        <v>145</v>
      </c>
      <c r="AG3476" s="80">
        <v>2770.4804110527039</v>
      </c>
      <c r="AH3476" s="80" t="s">
        <v>33</v>
      </c>
      <c r="AI3476">
        <f t="shared" si="125"/>
        <v>2021</v>
      </c>
    </row>
    <row r="3477" spans="27:35" x14ac:dyDescent="0.3">
      <c r="AA3477" s="80" t="s">
        <v>157</v>
      </c>
      <c r="AB3477" s="80" t="s">
        <v>147</v>
      </c>
      <c r="AC3477" s="80" t="s">
        <v>61</v>
      </c>
      <c r="AD3477" s="80" t="s">
        <v>20</v>
      </c>
      <c r="AE3477" s="80" t="s">
        <v>6</v>
      </c>
      <c r="AF3477" s="80" t="s">
        <v>145</v>
      </c>
      <c r="AG3477" s="80">
        <v>254.64516097307205</v>
      </c>
      <c r="AH3477" s="80" t="s">
        <v>33</v>
      </c>
      <c r="AI3477">
        <f t="shared" si="125"/>
        <v>2021</v>
      </c>
    </row>
    <row r="3478" spans="27:35" x14ac:dyDescent="0.3">
      <c r="AA3478" s="80" t="s">
        <v>157</v>
      </c>
      <c r="AB3478" s="80" t="s">
        <v>147</v>
      </c>
      <c r="AC3478" s="80" t="s">
        <v>61</v>
      </c>
      <c r="AD3478" s="80" t="s">
        <v>24</v>
      </c>
      <c r="AE3478" s="80" t="s">
        <v>22</v>
      </c>
      <c r="AF3478" s="80" t="s">
        <v>145</v>
      </c>
      <c r="AG3478" s="80">
        <v>1086.735019043088</v>
      </c>
      <c r="AH3478" s="80" t="s">
        <v>33</v>
      </c>
      <c r="AI3478">
        <f t="shared" si="125"/>
        <v>2021</v>
      </c>
    </row>
    <row r="3479" spans="27:35" x14ac:dyDescent="0.3">
      <c r="AA3479" s="80" t="s">
        <v>157</v>
      </c>
      <c r="AB3479" s="80" t="s">
        <v>147</v>
      </c>
      <c r="AC3479" s="80" t="s">
        <v>61</v>
      </c>
      <c r="AD3479" s="80" t="s">
        <v>24</v>
      </c>
      <c r="AE3479" s="80" t="s">
        <v>23</v>
      </c>
      <c r="AF3479" s="80" t="s">
        <v>145</v>
      </c>
      <c r="AG3479" s="80">
        <v>790.64976704120636</v>
      </c>
      <c r="AH3479" s="80" t="s">
        <v>33</v>
      </c>
      <c r="AI3479">
        <f t="shared" si="125"/>
        <v>2021</v>
      </c>
    </row>
    <row r="3480" spans="27:35" x14ac:dyDescent="0.3">
      <c r="AA3480" s="80" t="s">
        <v>157</v>
      </c>
      <c r="AB3480" s="80" t="s">
        <v>147</v>
      </c>
      <c r="AC3480" s="80" t="s">
        <v>61</v>
      </c>
      <c r="AD3480" s="80" t="s">
        <v>116</v>
      </c>
      <c r="AE3480" s="80" t="s">
        <v>22</v>
      </c>
      <c r="AF3480" s="80" t="s">
        <v>145</v>
      </c>
      <c r="AG3480" s="80">
        <v>3876.5967627763748</v>
      </c>
      <c r="AH3480" s="80" t="s">
        <v>33</v>
      </c>
      <c r="AI3480">
        <f t="shared" si="125"/>
        <v>2021</v>
      </c>
    </row>
    <row r="3481" spans="27:35" x14ac:dyDescent="0.3">
      <c r="AA3481" s="80" t="s">
        <v>157</v>
      </c>
      <c r="AB3481" s="80" t="s">
        <v>147</v>
      </c>
      <c r="AC3481" s="80" t="s">
        <v>61</v>
      </c>
      <c r="AD3481" s="80" t="s">
        <v>116</v>
      </c>
      <c r="AE3481" s="80" t="s">
        <v>23</v>
      </c>
      <c r="AF3481" s="80" t="s">
        <v>145</v>
      </c>
      <c r="AG3481" s="80">
        <v>3446.5022979974747</v>
      </c>
      <c r="AH3481" s="80" t="s">
        <v>33</v>
      </c>
      <c r="AI3481">
        <f t="shared" si="125"/>
        <v>2021</v>
      </c>
    </row>
    <row r="3482" spans="27:35" x14ac:dyDescent="0.3">
      <c r="AA3482" s="80" t="s">
        <v>157</v>
      </c>
      <c r="AB3482" s="80" t="s">
        <v>147</v>
      </c>
      <c r="AC3482" s="80" t="s">
        <v>61</v>
      </c>
      <c r="AD3482" s="80" t="s">
        <v>26</v>
      </c>
      <c r="AE3482" s="80" t="s">
        <v>18</v>
      </c>
      <c r="AF3482" s="80" t="s">
        <v>145</v>
      </c>
      <c r="AG3482" s="80">
        <v>7485.45620328933</v>
      </c>
      <c r="AH3482" s="80" t="s">
        <v>33</v>
      </c>
      <c r="AI3482">
        <f t="shared" si="125"/>
        <v>2021</v>
      </c>
    </row>
    <row r="3483" spans="27:35" x14ac:dyDescent="0.3">
      <c r="AA3483" s="80" t="s">
        <v>157</v>
      </c>
      <c r="AB3483" s="80" t="s">
        <v>147</v>
      </c>
      <c r="AC3483" s="80" t="s">
        <v>61</v>
      </c>
      <c r="AD3483" s="80" t="s">
        <v>26</v>
      </c>
      <c r="AE3483" s="80" t="s">
        <v>18</v>
      </c>
      <c r="AF3483" s="80" t="s">
        <v>158</v>
      </c>
      <c r="AG3483" s="80">
        <v>1026.6094440147281</v>
      </c>
      <c r="AH3483" s="80" t="s">
        <v>33</v>
      </c>
      <c r="AI3483">
        <f t="shared" si="125"/>
        <v>2021</v>
      </c>
    </row>
    <row r="3484" spans="27:35" x14ac:dyDescent="0.3">
      <c r="AA3484" s="80" t="s">
        <v>157</v>
      </c>
      <c r="AB3484" s="80" t="s">
        <v>147</v>
      </c>
      <c r="AC3484" s="80" t="s">
        <v>61</v>
      </c>
      <c r="AD3484" s="80" t="s">
        <v>26</v>
      </c>
      <c r="AE3484" s="80" t="s">
        <v>19</v>
      </c>
      <c r="AF3484" s="80" t="s">
        <v>145</v>
      </c>
      <c r="AG3484" s="80">
        <v>9232.9792521260679</v>
      </c>
      <c r="AH3484" s="80" t="s">
        <v>33</v>
      </c>
      <c r="AI3484">
        <f t="shared" si="125"/>
        <v>2021</v>
      </c>
    </row>
    <row r="3485" spans="27:35" x14ac:dyDescent="0.3">
      <c r="AA3485" s="80" t="s">
        <v>157</v>
      </c>
      <c r="AB3485" s="80" t="s">
        <v>147</v>
      </c>
      <c r="AC3485" s="80" t="s">
        <v>61</v>
      </c>
      <c r="AD3485" s="80" t="s">
        <v>26</v>
      </c>
      <c r="AE3485" s="80" t="s">
        <v>19</v>
      </c>
      <c r="AF3485" s="80" t="s">
        <v>158</v>
      </c>
      <c r="AG3485" s="80">
        <v>884.60598706826568</v>
      </c>
      <c r="AH3485" s="80" t="s">
        <v>33</v>
      </c>
      <c r="AI3485">
        <f t="shared" si="125"/>
        <v>2021</v>
      </c>
    </row>
    <row r="3486" spans="27:35" x14ac:dyDescent="0.3">
      <c r="AA3486" s="80" t="s">
        <v>157</v>
      </c>
      <c r="AB3486" s="80" t="s">
        <v>147</v>
      </c>
      <c r="AC3486" s="80" t="s">
        <v>61</v>
      </c>
      <c r="AD3486" s="80" t="s">
        <v>26</v>
      </c>
      <c r="AE3486" s="80" t="s">
        <v>17</v>
      </c>
      <c r="AF3486" s="80" t="s">
        <v>145</v>
      </c>
      <c r="AG3486" s="80">
        <v>842</v>
      </c>
      <c r="AH3486" s="80" t="s">
        <v>33</v>
      </c>
      <c r="AI3486">
        <f t="shared" si="125"/>
        <v>2021</v>
      </c>
    </row>
    <row r="3487" spans="27:35" x14ac:dyDescent="0.3">
      <c r="AA3487" s="80" t="s">
        <v>157</v>
      </c>
      <c r="AB3487" s="80" t="s">
        <v>147</v>
      </c>
      <c r="AC3487" s="80" t="s">
        <v>61</v>
      </c>
      <c r="AD3487" s="80" t="s">
        <v>26</v>
      </c>
      <c r="AE3487" s="80" t="s">
        <v>17</v>
      </c>
      <c r="AF3487" s="80" t="s">
        <v>158</v>
      </c>
      <c r="AG3487" s="80">
        <v>49</v>
      </c>
      <c r="AH3487" s="80" t="s">
        <v>33</v>
      </c>
      <c r="AI3487">
        <f t="shared" si="125"/>
        <v>2021</v>
      </c>
    </row>
    <row r="3488" spans="27:35" x14ac:dyDescent="0.3">
      <c r="AA3488" s="80" t="s">
        <v>157</v>
      </c>
      <c r="AB3488" s="80" t="s">
        <v>147</v>
      </c>
      <c r="AC3488" s="80" t="s">
        <v>61</v>
      </c>
      <c r="AD3488" s="80" t="s">
        <v>25</v>
      </c>
      <c r="AE3488" s="80" t="s">
        <v>18</v>
      </c>
      <c r="AF3488" s="80" t="s">
        <v>145</v>
      </c>
      <c r="AG3488" s="80">
        <v>163</v>
      </c>
      <c r="AH3488" s="80" t="s">
        <v>33</v>
      </c>
      <c r="AI3488">
        <f t="shared" si="125"/>
        <v>2021</v>
      </c>
    </row>
    <row r="3489" spans="27:35" x14ac:dyDescent="0.3">
      <c r="AA3489" s="80" t="s">
        <v>157</v>
      </c>
      <c r="AB3489" s="80" t="s">
        <v>147</v>
      </c>
      <c r="AC3489" s="80" t="s">
        <v>61</v>
      </c>
      <c r="AD3489" s="80" t="s">
        <v>25</v>
      </c>
      <c r="AE3489" s="80" t="s">
        <v>18</v>
      </c>
      <c r="AF3489" s="80" t="s">
        <v>158</v>
      </c>
      <c r="AG3489" s="80">
        <v>6</v>
      </c>
      <c r="AH3489" s="80" t="s">
        <v>33</v>
      </c>
      <c r="AI3489">
        <f t="shared" si="125"/>
        <v>2021</v>
      </c>
    </row>
    <row r="3490" spans="27:35" x14ac:dyDescent="0.3">
      <c r="AA3490" s="80" t="s">
        <v>157</v>
      </c>
      <c r="AB3490" s="80" t="s">
        <v>147</v>
      </c>
      <c r="AC3490" s="80" t="s">
        <v>61</v>
      </c>
      <c r="AD3490" s="80" t="s">
        <v>25</v>
      </c>
      <c r="AE3490" s="80" t="s">
        <v>19</v>
      </c>
      <c r="AF3490" s="80" t="s">
        <v>145</v>
      </c>
      <c r="AG3490" s="80">
        <v>1512</v>
      </c>
      <c r="AH3490" s="80" t="s">
        <v>33</v>
      </c>
      <c r="AI3490">
        <f t="shared" si="125"/>
        <v>2021</v>
      </c>
    </row>
    <row r="3491" spans="27:35" x14ac:dyDescent="0.3">
      <c r="AA3491" s="80" t="s">
        <v>157</v>
      </c>
      <c r="AB3491" s="80" t="s">
        <v>147</v>
      </c>
      <c r="AC3491" s="80" t="s">
        <v>61</v>
      </c>
      <c r="AD3491" s="80" t="s">
        <v>25</v>
      </c>
      <c r="AE3491" s="80" t="s">
        <v>19</v>
      </c>
      <c r="AF3491" s="80" t="s">
        <v>158</v>
      </c>
      <c r="AG3491" s="80">
        <v>129</v>
      </c>
      <c r="AH3491" s="80" t="s">
        <v>33</v>
      </c>
      <c r="AI3491">
        <f t="shared" si="125"/>
        <v>2021</v>
      </c>
    </row>
    <row r="3492" spans="27:35" x14ac:dyDescent="0.3">
      <c r="AA3492" s="80" t="s">
        <v>157</v>
      </c>
      <c r="AB3492" s="80" t="s">
        <v>147</v>
      </c>
      <c r="AC3492" s="80" t="s">
        <v>61</v>
      </c>
      <c r="AD3492" s="80" t="s">
        <v>25</v>
      </c>
      <c r="AE3492" s="80" t="s">
        <v>17</v>
      </c>
      <c r="AF3492" s="80" t="s">
        <v>145</v>
      </c>
      <c r="AG3492" s="80">
        <v>694</v>
      </c>
      <c r="AH3492" s="80" t="s">
        <v>33</v>
      </c>
      <c r="AI3492">
        <f t="shared" si="125"/>
        <v>2021</v>
      </c>
    </row>
    <row r="3493" spans="27:35" x14ac:dyDescent="0.3">
      <c r="AA3493" s="80" t="s">
        <v>157</v>
      </c>
      <c r="AB3493" s="80" t="s">
        <v>147</v>
      </c>
      <c r="AC3493" s="80" t="s">
        <v>61</v>
      </c>
      <c r="AD3493" s="80" t="s">
        <v>25</v>
      </c>
      <c r="AE3493" s="80" t="s">
        <v>17</v>
      </c>
      <c r="AF3493" s="80" t="s">
        <v>158</v>
      </c>
      <c r="AG3493" s="80">
        <v>50</v>
      </c>
      <c r="AH3493" s="80" t="s">
        <v>33</v>
      </c>
      <c r="AI3493">
        <f t="shared" si="125"/>
        <v>2021</v>
      </c>
    </row>
    <row r="3494" spans="27:35" x14ac:dyDescent="0.3">
      <c r="AA3494" s="80" t="s">
        <v>157</v>
      </c>
      <c r="AB3494" s="80" t="s">
        <v>147</v>
      </c>
      <c r="AC3494" s="80" t="s">
        <v>61</v>
      </c>
      <c r="AD3494" s="80" t="s">
        <v>16</v>
      </c>
      <c r="AE3494" s="80" t="s">
        <v>18</v>
      </c>
      <c r="AF3494" s="80" t="s">
        <v>145</v>
      </c>
      <c r="AG3494" s="80">
        <v>16417.211670126766</v>
      </c>
      <c r="AH3494" s="80" t="s">
        <v>33</v>
      </c>
      <c r="AI3494">
        <f t="shared" si="125"/>
        <v>2021</v>
      </c>
    </row>
    <row r="3495" spans="27:35" x14ac:dyDescent="0.3">
      <c r="AA3495" s="80" t="s">
        <v>157</v>
      </c>
      <c r="AB3495" s="80" t="s">
        <v>147</v>
      </c>
      <c r="AC3495" s="80" t="s">
        <v>61</v>
      </c>
      <c r="AD3495" s="80" t="s">
        <v>16</v>
      </c>
      <c r="AE3495" s="80" t="s">
        <v>18</v>
      </c>
      <c r="AF3495" s="80" t="s">
        <v>158</v>
      </c>
      <c r="AG3495" s="80">
        <v>5</v>
      </c>
      <c r="AH3495" s="80" t="s">
        <v>33</v>
      </c>
      <c r="AI3495">
        <f t="shared" si="125"/>
        <v>2021</v>
      </c>
    </row>
    <row r="3496" spans="27:35" x14ac:dyDescent="0.3">
      <c r="AA3496" s="80" t="s">
        <v>157</v>
      </c>
      <c r="AB3496" s="80" t="s">
        <v>147</v>
      </c>
      <c r="AC3496" s="80" t="s">
        <v>61</v>
      </c>
      <c r="AD3496" s="80" t="s">
        <v>16</v>
      </c>
      <c r="AE3496" s="80" t="s">
        <v>19</v>
      </c>
      <c r="AF3496" s="80" t="s">
        <v>145</v>
      </c>
      <c r="AG3496" s="80">
        <v>7214.8594050556421</v>
      </c>
      <c r="AH3496" s="80" t="s">
        <v>33</v>
      </c>
      <c r="AI3496">
        <f t="shared" si="125"/>
        <v>2021</v>
      </c>
    </row>
    <row r="3497" spans="27:35" x14ac:dyDescent="0.3">
      <c r="AA3497" s="80" t="s">
        <v>157</v>
      </c>
      <c r="AB3497" s="80" t="s">
        <v>147</v>
      </c>
      <c r="AC3497" s="80" t="s">
        <v>61</v>
      </c>
      <c r="AD3497" s="80" t="s">
        <v>16</v>
      </c>
      <c r="AE3497" s="80" t="s">
        <v>19</v>
      </c>
      <c r="AF3497" s="80" t="s">
        <v>158</v>
      </c>
      <c r="AG3497" s="80">
        <v>3</v>
      </c>
      <c r="AH3497" s="80" t="s">
        <v>33</v>
      </c>
      <c r="AI3497">
        <f t="shared" si="125"/>
        <v>2021</v>
      </c>
    </row>
    <row r="3498" spans="27:35" x14ac:dyDescent="0.3">
      <c r="AA3498" s="80" t="s">
        <v>157</v>
      </c>
      <c r="AB3498" s="80" t="s">
        <v>147</v>
      </c>
      <c r="AC3498" s="80" t="s">
        <v>61</v>
      </c>
      <c r="AD3498" s="80" t="s">
        <v>16</v>
      </c>
      <c r="AE3498" s="80" t="s">
        <v>17</v>
      </c>
      <c r="AF3498" s="80" t="s">
        <v>145</v>
      </c>
      <c r="AG3498" s="80">
        <v>3853.9066398330033</v>
      </c>
      <c r="AH3498" s="80" t="s">
        <v>33</v>
      </c>
      <c r="AI3498">
        <f t="shared" si="125"/>
        <v>2021</v>
      </c>
    </row>
    <row r="3499" spans="27:35" x14ac:dyDescent="0.3">
      <c r="AA3499" s="80" t="s">
        <v>157</v>
      </c>
      <c r="AB3499" s="80" t="s">
        <v>147</v>
      </c>
      <c r="AC3499" s="80" t="s">
        <v>61</v>
      </c>
      <c r="AD3499" s="80" t="s">
        <v>13</v>
      </c>
      <c r="AE3499" s="80" t="s">
        <v>5</v>
      </c>
      <c r="AF3499" s="80" t="s">
        <v>145</v>
      </c>
      <c r="AG3499" s="80">
        <v>62.224647890776396</v>
      </c>
      <c r="AH3499" s="80" t="s">
        <v>33</v>
      </c>
      <c r="AI3499">
        <f t="shared" si="125"/>
        <v>2021</v>
      </c>
    </row>
    <row r="3500" spans="27:35" x14ac:dyDescent="0.3">
      <c r="AA3500" s="80" t="s">
        <v>157</v>
      </c>
      <c r="AB3500" s="80" t="s">
        <v>147</v>
      </c>
      <c r="AC3500" s="80" t="s">
        <v>61</v>
      </c>
      <c r="AD3500" s="80" t="s">
        <v>13</v>
      </c>
      <c r="AE3500" s="80" t="s">
        <v>7</v>
      </c>
      <c r="AF3500" s="80" t="s">
        <v>145</v>
      </c>
      <c r="AG3500" s="80">
        <v>12135.987317994237</v>
      </c>
      <c r="AH3500" s="80">
        <v>0.67408389999999996</v>
      </c>
      <c r="AI3500">
        <f t="shared" si="125"/>
        <v>2021</v>
      </c>
    </row>
    <row r="3501" spans="27:35" x14ac:dyDescent="0.3">
      <c r="AA3501" s="80" t="s">
        <v>157</v>
      </c>
      <c r="AB3501" s="80" t="s">
        <v>147</v>
      </c>
      <c r="AC3501" s="80" t="s">
        <v>61</v>
      </c>
      <c r="AD3501" s="80" t="s">
        <v>13</v>
      </c>
      <c r="AE3501" s="80" t="s">
        <v>14</v>
      </c>
      <c r="AF3501" s="80" t="s">
        <v>145</v>
      </c>
      <c r="AG3501" s="80">
        <v>33230.700107838959</v>
      </c>
      <c r="AH3501" s="80">
        <v>1.1064273600000001</v>
      </c>
      <c r="AI3501">
        <f t="shared" si="125"/>
        <v>2021</v>
      </c>
    </row>
    <row r="3502" spans="27:35" x14ac:dyDescent="0.3">
      <c r="AA3502" s="80" t="s">
        <v>157</v>
      </c>
      <c r="AB3502" s="80" t="s">
        <v>147</v>
      </c>
      <c r="AC3502" s="80" t="s">
        <v>61</v>
      </c>
      <c r="AD3502" s="80" t="s">
        <v>13</v>
      </c>
      <c r="AE3502" s="80" t="s">
        <v>14</v>
      </c>
      <c r="AF3502" s="80" t="s">
        <v>158</v>
      </c>
      <c r="AG3502" s="80">
        <v>3</v>
      </c>
      <c r="AH3502" s="80" t="s">
        <v>33</v>
      </c>
      <c r="AI3502">
        <f t="shared" si="125"/>
        <v>2021</v>
      </c>
    </row>
    <row r="3503" spans="27:35" x14ac:dyDescent="0.3">
      <c r="AA3503" s="80" t="s">
        <v>157</v>
      </c>
      <c r="AB3503" s="80" t="s">
        <v>147</v>
      </c>
      <c r="AC3503" s="80" t="s">
        <v>61</v>
      </c>
      <c r="AD3503" s="80" t="s">
        <v>13</v>
      </c>
      <c r="AE3503" s="80" t="s">
        <v>6</v>
      </c>
      <c r="AF3503" s="80" t="s">
        <v>145</v>
      </c>
      <c r="AG3503" s="80">
        <v>317.4838699400425</v>
      </c>
      <c r="AH3503" s="80" t="s">
        <v>33</v>
      </c>
      <c r="AI3503">
        <f t="shared" si="125"/>
        <v>2021</v>
      </c>
    </row>
    <row r="3504" spans="27:35" x14ac:dyDescent="0.3">
      <c r="AA3504" s="80" t="s">
        <v>157</v>
      </c>
      <c r="AB3504" s="80" t="s">
        <v>147</v>
      </c>
      <c r="AC3504" s="80" t="s">
        <v>61</v>
      </c>
      <c r="AD3504" s="80" t="s">
        <v>15</v>
      </c>
      <c r="AE3504" s="80" t="s">
        <v>14</v>
      </c>
      <c r="AF3504" s="80" t="s">
        <v>145</v>
      </c>
      <c r="AG3504" s="80">
        <v>21670.137065544724</v>
      </c>
      <c r="AH3504" s="80">
        <v>0.99426042999999997</v>
      </c>
      <c r="AI3504">
        <f t="shared" si="125"/>
        <v>2021</v>
      </c>
    </row>
    <row r="3505" spans="27:35" x14ac:dyDescent="0.3">
      <c r="AA3505" s="80" t="s">
        <v>157</v>
      </c>
      <c r="AB3505" s="80" t="s">
        <v>147</v>
      </c>
      <c r="AC3505" s="80" t="s">
        <v>61</v>
      </c>
      <c r="AD3505" s="80" t="s">
        <v>15</v>
      </c>
      <c r="AE3505" s="80" t="s">
        <v>12</v>
      </c>
      <c r="AF3505" s="80" t="s">
        <v>145</v>
      </c>
      <c r="AG3505" s="80">
        <v>850</v>
      </c>
      <c r="AH3505" s="80">
        <v>0.50485619000000004</v>
      </c>
      <c r="AI3505">
        <f t="shared" si="125"/>
        <v>2021</v>
      </c>
    </row>
    <row r="3506" spans="27:35" x14ac:dyDescent="0.3">
      <c r="AA3506" s="80" t="s">
        <v>157</v>
      </c>
      <c r="AB3506" s="80" t="s">
        <v>147</v>
      </c>
      <c r="AC3506" s="80" t="s">
        <v>61</v>
      </c>
      <c r="AD3506" s="80" t="s">
        <v>4</v>
      </c>
      <c r="AE3506" s="80" t="s">
        <v>5</v>
      </c>
      <c r="AF3506" s="80" t="s">
        <v>145</v>
      </c>
      <c r="AG3506" s="80">
        <v>6801.9546014778316</v>
      </c>
      <c r="AH3506" s="80" t="s">
        <v>33</v>
      </c>
      <c r="AI3506">
        <f t="shared" si="125"/>
        <v>2021</v>
      </c>
    </row>
    <row r="3507" spans="27:35" x14ac:dyDescent="0.3">
      <c r="AA3507" s="80" t="s">
        <v>157</v>
      </c>
      <c r="AB3507" s="80" t="s">
        <v>147</v>
      </c>
      <c r="AC3507" s="80" t="s">
        <v>61</v>
      </c>
      <c r="AD3507" s="80" t="s">
        <v>4</v>
      </c>
      <c r="AE3507" s="80" t="s">
        <v>7</v>
      </c>
      <c r="AF3507" s="80" t="s">
        <v>145</v>
      </c>
      <c r="AG3507" s="80">
        <v>405352.04570690542</v>
      </c>
      <c r="AH3507" s="80">
        <v>0.81835117000000002</v>
      </c>
      <c r="AI3507">
        <f t="shared" si="125"/>
        <v>2021</v>
      </c>
    </row>
    <row r="3508" spans="27:35" x14ac:dyDescent="0.3">
      <c r="AA3508" s="80" t="s">
        <v>157</v>
      </c>
      <c r="AB3508" s="80" t="s">
        <v>147</v>
      </c>
      <c r="AC3508" s="80" t="s">
        <v>61</v>
      </c>
      <c r="AD3508" s="80" t="s">
        <v>4</v>
      </c>
      <c r="AE3508" s="80" t="s">
        <v>8</v>
      </c>
      <c r="AF3508" s="80" t="s">
        <v>145</v>
      </c>
      <c r="AG3508" s="80">
        <v>177887.93215242401</v>
      </c>
      <c r="AH3508" s="80">
        <v>1.31113743</v>
      </c>
      <c r="AI3508">
        <f t="shared" si="125"/>
        <v>2021</v>
      </c>
    </row>
    <row r="3509" spans="27:35" x14ac:dyDescent="0.3">
      <c r="AA3509" s="80" t="s">
        <v>157</v>
      </c>
      <c r="AB3509" s="80" t="s">
        <v>147</v>
      </c>
      <c r="AC3509" s="80" t="s">
        <v>61</v>
      </c>
      <c r="AD3509" s="80" t="s">
        <v>4</v>
      </c>
      <c r="AE3509" s="80" t="s">
        <v>9</v>
      </c>
      <c r="AF3509" s="80" t="s">
        <v>145</v>
      </c>
      <c r="AG3509" s="80">
        <v>105093.12229822576</v>
      </c>
      <c r="AH3509" s="80">
        <v>0.86089864000000005</v>
      </c>
      <c r="AI3509">
        <f t="shared" si="125"/>
        <v>2021</v>
      </c>
    </row>
    <row r="3510" spans="27:35" x14ac:dyDescent="0.3">
      <c r="AA3510" s="80" t="s">
        <v>157</v>
      </c>
      <c r="AB3510" s="80" t="s">
        <v>147</v>
      </c>
      <c r="AC3510" s="80" t="s">
        <v>61</v>
      </c>
      <c r="AD3510" s="80" t="s">
        <v>4</v>
      </c>
      <c r="AE3510" s="80" t="s">
        <v>6</v>
      </c>
      <c r="AF3510" s="80" t="s">
        <v>145</v>
      </c>
      <c r="AG3510" s="80">
        <v>26492.094331856817</v>
      </c>
      <c r="AH3510" s="80" t="s">
        <v>33</v>
      </c>
      <c r="AI3510">
        <f t="shared" si="125"/>
        <v>2021</v>
      </c>
    </row>
    <row r="3511" spans="27:35" x14ac:dyDescent="0.3">
      <c r="AA3511" s="80" t="s">
        <v>157</v>
      </c>
      <c r="AB3511" s="80" t="s">
        <v>147</v>
      </c>
      <c r="AC3511" s="80" t="s">
        <v>61</v>
      </c>
      <c r="AD3511" s="80" t="s">
        <v>4</v>
      </c>
      <c r="AE3511" s="80" t="s">
        <v>10</v>
      </c>
      <c r="AF3511" s="80" t="s">
        <v>145</v>
      </c>
      <c r="AG3511" s="80">
        <v>5170.387019906193</v>
      </c>
      <c r="AH3511" s="80">
        <v>2.80031418</v>
      </c>
      <c r="AI3511">
        <f t="shared" si="125"/>
        <v>2021</v>
      </c>
    </row>
    <row r="3512" spans="27:35" x14ac:dyDescent="0.3">
      <c r="AA3512" s="80" t="s">
        <v>157</v>
      </c>
      <c r="AB3512" s="80" t="s">
        <v>147</v>
      </c>
      <c r="AC3512" s="80" t="s">
        <v>61</v>
      </c>
      <c r="AD3512" s="80" t="s">
        <v>11</v>
      </c>
      <c r="AE3512" s="80" t="s">
        <v>8</v>
      </c>
      <c r="AF3512" s="80" t="s">
        <v>145</v>
      </c>
      <c r="AG3512" s="80">
        <v>27179.518294744194</v>
      </c>
      <c r="AH3512" s="80">
        <v>0.94970504</v>
      </c>
      <c r="AI3512">
        <f t="shared" si="125"/>
        <v>2021</v>
      </c>
    </row>
    <row r="3513" spans="27:35" x14ac:dyDescent="0.3">
      <c r="AA3513" s="80" t="s">
        <v>157</v>
      </c>
      <c r="AB3513" s="80" t="s">
        <v>147</v>
      </c>
      <c r="AC3513" s="80" t="s">
        <v>61</v>
      </c>
      <c r="AD3513" s="80" t="s">
        <v>11</v>
      </c>
      <c r="AE3513" s="80" t="s">
        <v>9</v>
      </c>
      <c r="AF3513" s="80" t="s">
        <v>145</v>
      </c>
      <c r="AG3513" s="80">
        <v>8156.3836013525724</v>
      </c>
      <c r="AH3513" s="80">
        <v>0.73025662999999996</v>
      </c>
      <c r="AI3513">
        <f t="shared" si="125"/>
        <v>2021</v>
      </c>
    </row>
    <row r="3514" spans="27:35" x14ac:dyDescent="0.3">
      <c r="AA3514" s="80" t="s">
        <v>157</v>
      </c>
      <c r="AB3514" s="80" t="s">
        <v>147</v>
      </c>
      <c r="AC3514" s="80" t="s">
        <v>61</v>
      </c>
      <c r="AD3514" s="80" t="s">
        <v>11</v>
      </c>
      <c r="AE3514" s="80" t="s">
        <v>10</v>
      </c>
      <c r="AF3514" s="80" t="s">
        <v>145</v>
      </c>
      <c r="AG3514" s="80">
        <v>591.41359198093414</v>
      </c>
      <c r="AH3514" s="80">
        <v>1.7493663500000001</v>
      </c>
      <c r="AI3514">
        <f t="shared" si="125"/>
        <v>2021</v>
      </c>
    </row>
    <row r="3515" spans="27:35" x14ac:dyDescent="0.3">
      <c r="AA3515" s="80" t="s">
        <v>157</v>
      </c>
      <c r="AB3515" s="80" t="s">
        <v>147</v>
      </c>
      <c r="AC3515" s="80" t="s">
        <v>61</v>
      </c>
      <c r="AD3515" s="80" t="s">
        <v>11</v>
      </c>
      <c r="AE3515" s="80" t="s">
        <v>12</v>
      </c>
      <c r="AF3515" s="80" t="s">
        <v>145</v>
      </c>
      <c r="AG3515" s="80">
        <v>4085.7269539833069</v>
      </c>
      <c r="AH3515" s="80">
        <v>0.70850289</v>
      </c>
      <c r="AI3515">
        <f t="shared" si="125"/>
        <v>2021</v>
      </c>
    </row>
    <row r="3516" spans="27:35" x14ac:dyDescent="0.3">
      <c r="AA3516" s="80" t="s">
        <v>157</v>
      </c>
      <c r="AB3516" s="80" t="s">
        <v>147</v>
      </c>
      <c r="AC3516" s="80" t="s">
        <v>62</v>
      </c>
      <c r="AD3516" s="80" t="s">
        <v>27</v>
      </c>
      <c r="AE3516" s="80" t="s">
        <v>28</v>
      </c>
      <c r="AF3516" s="80" t="s">
        <v>145</v>
      </c>
      <c r="AG3516" s="80">
        <v>229.45852398872375</v>
      </c>
      <c r="AH3516" s="80" t="s">
        <v>33</v>
      </c>
      <c r="AI3516">
        <f t="shared" si="125"/>
        <v>2021</v>
      </c>
    </row>
    <row r="3517" spans="27:35" x14ac:dyDescent="0.3">
      <c r="AA3517" s="80" t="s">
        <v>157</v>
      </c>
      <c r="AB3517" s="80" t="s">
        <v>147</v>
      </c>
      <c r="AC3517" s="80" t="s">
        <v>62</v>
      </c>
      <c r="AD3517" s="80" t="s">
        <v>20</v>
      </c>
      <c r="AE3517" s="80" t="s">
        <v>5</v>
      </c>
      <c r="AF3517" s="80" t="s">
        <v>145</v>
      </c>
      <c r="AG3517" s="80">
        <v>8</v>
      </c>
      <c r="AH3517" s="80" t="s">
        <v>33</v>
      </c>
      <c r="AI3517">
        <f t="shared" si="125"/>
        <v>2021</v>
      </c>
    </row>
    <row r="3518" spans="27:35" x14ac:dyDescent="0.3">
      <c r="AA3518" s="80" t="s">
        <v>157</v>
      </c>
      <c r="AB3518" s="80" t="s">
        <v>147</v>
      </c>
      <c r="AC3518" s="80" t="s">
        <v>62</v>
      </c>
      <c r="AD3518" s="80" t="s">
        <v>20</v>
      </c>
      <c r="AE3518" s="80" t="s">
        <v>7</v>
      </c>
      <c r="AF3518" s="80" t="s">
        <v>145</v>
      </c>
      <c r="AG3518" s="80">
        <v>8591.3237299025059</v>
      </c>
      <c r="AH3518" s="80" t="s">
        <v>33</v>
      </c>
      <c r="AI3518">
        <f t="shared" si="125"/>
        <v>2021</v>
      </c>
    </row>
    <row r="3519" spans="27:35" x14ac:dyDescent="0.3">
      <c r="AA3519" s="80" t="s">
        <v>157</v>
      </c>
      <c r="AB3519" s="80" t="s">
        <v>147</v>
      </c>
      <c r="AC3519" s="80" t="s">
        <v>62</v>
      </c>
      <c r="AD3519" s="80" t="s">
        <v>20</v>
      </c>
      <c r="AE3519" s="80" t="s">
        <v>14</v>
      </c>
      <c r="AF3519" s="80" t="s">
        <v>145</v>
      </c>
      <c r="AG3519" s="80">
        <v>4012.41935095191</v>
      </c>
      <c r="AH3519" s="80" t="s">
        <v>33</v>
      </c>
      <c r="AI3519">
        <f t="shared" si="125"/>
        <v>2021</v>
      </c>
    </row>
    <row r="3520" spans="27:35" x14ac:dyDescent="0.3">
      <c r="AA3520" s="80" t="s">
        <v>157</v>
      </c>
      <c r="AB3520" s="80" t="s">
        <v>147</v>
      </c>
      <c r="AC3520" s="80" t="s">
        <v>62</v>
      </c>
      <c r="AD3520" s="80" t="s">
        <v>20</v>
      </c>
      <c r="AE3520" s="80" t="s">
        <v>6</v>
      </c>
      <c r="AF3520" s="80" t="s">
        <v>145</v>
      </c>
      <c r="AG3520" s="80">
        <v>168</v>
      </c>
      <c r="AH3520" s="80" t="s">
        <v>33</v>
      </c>
      <c r="AI3520">
        <f t="shared" si="125"/>
        <v>2021</v>
      </c>
    </row>
    <row r="3521" spans="27:35" x14ac:dyDescent="0.3">
      <c r="AA3521" s="80" t="s">
        <v>157</v>
      </c>
      <c r="AB3521" s="80" t="s">
        <v>147</v>
      </c>
      <c r="AC3521" s="80" t="s">
        <v>62</v>
      </c>
      <c r="AD3521" s="80" t="s">
        <v>24</v>
      </c>
      <c r="AE3521" s="80" t="s">
        <v>22</v>
      </c>
      <c r="AF3521" s="80" t="s">
        <v>145</v>
      </c>
      <c r="AG3521" s="80">
        <v>1737.0852470844984</v>
      </c>
      <c r="AH3521" s="80" t="s">
        <v>33</v>
      </c>
      <c r="AI3521">
        <f t="shared" si="125"/>
        <v>2021</v>
      </c>
    </row>
    <row r="3522" spans="27:35" x14ac:dyDescent="0.3">
      <c r="AA3522" s="80" t="s">
        <v>157</v>
      </c>
      <c r="AB3522" s="80" t="s">
        <v>147</v>
      </c>
      <c r="AC3522" s="80" t="s">
        <v>62</v>
      </c>
      <c r="AD3522" s="80" t="s">
        <v>24</v>
      </c>
      <c r="AE3522" s="80" t="s">
        <v>22</v>
      </c>
      <c r="AF3522" s="80" t="s">
        <v>158</v>
      </c>
      <c r="AG3522" s="80">
        <v>3</v>
      </c>
      <c r="AH3522" s="80" t="s">
        <v>33</v>
      </c>
      <c r="AI3522">
        <f t="shared" si="125"/>
        <v>2021</v>
      </c>
    </row>
    <row r="3523" spans="27:35" x14ac:dyDescent="0.3">
      <c r="AA3523" s="80" t="s">
        <v>157</v>
      </c>
      <c r="AB3523" s="80" t="s">
        <v>147</v>
      </c>
      <c r="AC3523" s="80" t="s">
        <v>62</v>
      </c>
      <c r="AD3523" s="80" t="s">
        <v>24</v>
      </c>
      <c r="AE3523" s="80" t="s">
        <v>23</v>
      </c>
      <c r="AF3523" s="80" t="s">
        <v>145</v>
      </c>
      <c r="AG3523" s="80">
        <v>1692.4089780971408</v>
      </c>
      <c r="AH3523" s="80" t="s">
        <v>33</v>
      </c>
      <c r="AI3523">
        <f t="shared" si="125"/>
        <v>2021</v>
      </c>
    </row>
    <row r="3524" spans="27:35" x14ac:dyDescent="0.3">
      <c r="AA3524" s="80" t="s">
        <v>157</v>
      </c>
      <c r="AB3524" s="80" t="s">
        <v>147</v>
      </c>
      <c r="AC3524" s="80" t="s">
        <v>62</v>
      </c>
      <c r="AD3524" s="80" t="s">
        <v>116</v>
      </c>
      <c r="AE3524" s="80" t="s">
        <v>22</v>
      </c>
      <c r="AF3524" s="80" t="s">
        <v>145</v>
      </c>
      <c r="AG3524" s="80">
        <v>6037.8985997885466</v>
      </c>
      <c r="AH3524" s="80" t="s">
        <v>33</v>
      </c>
      <c r="AI3524">
        <f t="shared" si="125"/>
        <v>2021</v>
      </c>
    </row>
    <row r="3525" spans="27:35" x14ac:dyDescent="0.3">
      <c r="AA3525" s="80" t="s">
        <v>157</v>
      </c>
      <c r="AB3525" s="80" t="s">
        <v>147</v>
      </c>
      <c r="AC3525" s="80" t="s">
        <v>62</v>
      </c>
      <c r="AD3525" s="80" t="s">
        <v>116</v>
      </c>
      <c r="AE3525" s="80" t="s">
        <v>23</v>
      </c>
      <c r="AF3525" s="80" t="s">
        <v>145</v>
      </c>
      <c r="AG3525" s="80">
        <v>7559.450446896255</v>
      </c>
      <c r="AH3525" s="80" t="s">
        <v>33</v>
      </c>
      <c r="AI3525">
        <f t="shared" si="125"/>
        <v>2021</v>
      </c>
    </row>
    <row r="3526" spans="27:35" x14ac:dyDescent="0.3">
      <c r="AA3526" s="80" t="s">
        <v>157</v>
      </c>
      <c r="AB3526" s="80" t="s">
        <v>147</v>
      </c>
      <c r="AC3526" s="80" t="s">
        <v>62</v>
      </c>
      <c r="AD3526" s="80" t="s">
        <v>116</v>
      </c>
      <c r="AE3526" s="80" t="s">
        <v>23</v>
      </c>
      <c r="AF3526" s="80" t="s">
        <v>158</v>
      </c>
      <c r="AG3526" s="80">
        <v>3</v>
      </c>
      <c r="AH3526" s="80" t="s">
        <v>33</v>
      </c>
      <c r="AI3526">
        <f t="shared" si="125"/>
        <v>2021</v>
      </c>
    </row>
    <row r="3527" spans="27:35" x14ac:dyDescent="0.3">
      <c r="AA3527" s="80" t="s">
        <v>157</v>
      </c>
      <c r="AB3527" s="80" t="s">
        <v>147</v>
      </c>
      <c r="AC3527" s="80" t="s">
        <v>62</v>
      </c>
      <c r="AD3527" s="80" t="s">
        <v>26</v>
      </c>
      <c r="AE3527" s="80" t="s">
        <v>18</v>
      </c>
      <c r="AF3527" s="80" t="s">
        <v>145</v>
      </c>
      <c r="AG3527" s="80">
        <v>17329.880133483559</v>
      </c>
      <c r="AH3527" s="80" t="s">
        <v>33</v>
      </c>
      <c r="AI3527">
        <f t="shared" si="125"/>
        <v>2021</v>
      </c>
    </row>
    <row r="3528" spans="27:35" x14ac:dyDescent="0.3">
      <c r="AA3528" s="80" t="s">
        <v>157</v>
      </c>
      <c r="AB3528" s="80" t="s">
        <v>147</v>
      </c>
      <c r="AC3528" s="80" t="s">
        <v>62</v>
      </c>
      <c r="AD3528" s="80" t="s">
        <v>26</v>
      </c>
      <c r="AE3528" s="80" t="s">
        <v>18</v>
      </c>
      <c r="AF3528" s="80" t="s">
        <v>158</v>
      </c>
      <c r="AG3528" s="80">
        <v>3199.6382340714335</v>
      </c>
      <c r="AH3528" s="80" t="s">
        <v>33</v>
      </c>
      <c r="AI3528">
        <f t="shared" si="125"/>
        <v>2021</v>
      </c>
    </row>
    <row r="3529" spans="27:35" x14ac:dyDescent="0.3">
      <c r="AA3529" s="80" t="s">
        <v>157</v>
      </c>
      <c r="AB3529" s="80" t="s">
        <v>147</v>
      </c>
      <c r="AC3529" s="80" t="s">
        <v>62</v>
      </c>
      <c r="AD3529" s="80" t="s">
        <v>26</v>
      </c>
      <c r="AE3529" s="80" t="s">
        <v>19</v>
      </c>
      <c r="AF3529" s="80" t="s">
        <v>145</v>
      </c>
      <c r="AG3529" s="80">
        <v>23739.787959724665</v>
      </c>
      <c r="AH3529" s="80" t="s">
        <v>33</v>
      </c>
      <c r="AI3529">
        <f t="shared" si="125"/>
        <v>2021</v>
      </c>
    </row>
    <row r="3530" spans="27:35" x14ac:dyDescent="0.3">
      <c r="AA3530" s="80" t="s">
        <v>157</v>
      </c>
      <c r="AB3530" s="80" t="s">
        <v>147</v>
      </c>
      <c r="AC3530" s="80" t="s">
        <v>62</v>
      </c>
      <c r="AD3530" s="80" t="s">
        <v>26</v>
      </c>
      <c r="AE3530" s="80" t="s">
        <v>19</v>
      </c>
      <c r="AF3530" s="80" t="s">
        <v>158</v>
      </c>
      <c r="AG3530" s="80">
        <v>3599.6048261411488</v>
      </c>
      <c r="AH3530" s="80" t="s">
        <v>33</v>
      </c>
      <c r="AI3530">
        <f t="shared" ref="AI3530:AI3593" si="126">VALUE(LEFT(AA3530,4))</f>
        <v>2021</v>
      </c>
    </row>
    <row r="3531" spans="27:35" x14ac:dyDescent="0.3">
      <c r="AA3531" s="80" t="s">
        <v>157</v>
      </c>
      <c r="AB3531" s="80" t="s">
        <v>147</v>
      </c>
      <c r="AC3531" s="80" t="s">
        <v>62</v>
      </c>
      <c r="AD3531" s="80" t="s">
        <v>26</v>
      </c>
      <c r="AE3531" s="80" t="s">
        <v>17</v>
      </c>
      <c r="AF3531" s="80" t="s">
        <v>145</v>
      </c>
      <c r="AG3531" s="80">
        <v>1197.9608270488679</v>
      </c>
      <c r="AH3531" s="80" t="s">
        <v>33</v>
      </c>
      <c r="AI3531">
        <f t="shared" si="126"/>
        <v>2021</v>
      </c>
    </row>
    <row r="3532" spans="27:35" x14ac:dyDescent="0.3">
      <c r="AA3532" s="80" t="s">
        <v>157</v>
      </c>
      <c r="AB3532" s="80" t="s">
        <v>147</v>
      </c>
      <c r="AC3532" s="80" t="s">
        <v>62</v>
      </c>
      <c r="AD3532" s="80" t="s">
        <v>26</v>
      </c>
      <c r="AE3532" s="80" t="s">
        <v>17</v>
      </c>
      <c r="AF3532" s="80" t="s">
        <v>158</v>
      </c>
      <c r="AG3532" s="80">
        <v>47</v>
      </c>
      <c r="AH3532" s="80" t="s">
        <v>33</v>
      </c>
      <c r="AI3532">
        <f t="shared" si="126"/>
        <v>2021</v>
      </c>
    </row>
    <row r="3533" spans="27:35" x14ac:dyDescent="0.3">
      <c r="AA3533" s="80" t="s">
        <v>157</v>
      </c>
      <c r="AB3533" s="80" t="s">
        <v>147</v>
      </c>
      <c r="AC3533" s="80" t="s">
        <v>62</v>
      </c>
      <c r="AD3533" s="80" t="s">
        <v>25</v>
      </c>
      <c r="AE3533" s="80" t="s">
        <v>18</v>
      </c>
      <c r="AF3533" s="80" t="s">
        <v>145</v>
      </c>
      <c r="AG3533" s="80">
        <v>482</v>
      </c>
      <c r="AH3533" s="80" t="s">
        <v>33</v>
      </c>
      <c r="AI3533">
        <f t="shared" si="126"/>
        <v>2021</v>
      </c>
    </row>
    <row r="3534" spans="27:35" x14ac:dyDescent="0.3">
      <c r="AA3534" s="80" t="s">
        <v>157</v>
      </c>
      <c r="AB3534" s="80" t="s">
        <v>147</v>
      </c>
      <c r="AC3534" s="80" t="s">
        <v>62</v>
      </c>
      <c r="AD3534" s="80" t="s">
        <v>25</v>
      </c>
      <c r="AE3534" s="80" t="s">
        <v>18</v>
      </c>
      <c r="AF3534" s="80" t="s">
        <v>158</v>
      </c>
      <c r="AG3534" s="80">
        <v>24</v>
      </c>
      <c r="AH3534" s="80" t="s">
        <v>33</v>
      </c>
      <c r="AI3534">
        <f t="shared" si="126"/>
        <v>2021</v>
      </c>
    </row>
    <row r="3535" spans="27:35" x14ac:dyDescent="0.3">
      <c r="AA3535" s="80" t="s">
        <v>157</v>
      </c>
      <c r="AB3535" s="80" t="s">
        <v>147</v>
      </c>
      <c r="AC3535" s="80" t="s">
        <v>62</v>
      </c>
      <c r="AD3535" s="80" t="s">
        <v>25</v>
      </c>
      <c r="AE3535" s="80" t="s">
        <v>19</v>
      </c>
      <c r="AF3535" s="80" t="s">
        <v>145</v>
      </c>
      <c r="AG3535" s="80">
        <v>3882.9677410125732</v>
      </c>
      <c r="AH3535" s="80" t="s">
        <v>33</v>
      </c>
      <c r="AI3535">
        <f t="shared" si="126"/>
        <v>2021</v>
      </c>
    </row>
    <row r="3536" spans="27:35" x14ac:dyDescent="0.3">
      <c r="AA3536" s="80" t="s">
        <v>157</v>
      </c>
      <c r="AB3536" s="80" t="s">
        <v>147</v>
      </c>
      <c r="AC3536" s="80" t="s">
        <v>62</v>
      </c>
      <c r="AD3536" s="80" t="s">
        <v>25</v>
      </c>
      <c r="AE3536" s="80" t="s">
        <v>19</v>
      </c>
      <c r="AF3536" s="80" t="s">
        <v>158</v>
      </c>
      <c r="AG3536" s="80">
        <v>581</v>
      </c>
      <c r="AH3536" s="80" t="s">
        <v>33</v>
      </c>
      <c r="AI3536">
        <f t="shared" si="126"/>
        <v>2021</v>
      </c>
    </row>
    <row r="3537" spans="27:35" x14ac:dyDescent="0.3">
      <c r="AA3537" s="80" t="s">
        <v>157</v>
      </c>
      <c r="AB3537" s="80" t="s">
        <v>147</v>
      </c>
      <c r="AC3537" s="80" t="s">
        <v>62</v>
      </c>
      <c r="AD3537" s="80" t="s">
        <v>25</v>
      </c>
      <c r="AE3537" s="80" t="s">
        <v>17</v>
      </c>
      <c r="AF3537" s="80" t="s">
        <v>145</v>
      </c>
      <c r="AG3537" s="80">
        <v>1209.6451609730721</v>
      </c>
      <c r="AH3537" s="80" t="s">
        <v>33</v>
      </c>
      <c r="AI3537">
        <f t="shared" si="126"/>
        <v>2021</v>
      </c>
    </row>
    <row r="3538" spans="27:35" x14ac:dyDescent="0.3">
      <c r="AA3538" s="80" t="s">
        <v>157</v>
      </c>
      <c r="AB3538" s="80" t="s">
        <v>147</v>
      </c>
      <c r="AC3538" s="80" t="s">
        <v>62</v>
      </c>
      <c r="AD3538" s="80" t="s">
        <v>25</v>
      </c>
      <c r="AE3538" s="80" t="s">
        <v>17</v>
      </c>
      <c r="AF3538" s="80" t="s">
        <v>158</v>
      </c>
      <c r="AG3538" s="80">
        <v>39</v>
      </c>
      <c r="AH3538" s="80" t="s">
        <v>33</v>
      </c>
      <c r="AI3538">
        <f t="shared" si="126"/>
        <v>2021</v>
      </c>
    </row>
    <row r="3539" spans="27:35" x14ac:dyDescent="0.3">
      <c r="AA3539" s="80" t="s">
        <v>157</v>
      </c>
      <c r="AB3539" s="80" t="s">
        <v>147</v>
      </c>
      <c r="AC3539" s="80" t="s">
        <v>62</v>
      </c>
      <c r="AD3539" s="80" t="s">
        <v>16</v>
      </c>
      <c r="AE3539" s="80" t="s">
        <v>18</v>
      </c>
      <c r="AF3539" s="80" t="s">
        <v>145</v>
      </c>
      <c r="AG3539" s="80">
        <v>42161.765308663249</v>
      </c>
      <c r="AH3539" s="80" t="s">
        <v>33</v>
      </c>
      <c r="AI3539">
        <f t="shared" si="126"/>
        <v>2021</v>
      </c>
    </row>
    <row r="3540" spans="27:35" x14ac:dyDescent="0.3">
      <c r="AA3540" s="80" t="s">
        <v>157</v>
      </c>
      <c r="AB3540" s="80" t="s">
        <v>147</v>
      </c>
      <c r="AC3540" s="80" t="s">
        <v>62</v>
      </c>
      <c r="AD3540" s="80" t="s">
        <v>16</v>
      </c>
      <c r="AE3540" s="80" t="s">
        <v>18</v>
      </c>
      <c r="AF3540" s="80" t="s">
        <v>158</v>
      </c>
      <c r="AG3540" s="80">
        <v>4</v>
      </c>
      <c r="AH3540" s="80" t="s">
        <v>33</v>
      </c>
      <c r="AI3540">
        <f t="shared" si="126"/>
        <v>2021</v>
      </c>
    </row>
    <row r="3541" spans="27:35" x14ac:dyDescent="0.3">
      <c r="AA3541" s="80" t="s">
        <v>157</v>
      </c>
      <c r="AB3541" s="80" t="s">
        <v>147</v>
      </c>
      <c r="AC3541" s="80" t="s">
        <v>62</v>
      </c>
      <c r="AD3541" s="80" t="s">
        <v>16</v>
      </c>
      <c r="AE3541" s="80" t="s">
        <v>19</v>
      </c>
      <c r="AF3541" s="80" t="s">
        <v>145</v>
      </c>
      <c r="AG3541" s="80">
        <v>34461.090742059052</v>
      </c>
      <c r="AH3541" s="80" t="s">
        <v>33</v>
      </c>
      <c r="AI3541">
        <f t="shared" si="126"/>
        <v>2021</v>
      </c>
    </row>
    <row r="3542" spans="27:35" x14ac:dyDescent="0.3">
      <c r="AA3542" s="80" t="s">
        <v>157</v>
      </c>
      <c r="AB3542" s="80" t="s">
        <v>147</v>
      </c>
      <c r="AC3542" s="80" t="s">
        <v>62</v>
      </c>
      <c r="AD3542" s="80" t="s">
        <v>16</v>
      </c>
      <c r="AE3542" s="80" t="s">
        <v>19</v>
      </c>
      <c r="AF3542" s="80" t="s">
        <v>158</v>
      </c>
      <c r="AG3542" s="80">
        <v>11</v>
      </c>
      <c r="AH3542" s="80" t="s">
        <v>33</v>
      </c>
      <c r="AI3542">
        <f t="shared" si="126"/>
        <v>2021</v>
      </c>
    </row>
    <row r="3543" spans="27:35" x14ac:dyDescent="0.3">
      <c r="AA3543" s="80" t="s">
        <v>157</v>
      </c>
      <c r="AB3543" s="80" t="s">
        <v>147</v>
      </c>
      <c r="AC3543" s="80" t="s">
        <v>62</v>
      </c>
      <c r="AD3543" s="80" t="s">
        <v>16</v>
      </c>
      <c r="AE3543" s="80" t="s">
        <v>17</v>
      </c>
      <c r="AF3543" s="80" t="s">
        <v>145</v>
      </c>
      <c r="AG3543" s="80">
        <v>5855.4573027417064</v>
      </c>
      <c r="AH3543" s="80" t="s">
        <v>33</v>
      </c>
      <c r="AI3543">
        <f t="shared" si="126"/>
        <v>2021</v>
      </c>
    </row>
    <row r="3544" spans="27:35" x14ac:dyDescent="0.3">
      <c r="AA3544" s="80" t="s">
        <v>157</v>
      </c>
      <c r="AB3544" s="80" t="s">
        <v>147</v>
      </c>
      <c r="AC3544" s="80" t="s">
        <v>62</v>
      </c>
      <c r="AD3544" s="80" t="s">
        <v>13</v>
      </c>
      <c r="AE3544" s="80" t="s">
        <v>5</v>
      </c>
      <c r="AF3544" s="80" t="s">
        <v>145</v>
      </c>
      <c r="AG3544" s="80">
        <v>53.384788941591978</v>
      </c>
      <c r="AH3544" s="80" t="s">
        <v>33</v>
      </c>
      <c r="AI3544">
        <f t="shared" si="126"/>
        <v>2021</v>
      </c>
    </row>
    <row r="3545" spans="27:35" x14ac:dyDescent="0.3">
      <c r="AA3545" s="80" t="s">
        <v>157</v>
      </c>
      <c r="AB3545" s="80" t="s">
        <v>147</v>
      </c>
      <c r="AC3545" s="80" t="s">
        <v>62</v>
      </c>
      <c r="AD3545" s="80" t="s">
        <v>13</v>
      </c>
      <c r="AE3545" s="80" t="s">
        <v>7</v>
      </c>
      <c r="AF3545" s="80" t="s">
        <v>145</v>
      </c>
      <c r="AG3545" s="80">
        <v>16231.771877676249</v>
      </c>
      <c r="AH3545" s="80">
        <v>0.66217897999999997</v>
      </c>
      <c r="AI3545">
        <f t="shared" si="126"/>
        <v>2021</v>
      </c>
    </row>
    <row r="3546" spans="27:35" x14ac:dyDescent="0.3">
      <c r="AA3546" s="80" t="s">
        <v>157</v>
      </c>
      <c r="AB3546" s="80" t="s">
        <v>147</v>
      </c>
      <c r="AC3546" s="80" t="s">
        <v>62</v>
      </c>
      <c r="AD3546" s="80" t="s">
        <v>13</v>
      </c>
      <c r="AE3546" s="80" t="s">
        <v>14</v>
      </c>
      <c r="AF3546" s="80" t="s">
        <v>145</v>
      </c>
      <c r="AG3546" s="80">
        <v>62753.579886507243</v>
      </c>
      <c r="AH3546" s="80">
        <v>1.09930934</v>
      </c>
      <c r="AI3546">
        <f t="shared" si="126"/>
        <v>2021</v>
      </c>
    </row>
    <row r="3547" spans="27:35" x14ac:dyDescent="0.3">
      <c r="AA3547" s="80" t="s">
        <v>157</v>
      </c>
      <c r="AB3547" s="80" t="s">
        <v>147</v>
      </c>
      <c r="AC3547" s="80" t="s">
        <v>62</v>
      </c>
      <c r="AD3547" s="80" t="s">
        <v>13</v>
      </c>
      <c r="AE3547" s="80" t="s">
        <v>6</v>
      </c>
      <c r="AF3547" s="80" t="s">
        <v>145</v>
      </c>
      <c r="AG3547" s="80">
        <v>307.66935288906097</v>
      </c>
      <c r="AH3547" s="80" t="s">
        <v>33</v>
      </c>
      <c r="AI3547">
        <f t="shared" si="126"/>
        <v>2021</v>
      </c>
    </row>
    <row r="3548" spans="27:35" x14ac:dyDescent="0.3">
      <c r="AA3548" s="80" t="s">
        <v>157</v>
      </c>
      <c r="AB3548" s="80" t="s">
        <v>147</v>
      </c>
      <c r="AC3548" s="80" t="s">
        <v>62</v>
      </c>
      <c r="AD3548" s="80" t="s">
        <v>15</v>
      </c>
      <c r="AE3548" s="80" t="s">
        <v>14</v>
      </c>
      <c r="AF3548" s="80" t="s">
        <v>145</v>
      </c>
      <c r="AG3548" s="80">
        <v>65482.313293606043</v>
      </c>
      <c r="AH3548" s="80">
        <v>0.99467766000000002</v>
      </c>
      <c r="AI3548">
        <f t="shared" si="126"/>
        <v>2021</v>
      </c>
    </row>
    <row r="3549" spans="27:35" x14ac:dyDescent="0.3">
      <c r="AA3549" s="80" t="s">
        <v>157</v>
      </c>
      <c r="AB3549" s="80" t="s">
        <v>147</v>
      </c>
      <c r="AC3549" s="80" t="s">
        <v>62</v>
      </c>
      <c r="AD3549" s="80" t="s">
        <v>15</v>
      </c>
      <c r="AE3549" s="80" t="s">
        <v>14</v>
      </c>
      <c r="AF3549" s="80" t="s">
        <v>158</v>
      </c>
      <c r="AG3549" s="80">
        <v>9</v>
      </c>
      <c r="AH3549" s="80">
        <v>1.5636027400000001</v>
      </c>
      <c r="AI3549">
        <f t="shared" si="126"/>
        <v>2021</v>
      </c>
    </row>
    <row r="3550" spans="27:35" x14ac:dyDescent="0.3">
      <c r="AA3550" s="80" t="s">
        <v>157</v>
      </c>
      <c r="AB3550" s="80" t="s">
        <v>147</v>
      </c>
      <c r="AC3550" s="80" t="s">
        <v>62</v>
      </c>
      <c r="AD3550" s="80" t="s">
        <v>15</v>
      </c>
      <c r="AE3550" s="80" t="s">
        <v>12</v>
      </c>
      <c r="AF3550" s="80" t="s">
        <v>145</v>
      </c>
      <c r="AG3550" s="80">
        <v>1476</v>
      </c>
      <c r="AH3550" s="80">
        <v>0.49980527000000002</v>
      </c>
      <c r="AI3550">
        <f t="shared" si="126"/>
        <v>2021</v>
      </c>
    </row>
    <row r="3551" spans="27:35" x14ac:dyDescent="0.3">
      <c r="AA3551" s="80" t="s">
        <v>157</v>
      </c>
      <c r="AB3551" s="80" t="s">
        <v>147</v>
      </c>
      <c r="AC3551" s="80" t="s">
        <v>62</v>
      </c>
      <c r="AD3551" s="80" t="s">
        <v>4</v>
      </c>
      <c r="AE3551" s="80" t="s">
        <v>5</v>
      </c>
      <c r="AF3551" s="80" t="s">
        <v>145</v>
      </c>
      <c r="AG3551" s="80">
        <v>11162.28961891681</v>
      </c>
      <c r="AH3551" s="80" t="s">
        <v>33</v>
      </c>
      <c r="AI3551">
        <f t="shared" si="126"/>
        <v>2021</v>
      </c>
    </row>
    <row r="3552" spans="27:35" x14ac:dyDescent="0.3">
      <c r="AA3552" s="80" t="s">
        <v>157</v>
      </c>
      <c r="AB3552" s="80" t="s">
        <v>147</v>
      </c>
      <c r="AC3552" s="80" t="s">
        <v>62</v>
      </c>
      <c r="AD3552" s="80" t="s">
        <v>4</v>
      </c>
      <c r="AE3552" s="80" t="s">
        <v>7</v>
      </c>
      <c r="AF3552" s="80" t="s">
        <v>145</v>
      </c>
      <c r="AG3552" s="80">
        <v>650354.53961971402</v>
      </c>
      <c r="AH3552" s="80">
        <v>0.90368972999999997</v>
      </c>
      <c r="AI3552">
        <f t="shared" si="126"/>
        <v>2021</v>
      </c>
    </row>
    <row r="3553" spans="27:35" x14ac:dyDescent="0.3">
      <c r="AA3553" s="80" t="s">
        <v>157</v>
      </c>
      <c r="AB3553" s="80" t="s">
        <v>147</v>
      </c>
      <c r="AC3553" s="80" t="s">
        <v>62</v>
      </c>
      <c r="AD3553" s="80" t="s">
        <v>4</v>
      </c>
      <c r="AE3553" s="80" t="s">
        <v>8</v>
      </c>
      <c r="AF3553" s="80" t="s">
        <v>145</v>
      </c>
      <c r="AG3553" s="80">
        <v>328295.02474967018</v>
      </c>
      <c r="AH3553" s="80">
        <v>1.30718435</v>
      </c>
      <c r="AI3553">
        <f t="shared" si="126"/>
        <v>2021</v>
      </c>
    </row>
    <row r="3554" spans="27:35" x14ac:dyDescent="0.3">
      <c r="AA3554" s="80" t="s">
        <v>157</v>
      </c>
      <c r="AB3554" s="80" t="s">
        <v>147</v>
      </c>
      <c r="AC3554" s="80" t="s">
        <v>62</v>
      </c>
      <c r="AD3554" s="80" t="s">
        <v>4</v>
      </c>
      <c r="AE3554" s="80" t="s">
        <v>9</v>
      </c>
      <c r="AF3554" s="80" t="s">
        <v>145</v>
      </c>
      <c r="AG3554" s="80">
        <v>192855.75720430538</v>
      </c>
      <c r="AH3554" s="80">
        <v>0.90465209999999996</v>
      </c>
      <c r="AI3554">
        <f t="shared" si="126"/>
        <v>2021</v>
      </c>
    </row>
    <row r="3555" spans="27:35" x14ac:dyDescent="0.3">
      <c r="AA3555" s="80" t="s">
        <v>157</v>
      </c>
      <c r="AB3555" s="80" t="s">
        <v>147</v>
      </c>
      <c r="AC3555" s="80" t="s">
        <v>62</v>
      </c>
      <c r="AD3555" s="80" t="s">
        <v>4</v>
      </c>
      <c r="AE3555" s="80" t="s">
        <v>6</v>
      </c>
      <c r="AF3555" s="80" t="s">
        <v>145</v>
      </c>
      <c r="AG3555" s="80">
        <v>41933.732552535832</v>
      </c>
      <c r="AH3555" s="80" t="s">
        <v>33</v>
      </c>
      <c r="AI3555">
        <f t="shared" si="126"/>
        <v>2021</v>
      </c>
    </row>
    <row r="3556" spans="27:35" x14ac:dyDescent="0.3">
      <c r="AA3556" s="80" t="s">
        <v>157</v>
      </c>
      <c r="AB3556" s="80" t="s">
        <v>147</v>
      </c>
      <c r="AC3556" s="80" t="s">
        <v>62</v>
      </c>
      <c r="AD3556" s="80" t="s">
        <v>4</v>
      </c>
      <c r="AE3556" s="80" t="s">
        <v>10</v>
      </c>
      <c r="AF3556" s="80" t="s">
        <v>145</v>
      </c>
      <c r="AG3556" s="80">
        <v>10165.053984683007</v>
      </c>
      <c r="AH3556" s="80">
        <v>2.4289171199999999</v>
      </c>
      <c r="AI3556">
        <f t="shared" si="126"/>
        <v>2021</v>
      </c>
    </row>
    <row r="3557" spans="27:35" x14ac:dyDescent="0.3">
      <c r="AA3557" s="80" t="s">
        <v>157</v>
      </c>
      <c r="AB3557" s="80" t="s">
        <v>147</v>
      </c>
      <c r="AC3557" s="80" t="s">
        <v>62</v>
      </c>
      <c r="AD3557" s="80" t="s">
        <v>11</v>
      </c>
      <c r="AE3557" s="80" t="s">
        <v>8</v>
      </c>
      <c r="AF3557" s="80" t="s">
        <v>145</v>
      </c>
      <c r="AG3557" s="80">
        <v>46378.515898860991</v>
      </c>
      <c r="AH3557" s="80">
        <v>0.93541825000000001</v>
      </c>
      <c r="AI3557">
        <f t="shared" si="126"/>
        <v>2021</v>
      </c>
    </row>
    <row r="3558" spans="27:35" x14ac:dyDescent="0.3">
      <c r="AA3558" s="80" t="s">
        <v>157</v>
      </c>
      <c r="AB3558" s="80" t="s">
        <v>147</v>
      </c>
      <c r="AC3558" s="80" t="s">
        <v>62</v>
      </c>
      <c r="AD3558" s="80" t="s">
        <v>11</v>
      </c>
      <c r="AE3558" s="80" t="s">
        <v>9</v>
      </c>
      <c r="AF3558" s="80" t="s">
        <v>145</v>
      </c>
      <c r="AG3558" s="80">
        <v>14562.298345014453</v>
      </c>
      <c r="AH3558" s="80">
        <v>0.70757839</v>
      </c>
      <c r="AI3558">
        <f t="shared" si="126"/>
        <v>2021</v>
      </c>
    </row>
    <row r="3559" spans="27:35" x14ac:dyDescent="0.3">
      <c r="AA3559" s="80" t="s">
        <v>157</v>
      </c>
      <c r="AB3559" s="80" t="s">
        <v>147</v>
      </c>
      <c r="AC3559" s="80" t="s">
        <v>62</v>
      </c>
      <c r="AD3559" s="80" t="s">
        <v>11</v>
      </c>
      <c r="AE3559" s="80" t="s">
        <v>10</v>
      </c>
      <c r="AF3559" s="80" t="s">
        <v>145</v>
      </c>
      <c r="AG3559" s="80">
        <v>1301.1082848683</v>
      </c>
      <c r="AH3559" s="80">
        <v>1.8880964</v>
      </c>
      <c r="AI3559">
        <f t="shared" si="126"/>
        <v>2021</v>
      </c>
    </row>
    <row r="3560" spans="27:35" x14ac:dyDescent="0.3">
      <c r="AA3560" s="80" t="s">
        <v>157</v>
      </c>
      <c r="AB3560" s="80" t="s">
        <v>147</v>
      </c>
      <c r="AC3560" s="80" t="s">
        <v>62</v>
      </c>
      <c r="AD3560" s="80" t="s">
        <v>11</v>
      </c>
      <c r="AE3560" s="80" t="s">
        <v>12</v>
      </c>
      <c r="AF3560" s="80" t="s">
        <v>145</v>
      </c>
      <c r="AG3560" s="80">
        <v>7091.6290249377489</v>
      </c>
      <c r="AH3560" s="80">
        <v>0.68675553</v>
      </c>
      <c r="AI3560">
        <f t="shared" si="126"/>
        <v>2021</v>
      </c>
    </row>
    <row r="3561" spans="27:35" x14ac:dyDescent="0.3">
      <c r="AA3561" s="80" t="s">
        <v>159</v>
      </c>
      <c r="AB3561" s="80" t="s">
        <v>144</v>
      </c>
      <c r="AC3561" s="80" t="s">
        <v>46</v>
      </c>
      <c r="AD3561" s="80" t="s">
        <v>30</v>
      </c>
      <c r="AE3561" s="80" t="s">
        <v>31</v>
      </c>
      <c r="AF3561" s="80" t="s">
        <v>145</v>
      </c>
      <c r="AG3561" s="80">
        <v>16707.070967741936</v>
      </c>
      <c r="AH3561" s="80" t="s">
        <v>33</v>
      </c>
      <c r="AI3561">
        <f t="shared" si="126"/>
        <v>2021</v>
      </c>
    </row>
    <row r="3562" spans="27:35" x14ac:dyDescent="0.3">
      <c r="AA3562" s="80" t="s">
        <v>159</v>
      </c>
      <c r="AB3562" s="80" t="s">
        <v>144</v>
      </c>
      <c r="AC3562" s="80" t="s">
        <v>46</v>
      </c>
      <c r="AD3562" s="80" t="s">
        <v>29</v>
      </c>
      <c r="AE3562" s="80" t="s">
        <v>28</v>
      </c>
      <c r="AF3562" s="80" t="s">
        <v>145</v>
      </c>
      <c r="AG3562" s="80">
        <v>180</v>
      </c>
      <c r="AH3562" s="80" t="s">
        <v>33</v>
      </c>
      <c r="AI3562">
        <f t="shared" si="126"/>
        <v>2021</v>
      </c>
    </row>
    <row r="3563" spans="27:35" x14ac:dyDescent="0.3">
      <c r="AA3563" s="80" t="s">
        <v>159</v>
      </c>
      <c r="AB3563" s="80" t="s">
        <v>144</v>
      </c>
      <c r="AC3563" s="80" t="s">
        <v>55</v>
      </c>
      <c r="AD3563" s="80" t="s">
        <v>30</v>
      </c>
      <c r="AE3563" s="80" t="s">
        <v>31</v>
      </c>
      <c r="AF3563" s="80" t="s">
        <v>145</v>
      </c>
      <c r="AG3563" s="80">
        <v>37248.145161290326</v>
      </c>
      <c r="AH3563" s="80" t="s">
        <v>33</v>
      </c>
      <c r="AI3563">
        <f t="shared" si="126"/>
        <v>2021</v>
      </c>
    </row>
    <row r="3564" spans="27:35" x14ac:dyDescent="0.3">
      <c r="AA3564" s="80" t="s">
        <v>159</v>
      </c>
      <c r="AB3564" s="80" t="s">
        <v>144</v>
      </c>
      <c r="AC3564" s="80" t="s">
        <v>55</v>
      </c>
      <c r="AD3564" s="80" t="s">
        <v>29</v>
      </c>
      <c r="AE3564" s="80" t="s">
        <v>28</v>
      </c>
      <c r="AF3564" s="80" t="s">
        <v>145</v>
      </c>
      <c r="AG3564" s="80">
        <v>622</v>
      </c>
      <c r="AH3564" s="80" t="s">
        <v>33</v>
      </c>
      <c r="AI3564">
        <f t="shared" si="126"/>
        <v>2021</v>
      </c>
    </row>
    <row r="3565" spans="27:35" x14ac:dyDescent="0.3">
      <c r="AA3565" s="80" t="s">
        <v>159</v>
      </c>
      <c r="AB3565" s="80" t="s">
        <v>144</v>
      </c>
      <c r="AC3565" s="80" t="s">
        <v>56</v>
      </c>
      <c r="AD3565" s="80" t="s">
        <v>30</v>
      </c>
      <c r="AE3565" s="80" t="s">
        <v>31</v>
      </c>
      <c r="AF3565" s="80" t="s">
        <v>145</v>
      </c>
      <c r="AG3565" s="80">
        <v>14994.553763440861</v>
      </c>
      <c r="AH3565" s="80" t="s">
        <v>33</v>
      </c>
      <c r="AI3565">
        <f t="shared" si="126"/>
        <v>2021</v>
      </c>
    </row>
    <row r="3566" spans="27:35" x14ac:dyDescent="0.3">
      <c r="AA3566" s="80" t="s">
        <v>159</v>
      </c>
      <c r="AB3566" s="80" t="s">
        <v>144</v>
      </c>
      <c r="AC3566" s="80" t="s">
        <v>56</v>
      </c>
      <c r="AD3566" s="80" t="s">
        <v>29</v>
      </c>
      <c r="AE3566" s="80" t="s">
        <v>28</v>
      </c>
      <c r="AF3566" s="80" t="s">
        <v>145</v>
      </c>
      <c r="AG3566" s="80">
        <v>222</v>
      </c>
      <c r="AH3566" s="80" t="s">
        <v>33</v>
      </c>
      <c r="AI3566">
        <f t="shared" si="126"/>
        <v>2021</v>
      </c>
    </row>
    <row r="3567" spans="27:35" x14ac:dyDescent="0.3">
      <c r="AA3567" s="80" t="s">
        <v>159</v>
      </c>
      <c r="AB3567" s="80" t="s">
        <v>144</v>
      </c>
      <c r="AC3567" s="80" t="s">
        <v>57</v>
      </c>
      <c r="AD3567" s="80" t="s">
        <v>30</v>
      </c>
      <c r="AE3567" s="80" t="s">
        <v>31</v>
      </c>
      <c r="AF3567" s="80" t="s">
        <v>145</v>
      </c>
      <c r="AG3567" s="80">
        <v>30969.624731182794</v>
      </c>
      <c r="AH3567" s="80" t="s">
        <v>33</v>
      </c>
      <c r="AI3567">
        <f t="shared" si="126"/>
        <v>2021</v>
      </c>
    </row>
    <row r="3568" spans="27:35" x14ac:dyDescent="0.3">
      <c r="AA3568" s="80" t="s">
        <v>159</v>
      </c>
      <c r="AB3568" s="80" t="s">
        <v>144</v>
      </c>
      <c r="AC3568" s="80" t="s">
        <v>57</v>
      </c>
      <c r="AD3568" s="80" t="s">
        <v>29</v>
      </c>
      <c r="AE3568" s="80" t="s">
        <v>28</v>
      </c>
      <c r="AF3568" s="80" t="s">
        <v>145</v>
      </c>
      <c r="AG3568" s="80">
        <v>565.9677419354839</v>
      </c>
      <c r="AH3568" s="80" t="s">
        <v>33</v>
      </c>
      <c r="AI3568">
        <f t="shared" si="126"/>
        <v>2021</v>
      </c>
    </row>
    <row r="3569" spans="27:35" x14ac:dyDescent="0.3">
      <c r="AA3569" s="80" t="s">
        <v>159</v>
      </c>
      <c r="AB3569" s="80" t="s">
        <v>144</v>
      </c>
      <c r="AC3569" s="80" t="s">
        <v>58</v>
      </c>
      <c r="AD3569" s="80" t="s">
        <v>30</v>
      </c>
      <c r="AE3569" s="80" t="s">
        <v>31</v>
      </c>
      <c r="AF3569" s="80" t="s">
        <v>145</v>
      </c>
      <c r="AG3569" s="80">
        <v>31463.632258064517</v>
      </c>
      <c r="AH3569" s="80" t="s">
        <v>33</v>
      </c>
      <c r="AI3569">
        <f t="shared" si="126"/>
        <v>2021</v>
      </c>
    </row>
    <row r="3570" spans="27:35" x14ac:dyDescent="0.3">
      <c r="AA3570" s="80" t="s">
        <v>159</v>
      </c>
      <c r="AB3570" s="80" t="s">
        <v>144</v>
      </c>
      <c r="AC3570" s="80" t="s">
        <v>58</v>
      </c>
      <c r="AD3570" s="80" t="s">
        <v>29</v>
      </c>
      <c r="AE3570" s="80" t="s">
        <v>28</v>
      </c>
      <c r="AF3570" s="80" t="s">
        <v>145</v>
      </c>
      <c r="AG3570" s="80">
        <v>488</v>
      </c>
      <c r="AH3570" s="80" t="s">
        <v>33</v>
      </c>
      <c r="AI3570">
        <f t="shared" si="126"/>
        <v>2021</v>
      </c>
    </row>
    <row r="3571" spans="27:35" x14ac:dyDescent="0.3">
      <c r="AA3571" s="80" t="s">
        <v>159</v>
      </c>
      <c r="AB3571" s="80" t="s">
        <v>144</v>
      </c>
      <c r="AC3571" s="80" t="s">
        <v>59</v>
      </c>
      <c r="AD3571" s="80" t="s">
        <v>30</v>
      </c>
      <c r="AE3571" s="80" t="s">
        <v>31</v>
      </c>
      <c r="AF3571" s="80" t="s">
        <v>145</v>
      </c>
      <c r="AG3571" s="80">
        <v>13802.365591397849</v>
      </c>
      <c r="AH3571" s="80" t="s">
        <v>33</v>
      </c>
      <c r="AI3571">
        <f t="shared" si="126"/>
        <v>2021</v>
      </c>
    </row>
    <row r="3572" spans="27:35" x14ac:dyDescent="0.3">
      <c r="AA3572" s="80" t="s">
        <v>159</v>
      </c>
      <c r="AB3572" s="80" t="s">
        <v>144</v>
      </c>
      <c r="AC3572" s="80" t="s">
        <v>59</v>
      </c>
      <c r="AD3572" s="80" t="s">
        <v>29</v>
      </c>
      <c r="AE3572" s="80" t="s">
        <v>28</v>
      </c>
      <c r="AF3572" s="80" t="s">
        <v>145</v>
      </c>
      <c r="AG3572" s="80">
        <v>160</v>
      </c>
      <c r="AH3572" s="80" t="s">
        <v>33</v>
      </c>
      <c r="AI3572">
        <f t="shared" si="126"/>
        <v>2021</v>
      </c>
    </row>
    <row r="3573" spans="27:35" x14ac:dyDescent="0.3">
      <c r="AA3573" s="80" t="s">
        <v>159</v>
      </c>
      <c r="AB3573" s="80" t="s">
        <v>144</v>
      </c>
      <c r="AC3573" s="80" t="s">
        <v>60</v>
      </c>
      <c r="AD3573" s="80" t="s">
        <v>30</v>
      </c>
      <c r="AE3573" s="80" t="s">
        <v>31</v>
      </c>
      <c r="AF3573" s="80" t="s">
        <v>145</v>
      </c>
      <c r="AG3573" s="80">
        <v>18320.694623655912</v>
      </c>
      <c r="AH3573" s="80" t="s">
        <v>33</v>
      </c>
      <c r="AI3573">
        <f t="shared" si="126"/>
        <v>2021</v>
      </c>
    </row>
    <row r="3574" spans="27:35" x14ac:dyDescent="0.3">
      <c r="AA3574" s="80" t="s">
        <v>159</v>
      </c>
      <c r="AB3574" s="80" t="s">
        <v>144</v>
      </c>
      <c r="AC3574" s="80" t="s">
        <v>60</v>
      </c>
      <c r="AD3574" s="80" t="s">
        <v>29</v>
      </c>
      <c r="AE3574" s="80" t="s">
        <v>28</v>
      </c>
      <c r="AF3574" s="80" t="s">
        <v>145</v>
      </c>
      <c r="AG3574" s="80">
        <v>291</v>
      </c>
      <c r="AH3574" s="80" t="s">
        <v>33</v>
      </c>
      <c r="AI3574">
        <f t="shared" si="126"/>
        <v>2021</v>
      </c>
    </row>
    <row r="3575" spans="27:35" x14ac:dyDescent="0.3">
      <c r="AA3575" s="80" t="s">
        <v>159</v>
      </c>
      <c r="AB3575" s="80" t="s">
        <v>144</v>
      </c>
      <c r="AC3575" s="80" t="s">
        <v>61</v>
      </c>
      <c r="AD3575" s="80" t="s">
        <v>30</v>
      </c>
      <c r="AE3575" s="80" t="s">
        <v>31</v>
      </c>
      <c r="AF3575" s="80" t="s">
        <v>145</v>
      </c>
      <c r="AG3575" s="80">
        <v>23555.148387096775</v>
      </c>
      <c r="AH3575" s="80" t="s">
        <v>33</v>
      </c>
      <c r="AI3575">
        <f t="shared" si="126"/>
        <v>2021</v>
      </c>
    </row>
    <row r="3576" spans="27:35" x14ac:dyDescent="0.3">
      <c r="AA3576" s="80" t="s">
        <v>159</v>
      </c>
      <c r="AB3576" s="80" t="s">
        <v>144</v>
      </c>
      <c r="AC3576" s="80" t="s">
        <v>61</v>
      </c>
      <c r="AD3576" s="80" t="s">
        <v>29</v>
      </c>
      <c r="AE3576" s="80" t="s">
        <v>28</v>
      </c>
      <c r="AF3576" s="80" t="s">
        <v>145</v>
      </c>
      <c r="AG3576" s="80">
        <v>597.67741935483878</v>
      </c>
      <c r="AH3576" s="80" t="s">
        <v>33</v>
      </c>
      <c r="AI3576">
        <f t="shared" si="126"/>
        <v>2021</v>
      </c>
    </row>
    <row r="3577" spans="27:35" x14ac:dyDescent="0.3">
      <c r="AA3577" s="80" t="s">
        <v>159</v>
      </c>
      <c r="AB3577" s="80" t="s">
        <v>144</v>
      </c>
      <c r="AC3577" s="80" t="s">
        <v>62</v>
      </c>
      <c r="AD3577" s="80" t="s">
        <v>30</v>
      </c>
      <c r="AE3577" s="80" t="s">
        <v>31</v>
      </c>
      <c r="AF3577" s="80" t="s">
        <v>145</v>
      </c>
      <c r="AG3577" s="80">
        <v>47778.734408602148</v>
      </c>
      <c r="AH3577" s="80" t="s">
        <v>33</v>
      </c>
      <c r="AI3577">
        <f t="shared" si="126"/>
        <v>2021</v>
      </c>
    </row>
    <row r="3578" spans="27:35" x14ac:dyDescent="0.3">
      <c r="AA3578" s="80" t="s">
        <v>159</v>
      </c>
      <c r="AB3578" s="80" t="s">
        <v>144</v>
      </c>
      <c r="AC3578" s="80" t="s">
        <v>62</v>
      </c>
      <c r="AD3578" s="80" t="s">
        <v>29</v>
      </c>
      <c r="AE3578" s="80" t="s">
        <v>28</v>
      </c>
      <c r="AF3578" s="80" t="s">
        <v>145</v>
      </c>
      <c r="AG3578" s="80">
        <v>596.26666666666665</v>
      </c>
      <c r="AH3578" s="80" t="s">
        <v>33</v>
      </c>
      <c r="AI3578">
        <f t="shared" si="126"/>
        <v>2021</v>
      </c>
    </row>
    <row r="3579" spans="27:35" x14ac:dyDescent="0.3">
      <c r="AA3579" s="80" t="s">
        <v>159</v>
      </c>
      <c r="AB3579" s="80" t="s">
        <v>147</v>
      </c>
      <c r="AC3579" s="80" t="s">
        <v>46</v>
      </c>
      <c r="AD3579" s="80" t="s">
        <v>27</v>
      </c>
      <c r="AE3579" s="80" t="s">
        <v>28</v>
      </c>
      <c r="AF3579" s="80" t="s">
        <v>145</v>
      </c>
      <c r="AG3579" s="80">
        <v>120</v>
      </c>
      <c r="AH3579" s="80" t="s">
        <v>33</v>
      </c>
      <c r="AI3579">
        <f t="shared" si="126"/>
        <v>2021</v>
      </c>
    </row>
    <row r="3580" spans="27:35" x14ac:dyDescent="0.3">
      <c r="AA3580" s="80" t="s">
        <v>159</v>
      </c>
      <c r="AB3580" s="80" t="s">
        <v>147</v>
      </c>
      <c r="AC3580" s="80" t="s">
        <v>46</v>
      </c>
      <c r="AD3580" s="80" t="s">
        <v>20</v>
      </c>
      <c r="AE3580" s="80" t="s">
        <v>5</v>
      </c>
      <c r="AF3580" s="80" t="s">
        <v>145</v>
      </c>
      <c r="AG3580" s="80">
        <v>50</v>
      </c>
      <c r="AH3580" s="80" t="s">
        <v>33</v>
      </c>
      <c r="AI3580">
        <f t="shared" si="126"/>
        <v>2021</v>
      </c>
    </row>
    <row r="3581" spans="27:35" x14ac:dyDescent="0.3">
      <c r="AA3581" s="80" t="s">
        <v>159</v>
      </c>
      <c r="AB3581" s="80" t="s">
        <v>147</v>
      </c>
      <c r="AC3581" s="80" t="s">
        <v>46</v>
      </c>
      <c r="AD3581" s="80" t="s">
        <v>20</v>
      </c>
      <c r="AE3581" s="80" t="s">
        <v>7</v>
      </c>
      <c r="AF3581" s="80" t="s">
        <v>145</v>
      </c>
      <c r="AG3581" s="80">
        <v>15593.038695126772</v>
      </c>
      <c r="AH3581" s="80" t="s">
        <v>33</v>
      </c>
      <c r="AI3581">
        <f t="shared" si="126"/>
        <v>2021</v>
      </c>
    </row>
    <row r="3582" spans="27:35" x14ac:dyDescent="0.3">
      <c r="AA3582" s="80" t="s">
        <v>159</v>
      </c>
      <c r="AB3582" s="80" t="s">
        <v>147</v>
      </c>
      <c r="AC3582" s="80" t="s">
        <v>46</v>
      </c>
      <c r="AD3582" s="80" t="s">
        <v>20</v>
      </c>
      <c r="AE3582" s="80" t="s">
        <v>14</v>
      </c>
      <c r="AF3582" s="80" t="s">
        <v>145</v>
      </c>
      <c r="AG3582" s="80">
        <v>4717.0161239393055</v>
      </c>
      <c r="AH3582" s="80" t="s">
        <v>33</v>
      </c>
      <c r="AI3582">
        <f t="shared" si="126"/>
        <v>2021</v>
      </c>
    </row>
    <row r="3583" spans="27:35" x14ac:dyDescent="0.3">
      <c r="AA3583" s="80" t="s">
        <v>159</v>
      </c>
      <c r="AB3583" s="80" t="s">
        <v>147</v>
      </c>
      <c r="AC3583" s="80" t="s">
        <v>46</v>
      </c>
      <c r="AD3583" s="80" t="s">
        <v>20</v>
      </c>
      <c r="AE3583" s="80" t="s">
        <v>6</v>
      </c>
      <c r="AF3583" s="80" t="s">
        <v>145</v>
      </c>
      <c r="AG3583" s="80">
        <v>692</v>
      </c>
      <c r="AH3583" s="80" t="s">
        <v>33</v>
      </c>
      <c r="AI3583">
        <f t="shared" si="126"/>
        <v>2021</v>
      </c>
    </row>
    <row r="3584" spans="27:35" x14ac:dyDescent="0.3">
      <c r="AA3584" s="80" t="s">
        <v>159</v>
      </c>
      <c r="AB3584" s="80" t="s">
        <v>147</v>
      </c>
      <c r="AC3584" s="80" t="s">
        <v>46</v>
      </c>
      <c r="AD3584" s="80" t="s">
        <v>24</v>
      </c>
      <c r="AE3584" s="80" t="s">
        <v>22</v>
      </c>
      <c r="AF3584" s="80" t="s">
        <v>145</v>
      </c>
      <c r="AG3584" s="80">
        <v>240.266665995121</v>
      </c>
      <c r="AH3584" s="80" t="s">
        <v>33</v>
      </c>
      <c r="AI3584">
        <f t="shared" si="126"/>
        <v>2021</v>
      </c>
    </row>
    <row r="3585" spans="27:35" x14ac:dyDescent="0.3">
      <c r="AA3585" s="80" t="s">
        <v>159</v>
      </c>
      <c r="AB3585" s="80" t="s">
        <v>147</v>
      </c>
      <c r="AC3585" s="80" t="s">
        <v>46</v>
      </c>
      <c r="AD3585" s="80" t="s">
        <v>24</v>
      </c>
      <c r="AE3585" s="80" t="s">
        <v>23</v>
      </c>
      <c r="AF3585" s="80" t="s">
        <v>145</v>
      </c>
      <c r="AG3585" s="80">
        <v>226.61290299892426</v>
      </c>
      <c r="AH3585" s="80" t="s">
        <v>33</v>
      </c>
      <c r="AI3585">
        <f t="shared" si="126"/>
        <v>2021</v>
      </c>
    </row>
    <row r="3586" spans="27:35" x14ac:dyDescent="0.3">
      <c r="AA3586" s="80" t="s">
        <v>159</v>
      </c>
      <c r="AB3586" s="80" t="s">
        <v>147</v>
      </c>
      <c r="AC3586" s="80" t="s">
        <v>46</v>
      </c>
      <c r="AD3586" s="80" t="s">
        <v>116</v>
      </c>
      <c r="AE3586" s="80" t="s">
        <v>22</v>
      </c>
      <c r="AF3586" s="80" t="s">
        <v>145</v>
      </c>
      <c r="AG3586" s="80">
        <v>1692.8784910440445</v>
      </c>
      <c r="AH3586" s="80" t="s">
        <v>33</v>
      </c>
      <c r="AI3586">
        <f t="shared" si="126"/>
        <v>2021</v>
      </c>
    </row>
    <row r="3587" spans="27:35" x14ac:dyDescent="0.3">
      <c r="AA3587" s="80" t="s">
        <v>159</v>
      </c>
      <c r="AB3587" s="80" t="s">
        <v>147</v>
      </c>
      <c r="AC3587" s="80" t="s">
        <v>46</v>
      </c>
      <c r="AD3587" s="80" t="s">
        <v>116</v>
      </c>
      <c r="AE3587" s="80" t="s">
        <v>23</v>
      </c>
      <c r="AF3587" s="80" t="s">
        <v>145</v>
      </c>
      <c r="AG3587" s="80">
        <v>1144.8333319947124</v>
      </c>
      <c r="AH3587" s="80" t="s">
        <v>33</v>
      </c>
      <c r="AI3587">
        <f t="shared" si="126"/>
        <v>2021</v>
      </c>
    </row>
    <row r="3588" spans="27:35" x14ac:dyDescent="0.3">
      <c r="AA3588" s="80" t="s">
        <v>159</v>
      </c>
      <c r="AB3588" s="80" t="s">
        <v>147</v>
      </c>
      <c r="AC3588" s="80" t="s">
        <v>46</v>
      </c>
      <c r="AD3588" s="80" t="s">
        <v>26</v>
      </c>
      <c r="AE3588" s="80" t="s">
        <v>18</v>
      </c>
      <c r="AF3588" s="80" t="s">
        <v>145</v>
      </c>
      <c r="AG3588" s="80">
        <v>4767.0354800075293</v>
      </c>
      <c r="AH3588" s="80" t="s">
        <v>33</v>
      </c>
      <c r="AI3588">
        <f t="shared" si="126"/>
        <v>2021</v>
      </c>
    </row>
    <row r="3589" spans="27:35" x14ac:dyDescent="0.3">
      <c r="AA3589" s="80" t="s">
        <v>159</v>
      </c>
      <c r="AB3589" s="80" t="s">
        <v>147</v>
      </c>
      <c r="AC3589" s="80" t="s">
        <v>46</v>
      </c>
      <c r="AD3589" s="80" t="s">
        <v>26</v>
      </c>
      <c r="AE3589" s="80" t="s">
        <v>18</v>
      </c>
      <c r="AF3589" s="80" t="s">
        <v>158</v>
      </c>
      <c r="AG3589" s="80">
        <v>986.12903200089931</v>
      </c>
      <c r="AH3589" s="80" t="s">
        <v>33</v>
      </c>
      <c r="AI3589">
        <f t="shared" si="126"/>
        <v>2021</v>
      </c>
    </row>
    <row r="3590" spans="27:35" x14ac:dyDescent="0.3">
      <c r="AA3590" s="80" t="s">
        <v>159</v>
      </c>
      <c r="AB3590" s="80" t="s">
        <v>147</v>
      </c>
      <c r="AC3590" s="80" t="s">
        <v>46</v>
      </c>
      <c r="AD3590" s="80" t="s">
        <v>26</v>
      </c>
      <c r="AE3590" s="80" t="s">
        <v>19</v>
      </c>
      <c r="AF3590" s="80" t="s">
        <v>145</v>
      </c>
      <c r="AG3590" s="80">
        <v>7378.7838659286499</v>
      </c>
      <c r="AH3590" s="80" t="s">
        <v>33</v>
      </c>
      <c r="AI3590">
        <f t="shared" si="126"/>
        <v>2021</v>
      </c>
    </row>
    <row r="3591" spans="27:35" x14ac:dyDescent="0.3">
      <c r="AA3591" s="80" t="s">
        <v>159</v>
      </c>
      <c r="AB3591" s="80" t="s">
        <v>147</v>
      </c>
      <c r="AC3591" s="80" t="s">
        <v>46</v>
      </c>
      <c r="AD3591" s="80" t="s">
        <v>26</v>
      </c>
      <c r="AE3591" s="80" t="s">
        <v>19</v>
      </c>
      <c r="AF3591" s="80" t="s">
        <v>158</v>
      </c>
      <c r="AG3591" s="80">
        <v>1165.9666659832001</v>
      </c>
      <c r="AH3591" s="80" t="s">
        <v>33</v>
      </c>
      <c r="AI3591">
        <f t="shared" si="126"/>
        <v>2021</v>
      </c>
    </row>
    <row r="3592" spans="27:35" x14ac:dyDescent="0.3">
      <c r="AA3592" s="80" t="s">
        <v>159</v>
      </c>
      <c r="AB3592" s="80" t="s">
        <v>147</v>
      </c>
      <c r="AC3592" s="80" t="s">
        <v>46</v>
      </c>
      <c r="AD3592" s="80" t="s">
        <v>26</v>
      </c>
      <c r="AE3592" s="80" t="s">
        <v>17</v>
      </c>
      <c r="AF3592" s="80" t="s">
        <v>145</v>
      </c>
      <c r="AG3592" s="80">
        <v>753.03333299979568</v>
      </c>
      <c r="AH3592" s="80" t="s">
        <v>33</v>
      </c>
      <c r="AI3592">
        <f t="shared" si="126"/>
        <v>2021</v>
      </c>
    </row>
    <row r="3593" spans="27:35" x14ac:dyDescent="0.3">
      <c r="AA3593" s="80" t="s">
        <v>159</v>
      </c>
      <c r="AB3593" s="80" t="s">
        <v>147</v>
      </c>
      <c r="AC3593" s="80" t="s">
        <v>46</v>
      </c>
      <c r="AD3593" s="80" t="s">
        <v>26</v>
      </c>
      <c r="AE3593" s="80" t="s">
        <v>17</v>
      </c>
      <c r="AF3593" s="80" t="s">
        <v>158</v>
      </c>
      <c r="AG3593" s="80">
        <v>136</v>
      </c>
      <c r="AH3593" s="80" t="s">
        <v>33</v>
      </c>
      <c r="AI3593">
        <f t="shared" si="126"/>
        <v>2021</v>
      </c>
    </row>
    <row r="3594" spans="27:35" x14ac:dyDescent="0.3">
      <c r="AA3594" s="80" t="s">
        <v>159</v>
      </c>
      <c r="AB3594" s="80" t="s">
        <v>147</v>
      </c>
      <c r="AC3594" s="80" t="s">
        <v>46</v>
      </c>
      <c r="AD3594" s="80" t="s">
        <v>25</v>
      </c>
      <c r="AE3594" s="80" t="s">
        <v>18</v>
      </c>
      <c r="AF3594" s="80" t="s">
        <v>145</v>
      </c>
      <c r="AG3594" s="80">
        <v>58</v>
      </c>
      <c r="AH3594" s="80" t="s">
        <v>33</v>
      </c>
      <c r="AI3594">
        <f t="shared" ref="AI3594:AI3657" si="127">VALUE(LEFT(AA3594,4))</f>
        <v>2021</v>
      </c>
    </row>
    <row r="3595" spans="27:35" x14ac:dyDescent="0.3">
      <c r="AA3595" s="80" t="s">
        <v>159</v>
      </c>
      <c r="AB3595" s="80" t="s">
        <v>147</v>
      </c>
      <c r="AC3595" s="80" t="s">
        <v>46</v>
      </c>
      <c r="AD3595" s="80" t="s">
        <v>25</v>
      </c>
      <c r="AE3595" s="80" t="s">
        <v>19</v>
      </c>
      <c r="AF3595" s="80" t="s">
        <v>145</v>
      </c>
      <c r="AG3595" s="80">
        <v>1277</v>
      </c>
      <c r="AH3595" s="80" t="s">
        <v>33</v>
      </c>
      <c r="AI3595">
        <f t="shared" si="127"/>
        <v>2021</v>
      </c>
    </row>
    <row r="3596" spans="27:35" x14ac:dyDescent="0.3">
      <c r="AA3596" s="80" t="s">
        <v>159</v>
      </c>
      <c r="AB3596" s="80" t="s">
        <v>147</v>
      </c>
      <c r="AC3596" s="80" t="s">
        <v>46</v>
      </c>
      <c r="AD3596" s="80" t="s">
        <v>25</v>
      </c>
      <c r="AE3596" s="80" t="s">
        <v>19</v>
      </c>
      <c r="AF3596" s="80" t="s">
        <v>158</v>
      </c>
      <c r="AG3596" s="80">
        <v>90</v>
      </c>
      <c r="AH3596" s="80" t="s">
        <v>33</v>
      </c>
      <c r="AI3596">
        <f t="shared" si="127"/>
        <v>2021</v>
      </c>
    </row>
    <row r="3597" spans="27:35" x14ac:dyDescent="0.3">
      <c r="AA3597" s="80" t="s">
        <v>159</v>
      </c>
      <c r="AB3597" s="80" t="s">
        <v>147</v>
      </c>
      <c r="AC3597" s="80" t="s">
        <v>46</v>
      </c>
      <c r="AD3597" s="80" t="s">
        <v>25</v>
      </c>
      <c r="AE3597" s="80" t="s">
        <v>17</v>
      </c>
      <c r="AF3597" s="80" t="s">
        <v>145</v>
      </c>
      <c r="AG3597" s="80">
        <v>731</v>
      </c>
      <c r="AH3597" s="80" t="s">
        <v>33</v>
      </c>
      <c r="AI3597">
        <f t="shared" si="127"/>
        <v>2021</v>
      </c>
    </row>
    <row r="3598" spans="27:35" x14ac:dyDescent="0.3">
      <c r="AA3598" s="80" t="s">
        <v>159</v>
      </c>
      <c r="AB3598" s="80" t="s">
        <v>147</v>
      </c>
      <c r="AC3598" s="80" t="s">
        <v>46</v>
      </c>
      <c r="AD3598" s="80" t="s">
        <v>25</v>
      </c>
      <c r="AE3598" s="80" t="s">
        <v>17</v>
      </c>
      <c r="AF3598" s="80" t="s">
        <v>158</v>
      </c>
      <c r="AG3598" s="80">
        <v>57</v>
      </c>
      <c r="AH3598" s="80" t="s">
        <v>33</v>
      </c>
      <c r="AI3598">
        <f t="shared" si="127"/>
        <v>2021</v>
      </c>
    </row>
    <row r="3599" spans="27:35" x14ac:dyDescent="0.3">
      <c r="AA3599" s="80" t="s">
        <v>159</v>
      </c>
      <c r="AB3599" s="80" t="s">
        <v>147</v>
      </c>
      <c r="AC3599" s="80" t="s">
        <v>46</v>
      </c>
      <c r="AD3599" s="80" t="s">
        <v>16</v>
      </c>
      <c r="AE3599" s="80" t="s">
        <v>18</v>
      </c>
      <c r="AF3599" s="80" t="s">
        <v>145</v>
      </c>
      <c r="AG3599" s="80">
        <v>7794.1826456002891</v>
      </c>
      <c r="AH3599" s="80" t="s">
        <v>33</v>
      </c>
      <c r="AI3599">
        <f t="shared" si="127"/>
        <v>2021</v>
      </c>
    </row>
    <row r="3600" spans="27:35" x14ac:dyDescent="0.3">
      <c r="AA3600" s="80" t="s">
        <v>159</v>
      </c>
      <c r="AB3600" s="80" t="s">
        <v>147</v>
      </c>
      <c r="AC3600" s="80" t="s">
        <v>46</v>
      </c>
      <c r="AD3600" s="80" t="s">
        <v>16</v>
      </c>
      <c r="AE3600" s="80" t="s">
        <v>18</v>
      </c>
      <c r="AF3600" s="80" t="s">
        <v>158</v>
      </c>
      <c r="AG3600" s="80">
        <v>6</v>
      </c>
      <c r="AH3600" s="80" t="s">
        <v>33</v>
      </c>
      <c r="AI3600">
        <f t="shared" si="127"/>
        <v>2021</v>
      </c>
    </row>
    <row r="3601" spans="27:35" x14ac:dyDescent="0.3">
      <c r="AA3601" s="80" t="s">
        <v>159</v>
      </c>
      <c r="AB3601" s="80" t="s">
        <v>147</v>
      </c>
      <c r="AC3601" s="80" t="s">
        <v>46</v>
      </c>
      <c r="AD3601" s="80" t="s">
        <v>16</v>
      </c>
      <c r="AE3601" s="80" t="s">
        <v>19</v>
      </c>
      <c r="AF3601" s="80" t="s">
        <v>145</v>
      </c>
      <c r="AG3601" s="80">
        <v>7222.4580301195383</v>
      </c>
      <c r="AH3601" s="80" t="s">
        <v>33</v>
      </c>
      <c r="AI3601">
        <f t="shared" si="127"/>
        <v>2021</v>
      </c>
    </row>
    <row r="3602" spans="27:35" x14ac:dyDescent="0.3">
      <c r="AA3602" s="80" t="s">
        <v>159</v>
      </c>
      <c r="AB3602" s="80" t="s">
        <v>147</v>
      </c>
      <c r="AC3602" s="80" t="s">
        <v>46</v>
      </c>
      <c r="AD3602" s="80" t="s">
        <v>16</v>
      </c>
      <c r="AE3602" s="80" t="s">
        <v>19</v>
      </c>
      <c r="AF3602" s="80" t="s">
        <v>158</v>
      </c>
      <c r="AG3602" s="80">
        <v>3</v>
      </c>
      <c r="AH3602" s="80" t="s">
        <v>33</v>
      </c>
      <c r="AI3602">
        <f t="shared" si="127"/>
        <v>2021</v>
      </c>
    </row>
    <row r="3603" spans="27:35" x14ac:dyDescent="0.3">
      <c r="AA3603" s="80" t="s">
        <v>159</v>
      </c>
      <c r="AB3603" s="80" t="s">
        <v>147</v>
      </c>
      <c r="AC3603" s="80" t="s">
        <v>46</v>
      </c>
      <c r="AD3603" s="80" t="s">
        <v>16</v>
      </c>
      <c r="AE3603" s="80" t="s">
        <v>17</v>
      </c>
      <c r="AF3603" s="80" t="s">
        <v>145</v>
      </c>
      <c r="AG3603" s="80">
        <v>6857.1332629695535</v>
      </c>
      <c r="AH3603" s="80" t="s">
        <v>33</v>
      </c>
      <c r="AI3603">
        <f t="shared" si="127"/>
        <v>2021</v>
      </c>
    </row>
    <row r="3604" spans="27:35" x14ac:dyDescent="0.3">
      <c r="AA3604" s="80" t="s">
        <v>159</v>
      </c>
      <c r="AB3604" s="80" t="s">
        <v>147</v>
      </c>
      <c r="AC3604" s="80" t="s">
        <v>46</v>
      </c>
      <c r="AD3604" s="80" t="s">
        <v>13</v>
      </c>
      <c r="AE3604" s="80" t="s">
        <v>5</v>
      </c>
      <c r="AF3604" s="80" t="s">
        <v>145</v>
      </c>
      <c r="AG3604" s="80">
        <v>15.300000011920929</v>
      </c>
      <c r="AH3604" s="80" t="s">
        <v>33</v>
      </c>
      <c r="AI3604">
        <f t="shared" si="127"/>
        <v>2021</v>
      </c>
    </row>
    <row r="3605" spans="27:35" x14ac:dyDescent="0.3">
      <c r="AA3605" s="80" t="s">
        <v>159</v>
      </c>
      <c r="AB3605" s="80" t="s">
        <v>147</v>
      </c>
      <c r="AC3605" s="80" t="s">
        <v>46</v>
      </c>
      <c r="AD3605" s="80" t="s">
        <v>13</v>
      </c>
      <c r="AE3605" s="80" t="s">
        <v>7</v>
      </c>
      <c r="AF3605" s="80" t="s">
        <v>145</v>
      </c>
      <c r="AG3605" s="80">
        <v>11398.056971888989</v>
      </c>
      <c r="AH3605" s="80">
        <v>0.61826537000000004</v>
      </c>
      <c r="AI3605">
        <f t="shared" si="127"/>
        <v>2021</v>
      </c>
    </row>
    <row r="3606" spans="27:35" x14ac:dyDescent="0.3">
      <c r="AA3606" s="80" t="s">
        <v>159</v>
      </c>
      <c r="AB3606" s="80" t="s">
        <v>147</v>
      </c>
      <c r="AC3606" s="80" t="s">
        <v>46</v>
      </c>
      <c r="AD3606" s="80" t="s">
        <v>13</v>
      </c>
      <c r="AE3606" s="80" t="s">
        <v>14</v>
      </c>
      <c r="AF3606" s="80" t="s">
        <v>145</v>
      </c>
      <c r="AG3606" s="80">
        <v>37763.643801469356</v>
      </c>
      <c r="AH3606" s="80">
        <v>1.0542651999999999</v>
      </c>
      <c r="AI3606">
        <f t="shared" si="127"/>
        <v>2021</v>
      </c>
    </row>
    <row r="3607" spans="27:35" x14ac:dyDescent="0.3">
      <c r="AA3607" s="80" t="s">
        <v>159</v>
      </c>
      <c r="AB3607" s="80" t="s">
        <v>147</v>
      </c>
      <c r="AC3607" s="80" t="s">
        <v>46</v>
      </c>
      <c r="AD3607" s="80" t="s">
        <v>13</v>
      </c>
      <c r="AE3607" s="80" t="s">
        <v>6</v>
      </c>
      <c r="AF3607" s="80" t="s">
        <v>145</v>
      </c>
      <c r="AG3607" s="80">
        <v>175.73763203620911</v>
      </c>
      <c r="AH3607" s="80" t="s">
        <v>33</v>
      </c>
      <c r="AI3607">
        <f t="shared" si="127"/>
        <v>2021</v>
      </c>
    </row>
    <row r="3608" spans="27:35" x14ac:dyDescent="0.3">
      <c r="AA3608" s="80" t="s">
        <v>159</v>
      </c>
      <c r="AB3608" s="80" t="s">
        <v>147</v>
      </c>
      <c r="AC3608" s="80" t="s">
        <v>46</v>
      </c>
      <c r="AD3608" s="80" t="s">
        <v>15</v>
      </c>
      <c r="AE3608" s="80" t="s">
        <v>14</v>
      </c>
      <c r="AF3608" s="80" t="s">
        <v>145</v>
      </c>
      <c r="AG3608" s="80">
        <v>24631.56339199096</v>
      </c>
      <c r="AH3608" s="80">
        <v>0.95646434000000002</v>
      </c>
      <c r="AI3608">
        <f t="shared" si="127"/>
        <v>2021</v>
      </c>
    </row>
    <row r="3609" spans="27:35" x14ac:dyDescent="0.3">
      <c r="AA3609" s="80" t="s">
        <v>159</v>
      </c>
      <c r="AB3609" s="80" t="s">
        <v>147</v>
      </c>
      <c r="AC3609" s="80" t="s">
        <v>46</v>
      </c>
      <c r="AD3609" s="80" t="s">
        <v>15</v>
      </c>
      <c r="AE3609" s="80" t="s">
        <v>14</v>
      </c>
      <c r="AF3609" s="80" t="s">
        <v>158</v>
      </c>
      <c r="AG3609" s="80">
        <v>1</v>
      </c>
      <c r="AH3609" s="80" t="s">
        <v>33</v>
      </c>
      <c r="AI3609">
        <f t="shared" si="127"/>
        <v>2021</v>
      </c>
    </row>
    <row r="3610" spans="27:35" x14ac:dyDescent="0.3">
      <c r="AA3610" s="80" t="s">
        <v>159</v>
      </c>
      <c r="AB3610" s="80" t="s">
        <v>147</v>
      </c>
      <c r="AC3610" s="80" t="s">
        <v>46</v>
      </c>
      <c r="AD3610" s="80" t="s">
        <v>15</v>
      </c>
      <c r="AE3610" s="80" t="s">
        <v>12</v>
      </c>
      <c r="AF3610" s="80" t="s">
        <v>145</v>
      </c>
      <c r="AG3610" s="80">
        <v>729</v>
      </c>
      <c r="AH3610" s="80">
        <v>0.50027867999999998</v>
      </c>
      <c r="AI3610">
        <f t="shared" si="127"/>
        <v>2021</v>
      </c>
    </row>
    <row r="3611" spans="27:35" x14ac:dyDescent="0.3">
      <c r="AA3611" s="80" t="s">
        <v>159</v>
      </c>
      <c r="AB3611" s="80" t="s">
        <v>147</v>
      </c>
      <c r="AC3611" s="80" t="s">
        <v>46</v>
      </c>
      <c r="AD3611" s="80" t="s">
        <v>4</v>
      </c>
      <c r="AE3611" s="80" t="s">
        <v>5</v>
      </c>
      <c r="AF3611" s="80" t="s">
        <v>145</v>
      </c>
      <c r="AG3611" s="80">
        <v>5993.2008219845593</v>
      </c>
      <c r="AH3611" s="80" t="s">
        <v>33</v>
      </c>
      <c r="AI3611">
        <f t="shared" si="127"/>
        <v>2021</v>
      </c>
    </row>
    <row r="3612" spans="27:35" x14ac:dyDescent="0.3">
      <c r="AA3612" s="80" t="s">
        <v>159</v>
      </c>
      <c r="AB3612" s="80" t="s">
        <v>147</v>
      </c>
      <c r="AC3612" s="80" t="s">
        <v>46</v>
      </c>
      <c r="AD3612" s="80" t="s">
        <v>4</v>
      </c>
      <c r="AE3612" s="80" t="s">
        <v>7</v>
      </c>
      <c r="AF3612" s="80" t="s">
        <v>145</v>
      </c>
      <c r="AG3612" s="80">
        <v>315361.50003971159</v>
      </c>
      <c r="AH3612" s="80">
        <v>0.78092225000000004</v>
      </c>
      <c r="AI3612">
        <f t="shared" si="127"/>
        <v>2021</v>
      </c>
    </row>
    <row r="3613" spans="27:35" x14ac:dyDescent="0.3">
      <c r="AA3613" s="80" t="s">
        <v>159</v>
      </c>
      <c r="AB3613" s="80" t="s">
        <v>147</v>
      </c>
      <c r="AC3613" s="80" t="s">
        <v>46</v>
      </c>
      <c r="AD3613" s="80" t="s">
        <v>4</v>
      </c>
      <c r="AE3613" s="80" t="s">
        <v>8</v>
      </c>
      <c r="AF3613" s="80" t="s">
        <v>145</v>
      </c>
      <c r="AG3613" s="80">
        <v>153379.79222405329</v>
      </c>
      <c r="AH3613" s="80">
        <v>1.4479135599999999</v>
      </c>
      <c r="AI3613">
        <f t="shared" si="127"/>
        <v>2021</v>
      </c>
    </row>
    <row r="3614" spans="27:35" x14ac:dyDescent="0.3">
      <c r="AA3614" s="80" t="s">
        <v>159</v>
      </c>
      <c r="AB3614" s="80" t="s">
        <v>147</v>
      </c>
      <c r="AC3614" s="80" t="s">
        <v>46</v>
      </c>
      <c r="AD3614" s="80" t="s">
        <v>4</v>
      </c>
      <c r="AE3614" s="80" t="s">
        <v>9</v>
      </c>
      <c r="AF3614" s="80" t="s">
        <v>145</v>
      </c>
      <c r="AG3614" s="80">
        <v>85947.911205112934</v>
      </c>
      <c r="AH3614" s="80">
        <v>0.92024837000000004</v>
      </c>
      <c r="AI3614">
        <f t="shared" si="127"/>
        <v>2021</v>
      </c>
    </row>
    <row r="3615" spans="27:35" x14ac:dyDescent="0.3">
      <c r="AA3615" s="80" t="s">
        <v>159</v>
      </c>
      <c r="AB3615" s="80" t="s">
        <v>147</v>
      </c>
      <c r="AC3615" s="80" t="s">
        <v>46</v>
      </c>
      <c r="AD3615" s="80" t="s">
        <v>4</v>
      </c>
      <c r="AE3615" s="80" t="s">
        <v>6</v>
      </c>
      <c r="AF3615" s="80" t="s">
        <v>145</v>
      </c>
      <c r="AG3615" s="80">
        <v>21587.922476220876</v>
      </c>
      <c r="AH3615" s="80" t="s">
        <v>33</v>
      </c>
      <c r="AI3615">
        <f t="shared" si="127"/>
        <v>2021</v>
      </c>
    </row>
    <row r="3616" spans="27:35" x14ac:dyDescent="0.3">
      <c r="AA3616" s="80" t="s">
        <v>159</v>
      </c>
      <c r="AB3616" s="80" t="s">
        <v>147</v>
      </c>
      <c r="AC3616" s="80" t="s">
        <v>46</v>
      </c>
      <c r="AD3616" s="80" t="s">
        <v>4</v>
      </c>
      <c r="AE3616" s="80" t="s">
        <v>10</v>
      </c>
      <c r="AF3616" s="80" t="s">
        <v>145</v>
      </c>
      <c r="AG3616" s="80">
        <v>2537.6623468622565</v>
      </c>
      <c r="AH3616" s="80">
        <v>2.8704045499999999</v>
      </c>
      <c r="AI3616">
        <f t="shared" si="127"/>
        <v>2021</v>
      </c>
    </row>
    <row r="3617" spans="27:35" x14ac:dyDescent="0.3">
      <c r="AA3617" s="80" t="s">
        <v>159</v>
      </c>
      <c r="AB3617" s="80" t="s">
        <v>147</v>
      </c>
      <c r="AC3617" s="80" t="s">
        <v>46</v>
      </c>
      <c r="AD3617" s="80" t="s">
        <v>11</v>
      </c>
      <c r="AE3617" s="80" t="s">
        <v>8</v>
      </c>
      <c r="AF3617" s="80" t="s">
        <v>145</v>
      </c>
      <c r="AG3617" s="80">
        <v>35549.121360044926</v>
      </c>
      <c r="AH3617" s="80">
        <v>0.99148274000000003</v>
      </c>
      <c r="AI3617">
        <f t="shared" si="127"/>
        <v>2021</v>
      </c>
    </row>
    <row r="3618" spans="27:35" x14ac:dyDescent="0.3">
      <c r="AA3618" s="80" t="s">
        <v>159</v>
      </c>
      <c r="AB3618" s="80" t="s">
        <v>147</v>
      </c>
      <c r="AC3618" s="80" t="s">
        <v>46</v>
      </c>
      <c r="AD3618" s="80" t="s">
        <v>11</v>
      </c>
      <c r="AE3618" s="80" t="s">
        <v>9</v>
      </c>
      <c r="AF3618" s="80" t="s">
        <v>145</v>
      </c>
      <c r="AG3618" s="80">
        <v>8444.2967439442873</v>
      </c>
      <c r="AH3618" s="80">
        <v>0.71075854000000005</v>
      </c>
      <c r="AI3618">
        <f t="shared" si="127"/>
        <v>2021</v>
      </c>
    </row>
    <row r="3619" spans="27:35" x14ac:dyDescent="0.3">
      <c r="AA3619" s="80" t="s">
        <v>159</v>
      </c>
      <c r="AB3619" s="80" t="s">
        <v>147</v>
      </c>
      <c r="AC3619" s="80" t="s">
        <v>46</v>
      </c>
      <c r="AD3619" s="80" t="s">
        <v>11</v>
      </c>
      <c r="AE3619" s="80" t="s">
        <v>10</v>
      </c>
      <c r="AF3619" s="80" t="s">
        <v>145</v>
      </c>
      <c r="AG3619" s="80">
        <v>338</v>
      </c>
      <c r="AH3619" s="80">
        <v>1.80474493</v>
      </c>
      <c r="AI3619">
        <f t="shared" si="127"/>
        <v>2021</v>
      </c>
    </row>
    <row r="3620" spans="27:35" x14ac:dyDescent="0.3">
      <c r="AA3620" s="80" t="s">
        <v>159</v>
      </c>
      <c r="AB3620" s="80" t="s">
        <v>147</v>
      </c>
      <c r="AC3620" s="80" t="s">
        <v>46</v>
      </c>
      <c r="AD3620" s="80" t="s">
        <v>11</v>
      </c>
      <c r="AE3620" s="80" t="s">
        <v>12</v>
      </c>
      <c r="AF3620" s="80" t="s">
        <v>145</v>
      </c>
      <c r="AG3620" s="80">
        <v>3143.6516109406948</v>
      </c>
      <c r="AH3620" s="80">
        <v>0.66778808999999995</v>
      </c>
      <c r="AI3620">
        <f t="shared" si="127"/>
        <v>2021</v>
      </c>
    </row>
    <row r="3621" spans="27:35" x14ac:dyDescent="0.3">
      <c r="AA3621" s="80" t="s">
        <v>159</v>
      </c>
      <c r="AB3621" s="80" t="s">
        <v>147</v>
      </c>
      <c r="AC3621" s="80" t="s">
        <v>55</v>
      </c>
      <c r="AD3621" s="80" t="s">
        <v>27</v>
      </c>
      <c r="AE3621" s="80" t="s">
        <v>28</v>
      </c>
      <c r="AF3621" s="80" t="s">
        <v>145</v>
      </c>
      <c r="AG3621" s="80">
        <v>479</v>
      </c>
      <c r="AH3621" s="80" t="s">
        <v>33</v>
      </c>
      <c r="AI3621">
        <f t="shared" si="127"/>
        <v>2021</v>
      </c>
    </row>
    <row r="3622" spans="27:35" x14ac:dyDescent="0.3">
      <c r="AA3622" s="80" t="s">
        <v>159</v>
      </c>
      <c r="AB3622" s="80" t="s">
        <v>147</v>
      </c>
      <c r="AC3622" s="80" t="s">
        <v>55</v>
      </c>
      <c r="AD3622" s="80" t="s">
        <v>20</v>
      </c>
      <c r="AE3622" s="80" t="s">
        <v>5</v>
      </c>
      <c r="AF3622" s="80" t="s">
        <v>145</v>
      </c>
      <c r="AG3622" s="80">
        <v>91</v>
      </c>
      <c r="AH3622" s="80" t="s">
        <v>33</v>
      </c>
      <c r="AI3622">
        <f t="shared" si="127"/>
        <v>2021</v>
      </c>
    </row>
    <row r="3623" spans="27:35" x14ac:dyDescent="0.3">
      <c r="AA3623" s="80" t="s">
        <v>159</v>
      </c>
      <c r="AB3623" s="80" t="s">
        <v>147</v>
      </c>
      <c r="AC3623" s="80" t="s">
        <v>55</v>
      </c>
      <c r="AD3623" s="80" t="s">
        <v>20</v>
      </c>
      <c r="AE3623" s="80" t="s">
        <v>7</v>
      </c>
      <c r="AF3623" s="80" t="s">
        <v>145</v>
      </c>
      <c r="AG3623" s="80">
        <v>37119.269868180156</v>
      </c>
      <c r="AH3623" s="80" t="s">
        <v>33</v>
      </c>
      <c r="AI3623">
        <f t="shared" si="127"/>
        <v>2021</v>
      </c>
    </row>
    <row r="3624" spans="27:35" x14ac:dyDescent="0.3">
      <c r="AA3624" s="80" t="s">
        <v>159</v>
      </c>
      <c r="AB3624" s="80" t="s">
        <v>147</v>
      </c>
      <c r="AC3624" s="80" t="s">
        <v>55</v>
      </c>
      <c r="AD3624" s="80" t="s">
        <v>20</v>
      </c>
      <c r="AE3624" s="80" t="s">
        <v>14</v>
      </c>
      <c r="AF3624" s="80" t="s">
        <v>145</v>
      </c>
      <c r="AG3624" s="80">
        <v>12252.386011939496</v>
      </c>
      <c r="AH3624" s="80" t="s">
        <v>33</v>
      </c>
      <c r="AI3624">
        <f t="shared" si="127"/>
        <v>2021</v>
      </c>
    </row>
    <row r="3625" spans="27:35" x14ac:dyDescent="0.3">
      <c r="AA3625" s="80" t="s">
        <v>159</v>
      </c>
      <c r="AB3625" s="80" t="s">
        <v>147</v>
      </c>
      <c r="AC3625" s="80" t="s">
        <v>55</v>
      </c>
      <c r="AD3625" s="80" t="s">
        <v>20</v>
      </c>
      <c r="AE3625" s="80" t="s">
        <v>6</v>
      </c>
      <c r="AF3625" s="80" t="s">
        <v>145</v>
      </c>
      <c r="AG3625" s="80">
        <v>1410</v>
      </c>
      <c r="AH3625" s="80" t="s">
        <v>33</v>
      </c>
      <c r="AI3625">
        <f t="shared" si="127"/>
        <v>2021</v>
      </c>
    </row>
    <row r="3626" spans="27:35" x14ac:dyDescent="0.3">
      <c r="AA3626" s="80" t="s">
        <v>159</v>
      </c>
      <c r="AB3626" s="80" t="s">
        <v>147</v>
      </c>
      <c r="AC3626" s="80" t="s">
        <v>55</v>
      </c>
      <c r="AD3626" s="80" t="s">
        <v>24</v>
      </c>
      <c r="AE3626" s="80" t="s">
        <v>22</v>
      </c>
      <c r="AF3626" s="80" t="s">
        <v>145</v>
      </c>
      <c r="AG3626" s="80">
        <v>1034.6107499599457</v>
      </c>
      <c r="AH3626" s="80" t="s">
        <v>33</v>
      </c>
      <c r="AI3626">
        <f t="shared" si="127"/>
        <v>2021</v>
      </c>
    </row>
    <row r="3627" spans="27:35" x14ac:dyDescent="0.3">
      <c r="AA3627" s="80" t="s">
        <v>159</v>
      </c>
      <c r="AB3627" s="80" t="s">
        <v>147</v>
      </c>
      <c r="AC3627" s="80" t="s">
        <v>55</v>
      </c>
      <c r="AD3627" s="80" t="s">
        <v>24</v>
      </c>
      <c r="AE3627" s="80" t="s">
        <v>23</v>
      </c>
      <c r="AF3627" s="80" t="s">
        <v>145</v>
      </c>
      <c r="AG3627" s="80">
        <v>720.93978199362755</v>
      </c>
      <c r="AH3627" s="80" t="s">
        <v>33</v>
      </c>
      <c r="AI3627">
        <f t="shared" si="127"/>
        <v>2021</v>
      </c>
    </row>
    <row r="3628" spans="27:35" x14ac:dyDescent="0.3">
      <c r="AA3628" s="80" t="s">
        <v>159</v>
      </c>
      <c r="AB3628" s="80" t="s">
        <v>147</v>
      </c>
      <c r="AC3628" s="80" t="s">
        <v>55</v>
      </c>
      <c r="AD3628" s="80" t="s">
        <v>24</v>
      </c>
      <c r="AE3628" s="80" t="s">
        <v>23</v>
      </c>
      <c r="AF3628" s="80" t="s">
        <v>158</v>
      </c>
      <c r="AG3628" s="80">
        <v>3</v>
      </c>
      <c r="AH3628" s="80" t="s">
        <v>33</v>
      </c>
      <c r="AI3628">
        <f t="shared" si="127"/>
        <v>2021</v>
      </c>
    </row>
    <row r="3629" spans="27:35" x14ac:dyDescent="0.3">
      <c r="AA3629" s="80" t="s">
        <v>159</v>
      </c>
      <c r="AB3629" s="80" t="s">
        <v>147</v>
      </c>
      <c r="AC3629" s="80" t="s">
        <v>55</v>
      </c>
      <c r="AD3629" s="80" t="s">
        <v>116</v>
      </c>
      <c r="AE3629" s="80" t="s">
        <v>22</v>
      </c>
      <c r="AF3629" s="80" t="s">
        <v>145</v>
      </c>
      <c r="AG3629" s="80">
        <v>5371.7935311459005</v>
      </c>
      <c r="AH3629" s="80" t="s">
        <v>33</v>
      </c>
      <c r="AI3629">
        <f t="shared" si="127"/>
        <v>2021</v>
      </c>
    </row>
    <row r="3630" spans="27:35" x14ac:dyDescent="0.3">
      <c r="AA3630" s="80" t="s">
        <v>159</v>
      </c>
      <c r="AB3630" s="80" t="s">
        <v>147</v>
      </c>
      <c r="AC3630" s="80" t="s">
        <v>55</v>
      </c>
      <c r="AD3630" s="80" t="s">
        <v>116</v>
      </c>
      <c r="AE3630" s="80" t="s">
        <v>23</v>
      </c>
      <c r="AF3630" s="80" t="s">
        <v>145</v>
      </c>
      <c r="AG3630" s="80">
        <v>4071.4677310362458</v>
      </c>
      <c r="AH3630" s="80" t="s">
        <v>33</v>
      </c>
      <c r="AI3630">
        <f t="shared" si="127"/>
        <v>2021</v>
      </c>
    </row>
    <row r="3631" spans="27:35" x14ac:dyDescent="0.3">
      <c r="AA3631" s="80" t="s">
        <v>159</v>
      </c>
      <c r="AB3631" s="80" t="s">
        <v>147</v>
      </c>
      <c r="AC3631" s="80" t="s">
        <v>55</v>
      </c>
      <c r="AD3631" s="80" t="s">
        <v>26</v>
      </c>
      <c r="AE3631" s="80" t="s">
        <v>18</v>
      </c>
      <c r="AF3631" s="80" t="s">
        <v>145</v>
      </c>
      <c r="AG3631" s="80">
        <v>11489.327939797193</v>
      </c>
      <c r="AH3631" s="80" t="s">
        <v>33</v>
      </c>
      <c r="AI3631">
        <f t="shared" si="127"/>
        <v>2021</v>
      </c>
    </row>
    <row r="3632" spans="27:35" x14ac:dyDescent="0.3">
      <c r="AA3632" s="80" t="s">
        <v>159</v>
      </c>
      <c r="AB3632" s="80" t="s">
        <v>147</v>
      </c>
      <c r="AC3632" s="80" t="s">
        <v>55</v>
      </c>
      <c r="AD3632" s="80" t="s">
        <v>26</v>
      </c>
      <c r="AE3632" s="80" t="s">
        <v>18</v>
      </c>
      <c r="AF3632" s="80" t="s">
        <v>158</v>
      </c>
      <c r="AG3632" s="80">
        <v>1882.9634369462729</v>
      </c>
      <c r="AH3632" s="80" t="s">
        <v>33</v>
      </c>
      <c r="AI3632">
        <f t="shared" si="127"/>
        <v>2021</v>
      </c>
    </row>
    <row r="3633" spans="27:35" x14ac:dyDescent="0.3">
      <c r="AA3633" s="80" t="s">
        <v>159</v>
      </c>
      <c r="AB3633" s="80" t="s">
        <v>147</v>
      </c>
      <c r="AC3633" s="80" t="s">
        <v>55</v>
      </c>
      <c r="AD3633" s="80" t="s">
        <v>26</v>
      </c>
      <c r="AE3633" s="80" t="s">
        <v>19</v>
      </c>
      <c r="AF3633" s="80" t="s">
        <v>145</v>
      </c>
      <c r="AG3633" s="80">
        <v>21021.617183770984</v>
      </c>
      <c r="AH3633" s="80" t="s">
        <v>33</v>
      </c>
      <c r="AI3633">
        <f t="shared" si="127"/>
        <v>2021</v>
      </c>
    </row>
    <row r="3634" spans="27:35" x14ac:dyDescent="0.3">
      <c r="AA3634" s="80" t="s">
        <v>159</v>
      </c>
      <c r="AB3634" s="80" t="s">
        <v>147</v>
      </c>
      <c r="AC3634" s="80" t="s">
        <v>55</v>
      </c>
      <c r="AD3634" s="80" t="s">
        <v>26</v>
      </c>
      <c r="AE3634" s="80" t="s">
        <v>19</v>
      </c>
      <c r="AF3634" s="80" t="s">
        <v>158</v>
      </c>
      <c r="AG3634" s="80">
        <v>2011.3634379915893</v>
      </c>
      <c r="AH3634" s="80" t="s">
        <v>33</v>
      </c>
      <c r="AI3634">
        <f t="shared" si="127"/>
        <v>2021</v>
      </c>
    </row>
    <row r="3635" spans="27:35" x14ac:dyDescent="0.3">
      <c r="AA3635" s="80" t="s">
        <v>159</v>
      </c>
      <c r="AB3635" s="80" t="s">
        <v>147</v>
      </c>
      <c r="AC3635" s="80" t="s">
        <v>55</v>
      </c>
      <c r="AD3635" s="80" t="s">
        <v>26</v>
      </c>
      <c r="AE3635" s="80" t="s">
        <v>17</v>
      </c>
      <c r="AF3635" s="80" t="s">
        <v>145</v>
      </c>
      <c r="AG3635" s="80">
        <v>1522.1333299279213</v>
      </c>
      <c r="AH3635" s="80" t="s">
        <v>33</v>
      </c>
      <c r="AI3635">
        <f t="shared" si="127"/>
        <v>2021</v>
      </c>
    </row>
    <row r="3636" spans="27:35" x14ac:dyDescent="0.3">
      <c r="AA3636" s="80" t="s">
        <v>159</v>
      </c>
      <c r="AB3636" s="80" t="s">
        <v>147</v>
      </c>
      <c r="AC3636" s="80" t="s">
        <v>55</v>
      </c>
      <c r="AD3636" s="80" t="s">
        <v>26</v>
      </c>
      <c r="AE3636" s="80" t="s">
        <v>17</v>
      </c>
      <c r="AF3636" s="80" t="s">
        <v>158</v>
      </c>
      <c r="AG3636" s="80">
        <v>148</v>
      </c>
      <c r="AH3636" s="80" t="s">
        <v>33</v>
      </c>
      <c r="AI3636">
        <f t="shared" si="127"/>
        <v>2021</v>
      </c>
    </row>
    <row r="3637" spans="27:35" x14ac:dyDescent="0.3">
      <c r="AA3637" s="80" t="s">
        <v>159</v>
      </c>
      <c r="AB3637" s="80" t="s">
        <v>147</v>
      </c>
      <c r="AC3637" s="80" t="s">
        <v>55</v>
      </c>
      <c r="AD3637" s="80" t="s">
        <v>25</v>
      </c>
      <c r="AE3637" s="80" t="s">
        <v>18</v>
      </c>
      <c r="AF3637" s="80" t="s">
        <v>145</v>
      </c>
      <c r="AG3637" s="80">
        <v>151</v>
      </c>
      <c r="AH3637" s="80" t="s">
        <v>33</v>
      </c>
      <c r="AI3637">
        <f t="shared" si="127"/>
        <v>2021</v>
      </c>
    </row>
    <row r="3638" spans="27:35" x14ac:dyDescent="0.3">
      <c r="AA3638" s="80" t="s">
        <v>159</v>
      </c>
      <c r="AB3638" s="80" t="s">
        <v>147</v>
      </c>
      <c r="AC3638" s="80" t="s">
        <v>55</v>
      </c>
      <c r="AD3638" s="80" t="s">
        <v>25</v>
      </c>
      <c r="AE3638" s="80" t="s">
        <v>18</v>
      </c>
      <c r="AF3638" s="80" t="s">
        <v>158</v>
      </c>
      <c r="AG3638" s="80">
        <v>14</v>
      </c>
      <c r="AH3638" s="80" t="s">
        <v>33</v>
      </c>
      <c r="AI3638">
        <f t="shared" si="127"/>
        <v>2021</v>
      </c>
    </row>
    <row r="3639" spans="27:35" x14ac:dyDescent="0.3">
      <c r="AA3639" s="80" t="s">
        <v>159</v>
      </c>
      <c r="AB3639" s="80" t="s">
        <v>147</v>
      </c>
      <c r="AC3639" s="80" t="s">
        <v>55</v>
      </c>
      <c r="AD3639" s="80" t="s">
        <v>25</v>
      </c>
      <c r="AE3639" s="80" t="s">
        <v>19</v>
      </c>
      <c r="AF3639" s="80" t="s">
        <v>145</v>
      </c>
      <c r="AG3639" s="80">
        <v>3314.2333330065012</v>
      </c>
      <c r="AH3639" s="80" t="s">
        <v>33</v>
      </c>
      <c r="AI3639">
        <f t="shared" si="127"/>
        <v>2021</v>
      </c>
    </row>
    <row r="3640" spans="27:35" x14ac:dyDescent="0.3">
      <c r="AA3640" s="80" t="s">
        <v>159</v>
      </c>
      <c r="AB3640" s="80" t="s">
        <v>147</v>
      </c>
      <c r="AC3640" s="80" t="s">
        <v>55</v>
      </c>
      <c r="AD3640" s="80" t="s">
        <v>25</v>
      </c>
      <c r="AE3640" s="80" t="s">
        <v>19</v>
      </c>
      <c r="AF3640" s="80" t="s">
        <v>158</v>
      </c>
      <c r="AG3640" s="80">
        <v>144</v>
      </c>
      <c r="AH3640" s="80" t="s">
        <v>33</v>
      </c>
      <c r="AI3640">
        <f t="shared" si="127"/>
        <v>2021</v>
      </c>
    </row>
    <row r="3641" spans="27:35" x14ac:dyDescent="0.3">
      <c r="AA3641" s="80" t="s">
        <v>159</v>
      </c>
      <c r="AB3641" s="80" t="s">
        <v>147</v>
      </c>
      <c r="AC3641" s="80" t="s">
        <v>55</v>
      </c>
      <c r="AD3641" s="80" t="s">
        <v>25</v>
      </c>
      <c r="AE3641" s="80" t="s">
        <v>17</v>
      </c>
      <c r="AF3641" s="80" t="s">
        <v>145</v>
      </c>
      <c r="AG3641" s="80">
        <v>1483.9677410125732</v>
      </c>
      <c r="AH3641" s="80" t="s">
        <v>33</v>
      </c>
      <c r="AI3641">
        <f t="shared" si="127"/>
        <v>2021</v>
      </c>
    </row>
    <row r="3642" spans="27:35" x14ac:dyDescent="0.3">
      <c r="AA3642" s="80" t="s">
        <v>159</v>
      </c>
      <c r="AB3642" s="80" t="s">
        <v>147</v>
      </c>
      <c r="AC3642" s="80" t="s">
        <v>55</v>
      </c>
      <c r="AD3642" s="80" t="s">
        <v>25</v>
      </c>
      <c r="AE3642" s="80" t="s">
        <v>17</v>
      </c>
      <c r="AF3642" s="80" t="s">
        <v>158</v>
      </c>
      <c r="AG3642" s="80">
        <v>53</v>
      </c>
      <c r="AH3642" s="80" t="s">
        <v>33</v>
      </c>
      <c r="AI3642">
        <f t="shared" si="127"/>
        <v>2021</v>
      </c>
    </row>
    <row r="3643" spans="27:35" x14ac:dyDescent="0.3">
      <c r="AA3643" s="80" t="s">
        <v>159</v>
      </c>
      <c r="AB3643" s="80" t="s">
        <v>147</v>
      </c>
      <c r="AC3643" s="80" t="s">
        <v>55</v>
      </c>
      <c r="AD3643" s="80" t="s">
        <v>16</v>
      </c>
      <c r="AE3643" s="80" t="s">
        <v>18</v>
      </c>
      <c r="AF3643" s="80" t="s">
        <v>145</v>
      </c>
      <c r="AG3643" s="80">
        <v>19473.975904494524</v>
      </c>
      <c r="AH3643" s="80" t="s">
        <v>33</v>
      </c>
      <c r="AI3643">
        <f t="shared" si="127"/>
        <v>2021</v>
      </c>
    </row>
    <row r="3644" spans="27:35" x14ac:dyDescent="0.3">
      <c r="AA3644" s="80" t="s">
        <v>159</v>
      </c>
      <c r="AB3644" s="80" t="s">
        <v>147</v>
      </c>
      <c r="AC3644" s="80" t="s">
        <v>55</v>
      </c>
      <c r="AD3644" s="80" t="s">
        <v>16</v>
      </c>
      <c r="AE3644" s="80" t="s">
        <v>18</v>
      </c>
      <c r="AF3644" s="80" t="s">
        <v>158</v>
      </c>
      <c r="AG3644" s="80">
        <v>11</v>
      </c>
      <c r="AH3644" s="80" t="s">
        <v>33</v>
      </c>
      <c r="AI3644">
        <f t="shared" si="127"/>
        <v>2021</v>
      </c>
    </row>
    <row r="3645" spans="27:35" x14ac:dyDescent="0.3">
      <c r="AA3645" s="80" t="s">
        <v>159</v>
      </c>
      <c r="AB3645" s="80" t="s">
        <v>147</v>
      </c>
      <c r="AC3645" s="80" t="s">
        <v>55</v>
      </c>
      <c r="AD3645" s="80" t="s">
        <v>16</v>
      </c>
      <c r="AE3645" s="80" t="s">
        <v>19</v>
      </c>
      <c r="AF3645" s="80" t="s">
        <v>145</v>
      </c>
      <c r="AG3645" s="80">
        <v>16790.403107907623</v>
      </c>
      <c r="AH3645" s="80" t="s">
        <v>33</v>
      </c>
      <c r="AI3645">
        <f t="shared" si="127"/>
        <v>2021</v>
      </c>
    </row>
    <row r="3646" spans="27:35" x14ac:dyDescent="0.3">
      <c r="AA3646" s="80" t="s">
        <v>159</v>
      </c>
      <c r="AB3646" s="80" t="s">
        <v>147</v>
      </c>
      <c r="AC3646" s="80" t="s">
        <v>55</v>
      </c>
      <c r="AD3646" s="80" t="s">
        <v>16</v>
      </c>
      <c r="AE3646" s="80" t="s">
        <v>19</v>
      </c>
      <c r="AF3646" s="80" t="s">
        <v>158</v>
      </c>
      <c r="AG3646" s="80">
        <v>3</v>
      </c>
      <c r="AH3646" s="80" t="s">
        <v>33</v>
      </c>
      <c r="AI3646">
        <f t="shared" si="127"/>
        <v>2021</v>
      </c>
    </row>
    <row r="3647" spans="27:35" x14ac:dyDescent="0.3">
      <c r="AA3647" s="80" t="s">
        <v>159</v>
      </c>
      <c r="AB3647" s="80" t="s">
        <v>147</v>
      </c>
      <c r="AC3647" s="80" t="s">
        <v>55</v>
      </c>
      <c r="AD3647" s="80" t="s">
        <v>16</v>
      </c>
      <c r="AE3647" s="80" t="s">
        <v>17</v>
      </c>
      <c r="AF3647" s="80" t="s">
        <v>145</v>
      </c>
      <c r="AG3647" s="80">
        <v>13783.526708863676</v>
      </c>
      <c r="AH3647" s="80" t="s">
        <v>33</v>
      </c>
      <c r="AI3647">
        <f t="shared" si="127"/>
        <v>2021</v>
      </c>
    </row>
    <row r="3648" spans="27:35" x14ac:dyDescent="0.3">
      <c r="AA3648" s="80" t="s">
        <v>159</v>
      </c>
      <c r="AB3648" s="80" t="s">
        <v>147</v>
      </c>
      <c r="AC3648" s="80" t="s">
        <v>55</v>
      </c>
      <c r="AD3648" s="80" t="s">
        <v>16</v>
      </c>
      <c r="AE3648" s="80" t="s">
        <v>17</v>
      </c>
      <c r="AF3648" s="80" t="s">
        <v>158</v>
      </c>
      <c r="AG3648" s="80">
        <v>3</v>
      </c>
      <c r="AH3648" s="80" t="s">
        <v>33</v>
      </c>
      <c r="AI3648">
        <f t="shared" si="127"/>
        <v>2021</v>
      </c>
    </row>
    <row r="3649" spans="27:35" x14ac:dyDescent="0.3">
      <c r="AA3649" s="80" t="s">
        <v>159</v>
      </c>
      <c r="AB3649" s="80" t="s">
        <v>147</v>
      </c>
      <c r="AC3649" s="80" t="s">
        <v>55</v>
      </c>
      <c r="AD3649" s="80" t="s">
        <v>13</v>
      </c>
      <c r="AE3649" s="80" t="s">
        <v>5</v>
      </c>
      <c r="AF3649" s="80" t="s">
        <v>145</v>
      </c>
      <c r="AG3649" s="80">
        <v>70.017197016626596</v>
      </c>
      <c r="AH3649" s="80" t="s">
        <v>33</v>
      </c>
      <c r="AI3649">
        <f t="shared" si="127"/>
        <v>2021</v>
      </c>
    </row>
    <row r="3650" spans="27:35" x14ac:dyDescent="0.3">
      <c r="AA3650" s="80" t="s">
        <v>159</v>
      </c>
      <c r="AB3650" s="80" t="s">
        <v>147</v>
      </c>
      <c r="AC3650" s="80" t="s">
        <v>55</v>
      </c>
      <c r="AD3650" s="80" t="s">
        <v>13</v>
      </c>
      <c r="AE3650" s="80" t="s">
        <v>7</v>
      </c>
      <c r="AF3650" s="80" t="s">
        <v>145</v>
      </c>
      <c r="AG3650" s="80">
        <v>30156.954801984131</v>
      </c>
      <c r="AH3650" s="80">
        <v>0.70364804000000003</v>
      </c>
      <c r="AI3650">
        <f t="shared" si="127"/>
        <v>2021</v>
      </c>
    </row>
    <row r="3651" spans="27:35" x14ac:dyDescent="0.3">
      <c r="AA3651" s="80" t="s">
        <v>159</v>
      </c>
      <c r="AB3651" s="80" t="s">
        <v>147</v>
      </c>
      <c r="AC3651" s="80" t="s">
        <v>55</v>
      </c>
      <c r="AD3651" s="80" t="s">
        <v>13</v>
      </c>
      <c r="AE3651" s="80" t="s">
        <v>14</v>
      </c>
      <c r="AF3651" s="80" t="s">
        <v>145</v>
      </c>
      <c r="AG3651" s="80">
        <v>93520.292772948742</v>
      </c>
      <c r="AH3651" s="80">
        <v>1.0874891200000001</v>
      </c>
      <c r="AI3651">
        <f t="shared" si="127"/>
        <v>2021</v>
      </c>
    </row>
    <row r="3652" spans="27:35" x14ac:dyDescent="0.3">
      <c r="AA3652" s="80" t="s">
        <v>159</v>
      </c>
      <c r="AB3652" s="80" t="s">
        <v>147</v>
      </c>
      <c r="AC3652" s="80" t="s">
        <v>55</v>
      </c>
      <c r="AD3652" s="80" t="s">
        <v>13</v>
      </c>
      <c r="AE3652" s="80" t="s">
        <v>14</v>
      </c>
      <c r="AF3652" s="80" t="s">
        <v>158</v>
      </c>
      <c r="AG3652" s="80">
        <v>1</v>
      </c>
      <c r="AH3652" s="80" t="s">
        <v>33</v>
      </c>
      <c r="AI3652">
        <f t="shared" si="127"/>
        <v>2021</v>
      </c>
    </row>
    <row r="3653" spans="27:35" x14ac:dyDescent="0.3">
      <c r="AA3653" s="80" t="s">
        <v>159</v>
      </c>
      <c r="AB3653" s="80" t="s">
        <v>147</v>
      </c>
      <c r="AC3653" s="80" t="s">
        <v>55</v>
      </c>
      <c r="AD3653" s="80" t="s">
        <v>13</v>
      </c>
      <c r="AE3653" s="80" t="s">
        <v>6</v>
      </c>
      <c r="AF3653" s="80" t="s">
        <v>145</v>
      </c>
      <c r="AG3653" s="80">
        <v>527.11612593382597</v>
      </c>
      <c r="AH3653" s="80" t="s">
        <v>33</v>
      </c>
      <c r="AI3653">
        <f t="shared" si="127"/>
        <v>2021</v>
      </c>
    </row>
    <row r="3654" spans="27:35" x14ac:dyDescent="0.3">
      <c r="AA3654" s="80" t="s">
        <v>159</v>
      </c>
      <c r="AB3654" s="80" t="s">
        <v>147</v>
      </c>
      <c r="AC3654" s="80" t="s">
        <v>55</v>
      </c>
      <c r="AD3654" s="80" t="s">
        <v>15</v>
      </c>
      <c r="AE3654" s="80" t="s">
        <v>14</v>
      </c>
      <c r="AF3654" s="80" t="s">
        <v>145</v>
      </c>
      <c r="AG3654" s="80">
        <v>69224.07406630367</v>
      </c>
      <c r="AH3654" s="80">
        <v>1.01320575</v>
      </c>
      <c r="AI3654">
        <f t="shared" si="127"/>
        <v>2021</v>
      </c>
    </row>
    <row r="3655" spans="27:35" x14ac:dyDescent="0.3">
      <c r="AA3655" s="80" t="s">
        <v>159</v>
      </c>
      <c r="AB3655" s="80" t="s">
        <v>147</v>
      </c>
      <c r="AC3655" s="80" t="s">
        <v>55</v>
      </c>
      <c r="AD3655" s="80" t="s">
        <v>15</v>
      </c>
      <c r="AE3655" s="80" t="s">
        <v>12</v>
      </c>
      <c r="AF3655" s="80" t="s">
        <v>145</v>
      </c>
      <c r="AG3655" s="80">
        <v>2654.4333330094814</v>
      </c>
      <c r="AH3655" s="80">
        <v>0.48179625999999998</v>
      </c>
      <c r="AI3655">
        <f t="shared" si="127"/>
        <v>2021</v>
      </c>
    </row>
    <row r="3656" spans="27:35" x14ac:dyDescent="0.3">
      <c r="AA3656" s="80" t="s">
        <v>159</v>
      </c>
      <c r="AB3656" s="80" t="s">
        <v>147</v>
      </c>
      <c r="AC3656" s="80" t="s">
        <v>55</v>
      </c>
      <c r="AD3656" s="80" t="s">
        <v>4</v>
      </c>
      <c r="AE3656" s="80" t="s">
        <v>5</v>
      </c>
      <c r="AF3656" s="80" t="s">
        <v>145</v>
      </c>
      <c r="AG3656" s="80">
        <v>14933.176804862916</v>
      </c>
      <c r="AH3656" s="80" t="s">
        <v>33</v>
      </c>
      <c r="AI3656">
        <f t="shared" si="127"/>
        <v>2021</v>
      </c>
    </row>
    <row r="3657" spans="27:35" x14ac:dyDescent="0.3">
      <c r="AA3657" s="80" t="s">
        <v>159</v>
      </c>
      <c r="AB3657" s="80" t="s">
        <v>147</v>
      </c>
      <c r="AC3657" s="80" t="s">
        <v>55</v>
      </c>
      <c r="AD3657" s="80" t="s">
        <v>4</v>
      </c>
      <c r="AE3657" s="80" t="s">
        <v>7</v>
      </c>
      <c r="AF3657" s="80" t="s">
        <v>145</v>
      </c>
      <c r="AG3657" s="80">
        <v>865745.24346243963</v>
      </c>
      <c r="AH3657" s="80">
        <v>0.78400440999999998</v>
      </c>
      <c r="AI3657">
        <f t="shared" si="127"/>
        <v>2021</v>
      </c>
    </row>
    <row r="3658" spans="27:35" x14ac:dyDescent="0.3">
      <c r="AA3658" s="80" t="s">
        <v>159</v>
      </c>
      <c r="AB3658" s="80" t="s">
        <v>147</v>
      </c>
      <c r="AC3658" s="80" t="s">
        <v>55</v>
      </c>
      <c r="AD3658" s="80" t="s">
        <v>4</v>
      </c>
      <c r="AE3658" s="80" t="s">
        <v>8</v>
      </c>
      <c r="AF3658" s="80" t="s">
        <v>145</v>
      </c>
      <c r="AG3658" s="80">
        <v>426763.42550547048</v>
      </c>
      <c r="AH3658" s="80">
        <v>1.4161527</v>
      </c>
      <c r="AI3658">
        <f t="shared" ref="AI3658:AI3721" si="128">VALUE(LEFT(AA3658,4))</f>
        <v>2021</v>
      </c>
    </row>
    <row r="3659" spans="27:35" x14ac:dyDescent="0.3">
      <c r="AA3659" s="80" t="s">
        <v>159</v>
      </c>
      <c r="AB3659" s="80" t="s">
        <v>147</v>
      </c>
      <c r="AC3659" s="80" t="s">
        <v>55</v>
      </c>
      <c r="AD3659" s="80" t="s">
        <v>4</v>
      </c>
      <c r="AE3659" s="80" t="s">
        <v>9</v>
      </c>
      <c r="AF3659" s="80" t="s">
        <v>145</v>
      </c>
      <c r="AG3659" s="80">
        <v>251032.14233057201</v>
      </c>
      <c r="AH3659" s="80">
        <v>0.93360091000000001</v>
      </c>
      <c r="AI3659">
        <f t="shared" si="128"/>
        <v>2021</v>
      </c>
    </row>
    <row r="3660" spans="27:35" x14ac:dyDescent="0.3">
      <c r="AA3660" s="80" t="s">
        <v>159</v>
      </c>
      <c r="AB3660" s="80" t="s">
        <v>147</v>
      </c>
      <c r="AC3660" s="80" t="s">
        <v>55</v>
      </c>
      <c r="AD3660" s="80" t="s">
        <v>4</v>
      </c>
      <c r="AE3660" s="80" t="s">
        <v>6</v>
      </c>
      <c r="AF3660" s="80" t="s">
        <v>145</v>
      </c>
      <c r="AG3660" s="80">
        <v>54769.078211858869</v>
      </c>
      <c r="AH3660" s="80" t="s">
        <v>33</v>
      </c>
      <c r="AI3660">
        <f t="shared" si="128"/>
        <v>2021</v>
      </c>
    </row>
    <row r="3661" spans="27:35" x14ac:dyDescent="0.3">
      <c r="AA3661" s="80" t="s">
        <v>159</v>
      </c>
      <c r="AB3661" s="80" t="s">
        <v>147</v>
      </c>
      <c r="AC3661" s="80" t="s">
        <v>55</v>
      </c>
      <c r="AD3661" s="80" t="s">
        <v>4</v>
      </c>
      <c r="AE3661" s="80" t="s">
        <v>10</v>
      </c>
      <c r="AF3661" s="80" t="s">
        <v>145</v>
      </c>
      <c r="AG3661" s="80">
        <v>9331.309597980231</v>
      </c>
      <c r="AH3661" s="80">
        <v>2.7244720899999999</v>
      </c>
      <c r="AI3661">
        <f t="shared" si="128"/>
        <v>2021</v>
      </c>
    </row>
    <row r="3662" spans="27:35" x14ac:dyDescent="0.3">
      <c r="AA3662" s="80" t="s">
        <v>159</v>
      </c>
      <c r="AB3662" s="80" t="s">
        <v>147</v>
      </c>
      <c r="AC3662" s="80" t="s">
        <v>55</v>
      </c>
      <c r="AD3662" s="80" t="s">
        <v>11</v>
      </c>
      <c r="AE3662" s="80" t="s">
        <v>8</v>
      </c>
      <c r="AF3662" s="80" t="s">
        <v>145</v>
      </c>
      <c r="AG3662" s="80">
        <v>107524.85768801719</v>
      </c>
      <c r="AH3662" s="80">
        <v>1.03375244</v>
      </c>
      <c r="AI3662">
        <f t="shared" si="128"/>
        <v>2021</v>
      </c>
    </row>
    <row r="3663" spans="27:35" x14ac:dyDescent="0.3">
      <c r="AA3663" s="80" t="s">
        <v>159</v>
      </c>
      <c r="AB3663" s="80" t="s">
        <v>147</v>
      </c>
      <c r="AC3663" s="80" t="s">
        <v>55</v>
      </c>
      <c r="AD3663" s="80" t="s">
        <v>11</v>
      </c>
      <c r="AE3663" s="80" t="s">
        <v>9</v>
      </c>
      <c r="AF3663" s="80" t="s">
        <v>145</v>
      </c>
      <c r="AG3663" s="80">
        <v>29772.655828315765</v>
      </c>
      <c r="AH3663" s="80">
        <v>0.74614424999999995</v>
      </c>
      <c r="AI3663">
        <f t="shared" si="128"/>
        <v>2021</v>
      </c>
    </row>
    <row r="3664" spans="27:35" x14ac:dyDescent="0.3">
      <c r="AA3664" s="80" t="s">
        <v>159</v>
      </c>
      <c r="AB3664" s="80" t="s">
        <v>147</v>
      </c>
      <c r="AC3664" s="80" t="s">
        <v>55</v>
      </c>
      <c r="AD3664" s="80" t="s">
        <v>11</v>
      </c>
      <c r="AE3664" s="80" t="s">
        <v>10</v>
      </c>
      <c r="AF3664" s="80" t="s">
        <v>145</v>
      </c>
      <c r="AG3664" s="80">
        <v>1553.8064449429512</v>
      </c>
      <c r="AH3664" s="80">
        <v>1.8545223099999999</v>
      </c>
      <c r="AI3664">
        <f t="shared" si="128"/>
        <v>2021</v>
      </c>
    </row>
    <row r="3665" spans="27:35" x14ac:dyDescent="0.3">
      <c r="AA3665" s="80" t="s">
        <v>159</v>
      </c>
      <c r="AB3665" s="80" t="s">
        <v>147</v>
      </c>
      <c r="AC3665" s="80" t="s">
        <v>55</v>
      </c>
      <c r="AD3665" s="80" t="s">
        <v>11</v>
      </c>
      <c r="AE3665" s="80" t="s">
        <v>12</v>
      </c>
      <c r="AF3665" s="80" t="s">
        <v>145</v>
      </c>
      <c r="AG3665" s="80">
        <v>11472.429020926356</v>
      </c>
      <c r="AH3665" s="80">
        <v>0.68742588000000004</v>
      </c>
      <c r="AI3665">
        <f t="shared" si="128"/>
        <v>2021</v>
      </c>
    </row>
    <row r="3666" spans="27:35" x14ac:dyDescent="0.3">
      <c r="AA3666" s="80" t="s">
        <v>159</v>
      </c>
      <c r="AB3666" s="80" t="s">
        <v>147</v>
      </c>
      <c r="AC3666" s="80" t="s">
        <v>56</v>
      </c>
      <c r="AD3666" s="80" t="s">
        <v>27</v>
      </c>
      <c r="AE3666" s="80" t="s">
        <v>28</v>
      </c>
      <c r="AF3666" s="80" t="s">
        <v>145</v>
      </c>
      <c r="AG3666" s="80">
        <v>200</v>
      </c>
      <c r="AH3666" s="80" t="s">
        <v>33</v>
      </c>
      <c r="AI3666">
        <f t="shared" si="128"/>
        <v>2021</v>
      </c>
    </row>
    <row r="3667" spans="27:35" x14ac:dyDescent="0.3">
      <c r="AA3667" s="80" t="s">
        <v>159</v>
      </c>
      <c r="AB3667" s="80" t="s">
        <v>147</v>
      </c>
      <c r="AC3667" s="80" t="s">
        <v>56</v>
      </c>
      <c r="AD3667" s="80" t="s">
        <v>20</v>
      </c>
      <c r="AE3667" s="80" t="s">
        <v>5</v>
      </c>
      <c r="AF3667" s="80" t="s">
        <v>145</v>
      </c>
      <c r="AG3667" s="80">
        <v>22</v>
      </c>
      <c r="AH3667" s="80" t="s">
        <v>33</v>
      </c>
      <c r="AI3667">
        <f t="shared" si="128"/>
        <v>2021</v>
      </c>
    </row>
    <row r="3668" spans="27:35" x14ac:dyDescent="0.3">
      <c r="AA3668" s="80" t="s">
        <v>159</v>
      </c>
      <c r="AB3668" s="80" t="s">
        <v>147</v>
      </c>
      <c r="AC3668" s="80" t="s">
        <v>56</v>
      </c>
      <c r="AD3668" s="80" t="s">
        <v>20</v>
      </c>
      <c r="AE3668" s="80" t="s">
        <v>7</v>
      </c>
      <c r="AF3668" s="80" t="s">
        <v>145</v>
      </c>
      <c r="AG3668" s="80">
        <v>12333.208589151502</v>
      </c>
      <c r="AH3668" s="80" t="s">
        <v>33</v>
      </c>
      <c r="AI3668">
        <f t="shared" si="128"/>
        <v>2021</v>
      </c>
    </row>
    <row r="3669" spans="27:35" x14ac:dyDescent="0.3">
      <c r="AA3669" s="80" t="s">
        <v>159</v>
      </c>
      <c r="AB3669" s="80" t="s">
        <v>147</v>
      </c>
      <c r="AC3669" s="80" t="s">
        <v>56</v>
      </c>
      <c r="AD3669" s="80" t="s">
        <v>20</v>
      </c>
      <c r="AE3669" s="80" t="s">
        <v>14</v>
      </c>
      <c r="AF3669" s="80" t="s">
        <v>145</v>
      </c>
      <c r="AG3669" s="80">
        <v>3873.6042960435152</v>
      </c>
      <c r="AH3669" s="80" t="s">
        <v>33</v>
      </c>
      <c r="AI3669">
        <f t="shared" si="128"/>
        <v>2021</v>
      </c>
    </row>
    <row r="3670" spans="27:35" x14ac:dyDescent="0.3">
      <c r="AA3670" s="80" t="s">
        <v>159</v>
      </c>
      <c r="AB3670" s="80" t="s">
        <v>147</v>
      </c>
      <c r="AC3670" s="80" t="s">
        <v>56</v>
      </c>
      <c r="AD3670" s="80" t="s">
        <v>20</v>
      </c>
      <c r="AE3670" s="80" t="s">
        <v>6</v>
      </c>
      <c r="AF3670" s="80" t="s">
        <v>145</v>
      </c>
      <c r="AG3670" s="80">
        <v>473</v>
      </c>
      <c r="AH3670" s="80" t="s">
        <v>33</v>
      </c>
      <c r="AI3670">
        <f t="shared" si="128"/>
        <v>2021</v>
      </c>
    </row>
    <row r="3671" spans="27:35" x14ac:dyDescent="0.3">
      <c r="AA3671" s="80" t="s">
        <v>159</v>
      </c>
      <c r="AB3671" s="80" t="s">
        <v>147</v>
      </c>
      <c r="AC3671" s="80" t="s">
        <v>56</v>
      </c>
      <c r="AD3671" s="80" t="s">
        <v>24</v>
      </c>
      <c r="AE3671" s="80" t="s">
        <v>22</v>
      </c>
      <c r="AF3671" s="80" t="s">
        <v>145</v>
      </c>
      <c r="AG3671" s="80">
        <v>588.16666598618031</v>
      </c>
      <c r="AH3671" s="80" t="s">
        <v>33</v>
      </c>
      <c r="AI3671">
        <f t="shared" si="128"/>
        <v>2021</v>
      </c>
    </row>
    <row r="3672" spans="27:35" x14ac:dyDescent="0.3">
      <c r="AA3672" s="80" t="s">
        <v>159</v>
      </c>
      <c r="AB3672" s="80" t="s">
        <v>147</v>
      </c>
      <c r="AC3672" s="80" t="s">
        <v>56</v>
      </c>
      <c r="AD3672" s="80" t="s">
        <v>24</v>
      </c>
      <c r="AE3672" s="80" t="s">
        <v>23</v>
      </c>
      <c r="AF3672" s="80" t="s">
        <v>145</v>
      </c>
      <c r="AG3672" s="80">
        <v>437.70644897222519</v>
      </c>
      <c r="AH3672" s="80" t="s">
        <v>33</v>
      </c>
      <c r="AI3672">
        <f t="shared" si="128"/>
        <v>2021</v>
      </c>
    </row>
    <row r="3673" spans="27:35" x14ac:dyDescent="0.3">
      <c r="AA3673" s="80" t="s">
        <v>159</v>
      </c>
      <c r="AB3673" s="80" t="s">
        <v>147</v>
      </c>
      <c r="AC3673" s="80" t="s">
        <v>56</v>
      </c>
      <c r="AD3673" s="80" t="s">
        <v>116</v>
      </c>
      <c r="AE3673" s="80" t="s">
        <v>22</v>
      </c>
      <c r="AF3673" s="80" t="s">
        <v>145</v>
      </c>
      <c r="AG3673" s="80">
        <v>1205.1258030198514</v>
      </c>
      <c r="AH3673" s="80" t="s">
        <v>33</v>
      </c>
      <c r="AI3673">
        <f t="shared" si="128"/>
        <v>2021</v>
      </c>
    </row>
    <row r="3674" spans="27:35" x14ac:dyDescent="0.3">
      <c r="AA3674" s="80" t="s">
        <v>159</v>
      </c>
      <c r="AB3674" s="80" t="s">
        <v>147</v>
      </c>
      <c r="AC3674" s="80" t="s">
        <v>56</v>
      </c>
      <c r="AD3674" s="80" t="s">
        <v>116</v>
      </c>
      <c r="AE3674" s="80" t="s">
        <v>23</v>
      </c>
      <c r="AF3674" s="80" t="s">
        <v>145</v>
      </c>
      <c r="AG3674" s="80">
        <v>1257.1999959647655</v>
      </c>
      <c r="AH3674" s="80" t="s">
        <v>33</v>
      </c>
      <c r="AI3674">
        <f t="shared" si="128"/>
        <v>2021</v>
      </c>
    </row>
    <row r="3675" spans="27:35" x14ac:dyDescent="0.3">
      <c r="AA3675" s="80" t="s">
        <v>159</v>
      </c>
      <c r="AB3675" s="80" t="s">
        <v>147</v>
      </c>
      <c r="AC3675" s="80" t="s">
        <v>56</v>
      </c>
      <c r="AD3675" s="80" t="s">
        <v>26</v>
      </c>
      <c r="AE3675" s="80" t="s">
        <v>18</v>
      </c>
      <c r="AF3675" s="80" t="s">
        <v>145</v>
      </c>
      <c r="AG3675" s="80">
        <v>6296.4311739131808</v>
      </c>
      <c r="AH3675" s="80" t="s">
        <v>33</v>
      </c>
      <c r="AI3675">
        <f t="shared" si="128"/>
        <v>2021</v>
      </c>
    </row>
    <row r="3676" spans="27:35" x14ac:dyDescent="0.3">
      <c r="AA3676" s="80" t="s">
        <v>159</v>
      </c>
      <c r="AB3676" s="80" t="s">
        <v>147</v>
      </c>
      <c r="AC3676" s="80" t="s">
        <v>56</v>
      </c>
      <c r="AD3676" s="80" t="s">
        <v>26</v>
      </c>
      <c r="AE3676" s="80" t="s">
        <v>18</v>
      </c>
      <c r="AF3676" s="80" t="s">
        <v>158</v>
      </c>
      <c r="AG3676" s="80">
        <v>1106.0956979840994</v>
      </c>
      <c r="AH3676" s="80" t="s">
        <v>33</v>
      </c>
      <c r="AI3676">
        <f t="shared" si="128"/>
        <v>2021</v>
      </c>
    </row>
    <row r="3677" spans="27:35" x14ac:dyDescent="0.3">
      <c r="AA3677" s="80" t="s">
        <v>159</v>
      </c>
      <c r="AB3677" s="80" t="s">
        <v>147</v>
      </c>
      <c r="AC3677" s="80" t="s">
        <v>56</v>
      </c>
      <c r="AD3677" s="80" t="s">
        <v>26</v>
      </c>
      <c r="AE3677" s="80" t="s">
        <v>19</v>
      </c>
      <c r="AF3677" s="80" t="s">
        <v>145</v>
      </c>
      <c r="AG3677" s="80">
        <v>14089.644067801535</v>
      </c>
      <c r="AH3677" s="80" t="s">
        <v>33</v>
      </c>
      <c r="AI3677">
        <f t="shared" si="128"/>
        <v>2021</v>
      </c>
    </row>
    <row r="3678" spans="27:35" x14ac:dyDescent="0.3">
      <c r="AA3678" s="80" t="s">
        <v>159</v>
      </c>
      <c r="AB3678" s="80" t="s">
        <v>147</v>
      </c>
      <c r="AC3678" s="80" t="s">
        <v>56</v>
      </c>
      <c r="AD3678" s="80" t="s">
        <v>26</v>
      </c>
      <c r="AE3678" s="80" t="s">
        <v>19</v>
      </c>
      <c r="AF3678" s="80" t="s">
        <v>158</v>
      </c>
      <c r="AG3678" s="80">
        <v>1747.1010729819536</v>
      </c>
      <c r="AH3678" s="80" t="s">
        <v>33</v>
      </c>
      <c r="AI3678">
        <f t="shared" si="128"/>
        <v>2021</v>
      </c>
    </row>
    <row r="3679" spans="27:35" x14ac:dyDescent="0.3">
      <c r="AA3679" s="80" t="s">
        <v>159</v>
      </c>
      <c r="AB3679" s="80" t="s">
        <v>147</v>
      </c>
      <c r="AC3679" s="80" t="s">
        <v>56</v>
      </c>
      <c r="AD3679" s="80" t="s">
        <v>26</v>
      </c>
      <c r="AE3679" s="80" t="s">
        <v>17</v>
      </c>
      <c r="AF3679" s="80" t="s">
        <v>145</v>
      </c>
      <c r="AG3679" s="80">
        <v>722.96666597947478</v>
      </c>
      <c r="AH3679" s="80" t="s">
        <v>33</v>
      </c>
      <c r="AI3679">
        <f t="shared" si="128"/>
        <v>2021</v>
      </c>
    </row>
    <row r="3680" spans="27:35" x14ac:dyDescent="0.3">
      <c r="AA3680" s="80" t="s">
        <v>159</v>
      </c>
      <c r="AB3680" s="80" t="s">
        <v>147</v>
      </c>
      <c r="AC3680" s="80" t="s">
        <v>56</v>
      </c>
      <c r="AD3680" s="80" t="s">
        <v>26</v>
      </c>
      <c r="AE3680" s="80" t="s">
        <v>17</v>
      </c>
      <c r="AF3680" s="80" t="s">
        <v>158</v>
      </c>
      <c r="AG3680" s="80">
        <v>120</v>
      </c>
      <c r="AH3680" s="80" t="s">
        <v>33</v>
      </c>
      <c r="AI3680">
        <f t="shared" si="128"/>
        <v>2021</v>
      </c>
    </row>
    <row r="3681" spans="27:35" x14ac:dyDescent="0.3">
      <c r="AA3681" s="80" t="s">
        <v>159</v>
      </c>
      <c r="AB3681" s="80" t="s">
        <v>147</v>
      </c>
      <c r="AC3681" s="80" t="s">
        <v>56</v>
      </c>
      <c r="AD3681" s="80" t="s">
        <v>25</v>
      </c>
      <c r="AE3681" s="80" t="s">
        <v>18</v>
      </c>
      <c r="AF3681" s="80" t="s">
        <v>145</v>
      </c>
      <c r="AG3681" s="80">
        <v>101</v>
      </c>
      <c r="AH3681" s="80" t="s">
        <v>33</v>
      </c>
      <c r="AI3681">
        <f t="shared" si="128"/>
        <v>2021</v>
      </c>
    </row>
    <row r="3682" spans="27:35" x14ac:dyDescent="0.3">
      <c r="AA3682" s="80" t="s">
        <v>159</v>
      </c>
      <c r="AB3682" s="80" t="s">
        <v>147</v>
      </c>
      <c r="AC3682" s="80" t="s">
        <v>56</v>
      </c>
      <c r="AD3682" s="80" t="s">
        <v>25</v>
      </c>
      <c r="AE3682" s="80" t="s">
        <v>18</v>
      </c>
      <c r="AF3682" s="80" t="s">
        <v>158</v>
      </c>
      <c r="AG3682" s="80">
        <v>1</v>
      </c>
      <c r="AH3682" s="80" t="s">
        <v>33</v>
      </c>
      <c r="AI3682">
        <f t="shared" si="128"/>
        <v>2021</v>
      </c>
    </row>
    <row r="3683" spans="27:35" x14ac:dyDescent="0.3">
      <c r="AA3683" s="80" t="s">
        <v>159</v>
      </c>
      <c r="AB3683" s="80" t="s">
        <v>147</v>
      </c>
      <c r="AC3683" s="80" t="s">
        <v>56</v>
      </c>
      <c r="AD3683" s="80" t="s">
        <v>25</v>
      </c>
      <c r="AE3683" s="80" t="s">
        <v>19</v>
      </c>
      <c r="AF3683" s="80" t="s">
        <v>145</v>
      </c>
      <c r="AG3683" s="80">
        <v>2180</v>
      </c>
      <c r="AH3683" s="80" t="s">
        <v>33</v>
      </c>
      <c r="AI3683">
        <f t="shared" si="128"/>
        <v>2021</v>
      </c>
    </row>
    <row r="3684" spans="27:35" x14ac:dyDescent="0.3">
      <c r="AA3684" s="80" t="s">
        <v>159</v>
      </c>
      <c r="AB3684" s="80" t="s">
        <v>147</v>
      </c>
      <c r="AC3684" s="80" t="s">
        <v>56</v>
      </c>
      <c r="AD3684" s="80" t="s">
        <v>25</v>
      </c>
      <c r="AE3684" s="80" t="s">
        <v>19</v>
      </c>
      <c r="AF3684" s="80" t="s">
        <v>158</v>
      </c>
      <c r="AG3684" s="80">
        <v>231</v>
      </c>
      <c r="AH3684" s="80" t="s">
        <v>33</v>
      </c>
      <c r="AI3684">
        <f t="shared" si="128"/>
        <v>2021</v>
      </c>
    </row>
    <row r="3685" spans="27:35" x14ac:dyDescent="0.3">
      <c r="AA3685" s="80" t="s">
        <v>159</v>
      </c>
      <c r="AB3685" s="80" t="s">
        <v>147</v>
      </c>
      <c r="AC3685" s="80" t="s">
        <v>56</v>
      </c>
      <c r="AD3685" s="80" t="s">
        <v>25</v>
      </c>
      <c r="AE3685" s="80" t="s">
        <v>17</v>
      </c>
      <c r="AF3685" s="80" t="s">
        <v>145</v>
      </c>
      <c r="AG3685" s="80">
        <v>597</v>
      </c>
      <c r="AH3685" s="80" t="s">
        <v>33</v>
      </c>
      <c r="AI3685">
        <f t="shared" si="128"/>
        <v>2021</v>
      </c>
    </row>
    <row r="3686" spans="27:35" x14ac:dyDescent="0.3">
      <c r="AA3686" s="80" t="s">
        <v>159</v>
      </c>
      <c r="AB3686" s="80" t="s">
        <v>147</v>
      </c>
      <c r="AC3686" s="80" t="s">
        <v>56</v>
      </c>
      <c r="AD3686" s="80" t="s">
        <v>25</v>
      </c>
      <c r="AE3686" s="80" t="s">
        <v>17</v>
      </c>
      <c r="AF3686" s="80" t="s">
        <v>158</v>
      </c>
      <c r="AG3686" s="80">
        <v>48</v>
      </c>
      <c r="AH3686" s="80" t="s">
        <v>33</v>
      </c>
      <c r="AI3686">
        <f t="shared" si="128"/>
        <v>2021</v>
      </c>
    </row>
    <row r="3687" spans="27:35" x14ac:dyDescent="0.3">
      <c r="AA3687" s="80" t="s">
        <v>159</v>
      </c>
      <c r="AB3687" s="80" t="s">
        <v>147</v>
      </c>
      <c r="AC3687" s="80" t="s">
        <v>56</v>
      </c>
      <c r="AD3687" s="80" t="s">
        <v>16</v>
      </c>
      <c r="AE3687" s="80" t="s">
        <v>18</v>
      </c>
      <c r="AF3687" s="80" t="s">
        <v>145</v>
      </c>
      <c r="AG3687" s="80">
        <v>7589.5115906298161</v>
      </c>
      <c r="AH3687" s="80" t="s">
        <v>33</v>
      </c>
      <c r="AI3687">
        <f t="shared" si="128"/>
        <v>2021</v>
      </c>
    </row>
    <row r="3688" spans="27:35" x14ac:dyDescent="0.3">
      <c r="AA3688" s="80" t="s">
        <v>159</v>
      </c>
      <c r="AB3688" s="80" t="s">
        <v>147</v>
      </c>
      <c r="AC3688" s="80" t="s">
        <v>56</v>
      </c>
      <c r="AD3688" s="80" t="s">
        <v>16</v>
      </c>
      <c r="AE3688" s="80" t="s">
        <v>18</v>
      </c>
      <c r="AF3688" s="80" t="s">
        <v>158</v>
      </c>
      <c r="AG3688" s="80">
        <v>3</v>
      </c>
      <c r="AH3688" s="80" t="s">
        <v>33</v>
      </c>
      <c r="AI3688">
        <f t="shared" si="128"/>
        <v>2021</v>
      </c>
    </row>
    <row r="3689" spans="27:35" x14ac:dyDescent="0.3">
      <c r="AA3689" s="80" t="s">
        <v>159</v>
      </c>
      <c r="AB3689" s="80" t="s">
        <v>147</v>
      </c>
      <c r="AC3689" s="80" t="s">
        <v>56</v>
      </c>
      <c r="AD3689" s="80" t="s">
        <v>16</v>
      </c>
      <c r="AE3689" s="80" t="s">
        <v>19</v>
      </c>
      <c r="AF3689" s="80" t="s">
        <v>145</v>
      </c>
      <c r="AG3689" s="80">
        <v>6626.6881260424852</v>
      </c>
      <c r="AH3689" s="80" t="s">
        <v>33</v>
      </c>
      <c r="AI3689">
        <f t="shared" si="128"/>
        <v>2021</v>
      </c>
    </row>
    <row r="3690" spans="27:35" x14ac:dyDescent="0.3">
      <c r="AA3690" s="80" t="s">
        <v>159</v>
      </c>
      <c r="AB3690" s="80" t="s">
        <v>147</v>
      </c>
      <c r="AC3690" s="80" t="s">
        <v>56</v>
      </c>
      <c r="AD3690" s="80" t="s">
        <v>16</v>
      </c>
      <c r="AE3690" s="80" t="s">
        <v>17</v>
      </c>
      <c r="AF3690" s="80" t="s">
        <v>145</v>
      </c>
      <c r="AG3690" s="80">
        <v>4215.8827479444444</v>
      </c>
      <c r="AH3690" s="80" t="s">
        <v>33</v>
      </c>
      <c r="AI3690">
        <f t="shared" si="128"/>
        <v>2021</v>
      </c>
    </row>
    <row r="3691" spans="27:35" x14ac:dyDescent="0.3">
      <c r="AA3691" s="80" t="s">
        <v>159</v>
      </c>
      <c r="AB3691" s="80" t="s">
        <v>147</v>
      </c>
      <c r="AC3691" s="80" t="s">
        <v>56</v>
      </c>
      <c r="AD3691" s="80" t="s">
        <v>16</v>
      </c>
      <c r="AE3691" s="80" t="s">
        <v>17</v>
      </c>
      <c r="AF3691" s="80" t="s">
        <v>158</v>
      </c>
      <c r="AG3691" s="80">
        <v>2</v>
      </c>
      <c r="AH3691" s="80" t="s">
        <v>33</v>
      </c>
      <c r="AI3691">
        <f t="shared" si="128"/>
        <v>2021</v>
      </c>
    </row>
    <row r="3692" spans="27:35" x14ac:dyDescent="0.3">
      <c r="AA3692" s="80" t="s">
        <v>159</v>
      </c>
      <c r="AB3692" s="80" t="s">
        <v>147</v>
      </c>
      <c r="AC3692" s="80" t="s">
        <v>56</v>
      </c>
      <c r="AD3692" s="80" t="s">
        <v>13</v>
      </c>
      <c r="AE3692" s="80" t="s">
        <v>5</v>
      </c>
      <c r="AF3692" s="80" t="s">
        <v>145</v>
      </c>
      <c r="AG3692" s="80">
        <v>24.101073026657104</v>
      </c>
      <c r="AH3692" s="80" t="s">
        <v>33</v>
      </c>
      <c r="AI3692">
        <f t="shared" si="128"/>
        <v>2021</v>
      </c>
    </row>
    <row r="3693" spans="27:35" x14ac:dyDescent="0.3">
      <c r="AA3693" s="80" t="s">
        <v>159</v>
      </c>
      <c r="AB3693" s="80" t="s">
        <v>147</v>
      </c>
      <c r="AC3693" s="80" t="s">
        <v>56</v>
      </c>
      <c r="AD3693" s="80" t="s">
        <v>13</v>
      </c>
      <c r="AE3693" s="80" t="s">
        <v>7</v>
      </c>
      <c r="AF3693" s="80" t="s">
        <v>145</v>
      </c>
      <c r="AG3693" s="80">
        <v>8275.8451460115612</v>
      </c>
      <c r="AH3693" s="80">
        <v>0.74465144999999999</v>
      </c>
      <c r="AI3693">
        <f t="shared" si="128"/>
        <v>2021</v>
      </c>
    </row>
    <row r="3694" spans="27:35" x14ac:dyDescent="0.3">
      <c r="AA3694" s="80" t="s">
        <v>159</v>
      </c>
      <c r="AB3694" s="80" t="s">
        <v>147</v>
      </c>
      <c r="AC3694" s="80" t="s">
        <v>56</v>
      </c>
      <c r="AD3694" s="80" t="s">
        <v>13</v>
      </c>
      <c r="AE3694" s="80" t="s">
        <v>14</v>
      </c>
      <c r="AF3694" s="80" t="s">
        <v>145</v>
      </c>
      <c r="AG3694" s="80">
        <v>29185.758859638125</v>
      </c>
      <c r="AH3694" s="80">
        <v>1.11271578</v>
      </c>
      <c r="AI3694">
        <f t="shared" si="128"/>
        <v>2021</v>
      </c>
    </row>
    <row r="3695" spans="27:35" x14ac:dyDescent="0.3">
      <c r="AA3695" s="80" t="s">
        <v>159</v>
      </c>
      <c r="AB3695" s="80" t="s">
        <v>147</v>
      </c>
      <c r="AC3695" s="80" t="s">
        <v>56</v>
      </c>
      <c r="AD3695" s="80" t="s">
        <v>13</v>
      </c>
      <c r="AE3695" s="80" t="s">
        <v>6</v>
      </c>
      <c r="AF3695" s="80" t="s">
        <v>145</v>
      </c>
      <c r="AG3695" s="80">
        <v>147.25806298851967</v>
      </c>
      <c r="AH3695" s="80" t="s">
        <v>33</v>
      </c>
      <c r="AI3695">
        <f t="shared" si="128"/>
        <v>2021</v>
      </c>
    </row>
    <row r="3696" spans="27:35" x14ac:dyDescent="0.3">
      <c r="AA3696" s="80" t="s">
        <v>159</v>
      </c>
      <c r="AB3696" s="80" t="s">
        <v>147</v>
      </c>
      <c r="AC3696" s="80" t="s">
        <v>56</v>
      </c>
      <c r="AD3696" s="80" t="s">
        <v>15</v>
      </c>
      <c r="AE3696" s="80" t="s">
        <v>14</v>
      </c>
      <c r="AF3696" s="80" t="s">
        <v>145</v>
      </c>
      <c r="AG3696" s="80">
        <v>24869.376292154193</v>
      </c>
      <c r="AH3696" s="80">
        <v>1.04696232</v>
      </c>
      <c r="AI3696">
        <f t="shared" si="128"/>
        <v>2021</v>
      </c>
    </row>
    <row r="3697" spans="27:35" x14ac:dyDescent="0.3">
      <c r="AA3697" s="80" t="s">
        <v>159</v>
      </c>
      <c r="AB3697" s="80" t="s">
        <v>147</v>
      </c>
      <c r="AC3697" s="80" t="s">
        <v>56</v>
      </c>
      <c r="AD3697" s="80" t="s">
        <v>15</v>
      </c>
      <c r="AE3697" s="80" t="s">
        <v>14</v>
      </c>
      <c r="AF3697" s="80" t="s">
        <v>158</v>
      </c>
      <c r="AG3697" s="80">
        <v>3</v>
      </c>
      <c r="AH3697" s="80">
        <v>0.49130294000000002</v>
      </c>
      <c r="AI3697">
        <f t="shared" si="128"/>
        <v>2021</v>
      </c>
    </row>
    <row r="3698" spans="27:35" x14ac:dyDescent="0.3">
      <c r="AA3698" s="80" t="s">
        <v>159</v>
      </c>
      <c r="AB3698" s="80" t="s">
        <v>147</v>
      </c>
      <c r="AC3698" s="80" t="s">
        <v>56</v>
      </c>
      <c r="AD3698" s="80" t="s">
        <v>15</v>
      </c>
      <c r="AE3698" s="80" t="s">
        <v>12</v>
      </c>
      <c r="AF3698" s="80" t="s">
        <v>145</v>
      </c>
      <c r="AG3698" s="80">
        <v>791.96774101257324</v>
      </c>
      <c r="AH3698" s="80">
        <v>0.49544294999999999</v>
      </c>
      <c r="AI3698">
        <f t="shared" si="128"/>
        <v>2021</v>
      </c>
    </row>
    <row r="3699" spans="27:35" x14ac:dyDescent="0.3">
      <c r="AA3699" s="80" t="s">
        <v>159</v>
      </c>
      <c r="AB3699" s="80" t="s">
        <v>147</v>
      </c>
      <c r="AC3699" s="80" t="s">
        <v>56</v>
      </c>
      <c r="AD3699" s="80" t="s">
        <v>4</v>
      </c>
      <c r="AE3699" s="80" t="s">
        <v>5</v>
      </c>
      <c r="AF3699" s="80" t="s">
        <v>145</v>
      </c>
      <c r="AG3699" s="80">
        <v>4222.8062813133001</v>
      </c>
      <c r="AH3699" s="80" t="s">
        <v>33</v>
      </c>
      <c r="AI3699">
        <f t="shared" si="128"/>
        <v>2021</v>
      </c>
    </row>
    <row r="3700" spans="27:35" x14ac:dyDescent="0.3">
      <c r="AA3700" s="80" t="s">
        <v>159</v>
      </c>
      <c r="AB3700" s="80" t="s">
        <v>147</v>
      </c>
      <c r="AC3700" s="80" t="s">
        <v>56</v>
      </c>
      <c r="AD3700" s="80" t="s">
        <v>4</v>
      </c>
      <c r="AE3700" s="80" t="s">
        <v>7</v>
      </c>
      <c r="AF3700" s="80" t="s">
        <v>145</v>
      </c>
      <c r="AG3700" s="80">
        <v>255906.93577184156</v>
      </c>
      <c r="AH3700" s="80">
        <v>0.80173437000000003</v>
      </c>
      <c r="AI3700">
        <f t="shared" si="128"/>
        <v>2021</v>
      </c>
    </row>
    <row r="3701" spans="27:35" x14ac:dyDescent="0.3">
      <c r="AA3701" s="80" t="s">
        <v>159</v>
      </c>
      <c r="AB3701" s="80" t="s">
        <v>147</v>
      </c>
      <c r="AC3701" s="80" t="s">
        <v>56</v>
      </c>
      <c r="AD3701" s="80" t="s">
        <v>4</v>
      </c>
      <c r="AE3701" s="80" t="s">
        <v>8</v>
      </c>
      <c r="AF3701" s="80" t="s">
        <v>145</v>
      </c>
      <c r="AG3701" s="80">
        <v>122798.80228933692</v>
      </c>
      <c r="AH3701" s="80">
        <v>1.4019330800000001</v>
      </c>
      <c r="AI3701">
        <f t="shared" si="128"/>
        <v>2021</v>
      </c>
    </row>
    <row r="3702" spans="27:35" x14ac:dyDescent="0.3">
      <c r="AA3702" s="80" t="s">
        <v>159</v>
      </c>
      <c r="AB3702" s="80" t="s">
        <v>147</v>
      </c>
      <c r="AC3702" s="80" t="s">
        <v>56</v>
      </c>
      <c r="AD3702" s="80" t="s">
        <v>4</v>
      </c>
      <c r="AE3702" s="80" t="s">
        <v>9</v>
      </c>
      <c r="AF3702" s="80" t="s">
        <v>145</v>
      </c>
      <c r="AG3702" s="80">
        <v>74175.771571002901</v>
      </c>
      <c r="AH3702" s="80">
        <v>0.92672045999999997</v>
      </c>
      <c r="AI3702">
        <f t="shared" si="128"/>
        <v>2021</v>
      </c>
    </row>
    <row r="3703" spans="27:35" x14ac:dyDescent="0.3">
      <c r="AA3703" s="80" t="s">
        <v>159</v>
      </c>
      <c r="AB3703" s="80" t="s">
        <v>147</v>
      </c>
      <c r="AC3703" s="80" t="s">
        <v>56</v>
      </c>
      <c r="AD3703" s="80" t="s">
        <v>4</v>
      </c>
      <c r="AE3703" s="80" t="s">
        <v>6</v>
      </c>
      <c r="AF3703" s="80" t="s">
        <v>145</v>
      </c>
      <c r="AG3703" s="80">
        <v>15612.504249785095</v>
      </c>
      <c r="AH3703" s="80" t="s">
        <v>33</v>
      </c>
      <c r="AI3703">
        <f t="shared" si="128"/>
        <v>2021</v>
      </c>
    </row>
    <row r="3704" spans="27:35" x14ac:dyDescent="0.3">
      <c r="AA3704" s="80" t="s">
        <v>159</v>
      </c>
      <c r="AB3704" s="80" t="s">
        <v>147</v>
      </c>
      <c r="AC3704" s="80" t="s">
        <v>56</v>
      </c>
      <c r="AD3704" s="80" t="s">
        <v>4</v>
      </c>
      <c r="AE3704" s="80" t="s">
        <v>10</v>
      </c>
      <c r="AF3704" s="80" t="s">
        <v>145</v>
      </c>
      <c r="AG3704" s="80">
        <v>2954.5838449187577</v>
      </c>
      <c r="AH3704" s="80">
        <v>2.5788478800000001</v>
      </c>
      <c r="AI3704">
        <f t="shared" si="128"/>
        <v>2021</v>
      </c>
    </row>
    <row r="3705" spans="27:35" x14ac:dyDescent="0.3">
      <c r="AA3705" s="80" t="s">
        <v>159</v>
      </c>
      <c r="AB3705" s="80" t="s">
        <v>147</v>
      </c>
      <c r="AC3705" s="80" t="s">
        <v>56</v>
      </c>
      <c r="AD3705" s="80" t="s">
        <v>11</v>
      </c>
      <c r="AE3705" s="80" t="s">
        <v>8</v>
      </c>
      <c r="AF3705" s="80" t="s">
        <v>145</v>
      </c>
      <c r="AG3705" s="80">
        <v>32858.456875219941</v>
      </c>
      <c r="AH3705" s="80">
        <v>1.0380871199999999</v>
      </c>
      <c r="AI3705">
        <f t="shared" si="128"/>
        <v>2021</v>
      </c>
    </row>
    <row r="3706" spans="27:35" x14ac:dyDescent="0.3">
      <c r="AA3706" s="80" t="s">
        <v>159</v>
      </c>
      <c r="AB3706" s="80" t="s">
        <v>147</v>
      </c>
      <c r="AC3706" s="80" t="s">
        <v>56</v>
      </c>
      <c r="AD3706" s="80" t="s">
        <v>11</v>
      </c>
      <c r="AE3706" s="80" t="s">
        <v>9</v>
      </c>
      <c r="AF3706" s="80" t="s">
        <v>145</v>
      </c>
      <c r="AG3706" s="80">
        <v>9212.7279270514846</v>
      </c>
      <c r="AH3706" s="80">
        <v>0.75101037000000004</v>
      </c>
      <c r="AI3706">
        <f t="shared" si="128"/>
        <v>2021</v>
      </c>
    </row>
    <row r="3707" spans="27:35" x14ac:dyDescent="0.3">
      <c r="AA3707" s="80" t="s">
        <v>159</v>
      </c>
      <c r="AB3707" s="80" t="s">
        <v>147</v>
      </c>
      <c r="AC3707" s="80" t="s">
        <v>56</v>
      </c>
      <c r="AD3707" s="80" t="s">
        <v>11</v>
      </c>
      <c r="AE3707" s="80" t="s">
        <v>10</v>
      </c>
      <c r="AF3707" s="80" t="s">
        <v>145</v>
      </c>
      <c r="AG3707" s="80">
        <v>536.80752396211028</v>
      </c>
      <c r="AH3707" s="80">
        <v>1.96241625</v>
      </c>
      <c r="AI3707">
        <f t="shared" si="128"/>
        <v>2021</v>
      </c>
    </row>
    <row r="3708" spans="27:35" x14ac:dyDescent="0.3">
      <c r="AA3708" s="80" t="s">
        <v>159</v>
      </c>
      <c r="AB3708" s="80" t="s">
        <v>147</v>
      </c>
      <c r="AC3708" s="80" t="s">
        <v>56</v>
      </c>
      <c r="AD3708" s="80" t="s">
        <v>11</v>
      </c>
      <c r="AE3708" s="80" t="s">
        <v>12</v>
      </c>
      <c r="AF3708" s="80" t="s">
        <v>145</v>
      </c>
      <c r="AG3708" s="80">
        <v>2890.1978470385075</v>
      </c>
      <c r="AH3708" s="80">
        <v>0.70512352</v>
      </c>
      <c r="AI3708">
        <f t="shared" si="128"/>
        <v>2021</v>
      </c>
    </row>
    <row r="3709" spans="27:35" x14ac:dyDescent="0.3">
      <c r="AA3709" s="80" t="s">
        <v>159</v>
      </c>
      <c r="AB3709" s="80" t="s">
        <v>147</v>
      </c>
      <c r="AC3709" s="80" t="s">
        <v>57</v>
      </c>
      <c r="AD3709" s="80" t="s">
        <v>27</v>
      </c>
      <c r="AE3709" s="80" t="s">
        <v>28</v>
      </c>
      <c r="AF3709" s="80" t="s">
        <v>145</v>
      </c>
      <c r="AG3709" s="80">
        <v>471.33333298563957</v>
      </c>
      <c r="AH3709" s="80" t="s">
        <v>33</v>
      </c>
      <c r="AI3709">
        <f t="shared" si="128"/>
        <v>2021</v>
      </c>
    </row>
    <row r="3710" spans="27:35" x14ac:dyDescent="0.3">
      <c r="AA3710" s="80" t="s">
        <v>159</v>
      </c>
      <c r="AB3710" s="80" t="s">
        <v>147</v>
      </c>
      <c r="AC3710" s="80" t="s">
        <v>57</v>
      </c>
      <c r="AD3710" s="80" t="s">
        <v>20</v>
      </c>
      <c r="AE3710" s="80" t="s">
        <v>5</v>
      </c>
      <c r="AF3710" s="80" t="s">
        <v>145</v>
      </c>
      <c r="AG3710" s="80">
        <v>43</v>
      </c>
      <c r="AH3710" s="80" t="s">
        <v>33</v>
      </c>
      <c r="AI3710">
        <f t="shared" si="128"/>
        <v>2021</v>
      </c>
    </row>
    <row r="3711" spans="27:35" x14ac:dyDescent="0.3">
      <c r="AA3711" s="80" t="s">
        <v>159</v>
      </c>
      <c r="AB3711" s="80" t="s">
        <v>147</v>
      </c>
      <c r="AC3711" s="80" t="s">
        <v>57</v>
      </c>
      <c r="AD3711" s="80" t="s">
        <v>20</v>
      </c>
      <c r="AE3711" s="80" t="s">
        <v>7</v>
      </c>
      <c r="AF3711" s="80" t="s">
        <v>145</v>
      </c>
      <c r="AG3711" s="80">
        <v>22060.417186126113</v>
      </c>
      <c r="AH3711" s="80" t="s">
        <v>33</v>
      </c>
      <c r="AI3711">
        <f t="shared" si="128"/>
        <v>2021</v>
      </c>
    </row>
    <row r="3712" spans="27:35" x14ac:dyDescent="0.3">
      <c r="AA3712" s="80" t="s">
        <v>159</v>
      </c>
      <c r="AB3712" s="80" t="s">
        <v>147</v>
      </c>
      <c r="AC3712" s="80" t="s">
        <v>57</v>
      </c>
      <c r="AD3712" s="80" t="s">
        <v>20</v>
      </c>
      <c r="AE3712" s="80" t="s">
        <v>14</v>
      </c>
      <c r="AF3712" s="80" t="s">
        <v>145</v>
      </c>
      <c r="AG3712" s="80">
        <v>7668.907520994544</v>
      </c>
      <c r="AH3712" s="80" t="s">
        <v>33</v>
      </c>
      <c r="AI3712">
        <f t="shared" si="128"/>
        <v>2021</v>
      </c>
    </row>
    <row r="3713" spans="27:35" x14ac:dyDescent="0.3">
      <c r="AA3713" s="80" t="s">
        <v>159</v>
      </c>
      <c r="AB3713" s="80" t="s">
        <v>147</v>
      </c>
      <c r="AC3713" s="80" t="s">
        <v>57</v>
      </c>
      <c r="AD3713" s="80" t="s">
        <v>20</v>
      </c>
      <c r="AE3713" s="80" t="s">
        <v>6</v>
      </c>
      <c r="AF3713" s="80" t="s">
        <v>145</v>
      </c>
      <c r="AG3713" s="80">
        <v>908</v>
      </c>
      <c r="AH3713" s="80" t="s">
        <v>33</v>
      </c>
      <c r="AI3713">
        <f t="shared" si="128"/>
        <v>2021</v>
      </c>
    </row>
    <row r="3714" spans="27:35" x14ac:dyDescent="0.3">
      <c r="AA3714" s="80" t="s">
        <v>159</v>
      </c>
      <c r="AB3714" s="80" t="s">
        <v>147</v>
      </c>
      <c r="AC3714" s="80" t="s">
        <v>57</v>
      </c>
      <c r="AD3714" s="80" t="s">
        <v>24</v>
      </c>
      <c r="AE3714" s="80" t="s">
        <v>22</v>
      </c>
      <c r="AF3714" s="80" t="s">
        <v>145</v>
      </c>
      <c r="AG3714" s="80">
        <v>508.10107299685478</v>
      </c>
      <c r="AH3714" s="80" t="s">
        <v>33</v>
      </c>
      <c r="AI3714">
        <f t="shared" si="128"/>
        <v>2021</v>
      </c>
    </row>
    <row r="3715" spans="27:35" x14ac:dyDescent="0.3">
      <c r="AA3715" s="80" t="s">
        <v>159</v>
      </c>
      <c r="AB3715" s="80" t="s">
        <v>147</v>
      </c>
      <c r="AC3715" s="80" t="s">
        <v>57</v>
      </c>
      <c r="AD3715" s="80" t="s">
        <v>24</v>
      </c>
      <c r="AE3715" s="80" t="s">
        <v>23</v>
      </c>
      <c r="AF3715" s="80" t="s">
        <v>145</v>
      </c>
      <c r="AG3715" s="80">
        <v>421.30107300728559</v>
      </c>
      <c r="AH3715" s="80" t="s">
        <v>33</v>
      </c>
      <c r="AI3715">
        <f t="shared" si="128"/>
        <v>2021</v>
      </c>
    </row>
    <row r="3716" spans="27:35" x14ac:dyDescent="0.3">
      <c r="AA3716" s="80" t="s">
        <v>159</v>
      </c>
      <c r="AB3716" s="80" t="s">
        <v>147</v>
      </c>
      <c r="AC3716" s="80" t="s">
        <v>57</v>
      </c>
      <c r="AD3716" s="80" t="s">
        <v>116</v>
      </c>
      <c r="AE3716" s="80" t="s">
        <v>22</v>
      </c>
      <c r="AF3716" s="80" t="s">
        <v>145</v>
      </c>
      <c r="AG3716" s="80">
        <v>3163.5580560266972</v>
      </c>
      <c r="AH3716" s="80" t="s">
        <v>33</v>
      </c>
      <c r="AI3716">
        <f t="shared" si="128"/>
        <v>2021</v>
      </c>
    </row>
    <row r="3717" spans="27:35" x14ac:dyDescent="0.3">
      <c r="AA3717" s="80" t="s">
        <v>159</v>
      </c>
      <c r="AB3717" s="80" t="s">
        <v>147</v>
      </c>
      <c r="AC3717" s="80" t="s">
        <v>57</v>
      </c>
      <c r="AD3717" s="80" t="s">
        <v>116</v>
      </c>
      <c r="AE3717" s="80" t="s">
        <v>23</v>
      </c>
      <c r="AF3717" s="80" t="s">
        <v>145</v>
      </c>
      <c r="AG3717" s="80">
        <v>2523.4655869677663</v>
      </c>
      <c r="AH3717" s="80" t="s">
        <v>33</v>
      </c>
      <c r="AI3717">
        <f t="shared" si="128"/>
        <v>2021</v>
      </c>
    </row>
    <row r="3718" spans="27:35" x14ac:dyDescent="0.3">
      <c r="AA3718" s="80" t="s">
        <v>159</v>
      </c>
      <c r="AB3718" s="80" t="s">
        <v>147</v>
      </c>
      <c r="AC3718" s="80" t="s">
        <v>57</v>
      </c>
      <c r="AD3718" s="80" t="s">
        <v>26</v>
      </c>
      <c r="AE3718" s="80" t="s">
        <v>18</v>
      </c>
      <c r="AF3718" s="80" t="s">
        <v>145</v>
      </c>
      <c r="AG3718" s="80">
        <v>8208.538692779839</v>
      </c>
      <c r="AH3718" s="80" t="s">
        <v>33</v>
      </c>
      <c r="AI3718">
        <f t="shared" si="128"/>
        <v>2021</v>
      </c>
    </row>
    <row r="3719" spans="27:35" x14ac:dyDescent="0.3">
      <c r="AA3719" s="80" t="s">
        <v>159</v>
      </c>
      <c r="AB3719" s="80" t="s">
        <v>147</v>
      </c>
      <c r="AC3719" s="80" t="s">
        <v>57</v>
      </c>
      <c r="AD3719" s="80" t="s">
        <v>26</v>
      </c>
      <c r="AE3719" s="80" t="s">
        <v>18</v>
      </c>
      <c r="AF3719" s="80" t="s">
        <v>158</v>
      </c>
      <c r="AG3719" s="80">
        <v>1062.2634369581938</v>
      </c>
      <c r="AH3719" s="80" t="s">
        <v>33</v>
      </c>
      <c r="AI3719">
        <f t="shared" si="128"/>
        <v>2021</v>
      </c>
    </row>
    <row r="3720" spans="27:35" x14ac:dyDescent="0.3">
      <c r="AA3720" s="80" t="s">
        <v>159</v>
      </c>
      <c r="AB3720" s="80" t="s">
        <v>147</v>
      </c>
      <c r="AC3720" s="80" t="s">
        <v>57</v>
      </c>
      <c r="AD3720" s="80" t="s">
        <v>26</v>
      </c>
      <c r="AE3720" s="80" t="s">
        <v>19</v>
      </c>
      <c r="AF3720" s="80" t="s">
        <v>145</v>
      </c>
      <c r="AG3720" s="80">
        <v>14757.57847283408</v>
      </c>
      <c r="AH3720" s="80" t="s">
        <v>33</v>
      </c>
      <c r="AI3720">
        <f t="shared" si="128"/>
        <v>2021</v>
      </c>
    </row>
    <row r="3721" spans="27:35" x14ac:dyDescent="0.3">
      <c r="AA3721" s="80" t="s">
        <v>159</v>
      </c>
      <c r="AB3721" s="80" t="s">
        <v>147</v>
      </c>
      <c r="AC3721" s="80" t="s">
        <v>57</v>
      </c>
      <c r="AD3721" s="80" t="s">
        <v>26</v>
      </c>
      <c r="AE3721" s="80" t="s">
        <v>19</v>
      </c>
      <c r="AF3721" s="80" t="s">
        <v>158</v>
      </c>
      <c r="AG3721" s="80">
        <v>1849.8677379749715</v>
      </c>
      <c r="AH3721" s="80" t="s">
        <v>33</v>
      </c>
      <c r="AI3721">
        <f t="shared" si="128"/>
        <v>2021</v>
      </c>
    </row>
    <row r="3722" spans="27:35" x14ac:dyDescent="0.3">
      <c r="AA3722" s="80" t="s">
        <v>159</v>
      </c>
      <c r="AB3722" s="80" t="s">
        <v>147</v>
      </c>
      <c r="AC3722" s="80" t="s">
        <v>57</v>
      </c>
      <c r="AD3722" s="80" t="s">
        <v>26</v>
      </c>
      <c r="AE3722" s="80" t="s">
        <v>17</v>
      </c>
      <c r="AF3722" s="80" t="s">
        <v>145</v>
      </c>
      <c r="AG3722" s="80">
        <v>1031.7666649781168</v>
      </c>
      <c r="AH3722" s="80" t="s">
        <v>33</v>
      </c>
      <c r="AI3722">
        <f t="shared" ref="AI3722:AI3785" si="129">VALUE(LEFT(AA3722,4))</f>
        <v>2021</v>
      </c>
    </row>
    <row r="3723" spans="27:35" x14ac:dyDescent="0.3">
      <c r="AA3723" s="80" t="s">
        <v>159</v>
      </c>
      <c r="AB3723" s="80" t="s">
        <v>147</v>
      </c>
      <c r="AC3723" s="80" t="s">
        <v>57</v>
      </c>
      <c r="AD3723" s="80" t="s">
        <v>26</v>
      </c>
      <c r="AE3723" s="80" t="s">
        <v>17</v>
      </c>
      <c r="AF3723" s="80" t="s">
        <v>158</v>
      </c>
      <c r="AG3723" s="80">
        <v>92</v>
      </c>
      <c r="AH3723" s="80" t="s">
        <v>33</v>
      </c>
      <c r="AI3723">
        <f t="shared" si="129"/>
        <v>2021</v>
      </c>
    </row>
    <row r="3724" spans="27:35" x14ac:dyDescent="0.3">
      <c r="AA3724" s="80" t="s">
        <v>159</v>
      </c>
      <c r="AB3724" s="80" t="s">
        <v>147</v>
      </c>
      <c r="AC3724" s="80" t="s">
        <v>57</v>
      </c>
      <c r="AD3724" s="80" t="s">
        <v>25</v>
      </c>
      <c r="AE3724" s="80" t="s">
        <v>18</v>
      </c>
      <c r="AF3724" s="80" t="s">
        <v>145</v>
      </c>
      <c r="AG3724" s="80">
        <v>307</v>
      </c>
      <c r="AH3724" s="80" t="s">
        <v>33</v>
      </c>
      <c r="AI3724">
        <f t="shared" si="129"/>
        <v>2021</v>
      </c>
    </row>
    <row r="3725" spans="27:35" x14ac:dyDescent="0.3">
      <c r="AA3725" s="80" t="s">
        <v>159</v>
      </c>
      <c r="AB3725" s="80" t="s">
        <v>147</v>
      </c>
      <c r="AC3725" s="80" t="s">
        <v>57</v>
      </c>
      <c r="AD3725" s="80" t="s">
        <v>25</v>
      </c>
      <c r="AE3725" s="80" t="s">
        <v>18</v>
      </c>
      <c r="AF3725" s="80" t="s">
        <v>158</v>
      </c>
      <c r="AG3725" s="80">
        <v>19</v>
      </c>
      <c r="AH3725" s="80" t="s">
        <v>33</v>
      </c>
      <c r="AI3725">
        <f t="shared" si="129"/>
        <v>2021</v>
      </c>
    </row>
    <row r="3726" spans="27:35" x14ac:dyDescent="0.3">
      <c r="AA3726" s="80" t="s">
        <v>159</v>
      </c>
      <c r="AB3726" s="80" t="s">
        <v>147</v>
      </c>
      <c r="AC3726" s="80" t="s">
        <v>57</v>
      </c>
      <c r="AD3726" s="80" t="s">
        <v>25</v>
      </c>
      <c r="AE3726" s="80" t="s">
        <v>19</v>
      </c>
      <c r="AF3726" s="80" t="s">
        <v>145</v>
      </c>
      <c r="AG3726" s="80">
        <v>2633.7666660100222</v>
      </c>
      <c r="AH3726" s="80" t="s">
        <v>33</v>
      </c>
      <c r="AI3726">
        <f t="shared" si="129"/>
        <v>2021</v>
      </c>
    </row>
    <row r="3727" spans="27:35" x14ac:dyDescent="0.3">
      <c r="AA3727" s="80" t="s">
        <v>159</v>
      </c>
      <c r="AB3727" s="80" t="s">
        <v>147</v>
      </c>
      <c r="AC3727" s="80" t="s">
        <v>57</v>
      </c>
      <c r="AD3727" s="80" t="s">
        <v>25</v>
      </c>
      <c r="AE3727" s="80" t="s">
        <v>19</v>
      </c>
      <c r="AF3727" s="80" t="s">
        <v>158</v>
      </c>
      <c r="AG3727" s="80">
        <v>190</v>
      </c>
      <c r="AH3727" s="80" t="s">
        <v>33</v>
      </c>
      <c r="AI3727">
        <f t="shared" si="129"/>
        <v>2021</v>
      </c>
    </row>
    <row r="3728" spans="27:35" x14ac:dyDescent="0.3">
      <c r="AA3728" s="80" t="s">
        <v>159</v>
      </c>
      <c r="AB3728" s="80" t="s">
        <v>147</v>
      </c>
      <c r="AC3728" s="80" t="s">
        <v>57</v>
      </c>
      <c r="AD3728" s="80" t="s">
        <v>25</v>
      </c>
      <c r="AE3728" s="80" t="s">
        <v>17</v>
      </c>
      <c r="AF3728" s="80" t="s">
        <v>145</v>
      </c>
      <c r="AG3728" s="80">
        <v>975</v>
      </c>
      <c r="AH3728" s="80" t="s">
        <v>33</v>
      </c>
      <c r="AI3728">
        <f t="shared" si="129"/>
        <v>2021</v>
      </c>
    </row>
    <row r="3729" spans="27:35" x14ac:dyDescent="0.3">
      <c r="AA3729" s="80" t="s">
        <v>159</v>
      </c>
      <c r="AB3729" s="80" t="s">
        <v>147</v>
      </c>
      <c r="AC3729" s="80" t="s">
        <v>57</v>
      </c>
      <c r="AD3729" s="80" t="s">
        <v>25</v>
      </c>
      <c r="AE3729" s="80" t="s">
        <v>17</v>
      </c>
      <c r="AF3729" s="80" t="s">
        <v>158</v>
      </c>
      <c r="AG3729" s="80">
        <v>45</v>
      </c>
      <c r="AH3729" s="80" t="s">
        <v>33</v>
      </c>
      <c r="AI3729">
        <f t="shared" si="129"/>
        <v>2021</v>
      </c>
    </row>
    <row r="3730" spans="27:35" x14ac:dyDescent="0.3">
      <c r="AA3730" s="80" t="s">
        <v>159</v>
      </c>
      <c r="AB3730" s="80" t="s">
        <v>147</v>
      </c>
      <c r="AC3730" s="80" t="s">
        <v>57</v>
      </c>
      <c r="AD3730" s="80" t="s">
        <v>16</v>
      </c>
      <c r="AE3730" s="80" t="s">
        <v>18</v>
      </c>
      <c r="AF3730" s="80" t="s">
        <v>145</v>
      </c>
      <c r="AG3730" s="80">
        <v>13578.073858842254</v>
      </c>
      <c r="AH3730" s="80" t="s">
        <v>33</v>
      </c>
      <c r="AI3730">
        <f t="shared" si="129"/>
        <v>2021</v>
      </c>
    </row>
    <row r="3731" spans="27:35" x14ac:dyDescent="0.3">
      <c r="AA3731" s="80" t="s">
        <v>159</v>
      </c>
      <c r="AB3731" s="80" t="s">
        <v>147</v>
      </c>
      <c r="AC3731" s="80" t="s">
        <v>57</v>
      </c>
      <c r="AD3731" s="80" t="s">
        <v>16</v>
      </c>
      <c r="AE3731" s="80" t="s">
        <v>18</v>
      </c>
      <c r="AF3731" s="80" t="s">
        <v>158</v>
      </c>
      <c r="AG3731" s="80">
        <v>14</v>
      </c>
      <c r="AH3731" s="80" t="s">
        <v>33</v>
      </c>
      <c r="AI3731">
        <f t="shared" si="129"/>
        <v>2021</v>
      </c>
    </row>
    <row r="3732" spans="27:35" x14ac:dyDescent="0.3">
      <c r="AA3732" s="80" t="s">
        <v>159</v>
      </c>
      <c r="AB3732" s="80" t="s">
        <v>147</v>
      </c>
      <c r="AC3732" s="80" t="s">
        <v>57</v>
      </c>
      <c r="AD3732" s="80" t="s">
        <v>16</v>
      </c>
      <c r="AE3732" s="80" t="s">
        <v>19</v>
      </c>
      <c r="AF3732" s="80" t="s">
        <v>145</v>
      </c>
      <c r="AG3732" s="80">
        <v>11419.271968021989</v>
      </c>
      <c r="AH3732" s="80" t="s">
        <v>33</v>
      </c>
      <c r="AI3732">
        <f t="shared" si="129"/>
        <v>2021</v>
      </c>
    </row>
    <row r="3733" spans="27:35" x14ac:dyDescent="0.3">
      <c r="AA3733" s="80" t="s">
        <v>159</v>
      </c>
      <c r="AB3733" s="80" t="s">
        <v>147</v>
      </c>
      <c r="AC3733" s="80" t="s">
        <v>57</v>
      </c>
      <c r="AD3733" s="80" t="s">
        <v>16</v>
      </c>
      <c r="AE3733" s="80" t="s">
        <v>19</v>
      </c>
      <c r="AF3733" s="80" t="s">
        <v>158</v>
      </c>
      <c r="AG3733" s="80">
        <v>4</v>
      </c>
      <c r="AH3733" s="80" t="s">
        <v>33</v>
      </c>
      <c r="AI3733">
        <f t="shared" si="129"/>
        <v>2021</v>
      </c>
    </row>
    <row r="3734" spans="27:35" x14ac:dyDescent="0.3">
      <c r="AA3734" s="80" t="s">
        <v>159</v>
      </c>
      <c r="AB3734" s="80" t="s">
        <v>147</v>
      </c>
      <c r="AC3734" s="80" t="s">
        <v>57</v>
      </c>
      <c r="AD3734" s="80" t="s">
        <v>16</v>
      </c>
      <c r="AE3734" s="80" t="s">
        <v>17</v>
      </c>
      <c r="AF3734" s="80" t="s">
        <v>145</v>
      </c>
      <c r="AG3734" s="80">
        <v>7851.0719487294555</v>
      </c>
      <c r="AH3734" s="80" t="s">
        <v>33</v>
      </c>
      <c r="AI3734">
        <f t="shared" si="129"/>
        <v>2021</v>
      </c>
    </row>
    <row r="3735" spans="27:35" x14ac:dyDescent="0.3">
      <c r="AA3735" s="80" t="s">
        <v>159</v>
      </c>
      <c r="AB3735" s="80" t="s">
        <v>147</v>
      </c>
      <c r="AC3735" s="80" t="s">
        <v>57</v>
      </c>
      <c r="AD3735" s="80" t="s">
        <v>13</v>
      </c>
      <c r="AE3735" s="80" t="s">
        <v>5</v>
      </c>
      <c r="AF3735" s="80" t="s">
        <v>145</v>
      </c>
      <c r="AG3735" s="80">
        <v>61.173111915588379</v>
      </c>
      <c r="AH3735" s="80" t="s">
        <v>33</v>
      </c>
      <c r="AI3735">
        <f t="shared" si="129"/>
        <v>2021</v>
      </c>
    </row>
    <row r="3736" spans="27:35" x14ac:dyDescent="0.3">
      <c r="AA3736" s="80" t="s">
        <v>159</v>
      </c>
      <c r="AB3736" s="80" t="s">
        <v>147</v>
      </c>
      <c r="AC3736" s="80" t="s">
        <v>57</v>
      </c>
      <c r="AD3736" s="80" t="s">
        <v>13</v>
      </c>
      <c r="AE3736" s="80" t="s">
        <v>7</v>
      </c>
      <c r="AF3736" s="80" t="s">
        <v>145</v>
      </c>
      <c r="AG3736" s="80">
        <v>24339.298893813044</v>
      </c>
      <c r="AH3736" s="80">
        <v>0.69199699999999997</v>
      </c>
      <c r="AI3736">
        <f t="shared" si="129"/>
        <v>2021</v>
      </c>
    </row>
    <row r="3737" spans="27:35" x14ac:dyDescent="0.3">
      <c r="AA3737" s="80" t="s">
        <v>159</v>
      </c>
      <c r="AB3737" s="80" t="s">
        <v>147</v>
      </c>
      <c r="AC3737" s="80" t="s">
        <v>57</v>
      </c>
      <c r="AD3737" s="80" t="s">
        <v>13</v>
      </c>
      <c r="AE3737" s="80" t="s">
        <v>14</v>
      </c>
      <c r="AF3737" s="80" t="s">
        <v>145</v>
      </c>
      <c r="AG3737" s="80">
        <v>62901.959684167057</v>
      </c>
      <c r="AH3737" s="80">
        <v>1.01651209</v>
      </c>
      <c r="AI3737">
        <f t="shared" si="129"/>
        <v>2021</v>
      </c>
    </row>
    <row r="3738" spans="27:35" x14ac:dyDescent="0.3">
      <c r="AA3738" s="80" t="s">
        <v>159</v>
      </c>
      <c r="AB3738" s="80" t="s">
        <v>147</v>
      </c>
      <c r="AC3738" s="80" t="s">
        <v>57</v>
      </c>
      <c r="AD3738" s="80" t="s">
        <v>13</v>
      </c>
      <c r="AE3738" s="80" t="s">
        <v>6</v>
      </c>
      <c r="AF3738" s="80" t="s">
        <v>145</v>
      </c>
      <c r="AG3738" s="80">
        <v>416.63333300501108</v>
      </c>
      <c r="AH3738" s="80" t="s">
        <v>33</v>
      </c>
      <c r="AI3738">
        <f t="shared" si="129"/>
        <v>2021</v>
      </c>
    </row>
    <row r="3739" spans="27:35" x14ac:dyDescent="0.3">
      <c r="AA3739" s="80" t="s">
        <v>159</v>
      </c>
      <c r="AB3739" s="80" t="s">
        <v>147</v>
      </c>
      <c r="AC3739" s="80" t="s">
        <v>57</v>
      </c>
      <c r="AD3739" s="80" t="s">
        <v>15</v>
      </c>
      <c r="AE3739" s="80" t="s">
        <v>14</v>
      </c>
      <c r="AF3739" s="80" t="s">
        <v>145</v>
      </c>
      <c r="AG3739" s="80">
        <v>48152.010679215193</v>
      </c>
      <c r="AH3739" s="80">
        <v>0.98603074999999996</v>
      </c>
      <c r="AI3739">
        <f t="shared" si="129"/>
        <v>2021</v>
      </c>
    </row>
    <row r="3740" spans="27:35" x14ac:dyDescent="0.3">
      <c r="AA3740" s="80" t="s">
        <v>159</v>
      </c>
      <c r="AB3740" s="80" t="s">
        <v>147</v>
      </c>
      <c r="AC3740" s="80" t="s">
        <v>57</v>
      </c>
      <c r="AD3740" s="80" t="s">
        <v>15</v>
      </c>
      <c r="AE3740" s="80" t="s">
        <v>14</v>
      </c>
      <c r="AF3740" s="80" t="s">
        <v>158</v>
      </c>
      <c r="AG3740" s="80">
        <v>6</v>
      </c>
      <c r="AH3740" s="80">
        <v>5.1323364700000003</v>
      </c>
      <c r="AI3740">
        <f t="shared" si="129"/>
        <v>2021</v>
      </c>
    </row>
    <row r="3741" spans="27:35" x14ac:dyDescent="0.3">
      <c r="AA3741" s="80" t="s">
        <v>159</v>
      </c>
      <c r="AB3741" s="80" t="s">
        <v>147</v>
      </c>
      <c r="AC3741" s="80" t="s">
        <v>57</v>
      </c>
      <c r="AD3741" s="80" t="s">
        <v>15</v>
      </c>
      <c r="AE3741" s="80" t="s">
        <v>12</v>
      </c>
      <c r="AF3741" s="80" t="s">
        <v>145</v>
      </c>
      <c r="AG3741" s="80">
        <v>1804.903223991394</v>
      </c>
      <c r="AH3741" s="80">
        <v>0.51049140999999998</v>
      </c>
      <c r="AI3741">
        <f t="shared" si="129"/>
        <v>2021</v>
      </c>
    </row>
    <row r="3742" spans="27:35" x14ac:dyDescent="0.3">
      <c r="AA3742" s="80" t="s">
        <v>159</v>
      </c>
      <c r="AB3742" s="80" t="s">
        <v>147</v>
      </c>
      <c r="AC3742" s="80" t="s">
        <v>57</v>
      </c>
      <c r="AD3742" s="80" t="s">
        <v>4</v>
      </c>
      <c r="AE3742" s="80" t="s">
        <v>5</v>
      </c>
      <c r="AF3742" s="80" t="s">
        <v>145</v>
      </c>
      <c r="AG3742" s="80">
        <v>11986.488689981401</v>
      </c>
      <c r="AH3742" s="80" t="s">
        <v>33</v>
      </c>
      <c r="AI3742">
        <f t="shared" si="129"/>
        <v>2021</v>
      </c>
    </row>
    <row r="3743" spans="27:35" x14ac:dyDescent="0.3">
      <c r="AA3743" s="80" t="s">
        <v>159</v>
      </c>
      <c r="AB3743" s="80" t="s">
        <v>147</v>
      </c>
      <c r="AC3743" s="80" t="s">
        <v>57</v>
      </c>
      <c r="AD3743" s="80" t="s">
        <v>4</v>
      </c>
      <c r="AE3743" s="80" t="s">
        <v>7</v>
      </c>
      <c r="AF3743" s="80" t="s">
        <v>145</v>
      </c>
      <c r="AG3743" s="80">
        <v>673690.27630386129</v>
      </c>
      <c r="AH3743" s="80">
        <v>0.80510192999999997</v>
      </c>
      <c r="AI3743">
        <f t="shared" si="129"/>
        <v>2021</v>
      </c>
    </row>
    <row r="3744" spans="27:35" x14ac:dyDescent="0.3">
      <c r="AA3744" s="80" t="s">
        <v>159</v>
      </c>
      <c r="AB3744" s="80" t="s">
        <v>147</v>
      </c>
      <c r="AC3744" s="80" t="s">
        <v>57</v>
      </c>
      <c r="AD3744" s="80" t="s">
        <v>4</v>
      </c>
      <c r="AE3744" s="80" t="s">
        <v>8</v>
      </c>
      <c r="AF3744" s="80" t="s">
        <v>145</v>
      </c>
      <c r="AG3744" s="80">
        <v>320126.2778487578</v>
      </c>
      <c r="AH3744" s="80">
        <v>1.36966955</v>
      </c>
      <c r="AI3744">
        <f t="shared" si="129"/>
        <v>2021</v>
      </c>
    </row>
    <row r="3745" spans="27:35" x14ac:dyDescent="0.3">
      <c r="AA3745" s="80" t="s">
        <v>159</v>
      </c>
      <c r="AB3745" s="80" t="s">
        <v>147</v>
      </c>
      <c r="AC3745" s="80" t="s">
        <v>57</v>
      </c>
      <c r="AD3745" s="80" t="s">
        <v>4</v>
      </c>
      <c r="AE3745" s="80" t="s">
        <v>9</v>
      </c>
      <c r="AF3745" s="80" t="s">
        <v>145</v>
      </c>
      <c r="AG3745" s="80">
        <v>186670.2589250505</v>
      </c>
      <c r="AH3745" s="80">
        <v>0.89642235000000003</v>
      </c>
      <c r="AI3745">
        <f t="shared" si="129"/>
        <v>2021</v>
      </c>
    </row>
    <row r="3746" spans="27:35" x14ac:dyDescent="0.3">
      <c r="AA3746" s="80" t="s">
        <v>159</v>
      </c>
      <c r="AB3746" s="80" t="s">
        <v>147</v>
      </c>
      <c r="AC3746" s="80" t="s">
        <v>57</v>
      </c>
      <c r="AD3746" s="80" t="s">
        <v>4</v>
      </c>
      <c r="AE3746" s="80" t="s">
        <v>6</v>
      </c>
      <c r="AF3746" s="80" t="s">
        <v>145</v>
      </c>
      <c r="AG3746" s="80">
        <v>43346.485825475305</v>
      </c>
      <c r="AH3746" s="80" t="s">
        <v>33</v>
      </c>
      <c r="AI3746">
        <f t="shared" si="129"/>
        <v>2021</v>
      </c>
    </row>
    <row r="3747" spans="27:35" x14ac:dyDescent="0.3">
      <c r="AA3747" s="80" t="s">
        <v>159</v>
      </c>
      <c r="AB3747" s="80" t="s">
        <v>147</v>
      </c>
      <c r="AC3747" s="80" t="s">
        <v>57</v>
      </c>
      <c r="AD3747" s="80" t="s">
        <v>4</v>
      </c>
      <c r="AE3747" s="80" t="s">
        <v>10</v>
      </c>
      <c r="AF3747" s="80" t="s">
        <v>145</v>
      </c>
      <c r="AG3747" s="80">
        <v>6011.1773588247597</v>
      </c>
      <c r="AH3747" s="80">
        <v>2.7049566199999999</v>
      </c>
      <c r="AI3747">
        <f t="shared" si="129"/>
        <v>2021</v>
      </c>
    </row>
    <row r="3748" spans="27:35" x14ac:dyDescent="0.3">
      <c r="AA3748" s="80" t="s">
        <v>159</v>
      </c>
      <c r="AB3748" s="80" t="s">
        <v>147</v>
      </c>
      <c r="AC3748" s="80" t="s">
        <v>57</v>
      </c>
      <c r="AD3748" s="80" t="s">
        <v>11</v>
      </c>
      <c r="AE3748" s="80" t="s">
        <v>8</v>
      </c>
      <c r="AF3748" s="80" t="s">
        <v>145</v>
      </c>
      <c r="AG3748" s="80">
        <v>64800.613747734576</v>
      </c>
      <c r="AH3748" s="80">
        <v>1.0122599299999999</v>
      </c>
      <c r="AI3748">
        <f t="shared" si="129"/>
        <v>2021</v>
      </c>
    </row>
    <row r="3749" spans="27:35" x14ac:dyDescent="0.3">
      <c r="AA3749" s="80" t="s">
        <v>159</v>
      </c>
      <c r="AB3749" s="80" t="s">
        <v>147</v>
      </c>
      <c r="AC3749" s="80" t="s">
        <v>57</v>
      </c>
      <c r="AD3749" s="80" t="s">
        <v>11</v>
      </c>
      <c r="AE3749" s="80" t="s">
        <v>9</v>
      </c>
      <c r="AF3749" s="80" t="s">
        <v>145</v>
      </c>
      <c r="AG3749" s="80">
        <v>17490.032205879688</v>
      </c>
      <c r="AH3749" s="80">
        <v>0.72415914999999997</v>
      </c>
      <c r="AI3749">
        <f t="shared" si="129"/>
        <v>2021</v>
      </c>
    </row>
    <row r="3750" spans="27:35" x14ac:dyDescent="0.3">
      <c r="AA3750" s="80" t="s">
        <v>159</v>
      </c>
      <c r="AB3750" s="80" t="s">
        <v>147</v>
      </c>
      <c r="AC3750" s="80" t="s">
        <v>57</v>
      </c>
      <c r="AD3750" s="80" t="s">
        <v>11</v>
      </c>
      <c r="AE3750" s="80" t="s">
        <v>10</v>
      </c>
      <c r="AF3750" s="80" t="s">
        <v>145</v>
      </c>
      <c r="AG3750" s="80">
        <v>981.9989219866693</v>
      </c>
      <c r="AH3750" s="80">
        <v>2.0554451899999999</v>
      </c>
      <c r="AI3750">
        <f t="shared" si="129"/>
        <v>2021</v>
      </c>
    </row>
    <row r="3751" spans="27:35" x14ac:dyDescent="0.3">
      <c r="AA3751" s="80" t="s">
        <v>159</v>
      </c>
      <c r="AB3751" s="80" t="s">
        <v>147</v>
      </c>
      <c r="AC3751" s="80" t="s">
        <v>57</v>
      </c>
      <c r="AD3751" s="80" t="s">
        <v>11</v>
      </c>
      <c r="AE3751" s="80" t="s">
        <v>12</v>
      </c>
      <c r="AF3751" s="80" t="s">
        <v>145</v>
      </c>
      <c r="AG3751" s="80">
        <v>6465.8989160321653</v>
      </c>
      <c r="AH3751" s="80">
        <v>0.67918981</v>
      </c>
      <c r="AI3751">
        <f t="shared" si="129"/>
        <v>2021</v>
      </c>
    </row>
    <row r="3752" spans="27:35" x14ac:dyDescent="0.3">
      <c r="AA3752" s="80" t="s">
        <v>159</v>
      </c>
      <c r="AB3752" s="80" t="s">
        <v>147</v>
      </c>
      <c r="AC3752" s="80" t="s">
        <v>58</v>
      </c>
      <c r="AD3752" s="80" t="s">
        <v>27</v>
      </c>
      <c r="AE3752" s="80" t="s">
        <v>28</v>
      </c>
      <c r="AF3752" s="80" t="s">
        <v>145</v>
      </c>
      <c r="AG3752" s="80">
        <v>713.93333196640015</v>
      </c>
      <c r="AH3752" s="80" t="s">
        <v>33</v>
      </c>
      <c r="AI3752">
        <f t="shared" si="129"/>
        <v>2021</v>
      </c>
    </row>
    <row r="3753" spans="27:35" x14ac:dyDescent="0.3">
      <c r="AA3753" s="80" t="s">
        <v>159</v>
      </c>
      <c r="AB3753" s="80" t="s">
        <v>147</v>
      </c>
      <c r="AC3753" s="80" t="s">
        <v>58</v>
      </c>
      <c r="AD3753" s="80" t="s">
        <v>20</v>
      </c>
      <c r="AE3753" s="80" t="s">
        <v>5</v>
      </c>
      <c r="AF3753" s="80" t="s">
        <v>145</v>
      </c>
      <c r="AG3753" s="80">
        <v>66</v>
      </c>
      <c r="AH3753" s="80" t="s">
        <v>33</v>
      </c>
      <c r="AI3753">
        <f t="shared" si="129"/>
        <v>2021</v>
      </c>
    </row>
    <row r="3754" spans="27:35" x14ac:dyDescent="0.3">
      <c r="AA3754" s="80" t="s">
        <v>159</v>
      </c>
      <c r="AB3754" s="80" t="s">
        <v>147</v>
      </c>
      <c r="AC3754" s="80" t="s">
        <v>58</v>
      </c>
      <c r="AD3754" s="80" t="s">
        <v>20</v>
      </c>
      <c r="AE3754" s="80" t="s">
        <v>7</v>
      </c>
      <c r="AF3754" s="80" t="s">
        <v>145</v>
      </c>
      <c r="AG3754" s="80">
        <v>16167.630099952221</v>
      </c>
      <c r="AH3754" s="80" t="s">
        <v>33</v>
      </c>
      <c r="AI3754">
        <f t="shared" si="129"/>
        <v>2021</v>
      </c>
    </row>
    <row r="3755" spans="27:35" x14ac:dyDescent="0.3">
      <c r="AA3755" s="80" t="s">
        <v>159</v>
      </c>
      <c r="AB3755" s="80" t="s">
        <v>147</v>
      </c>
      <c r="AC3755" s="80" t="s">
        <v>58</v>
      </c>
      <c r="AD3755" s="80" t="s">
        <v>20</v>
      </c>
      <c r="AE3755" s="80" t="s">
        <v>14</v>
      </c>
      <c r="AF3755" s="80" t="s">
        <v>145</v>
      </c>
      <c r="AG3755" s="80">
        <v>5091.4387019760907</v>
      </c>
      <c r="AH3755" s="80" t="s">
        <v>33</v>
      </c>
      <c r="AI3755">
        <f t="shared" si="129"/>
        <v>2021</v>
      </c>
    </row>
    <row r="3756" spans="27:35" x14ac:dyDescent="0.3">
      <c r="AA3756" s="80" t="s">
        <v>159</v>
      </c>
      <c r="AB3756" s="80" t="s">
        <v>147</v>
      </c>
      <c r="AC3756" s="80" t="s">
        <v>58</v>
      </c>
      <c r="AD3756" s="80" t="s">
        <v>20</v>
      </c>
      <c r="AE3756" s="80" t="s">
        <v>6</v>
      </c>
      <c r="AF3756" s="80" t="s">
        <v>145</v>
      </c>
      <c r="AG3756" s="80">
        <v>638</v>
      </c>
      <c r="AH3756" s="80" t="s">
        <v>33</v>
      </c>
      <c r="AI3756">
        <f t="shared" si="129"/>
        <v>2021</v>
      </c>
    </row>
    <row r="3757" spans="27:35" x14ac:dyDescent="0.3">
      <c r="AA3757" s="80" t="s">
        <v>159</v>
      </c>
      <c r="AB3757" s="80" t="s">
        <v>147</v>
      </c>
      <c r="AC3757" s="80" t="s">
        <v>58</v>
      </c>
      <c r="AD3757" s="80" t="s">
        <v>24</v>
      </c>
      <c r="AE3757" s="80" t="s">
        <v>22</v>
      </c>
      <c r="AF3757" s="80" t="s">
        <v>145</v>
      </c>
      <c r="AG3757" s="80">
        <v>656.20752494037151</v>
      </c>
      <c r="AH3757" s="80" t="s">
        <v>33</v>
      </c>
      <c r="AI3757">
        <f t="shared" si="129"/>
        <v>2021</v>
      </c>
    </row>
    <row r="3758" spans="27:35" x14ac:dyDescent="0.3">
      <c r="AA3758" s="80" t="s">
        <v>159</v>
      </c>
      <c r="AB3758" s="80" t="s">
        <v>147</v>
      </c>
      <c r="AC3758" s="80" t="s">
        <v>58</v>
      </c>
      <c r="AD3758" s="80" t="s">
        <v>24</v>
      </c>
      <c r="AE3758" s="80" t="s">
        <v>23</v>
      </c>
      <c r="AF3758" s="80" t="s">
        <v>145</v>
      </c>
      <c r="AG3758" s="80">
        <v>464.766665995121</v>
      </c>
      <c r="AH3758" s="80" t="s">
        <v>33</v>
      </c>
      <c r="AI3758">
        <f t="shared" si="129"/>
        <v>2021</v>
      </c>
    </row>
    <row r="3759" spans="27:35" x14ac:dyDescent="0.3">
      <c r="AA3759" s="80" t="s">
        <v>159</v>
      </c>
      <c r="AB3759" s="80" t="s">
        <v>147</v>
      </c>
      <c r="AC3759" s="80" t="s">
        <v>58</v>
      </c>
      <c r="AD3759" s="80" t="s">
        <v>116</v>
      </c>
      <c r="AE3759" s="80" t="s">
        <v>22</v>
      </c>
      <c r="AF3759" s="80" t="s">
        <v>145</v>
      </c>
      <c r="AG3759" s="80">
        <v>3147.4698820598423</v>
      </c>
      <c r="AH3759" s="80" t="s">
        <v>33</v>
      </c>
      <c r="AI3759">
        <f t="shared" si="129"/>
        <v>2021</v>
      </c>
    </row>
    <row r="3760" spans="27:35" x14ac:dyDescent="0.3">
      <c r="AA3760" s="80" t="s">
        <v>159</v>
      </c>
      <c r="AB3760" s="80" t="s">
        <v>147</v>
      </c>
      <c r="AC3760" s="80" t="s">
        <v>58</v>
      </c>
      <c r="AD3760" s="80" t="s">
        <v>116</v>
      </c>
      <c r="AE3760" s="80" t="s">
        <v>23</v>
      </c>
      <c r="AF3760" s="80" t="s">
        <v>145</v>
      </c>
      <c r="AG3760" s="80">
        <v>2615.1698870360851</v>
      </c>
      <c r="AH3760" s="80" t="s">
        <v>33</v>
      </c>
      <c r="AI3760">
        <f t="shared" si="129"/>
        <v>2021</v>
      </c>
    </row>
    <row r="3761" spans="27:35" x14ac:dyDescent="0.3">
      <c r="AA3761" s="80" t="s">
        <v>159</v>
      </c>
      <c r="AB3761" s="80" t="s">
        <v>147</v>
      </c>
      <c r="AC3761" s="80" t="s">
        <v>58</v>
      </c>
      <c r="AD3761" s="80" t="s">
        <v>26</v>
      </c>
      <c r="AE3761" s="80" t="s">
        <v>18</v>
      </c>
      <c r="AF3761" s="80" t="s">
        <v>145</v>
      </c>
      <c r="AG3761" s="80">
        <v>6485.1053659543395</v>
      </c>
      <c r="AH3761" s="80" t="s">
        <v>33</v>
      </c>
      <c r="AI3761">
        <f t="shared" si="129"/>
        <v>2021</v>
      </c>
    </row>
    <row r="3762" spans="27:35" x14ac:dyDescent="0.3">
      <c r="AA3762" s="80" t="s">
        <v>159</v>
      </c>
      <c r="AB3762" s="80" t="s">
        <v>147</v>
      </c>
      <c r="AC3762" s="80" t="s">
        <v>58</v>
      </c>
      <c r="AD3762" s="80" t="s">
        <v>26</v>
      </c>
      <c r="AE3762" s="80" t="s">
        <v>18</v>
      </c>
      <c r="AF3762" s="80" t="s">
        <v>158</v>
      </c>
      <c r="AG3762" s="80">
        <v>933.90107297897339</v>
      </c>
      <c r="AH3762" s="80" t="s">
        <v>33</v>
      </c>
      <c r="AI3762">
        <f t="shared" si="129"/>
        <v>2021</v>
      </c>
    </row>
    <row r="3763" spans="27:35" x14ac:dyDescent="0.3">
      <c r="AA3763" s="80" t="s">
        <v>159</v>
      </c>
      <c r="AB3763" s="80" t="s">
        <v>147</v>
      </c>
      <c r="AC3763" s="80" t="s">
        <v>58</v>
      </c>
      <c r="AD3763" s="80" t="s">
        <v>26</v>
      </c>
      <c r="AE3763" s="80" t="s">
        <v>19</v>
      </c>
      <c r="AF3763" s="80" t="s">
        <v>145</v>
      </c>
      <c r="AG3763" s="80">
        <v>11792.034401942044</v>
      </c>
      <c r="AH3763" s="80" t="s">
        <v>33</v>
      </c>
      <c r="AI3763">
        <f t="shared" si="129"/>
        <v>2021</v>
      </c>
    </row>
    <row r="3764" spans="27:35" x14ac:dyDescent="0.3">
      <c r="AA3764" s="80" t="s">
        <v>159</v>
      </c>
      <c r="AB3764" s="80" t="s">
        <v>147</v>
      </c>
      <c r="AC3764" s="80" t="s">
        <v>58</v>
      </c>
      <c r="AD3764" s="80" t="s">
        <v>26</v>
      </c>
      <c r="AE3764" s="80" t="s">
        <v>19</v>
      </c>
      <c r="AF3764" s="80" t="s">
        <v>158</v>
      </c>
      <c r="AG3764" s="80">
        <v>1356</v>
      </c>
      <c r="AH3764" s="80" t="s">
        <v>33</v>
      </c>
      <c r="AI3764">
        <f t="shared" si="129"/>
        <v>2021</v>
      </c>
    </row>
    <row r="3765" spans="27:35" x14ac:dyDescent="0.3">
      <c r="AA3765" s="80" t="s">
        <v>159</v>
      </c>
      <c r="AB3765" s="80" t="s">
        <v>147</v>
      </c>
      <c r="AC3765" s="80" t="s">
        <v>58</v>
      </c>
      <c r="AD3765" s="80" t="s">
        <v>26</v>
      </c>
      <c r="AE3765" s="80" t="s">
        <v>17</v>
      </c>
      <c r="AF3765" s="80" t="s">
        <v>145</v>
      </c>
      <c r="AG3765" s="80">
        <v>871.93440699577332</v>
      </c>
      <c r="AH3765" s="80" t="s">
        <v>33</v>
      </c>
      <c r="AI3765">
        <f t="shared" si="129"/>
        <v>2021</v>
      </c>
    </row>
    <row r="3766" spans="27:35" x14ac:dyDescent="0.3">
      <c r="AA3766" s="80" t="s">
        <v>159</v>
      </c>
      <c r="AB3766" s="80" t="s">
        <v>147</v>
      </c>
      <c r="AC3766" s="80" t="s">
        <v>58</v>
      </c>
      <c r="AD3766" s="80" t="s">
        <v>26</v>
      </c>
      <c r="AE3766" s="80" t="s">
        <v>17</v>
      </c>
      <c r="AF3766" s="80" t="s">
        <v>158</v>
      </c>
      <c r="AG3766" s="80">
        <v>86.966665983200073</v>
      </c>
      <c r="AH3766" s="80" t="s">
        <v>33</v>
      </c>
      <c r="AI3766">
        <f t="shared" si="129"/>
        <v>2021</v>
      </c>
    </row>
    <row r="3767" spans="27:35" x14ac:dyDescent="0.3">
      <c r="AA3767" s="80" t="s">
        <v>159</v>
      </c>
      <c r="AB3767" s="80" t="s">
        <v>147</v>
      </c>
      <c r="AC3767" s="80" t="s">
        <v>58</v>
      </c>
      <c r="AD3767" s="80" t="s">
        <v>25</v>
      </c>
      <c r="AE3767" s="80" t="s">
        <v>18</v>
      </c>
      <c r="AF3767" s="80" t="s">
        <v>145</v>
      </c>
      <c r="AG3767" s="80">
        <v>191</v>
      </c>
      <c r="AH3767" s="80" t="s">
        <v>33</v>
      </c>
      <c r="AI3767">
        <f t="shared" si="129"/>
        <v>2021</v>
      </c>
    </row>
    <row r="3768" spans="27:35" x14ac:dyDescent="0.3">
      <c r="AA3768" s="80" t="s">
        <v>159</v>
      </c>
      <c r="AB3768" s="80" t="s">
        <v>147</v>
      </c>
      <c r="AC3768" s="80" t="s">
        <v>58</v>
      </c>
      <c r="AD3768" s="80" t="s">
        <v>25</v>
      </c>
      <c r="AE3768" s="80" t="s">
        <v>18</v>
      </c>
      <c r="AF3768" s="80" t="s">
        <v>158</v>
      </c>
      <c r="AG3768" s="80">
        <v>7</v>
      </c>
      <c r="AH3768" s="80" t="s">
        <v>33</v>
      </c>
      <c r="AI3768">
        <f t="shared" si="129"/>
        <v>2021</v>
      </c>
    </row>
    <row r="3769" spans="27:35" x14ac:dyDescent="0.3">
      <c r="AA3769" s="80" t="s">
        <v>159</v>
      </c>
      <c r="AB3769" s="80" t="s">
        <v>147</v>
      </c>
      <c r="AC3769" s="80" t="s">
        <v>58</v>
      </c>
      <c r="AD3769" s="80" t="s">
        <v>25</v>
      </c>
      <c r="AE3769" s="80" t="s">
        <v>19</v>
      </c>
      <c r="AF3769" s="80" t="s">
        <v>145</v>
      </c>
      <c r="AG3769" s="80">
        <v>1673.3010739982128</v>
      </c>
      <c r="AH3769" s="80" t="s">
        <v>33</v>
      </c>
      <c r="AI3769">
        <f t="shared" si="129"/>
        <v>2021</v>
      </c>
    </row>
    <row r="3770" spans="27:35" x14ac:dyDescent="0.3">
      <c r="AA3770" s="80" t="s">
        <v>159</v>
      </c>
      <c r="AB3770" s="80" t="s">
        <v>147</v>
      </c>
      <c r="AC3770" s="80" t="s">
        <v>58</v>
      </c>
      <c r="AD3770" s="80" t="s">
        <v>25</v>
      </c>
      <c r="AE3770" s="80" t="s">
        <v>19</v>
      </c>
      <c r="AF3770" s="80" t="s">
        <v>158</v>
      </c>
      <c r="AG3770" s="80">
        <v>130</v>
      </c>
      <c r="AH3770" s="80" t="s">
        <v>33</v>
      </c>
      <c r="AI3770">
        <f t="shared" si="129"/>
        <v>2021</v>
      </c>
    </row>
    <row r="3771" spans="27:35" x14ac:dyDescent="0.3">
      <c r="AA3771" s="80" t="s">
        <v>159</v>
      </c>
      <c r="AB3771" s="80" t="s">
        <v>147</v>
      </c>
      <c r="AC3771" s="80" t="s">
        <v>58</v>
      </c>
      <c r="AD3771" s="80" t="s">
        <v>25</v>
      </c>
      <c r="AE3771" s="80" t="s">
        <v>17</v>
      </c>
      <c r="AF3771" s="80" t="s">
        <v>145</v>
      </c>
      <c r="AG3771" s="80">
        <v>864.64516097307205</v>
      </c>
      <c r="AH3771" s="80" t="s">
        <v>33</v>
      </c>
      <c r="AI3771">
        <f t="shared" si="129"/>
        <v>2021</v>
      </c>
    </row>
    <row r="3772" spans="27:35" x14ac:dyDescent="0.3">
      <c r="AA3772" s="80" t="s">
        <v>159</v>
      </c>
      <c r="AB3772" s="80" t="s">
        <v>147</v>
      </c>
      <c r="AC3772" s="80" t="s">
        <v>58</v>
      </c>
      <c r="AD3772" s="80" t="s">
        <v>25</v>
      </c>
      <c r="AE3772" s="80" t="s">
        <v>17</v>
      </c>
      <c r="AF3772" s="80" t="s">
        <v>158</v>
      </c>
      <c r="AG3772" s="80">
        <v>43</v>
      </c>
      <c r="AH3772" s="80" t="s">
        <v>33</v>
      </c>
      <c r="AI3772">
        <f t="shared" si="129"/>
        <v>2021</v>
      </c>
    </row>
    <row r="3773" spans="27:35" x14ac:dyDescent="0.3">
      <c r="AA3773" s="80" t="s">
        <v>159</v>
      </c>
      <c r="AB3773" s="80" t="s">
        <v>147</v>
      </c>
      <c r="AC3773" s="80" t="s">
        <v>58</v>
      </c>
      <c r="AD3773" s="80" t="s">
        <v>16</v>
      </c>
      <c r="AE3773" s="80" t="s">
        <v>18</v>
      </c>
      <c r="AF3773" s="80" t="s">
        <v>145</v>
      </c>
      <c r="AG3773" s="80">
        <v>13954.595358096063</v>
      </c>
      <c r="AH3773" s="80" t="s">
        <v>33</v>
      </c>
      <c r="AI3773">
        <f t="shared" si="129"/>
        <v>2021</v>
      </c>
    </row>
    <row r="3774" spans="27:35" x14ac:dyDescent="0.3">
      <c r="AA3774" s="80" t="s">
        <v>159</v>
      </c>
      <c r="AB3774" s="80" t="s">
        <v>147</v>
      </c>
      <c r="AC3774" s="80" t="s">
        <v>58</v>
      </c>
      <c r="AD3774" s="80" t="s">
        <v>16</v>
      </c>
      <c r="AE3774" s="80" t="s">
        <v>18</v>
      </c>
      <c r="AF3774" s="80" t="s">
        <v>158</v>
      </c>
      <c r="AG3774" s="80">
        <v>9</v>
      </c>
      <c r="AH3774" s="80" t="s">
        <v>33</v>
      </c>
      <c r="AI3774">
        <f t="shared" si="129"/>
        <v>2021</v>
      </c>
    </row>
    <row r="3775" spans="27:35" x14ac:dyDescent="0.3">
      <c r="AA3775" s="80" t="s">
        <v>159</v>
      </c>
      <c r="AB3775" s="80" t="s">
        <v>147</v>
      </c>
      <c r="AC3775" s="80" t="s">
        <v>58</v>
      </c>
      <c r="AD3775" s="80" t="s">
        <v>16</v>
      </c>
      <c r="AE3775" s="80" t="s">
        <v>19</v>
      </c>
      <c r="AF3775" s="80" t="s">
        <v>145</v>
      </c>
      <c r="AG3775" s="80">
        <v>9455.0053018704057</v>
      </c>
      <c r="AH3775" s="80" t="s">
        <v>33</v>
      </c>
      <c r="AI3775">
        <f t="shared" si="129"/>
        <v>2021</v>
      </c>
    </row>
    <row r="3776" spans="27:35" x14ac:dyDescent="0.3">
      <c r="AA3776" s="80" t="s">
        <v>159</v>
      </c>
      <c r="AB3776" s="80" t="s">
        <v>147</v>
      </c>
      <c r="AC3776" s="80" t="s">
        <v>58</v>
      </c>
      <c r="AD3776" s="80" t="s">
        <v>16</v>
      </c>
      <c r="AE3776" s="80" t="s">
        <v>19</v>
      </c>
      <c r="AF3776" s="80" t="s">
        <v>158</v>
      </c>
      <c r="AG3776" s="80">
        <v>3</v>
      </c>
      <c r="AH3776" s="80" t="s">
        <v>33</v>
      </c>
      <c r="AI3776">
        <f t="shared" si="129"/>
        <v>2021</v>
      </c>
    </row>
    <row r="3777" spans="27:35" x14ac:dyDescent="0.3">
      <c r="AA3777" s="80" t="s">
        <v>159</v>
      </c>
      <c r="AB3777" s="80" t="s">
        <v>147</v>
      </c>
      <c r="AC3777" s="80" t="s">
        <v>58</v>
      </c>
      <c r="AD3777" s="80" t="s">
        <v>16</v>
      </c>
      <c r="AE3777" s="80" t="s">
        <v>17</v>
      </c>
      <c r="AF3777" s="80" t="s">
        <v>145</v>
      </c>
      <c r="AG3777" s="80">
        <v>7589.3536748476326</v>
      </c>
      <c r="AH3777" s="80" t="s">
        <v>33</v>
      </c>
      <c r="AI3777">
        <f t="shared" si="129"/>
        <v>2021</v>
      </c>
    </row>
    <row r="3778" spans="27:35" x14ac:dyDescent="0.3">
      <c r="AA3778" s="80" t="s">
        <v>159</v>
      </c>
      <c r="AB3778" s="80" t="s">
        <v>147</v>
      </c>
      <c r="AC3778" s="80" t="s">
        <v>58</v>
      </c>
      <c r="AD3778" s="80" t="s">
        <v>16</v>
      </c>
      <c r="AE3778" s="80" t="s">
        <v>17</v>
      </c>
      <c r="AF3778" s="80" t="s">
        <v>158</v>
      </c>
      <c r="AG3778" s="80">
        <v>3</v>
      </c>
      <c r="AH3778" s="80" t="s">
        <v>33</v>
      </c>
      <c r="AI3778">
        <f t="shared" si="129"/>
        <v>2021</v>
      </c>
    </row>
    <row r="3779" spans="27:35" x14ac:dyDescent="0.3">
      <c r="AA3779" s="80" t="s">
        <v>159</v>
      </c>
      <c r="AB3779" s="80" t="s">
        <v>147</v>
      </c>
      <c r="AC3779" s="80" t="s">
        <v>58</v>
      </c>
      <c r="AD3779" s="80" t="s">
        <v>13</v>
      </c>
      <c r="AE3779" s="80" t="s">
        <v>5</v>
      </c>
      <c r="AF3779" s="80" t="s">
        <v>145</v>
      </c>
      <c r="AG3779" s="80">
        <v>41.932253949344158</v>
      </c>
      <c r="AH3779" s="80" t="s">
        <v>33</v>
      </c>
      <c r="AI3779">
        <f t="shared" si="129"/>
        <v>2021</v>
      </c>
    </row>
    <row r="3780" spans="27:35" x14ac:dyDescent="0.3">
      <c r="AA3780" s="80" t="s">
        <v>159</v>
      </c>
      <c r="AB3780" s="80" t="s">
        <v>147</v>
      </c>
      <c r="AC3780" s="80" t="s">
        <v>58</v>
      </c>
      <c r="AD3780" s="80" t="s">
        <v>13</v>
      </c>
      <c r="AE3780" s="80" t="s">
        <v>7</v>
      </c>
      <c r="AF3780" s="80" t="s">
        <v>145</v>
      </c>
      <c r="AG3780" s="80">
        <v>24031.385981146246</v>
      </c>
      <c r="AH3780" s="80">
        <v>0.72425709000000005</v>
      </c>
      <c r="AI3780">
        <f t="shared" si="129"/>
        <v>2021</v>
      </c>
    </row>
    <row r="3781" spans="27:35" x14ac:dyDescent="0.3">
      <c r="AA3781" s="80" t="s">
        <v>159</v>
      </c>
      <c r="AB3781" s="80" t="s">
        <v>147</v>
      </c>
      <c r="AC3781" s="80" t="s">
        <v>58</v>
      </c>
      <c r="AD3781" s="80" t="s">
        <v>13</v>
      </c>
      <c r="AE3781" s="80" t="s">
        <v>14</v>
      </c>
      <c r="AF3781" s="80" t="s">
        <v>145</v>
      </c>
      <c r="AG3781" s="80">
        <v>60739.529632333666</v>
      </c>
      <c r="AH3781" s="80">
        <v>1.05466649</v>
      </c>
      <c r="AI3781">
        <f t="shared" si="129"/>
        <v>2021</v>
      </c>
    </row>
    <row r="3782" spans="27:35" x14ac:dyDescent="0.3">
      <c r="AA3782" s="80" t="s">
        <v>159</v>
      </c>
      <c r="AB3782" s="80" t="s">
        <v>147</v>
      </c>
      <c r="AC3782" s="80" t="s">
        <v>58</v>
      </c>
      <c r="AD3782" s="80" t="s">
        <v>13</v>
      </c>
      <c r="AE3782" s="80" t="s">
        <v>6</v>
      </c>
      <c r="AF3782" s="80" t="s">
        <v>145</v>
      </c>
      <c r="AG3782" s="80">
        <v>383.56989097595215</v>
      </c>
      <c r="AH3782" s="80" t="s">
        <v>33</v>
      </c>
      <c r="AI3782">
        <f t="shared" si="129"/>
        <v>2021</v>
      </c>
    </row>
    <row r="3783" spans="27:35" x14ac:dyDescent="0.3">
      <c r="AA3783" s="80" t="s">
        <v>159</v>
      </c>
      <c r="AB3783" s="80" t="s">
        <v>147</v>
      </c>
      <c r="AC3783" s="80" t="s">
        <v>58</v>
      </c>
      <c r="AD3783" s="80" t="s">
        <v>15</v>
      </c>
      <c r="AE3783" s="80" t="s">
        <v>14</v>
      </c>
      <c r="AF3783" s="80" t="s">
        <v>145</v>
      </c>
      <c r="AG3783" s="80">
        <v>43474.633265119046</v>
      </c>
      <c r="AH3783" s="80">
        <v>0.99181406000000005</v>
      </c>
      <c r="AI3783">
        <f t="shared" si="129"/>
        <v>2021</v>
      </c>
    </row>
    <row r="3784" spans="27:35" x14ac:dyDescent="0.3">
      <c r="AA3784" s="80" t="s">
        <v>159</v>
      </c>
      <c r="AB3784" s="80" t="s">
        <v>147</v>
      </c>
      <c r="AC3784" s="80" t="s">
        <v>58</v>
      </c>
      <c r="AD3784" s="80" t="s">
        <v>15</v>
      </c>
      <c r="AE3784" s="80" t="s">
        <v>12</v>
      </c>
      <c r="AF3784" s="80" t="s">
        <v>145</v>
      </c>
      <c r="AG3784" s="80">
        <v>1977.3236530385911</v>
      </c>
      <c r="AH3784" s="80">
        <v>0.54705490000000001</v>
      </c>
      <c r="AI3784">
        <f t="shared" si="129"/>
        <v>2021</v>
      </c>
    </row>
    <row r="3785" spans="27:35" x14ac:dyDescent="0.3">
      <c r="AA3785" s="80" t="s">
        <v>159</v>
      </c>
      <c r="AB3785" s="80" t="s">
        <v>147</v>
      </c>
      <c r="AC3785" s="80" t="s">
        <v>58</v>
      </c>
      <c r="AD3785" s="80" t="s">
        <v>4</v>
      </c>
      <c r="AE3785" s="80" t="s">
        <v>5</v>
      </c>
      <c r="AF3785" s="80" t="s">
        <v>145</v>
      </c>
      <c r="AG3785" s="80">
        <v>10207.18336859718</v>
      </c>
      <c r="AH3785" s="80" t="s">
        <v>33</v>
      </c>
      <c r="AI3785">
        <f t="shared" si="129"/>
        <v>2021</v>
      </c>
    </row>
    <row r="3786" spans="27:35" x14ac:dyDescent="0.3">
      <c r="AA3786" s="80" t="s">
        <v>159</v>
      </c>
      <c r="AB3786" s="80" t="s">
        <v>147</v>
      </c>
      <c r="AC3786" s="80" t="s">
        <v>58</v>
      </c>
      <c r="AD3786" s="80" t="s">
        <v>4</v>
      </c>
      <c r="AE3786" s="80" t="s">
        <v>7</v>
      </c>
      <c r="AF3786" s="80" t="s">
        <v>145</v>
      </c>
      <c r="AG3786" s="80">
        <v>623089.57088894397</v>
      </c>
      <c r="AH3786" s="80">
        <v>0.82442636000000002</v>
      </c>
      <c r="AI3786">
        <f t="shared" ref="AI3786:AI3849" si="130">VALUE(LEFT(AA3786,4))</f>
        <v>2021</v>
      </c>
    </row>
    <row r="3787" spans="27:35" x14ac:dyDescent="0.3">
      <c r="AA3787" s="80" t="s">
        <v>159</v>
      </c>
      <c r="AB3787" s="80" t="s">
        <v>147</v>
      </c>
      <c r="AC3787" s="80" t="s">
        <v>58</v>
      </c>
      <c r="AD3787" s="80" t="s">
        <v>4</v>
      </c>
      <c r="AE3787" s="80" t="s">
        <v>8</v>
      </c>
      <c r="AF3787" s="80" t="s">
        <v>145</v>
      </c>
      <c r="AG3787" s="80">
        <v>308496.5821191147</v>
      </c>
      <c r="AH3787" s="80">
        <v>1.3750767500000001</v>
      </c>
      <c r="AI3787">
        <f t="shared" si="130"/>
        <v>2021</v>
      </c>
    </row>
    <row r="3788" spans="27:35" x14ac:dyDescent="0.3">
      <c r="AA3788" s="80" t="s">
        <v>159</v>
      </c>
      <c r="AB3788" s="80" t="s">
        <v>147</v>
      </c>
      <c r="AC3788" s="80" t="s">
        <v>58</v>
      </c>
      <c r="AD3788" s="80" t="s">
        <v>4</v>
      </c>
      <c r="AE3788" s="80" t="s">
        <v>9</v>
      </c>
      <c r="AF3788" s="80" t="s">
        <v>145</v>
      </c>
      <c r="AG3788" s="80">
        <v>186928.60623812675</v>
      </c>
      <c r="AH3788" s="80">
        <v>0.93308844000000002</v>
      </c>
      <c r="AI3788">
        <f t="shared" si="130"/>
        <v>2021</v>
      </c>
    </row>
    <row r="3789" spans="27:35" x14ac:dyDescent="0.3">
      <c r="AA3789" s="80" t="s">
        <v>159</v>
      </c>
      <c r="AB3789" s="80" t="s">
        <v>147</v>
      </c>
      <c r="AC3789" s="80" t="s">
        <v>58</v>
      </c>
      <c r="AD3789" s="80" t="s">
        <v>4</v>
      </c>
      <c r="AE3789" s="80" t="s">
        <v>6</v>
      </c>
      <c r="AF3789" s="80" t="s">
        <v>145</v>
      </c>
      <c r="AG3789" s="80">
        <v>39207.634216930717</v>
      </c>
      <c r="AH3789" s="80" t="s">
        <v>33</v>
      </c>
      <c r="AI3789">
        <f t="shared" si="130"/>
        <v>2021</v>
      </c>
    </row>
    <row r="3790" spans="27:35" x14ac:dyDescent="0.3">
      <c r="AA3790" s="80" t="s">
        <v>159</v>
      </c>
      <c r="AB3790" s="80" t="s">
        <v>147</v>
      </c>
      <c r="AC3790" s="80" t="s">
        <v>58</v>
      </c>
      <c r="AD3790" s="80" t="s">
        <v>4</v>
      </c>
      <c r="AE3790" s="80" t="s">
        <v>10</v>
      </c>
      <c r="AF3790" s="80" t="s">
        <v>145</v>
      </c>
      <c r="AG3790" s="80">
        <v>7075.0321897678077</v>
      </c>
      <c r="AH3790" s="80">
        <v>2.6731411600000001</v>
      </c>
      <c r="AI3790">
        <f t="shared" si="130"/>
        <v>2021</v>
      </c>
    </row>
    <row r="3791" spans="27:35" x14ac:dyDescent="0.3">
      <c r="AA3791" s="80" t="s">
        <v>159</v>
      </c>
      <c r="AB3791" s="80" t="s">
        <v>147</v>
      </c>
      <c r="AC3791" s="80" t="s">
        <v>58</v>
      </c>
      <c r="AD3791" s="80" t="s">
        <v>11</v>
      </c>
      <c r="AE3791" s="80" t="s">
        <v>8</v>
      </c>
      <c r="AF3791" s="80" t="s">
        <v>145</v>
      </c>
      <c r="AG3791" s="80">
        <v>64558.72126192227</v>
      </c>
      <c r="AH3791" s="80">
        <v>1.0153037600000001</v>
      </c>
      <c r="AI3791">
        <f t="shared" si="130"/>
        <v>2021</v>
      </c>
    </row>
    <row r="3792" spans="27:35" x14ac:dyDescent="0.3">
      <c r="AA3792" s="80" t="s">
        <v>159</v>
      </c>
      <c r="AB3792" s="80" t="s">
        <v>147</v>
      </c>
      <c r="AC3792" s="80" t="s">
        <v>58</v>
      </c>
      <c r="AD3792" s="80" t="s">
        <v>11</v>
      </c>
      <c r="AE3792" s="80" t="s">
        <v>9</v>
      </c>
      <c r="AF3792" s="80" t="s">
        <v>145</v>
      </c>
      <c r="AG3792" s="80">
        <v>18493.11392397061</v>
      </c>
      <c r="AH3792" s="80">
        <v>0.74286514000000003</v>
      </c>
      <c r="AI3792">
        <f t="shared" si="130"/>
        <v>2021</v>
      </c>
    </row>
    <row r="3793" spans="27:35" x14ac:dyDescent="0.3">
      <c r="AA3793" s="80" t="s">
        <v>159</v>
      </c>
      <c r="AB3793" s="80" t="s">
        <v>147</v>
      </c>
      <c r="AC3793" s="80" t="s">
        <v>58</v>
      </c>
      <c r="AD3793" s="80" t="s">
        <v>11</v>
      </c>
      <c r="AE3793" s="80" t="s">
        <v>10</v>
      </c>
      <c r="AF3793" s="80" t="s">
        <v>145</v>
      </c>
      <c r="AG3793" s="80">
        <v>1029.933331027627</v>
      </c>
      <c r="AH3793" s="80">
        <v>1.8982205999999999</v>
      </c>
      <c r="AI3793">
        <f t="shared" si="130"/>
        <v>2021</v>
      </c>
    </row>
    <row r="3794" spans="27:35" x14ac:dyDescent="0.3">
      <c r="AA3794" s="80" t="s">
        <v>159</v>
      </c>
      <c r="AB3794" s="80" t="s">
        <v>147</v>
      </c>
      <c r="AC3794" s="80" t="s">
        <v>58</v>
      </c>
      <c r="AD3794" s="80" t="s">
        <v>11</v>
      </c>
      <c r="AE3794" s="80" t="s">
        <v>12</v>
      </c>
      <c r="AF3794" s="80" t="s">
        <v>145</v>
      </c>
      <c r="AG3794" s="80">
        <v>8203.6010671406984</v>
      </c>
      <c r="AH3794" s="80">
        <v>0.69895138000000001</v>
      </c>
      <c r="AI3794">
        <f t="shared" si="130"/>
        <v>2021</v>
      </c>
    </row>
    <row r="3795" spans="27:35" x14ac:dyDescent="0.3">
      <c r="AA3795" s="80" t="s">
        <v>159</v>
      </c>
      <c r="AB3795" s="80" t="s">
        <v>147</v>
      </c>
      <c r="AC3795" s="80" t="s">
        <v>59</v>
      </c>
      <c r="AD3795" s="80" t="s">
        <v>27</v>
      </c>
      <c r="AE3795" s="80" t="s">
        <v>28</v>
      </c>
      <c r="AF3795" s="80" t="s">
        <v>145</v>
      </c>
      <c r="AG3795" s="80">
        <v>248</v>
      </c>
      <c r="AH3795" s="80" t="s">
        <v>33</v>
      </c>
      <c r="AI3795">
        <f t="shared" si="130"/>
        <v>2021</v>
      </c>
    </row>
    <row r="3796" spans="27:35" x14ac:dyDescent="0.3">
      <c r="AA3796" s="80" t="s">
        <v>159</v>
      </c>
      <c r="AB3796" s="80" t="s">
        <v>147</v>
      </c>
      <c r="AC3796" s="80" t="s">
        <v>59</v>
      </c>
      <c r="AD3796" s="80" t="s">
        <v>20</v>
      </c>
      <c r="AE3796" s="80" t="s">
        <v>5</v>
      </c>
      <c r="AF3796" s="80" t="s">
        <v>145</v>
      </c>
      <c r="AG3796" s="80">
        <v>29</v>
      </c>
      <c r="AH3796" s="80" t="s">
        <v>33</v>
      </c>
      <c r="AI3796">
        <f t="shared" si="130"/>
        <v>2021</v>
      </c>
    </row>
    <row r="3797" spans="27:35" x14ac:dyDescent="0.3">
      <c r="AA3797" s="80" t="s">
        <v>159</v>
      </c>
      <c r="AB3797" s="80" t="s">
        <v>147</v>
      </c>
      <c r="AC3797" s="80" t="s">
        <v>59</v>
      </c>
      <c r="AD3797" s="80" t="s">
        <v>20</v>
      </c>
      <c r="AE3797" s="80" t="s">
        <v>7</v>
      </c>
      <c r="AF3797" s="80" t="s">
        <v>145</v>
      </c>
      <c r="AG3797" s="80">
        <v>11032.087091006339</v>
      </c>
      <c r="AH3797" s="80" t="s">
        <v>33</v>
      </c>
      <c r="AI3797">
        <f t="shared" si="130"/>
        <v>2021</v>
      </c>
    </row>
    <row r="3798" spans="27:35" x14ac:dyDescent="0.3">
      <c r="AA3798" s="80" t="s">
        <v>159</v>
      </c>
      <c r="AB3798" s="80" t="s">
        <v>147</v>
      </c>
      <c r="AC3798" s="80" t="s">
        <v>59</v>
      </c>
      <c r="AD3798" s="80" t="s">
        <v>20</v>
      </c>
      <c r="AE3798" s="80" t="s">
        <v>14</v>
      </c>
      <c r="AF3798" s="80" t="s">
        <v>145</v>
      </c>
      <c r="AG3798" s="80">
        <v>3139.4913940019906</v>
      </c>
      <c r="AH3798" s="80" t="s">
        <v>33</v>
      </c>
      <c r="AI3798">
        <f t="shared" si="130"/>
        <v>2021</v>
      </c>
    </row>
    <row r="3799" spans="27:35" x14ac:dyDescent="0.3">
      <c r="AA3799" s="80" t="s">
        <v>159</v>
      </c>
      <c r="AB3799" s="80" t="s">
        <v>147</v>
      </c>
      <c r="AC3799" s="80" t="s">
        <v>59</v>
      </c>
      <c r="AD3799" s="80" t="s">
        <v>20</v>
      </c>
      <c r="AE3799" s="80" t="s">
        <v>6</v>
      </c>
      <c r="AF3799" s="80" t="s">
        <v>145</v>
      </c>
      <c r="AG3799" s="80">
        <v>455.96774101257324</v>
      </c>
      <c r="AH3799" s="80" t="s">
        <v>33</v>
      </c>
      <c r="AI3799">
        <f t="shared" si="130"/>
        <v>2021</v>
      </c>
    </row>
    <row r="3800" spans="27:35" x14ac:dyDescent="0.3">
      <c r="AA3800" s="80" t="s">
        <v>159</v>
      </c>
      <c r="AB3800" s="80" t="s">
        <v>147</v>
      </c>
      <c r="AC3800" s="80" t="s">
        <v>59</v>
      </c>
      <c r="AD3800" s="80" t="s">
        <v>24</v>
      </c>
      <c r="AE3800" s="80" t="s">
        <v>22</v>
      </c>
      <c r="AF3800" s="80" t="s">
        <v>145</v>
      </c>
      <c r="AG3800" s="80">
        <v>505.12903200089931</v>
      </c>
      <c r="AH3800" s="80" t="s">
        <v>33</v>
      </c>
      <c r="AI3800">
        <f t="shared" si="130"/>
        <v>2021</v>
      </c>
    </row>
    <row r="3801" spans="27:35" x14ac:dyDescent="0.3">
      <c r="AA3801" s="80" t="s">
        <v>159</v>
      </c>
      <c r="AB3801" s="80" t="s">
        <v>147</v>
      </c>
      <c r="AC3801" s="80" t="s">
        <v>59</v>
      </c>
      <c r="AD3801" s="80" t="s">
        <v>24</v>
      </c>
      <c r="AE3801" s="80" t="s">
        <v>23</v>
      </c>
      <c r="AF3801" s="80" t="s">
        <v>145</v>
      </c>
      <c r="AG3801" s="80">
        <v>277.96774101257324</v>
      </c>
      <c r="AH3801" s="80" t="s">
        <v>33</v>
      </c>
      <c r="AI3801">
        <f t="shared" si="130"/>
        <v>2021</v>
      </c>
    </row>
    <row r="3802" spans="27:35" x14ac:dyDescent="0.3">
      <c r="AA3802" s="80" t="s">
        <v>159</v>
      </c>
      <c r="AB3802" s="80" t="s">
        <v>147</v>
      </c>
      <c r="AC3802" s="80" t="s">
        <v>59</v>
      </c>
      <c r="AD3802" s="80" t="s">
        <v>116</v>
      </c>
      <c r="AE3802" s="80" t="s">
        <v>22</v>
      </c>
      <c r="AF3802" s="80" t="s">
        <v>145</v>
      </c>
      <c r="AG3802" s="80">
        <v>1096.6838650107384</v>
      </c>
      <c r="AH3802" s="80" t="s">
        <v>33</v>
      </c>
      <c r="AI3802">
        <f t="shared" si="130"/>
        <v>2021</v>
      </c>
    </row>
    <row r="3803" spans="27:35" x14ac:dyDescent="0.3">
      <c r="AA3803" s="80" t="s">
        <v>159</v>
      </c>
      <c r="AB3803" s="80" t="s">
        <v>147</v>
      </c>
      <c r="AC3803" s="80" t="s">
        <v>59</v>
      </c>
      <c r="AD3803" s="80" t="s">
        <v>116</v>
      </c>
      <c r="AE3803" s="80" t="s">
        <v>23</v>
      </c>
      <c r="AF3803" s="80" t="s">
        <v>145</v>
      </c>
      <c r="AG3803" s="80">
        <v>875.63548099994659</v>
      </c>
      <c r="AH3803" s="80" t="s">
        <v>33</v>
      </c>
      <c r="AI3803">
        <f t="shared" si="130"/>
        <v>2021</v>
      </c>
    </row>
    <row r="3804" spans="27:35" x14ac:dyDescent="0.3">
      <c r="AA3804" s="80" t="s">
        <v>159</v>
      </c>
      <c r="AB3804" s="80" t="s">
        <v>147</v>
      </c>
      <c r="AC3804" s="80" t="s">
        <v>59</v>
      </c>
      <c r="AD3804" s="80" t="s">
        <v>26</v>
      </c>
      <c r="AE3804" s="80" t="s">
        <v>18</v>
      </c>
      <c r="AF3804" s="80" t="s">
        <v>145</v>
      </c>
      <c r="AG3804" s="80">
        <v>4879.8999959155917</v>
      </c>
      <c r="AH3804" s="80" t="s">
        <v>33</v>
      </c>
      <c r="AI3804">
        <f t="shared" si="130"/>
        <v>2021</v>
      </c>
    </row>
    <row r="3805" spans="27:35" x14ac:dyDescent="0.3">
      <c r="AA3805" s="80" t="s">
        <v>159</v>
      </c>
      <c r="AB3805" s="80" t="s">
        <v>147</v>
      </c>
      <c r="AC3805" s="80" t="s">
        <v>59</v>
      </c>
      <c r="AD3805" s="80" t="s">
        <v>26</v>
      </c>
      <c r="AE3805" s="80" t="s">
        <v>18</v>
      </c>
      <c r="AF3805" s="80" t="s">
        <v>158</v>
      </c>
      <c r="AG3805" s="80">
        <v>1153.8666639328003</v>
      </c>
      <c r="AH3805" s="80" t="s">
        <v>33</v>
      </c>
      <c r="AI3805">
        <f t="shared" si="130"/>
        <v>2021</v>
      </c>
    </row>
    <row r="3806" spans="27:35" x14ac:dyDescent="0.3">
      <c r="AA3806" s="80" t="s">
        <v>159</v>
      </c>
      <c r="AB3806" s="80" t="s">
        <v>147</v>
      </c>
      <c r="AC3806" s="80" t="s">
        <v>59</v>
      </c>
      <c r="AD3806" s="80" t="s">
        <v>26</v>
      </c>
      <c r="AE3806" s="80" t="s">
        <v>19</v>
      </c>
      <c r="AF3806" s="80" t="s">
        <v>145</v>
      </c>
      <c r="AG3806" s="80">
        <v>7951.0580579265952</v>
      </c>
      <c r="AH3806" s="80" t="s">
        <v>33</v>
      </c>
      <c r="AI3806">
        <f t="shared" si="130"/>
        <v>2021</v>
      </c>
    </row>
    <row r="3807" spans="27:35" x14ac:dyDescent="0.3">
      <c r="AA3807" s="80" t="s">
        <v>159</v>
      </c>
      <c r="AB3807" s="80" t="s">
        <v>147</v>
      </c>
      <c r="AC3807" s="80" t="s">
        <v>59</v>
      </c>
      <c r="AD3807" s="80" t="s">
        <v>26</v>
      </c>
      <c r="AE3807" s="80" t="s">
        <v>19</v>
      </c>
      <c r="AF3807" s="80" t="s">
        <v>158</v>
      </c>
      <c r="AG3807" s="80">
        <v>1353.9344069957733</v>
      </c>
      <c r="AH3807" s="80" t="s">
        <v>33</v>
      </c>
      <c r="AI3807">
        <f t="shared" si="130"/>
        <v>2021</v>
      </c>
    </row>
    <row r="3808" spans="27:35" x14ac:dyDescent="0.3">
      <c r="AA3808" s="80" t="s">
        <v>159</v>
      </c>
      <c r="AB3808" s="80" t="s">
        <v>147</v>
      </c>
      <c r="AC3808" s="80" t="s">
        <v>59</v>
      </c>
      <c r="AD3808" s="80" t="s">
        <v>26</v>
      </c>
      <c r="AE3808" s="80" t="s">
        <v>17</v>
      </c>
      <c r="AF3808" s="80" t="s">
        <v>145</v>
      </c>
      <c r="AG3808" s="80">
        <v>652.12903200089931</v>
      </c>
      <c r="AH3808" s="80" t="s">
        <v>33</v>
      </c>
      <c r="AI3808">
        <f t="shared" si="130"/>
        <v>2021</v>
      </c>
    </row>
    <row r="3809" spans="27:35" x14ac:dyDescent="0.3">
      <c r="AA3809" s="80" t="s">
        <v>159</v>
      </c>
      <c r="AB3809" s="80" t="s">
        <v>147</v>
      </c>
      <c r="AC3809" s="80" t="s">
        <v>59</v>
      </c>
      <c r="AD3809" s="80" t="s">
        <v>26</v>
      </c>
      <c r="AE3809" s="80" t="s">
        <v>17</v>
      </c>
      <c r="AF3809" s="80" t="s">
        <v>158</v>
      </c>
      <c r="AG3809" s="80">
        <v>98</v>
      </c>
      <c r="AH3809" s="80" t="s">
        <v>33</v>
      </c>
      <c r="AI3809">
        <f t="shared" si="130"/>
        <v>2021</v>
      </c>
    </row>
    <row r="3810" spans="27:35" x14ac:dyDescent="0.3">
      <c r="AA3810" s="80" t="s">
        <v>159</v>
      </c>
      <c r="AB3810" s="80" t="s">
        <v>147</v>
      </c>
      <c r="AC3810" s="80" t="s">
        <v>59</v>
      </c>
      <c r="AD3810" s="80" t="s">
        <v>25</v>
      </c>
      <c r="AE3810" s="80" t="s">
        <v>18</v>
      </c>
      <c r="AF3810" s="80" t="s">
        <v>145</v>
      </c>
      <c r="AG3810" s="80">
        <v>91</v>
      </c>
      <c r="AH3810" s="80" t="s">
        <v>33</v>
      </c>
      <c r="AI3810">
        <f t="shared" si="130"/>
        <v>2021</v>
      </c>
    </row>
    <row r="3811" spans="27:35" x14ac:dyDescent="0.3">
      <c r="AA3811" s="80" t="s">
        <v>159</v>
      </c>
      <c r="AB3811" s="80" t="s">
        <v>147</v>
      </c>
      <c r="AC3811" s="80" t="s">
        <v>59</v>
      </c>
      <c r="AD3811" s="80" t="s">
        <v>25</v>
      </c>
      <c r="AE3811" s="80" t="s">
        <v>18</v>
      </c>
      <c r="AF3811" s="80" t="s">
        <v>158</v>
      </c>
      <c r="AG3811" s="80">
        <v>4</v>
      </c>
      <c r="AH3811" s="80" t="s">
        <v>33</v>
      </c>
      <c r="AI3811">
        <f t="shared" si="130"/>
        <v>2021</v>
      </c>
    </row>
    <row r="3812" spans="27:35" x14ac:dyDescent="0.3">
      <c r="AA3812" s="80" t="s">
        <v>159</v>
      </c>
      <c r="AB3812" s="80" t="s">
        <v>147</v>
      </c>
      <c r="AC3812" s="80" t="s">
        <v>59</v>
      </c>
      <c r="AD3812" s="80" t="s">
        <v>25</v>
      </c>
      <c r="AE3812" s="80" t="s">
        <v>19</v>
      </c>
      <c r="AF3812" s="80" t="s">
        <v>145</v>
      </c>
      <c r="AG3812" s="80">
        <v>926.96774101257324</v>
      </c>
      <c r="AH3812" s="80" t="s">
        <v>33</v>
      </c>
      <c r="AI3812">
        <f t="shared" si="130"/>
        <v>2021</v>
      </c>
    </row>
    <row r="3813" spans="27:35" x14ac:dyDescent="0.3">
      <c r="AA3813" s="80" t="s">
        <v>159</v>
      </c>
      <c r="AB3813" s="80" t="s">
        <v>147</v>
      </c>
      <c r="AC3813" s="80" t="s">
        <v>59</v>
      </c>
      <c r="AD3813" s="80" t="s">
        <v>25</v>
      </c>
      <c r="AE3813" s="80" t="s">
        <v>19</v>
      </c>
      <c r="AF3813" s="80" t="s">
        <v>158</v>
      </c>
      <c r="AG3813" s="80">
        <v>96</v>
      </c>
      <c r="AH3813" s="80" t="s">
        <v>33</v>
      </c>
      <c r="AI3813">
        <f t="shared" si="130"/>
        <v>2021</v>
      </c>
    </row>
    <row r="3814" spans="27:35" x14ac:dyDescent="0.3">
      <c r="AA3814" s="80" t="s">
        <v>159</v>
      </c>
      <c r="AB3814" s="80" t="s">
        <v>147</v>
      </c>
      <c r="AC3814" s="80" t="s">
        <v>59</v>
      </c>
      <c r="AD3814" s="80" t="s">
        <v>25</v>
      </c>
      <c r="AE3814" s="80" t="s">
        <v>17</v>
      </c>
      <c r="AF3814" s="80" t="s">
        <v>145</v>
      </c>
      <c r="AG3814" s="80">
        <v>461.96774101257324</v>
      </c>
      <c r="AH3814" s="80" t="s">
        <v>33</v>
      </c>
      <c r="AI3814">
        <f t="shared" si="130"/>
        <v>2021</v>
      </c>
    </row>
    <row r="3815" spans="27:35" x14ac:dyDescent="0.3">
      <c r="AA3815" s="80" t="s">
        <v>159</v>
      </c>
      <c r="AB3815" s="80" t="s">
        <v>147</v>
      </c>
      <c r="AC3815" s="80" t="s">
        <v>59</v>
      </c>
      <c r="AD3815" s="80" t="s">
        <v>25</v>
      </c>
      <c r="AE3815" s="80" t="s">
        <v>17</v>
      </c>
      <c r="AF3815" s="80" t="s">
        <v>158</v>
      </c>
      <c r="AG3815" s="80">
        <v>24</v>
      </c>
      <c r="AH3815" s="80" t="s">
        <v>33</v>
      </c>
      <c r="AI3815">
        <f t="shared" si="130"/>
        <v>2021</v>
      </c>
    </row>
    <row r="3816" spans="27:35" x14ac:dyDescent="0.3">
      <c r="AA3816" s="80" t="s">
        <v>159</v>
      </c>
      <c r="AB3816" s="80" t="s">
        <v>147</v>
      </c>
      <c r="AC3816" s="80" t="s">
        <v>59</v>
      </c>
      <c r="AD3816" s="80" t="s">
        <v>16</v>
      </c>
      <c r="AE3816" s="80" t="s">
        <v>18</v>
      </c>
      <c r="AF3816" s="80" t="s">
        <v>145</v>
      </c>
      <c r="AG3816" s="80">
        <v>10161.604088313878</v>
      </c>
      <c r="AH3816" s="80" t="s">
        <v>33</v>
      </c>
      <c r="AI3816">
        <f t="shared" si="130"/>
        <v>2021</v>
      </c>
    </row>
    <row r="3817" spans="27:35" x14ac:dyDescent="0.3">
      <c r="AA3817" s="80" t="s">
        <v>159</v>
      </c>
      <c r="AB3817" s="80" t="s">
        <v>147</v>
      </c>
      <c r="AC3817" s="80" t="s">
        <v>59</v>
      </c>
      <c r="AD3817" s="80" t="s">
        <v>16</v>
      </c>
      <c r="AE3817" s="80" t="s">
        <v>18</v>
      </c>
      <c r="AF3817" s="80" t="s">
        <v>158</v>
      </c>
      <c r="AG3817" s="80">
        <v>6</v>
      </c>
      <c r="AH3817" s="80" t="s">
        <v>33</v>
      </c>
      <c r="AI3817">
        <f t="shared" si="130"/>
        <v>2021</v>
      </c>
    </row>
    <row r="3818" spans="27:35" x14ac:dyDescent="0.3">
      <c r="AA3818" s="80" t="s">
        <v>159</v>
      </c>
      <c r="AB3818" s="80" t="s">
        <v>147</v>
      </c>
      <c r="AC3818" s="80" t="s">
        <v>59</v>
      </c>
      <c r="AD3818" s="80" t="s">
        <v>16</v>
      </c>
      <c r="AE3818" s="80" t="s">
        <v>19</v>
      </c>
      <c r="AF3818" s="80" t="s">
        <v>145</v>
      </c>
      <c r="AG3818" s="80">
        <v>6726.3064200207591</v>
      </c>
      <c r="AH3818" s="80" t="s">
        <v>33</v>
      </c>
      <c r="AI3818">
        <f t="shared" si="130"/>
        <v>2021</v>
      </c>
    </row>
    <row r="3819" spans="27:35" x14ac:dyDescent="0.3">
      <c r="AA3819" s="80" t="s">
        <v>159</v>
      </c>
      <c r="AB3819" s="80" t="s">
        <v>147</v>
      </c>
      <c r="AC3819" s="80" t="s">
        <v>59</v>
      </c>
      <c r="AD3819" s="80" t="s">
        <v>16</v>
      </c>
      <c r="AE3819" s="80" t="s">
        <v>19</v>
      </c>
      <c r="AF3819" s="80" t="s">
        <v>158</v>
      </c>
      <c r="AG3819" s="80">
        <v>3</v>
      </c>
      <c r="AH3819" s="80" t="s">
        <v>33</v>
      </c>
      <c r="AI3819">
        <f t="shared" si="130"/>
        <v>2021</v>
      </c>
    </row>
    <row r="3820" spans="27:35" x14ac:dyDescent="0.3">
      <c r="AA3820" s="80" t="s">
        <v>159</v>
      </c>
      <c r="AB3820" s="80" t="s">
        <v>147</v>
      </c>
      <c r="AC3820" s="80" t="s">
        <v>59</v>
      </c>
      <c r="AD3820" s="80" t="s">
        <v>16</v>
      </c>
      <c r="AE3820" s="80" t="s">
        <v>17</v>
      </c>
      <c r="AF3820" s="80" t="s">
        <v>145</v>
      </c>
      <c r="AG3820" s="80">
        <v>4311.4128558672965</v>
      </c>
      <c r="AH3820" s="80" t="s">
        <v>33</v>
      </c>
      <c r="AI3820">
        <f t="shared" si="130"/>
        <v>2021</v>
      </c>
    </row>
    <row r="3821" spans="27:35" x14ac:dyDescent="0.3">
      <c r="AA3821" s="80" t="s">
        <v>159</v>
      </c>
      <c r="AB3821" s="80" t="s">
        <v>147</v>
      </c>
      <c r="AC3821" s="80" t="s">
        <v>59</v>
      </c>
      <c r="AD3821" s="80" t="s">
        <v>16</v>
      </c>
      <c r="AE3821" s="80" t="s">
        <v>17</v>
      </c>
      <c r="AF3821" s="80" t="s">
        <v>158</v>
      </c>
      <c r="AG3821" s="80">
        <v>3</v>
      </c>
      <c r="AH3821" s="80" t="s">
        <v>33</v>
      </c>
      <c r="AI3821">
        <f t="shared" si="130"/>
        <v>2021</v>
      </c>
    </row>
    <row r="3822" spans="27:35" x14ac:dyDescent="0.3">
      <c r="AA3822" s="80" t="s">
        <v>159</v>
      </c>
      <c r="AB3822" s="80" t="s">
        <v>147</v>
      </c>
      <c r="AC3822" s="80" t="s">
        <v>59</v>
      </c>
      <c r="AD3822" s="80" t="s">
        <v>13</v>
      </c>
      <c r="AE3822" s="80" t="s">
        <v>5</v>
      </c>
      <c r="AF3822" s="80" t="s">
        <v>145</v>
      </c>
      <c r="AG3822" s="80">
        <v>30.733332991600037</v>
      </c>
      <c r="AH3822" s="80" t="s">
        <v>33</v>
      </c>
      <c r="AI3822">
        <f t="shared" si="130"/>
        <v>2021</v>
      </c>
    </row>
    <row r="3823" spans="27:35" x14ac:dyDescent="0.3">
      <c r="AA3823" s="80" t="s">
        <v>159</v>
      </c>
      <c r="AB3823" s="80" t="s">
        <v>147</v>
      </c>
      <c r="AC3823" s="80" t="s">
        <v>59</v>
      </c>
      <c r="AD3823" s="80" t="s">
        <v>13</v>
      </c>
      <c r="AE3823" s="80" t="s">
        <v>7</v>
      </c>
      <c r="AF3823" s="80" t="s">
        <v>145</v>
      </c>
      <c r="AG3823" s="80">
        <v>7752.8924649842083</v>
      </c>
      <c r="AH3823" s="80">
        <v>0.75243684</v>
      </c>
      <c r="AI3823">
        <f t="shared" si="130"/>
        <v>2021</v>
      </c>
    </row>
    <row r="3824" spans="27:35" x14ac:dyDescent="0.3">
      <c r="AA3824" s="80" t="s">
        <v>159</v>
      </c>
      <c r="AB3824" s="80" t="s">
        <v>147</v>
      </c>
      <c r="AC3824" s="80" t="s">
        <v>59</v>
      </c>
      <c r="AD3824" s="80" t="s">
        <v>13</v>
      </c>
      <c r="AE3824" s="80" t="s">
        <v>14</v>
      </c>
      <c r="AF3824" s="80" t="s">
        <v>145</v>
      </c>
      <c r="AG3824" s="80">
        <v>27060.214755255729</v>
      </c>
      <c r="AH3824" s="80">
        <v>1.10998497</v>
      </c>
      <c r="AI3824">
        <f t="shared" si="130"/>
        <v>2021</v>
      </c>
    </row>
    <row r="3825" spans="27:35" x14ac:dyDescent="0.3">
      <c r="AA3825" s="80" t="s">
        <v>159</v>
      </c>
      <c r="AB3825" s="80" t="s">
        <v>147</v>
      </c>
      <c r="AC3825" s="80" t="s">
        <v>59</v>
      </c>
      <c r="AD3825" s="80" t="s">
        <v>13</v>
      </c>
      <c r="AE3825" s="80" t="s">
        <v>14</v>
      </c>
      <c r="AF3825" s="80" t="s">
        <v>158</v>
      </c>
      <c r="AG3825" s="80">
        <v>3</v>
      </c>
      <c r="AH3825" s="80" t="s">
        <v>33</v>
      </c>
      <c r="AI3825">
        <f t="shared" si="130"/>
        <v>2021</v>
      </c>
    </row>
    <row r="3826" spans="27:35" x14ac:dyDescent="0.3">
      <c r="AA3826" s="80" t="s">
        <v>159</v>
      </c>
      <c r="AB3826" s="80" t="s">
        <v>147</v>
      </c>
      <c r="AC3826" s="80" t="s">
        <v>59</v>
      </c>
      <c r="AD3826" s="80" t="s">
        <v>13</v>
      </c>
      <c r="AE3826" s="80" t="s">
        <v>6</v>
      </c>
      <c r="AF3826" s="80" t="s">
        <v>145</v>
      </c>
      <c r="AG3826" s="80">
        <v>163</v>
      </c>
      <c r="AH3826" s="80" t="s">
        <v>33</v>
      </c>
      <c r="AI3826">
        <f t="shared" si="130"/>
        <v>2021</v>
      </c>
    </row>
    <row r="3827" spans="27:35" x14ac:dyDescent="0.3">
      <c r="AA3827" s="80" t="s">
        <v>159</v>
      </c>
      <c r="AB3827" s="80" t="s">
        <v>147</v>
      </c>
      <c r="AC3827" s="80" t="s">
        <v>59</v>
      </c>
      <c r="AD3827" s="80" t="s">
        <v>15</v>
      </c>
      <c r="AE3827" s="80" t="s">
        <v>14</v>
      </c>
      <c r="AF3827" s="80" t="s">
        <v>145</v>
      </c>
      <c r="AG3827" s="80">
        <v>17741.878467150033</v>
      </c>
      <c r="AH3827" s="80">
        <v>1.0166716</v>
      </c>
      <c r="AI3827">
        <f t="shared" si="130"/>
        <v>2021</v>
      </c>
    </row>
    <row r="3828" spans="27:35" x14ac:dyDescent="0.3">
      <c r="AA3828" s="80" t="s">
        <v>159</v>
      </c>
      <c r="AB3828" s="80" t="s">
        <v>147</v>
      </c>
      <c r="AC3828" s="80" t="s">
        <v>59</v>
      </c>
      <c r="AD3828" s="80" t="s">
        <v>15</v>
      </c>
      <c r="AE3828" s="80" t="s">
        <v>12</v>
      </c>
      <c r="AF3828" s="80" t="s">
        <v>145</v>
      </c>
      <c r="AG3828" s="80">
        <v>682.22580599784851</v>
      </c>
      <c r="AH3828" s="80">
        <v>0.53150693000000004</v>
      </c>
      <c r="AI3828">
        <f t="shared" si="130"/>
        <v>2021</v>
      </c>
    </row>
    <row r="3829" spans="27:35" x14ac:dyDescent="0.3">
      <c r="AA3829" s="80" t="s">
        <v>159</v>
      </c>
      <c r="AB3829" s="80" t="s">
        <v>147</v>
      </c>
      <c r="AC3829" s="80" t="s">
        <v>59</v>
      </c>
      <c r="AD3829" s="80" t="s">
        <v>4</v>
      </c>
      <c r="AE3829" s="80" t="s">
        <v>5</v>
      </c>
      <c r="AF3829" s="80" t="s">
        <v>145</v>
      </c>
      <c r="AG3829" s="80">
        <v>5774.8900048397481</v>
      </c>
      <c r="AH3829" s="80" t="s">
        <v>33</v>
      </c>
      <c r="AI3829">
        <f t="shared" si="130"/>
        <v>2021</v>
      </c>
    </row>
    <row r="3830" spans="27:35" x14ac:dyDescent="0.3">
      <c r="AA3830" s="80" t="s">
        <v>159</v>
      </c>
      <c r="AB3830" s="80" t="s">
        <v>147</v>
      </c>
      <c r="AC3830" s="80" t="s">
        <v>59</v>
      </c>
      <c r="AD3830" s="80" t="s">
        <v>4</v>
      </c>
      <c r="AE3830" s="80" t="s">
        <v>7</v>
      </c>
      <c r="AF3830" s="80" t="s">
        <v>145</v>
      </c>
      <c r="AG3830" s="80">
        <v>333175.72896858677</v>
      </c>
      <c r="AH3830" s="80">
        <v>0.83443157000000001</v>
      </c>
      <c r="AI3830">
        <f t="shared" si="130"/>
        <v>2021</v>
      </c>
    </row>
    <row r="3831" spans="27:35" x14ac:dyDescent="0.3">
      <c r="AA3831" s="80" t="s">
        <v>159</v>
      </c>
      <c r="AB3831" s="80" t="s">
        <v>147</v>
      </c>
      <c r="AC3831" s="80" t="s">
        <v>59</v>
      </c>
      <c r="AD3831" s="80" t="s">
        <v>4</v>
      </c>
      <c r="AE3831" s="80" t="s">
        <v>8</v>
      </c>
      <c r="AF3831" s="80" t="s">
        <v>145</v>
      </c>
      <c r="AG3831" s="80">
        <v>144738.28261770681</v>
      </c>
      <c r="AH3831" s="80">
        <v>1.39277133</v>
      </c>
      <c r="AI3831">
        <f t="shared" si="130"/>
        <v>2021</v>
      </c>
    </row>
    <row r="3832" spans="27:35" x14ac:dyDescent="0.3">
      <c r="AA3832" s="80" t="s">
        <v>159</v>
      </c>
      <c r="AB3832" s="80" t="s">
        <v>147</v>
      </c>
      <c r="AC3832" s="80" t="s">
        <v>59</v>
      </c>
      <c r="AD3832" s="80" t="s">
        <v>4</v>
      </c>
      <c r="AE3832" s="80" t="s">
        <v>9</v>
      </c>
      <c r="AF3832" s="80" t="s">
        <v>145</v>
      </c>
      <c r="AG3832" s="80">
        <v>90764.478979218751</v>
      </c>
      <c r="AH3832" s="80">
        <v>0.94075839999999999</v>
      </c>
      <c r="AI3832">
        <f t="shared" si="130"/>
        <v>2021</v>
      </c>
    </row>
    <row r="3833" spans="27:35" x14ac:dyDescent="0.3">
      <c r="AA3833" s="80" t="s">
        <v>159</v>
      </c>
      <c r="AB3833" s="80" t="s">
        <v>147</v>
      </c>
      <c r="AC3833" s="80" t="s">
        <v>59</v>
      </c>
      <c r="AD3833" s="80" t="s">
        <v>4</v>
      </c>
      <c r="AE3833" s="80" t="s">
        <v>6</v>
      </c>
      <c r="AF3833" s="80" t="s">
        <v>145</v>
      </c>
      <c r="AG3833" s="80">
        <v>22186.212833866477</v>
      </c>
      <c r="AH3833" s="80" t="s">
        <v>33</v>
      </c>
      <c r="AI3833">
        <f t="shared" si="130"/>
        <v>2021</v>
      </c>
    </row>
    <row r="3834" spans="27:35" x14ac:dyDescent="0.3">
      <c r="AA3834" s="80" t="s">
        <v>159</v>
      </c>
      <c r="AB3834" s="80" t="s">
        <v>147</v>
      </c>
      <c r="AC3834" s="80" t="s">
        <v>59</v>
      </c>
      <c r="AD3834" s="80" t="s">
        <v>4</v>
      </c>
      <c r="AE3834" s="80" t="s">
        <v>10</v>
      </c>
      <c r="AF3834" s="80" t="s">
        <v>145</v>
      </c>
      <c r="AG3834" s="80">
        <v>3667.2999565899372</v>
      </c>
      <c r="AH3834" s="80">
        <v>2.6349261799999999</v>
      </c>
      <c r="AI3834">
        <f t="shared" si="130"/>
        <v>2021</v>
      </c>
    </row>
    <row r="3835" spans="27:35" x14ac:dyDescent="0.3">
      <c r="AA3835" s="80" t="s">
        <v>159</v>
      </c>
      <c r="AB3835" s="80" t="s">
        <v>147</v>
      </c>
      <c r="AC3835" s="80" t="s">
        <v>59</v>
      </c>
      <c r="AD3835" s="80" t="s">
        <v>11</v>
      </c>
      <c r="AE3835" s="80" t="s">
        <v>8</v>
      </c>
      <c r="AF3835" s="80" t="s">
        <v>145</v>
      </c>
      <c r="AG3835" s="80">
        <v>30115.181614071131</v>
      </c>
      <c r="AH3835" s="80">
        <v>1.01504627</v>
      </c>
      <c r="AI3835">
        <f t="shared" si="130"/>
        <v>2021</v>
      </c>
    </row>
    <row r="3836" spans="27:35" x14ac:dyDescent="0.3">
      <c r="AA3836" s="80" t="s">
        <v>159</v>
      </c>
      <c r="AB3836" s="80" t="s">
        <v>147</v>
      </c>
      <c r="AC3836" s="80" t="s">
        <v>59</v>
      </c>
      <c r="AD3836" s="80" t="s">
        <v>11</v>
      </c>
      <c r="AE3836" s="80" t="s">
        <v>9</v>
      </c>
      <c r="AF3836" s="80" t="s">
        <v>145</v>
      </c>
      <c r="AG3836" s="80">
        <v>8824.1085779480636</v>
      </c>
      <c r="AH3836" s="80">
        <v>0.75679766999999998</v>
      </c>
      <c r="AI3836">
        <f t="shared" si="130"/>
        <v>2021</v>
      </c>
    </row>
    <row r="3837" spans="27:35" x14ac:dyDescent="0.3">
      <c r="AA3837" s="80" t="s">
        <v>159</v>
      </c>
      <c r="AB3837" s="80" t="s">
        <v>147</v>
      </c>
      <c r="AC3837" s="80" t="s">
        <v>59</v>
      </c>
      <c r="AD3837" s="80" t="s">
        <v>11</v>
      </c>
      <c r="AE3837" s="80" t="s">
        <v>10</v>
      </c>
      <c r="AF3837" s="80" t="s">
        <v>145</v>
      </c>
      <c r="AG3837" s="80">
        <v>414.63333302736282</v>
      </c>
      <c r="AH3837" s="80">
        <v>1.80626102</v>
      </c>
      <c r="AI3837">
        <f t="shared" si="130"/>
        <v>2021</v>
      </c>
    </row>
    <row r="3838" spans="27:35" x14ac:dyDescent="0.3">
      <c r="AA3838" s="80" t="s">
        <v>159</v>
      </c>
      <c r="AB3838" s="80" t="s">
        <v>147</v>
      </c>
      <c r="AC3838" s="80" t="s">
        <v>59</v>
      </c>
      <c r="AD3838" s="80" t="s">
        <v>11</v>
      </c>
      <c r="AE3838" s="80" t="s">
        <v>12</v>
      </c>
      <c r="AF3838" s="80" t="s">
        <v>145</v>
      </c>
      <c r="AG3838" s="80">
        <v>4087.4870909377933</v>
      </c>
      <c r="AH3838" s="80">
        <v>0.73500051</v>
      </c>
      <c r="AI3838">
        <f t="shared" si="130"/>
        <v>2021</v>
      </c>
    </row>
    <row r="3839" spans="27:35" x14ac:dyDescent="0.3">
      <c r="AA3839" s="80" t="s">
        <v>159</v>
      </c>
      <c r="AB3839" s="80" t="s">
        <v>147</v>
      </c>
      <c r="AC3839" s="80" t="s">
        <v>60</v>
      </c>
      <c r="AD3839" s="80" t="s">
        <v>27</v>
      </c>
      <c r="AE3839" s="80" t="s">
        <v>28</v>
      </c>
      <c r="AF3839" s="80" t="s">
        <v>145</v>
      </c>
      <c r="AG3839" s="80">
        <v>384</v>
      </c>
      <c r="AH3839" s="80" t="s">
        <v>33</v>
      </c>
      <c r="AI3839">
        <f t="shared" si="130"/>
        <v>2021</v>
      </c>
    </row>
    <row r="3840" spans="27:35" x14ac:dyDescent="0.3">
      <c r="AA3840" s="80" t="s">
        <v>159</v>
      </c>
      <c r="AB3840" s="80" t="s">
        <v>147</v>
      </c>
      <c r="AC3840" s="80" t="s">
        <v>60</v>
      </c>
      <c r="AD3840" s="80" t="s">
        <v>20</v>
      </c>
      <c r="AE3840" s="80" t="s">
        <v>5</v>
      </c>
      <c r="AF3840" s="80" t="s">
        <v>145</v>
      </c>
      <c r="AG3840" s="80">
        <v>31</v>
      </c>
      <c r="AH3840" s="80" t="s">
        <v>33</v>
      </c>
      <c r="AI3840">
        <f t="shared" si="130"/>
        <v>2021</v>
      </c>
    </row>
    <row r="3841" spans="27:35" x14ac:dyDescent="0.3">
      <c r="AA3841" s="80" t="s">
        <v>159</v>
      </c>
      <c r="AB3841" s="80" t="s">
        <v>147</v>
      </c>
      <c r="AC3841" s="80" t="s">
        <v>60</v>
      </c>
      <c r="AD3841" s="80" t="s">
        <v>20</v>
      </c>
      <c r="AE3841" s="80" t="s">
        <v>7</v>
      </c>
      <c r="AF3841" s="80" t="s">
        <v>145</v>
      </c>
      <c r="AG3841" s="80">
        <v>11168.211820043623</v>
      </c>
      <c r="AH3841" s="80" t="s">
        <v>33</v>
      </c>
      <c r="AI3841">
        <f t="shared" si="130"/>
        <v>2021</v>
      </c>
    </row>
    <row r="3842" spans="27:35" x14ac:dyDescent="0.3">
      <c r="AA3842" s="80" t="s">
        <v>159</v>
      </c>
      <c r="AB3842" s="80" t="s">
        <v>147</v>
      </c>
      <c r="AC3842" s="80" t="s">
        <v>60</v>
      </c>
      <c r="AD3842" s="80" t="s">
        <v>20</v>
      </c>
      <c r="AE3842" s="80" t="s">
        <v>14</v>
      </c>
      <c r="AF3842" s="80" t="s">
        <v>145</v>
      </c>
      <c r="AG3842" s="80">
        <v>4128.5505330190063</v>
      </c>
      <c r="AH3842" s="80" t="s">
        <v>33</v>
      </c>
      <c r="AI3842">
        <f t="shared" si="130"/>
        <v>2021</v>
      </c>
    </row>
    <row r="3843" spans="27:35" x14ac:dyDescent="0.3">
      <c r="AA3843" s="80" t="s">
        <v>159</v>
      </c>
      <c r="AB3843" s="80" t="s">
        <v>147</v>
      </c>
      <c r="AC3843" s="80" t="s">
        <v>60</v>
      </c>
      <c r="AD3843" s="80" t="s">
        <v>20</v>
      </c>
      <c r="AE3843" s="80" t="s">
        <v>6</v>
      </c>
      <c r="AF3843" s="80" t="s">
        <v>145</v>
      </c>
      <c r="AG3843" s="80">
        <v>425</v>
      </c>
      <c r="AH3843" s="80" t="s">
        <v>33</v>
      </c>
      <c r="AI3843">
        <f t="shared" si="130"/>
        <v>2021</v>
      </c>
    </row>
    <row r="3844" spans="27:35" x14ac:dyDescent="0.3">
      <c r="AA3844" s="80" t="s">
        <v>159</v>
      </c>
      <c r="AB3844" s="80" t="s">
        <v>147</v>
      </c>
      <c r="AC3844" s="80" t="s">
        <v>60</v>
      </c>
      <c r="AD3844" s="80" t="s">
        <v>24</v>
      </c>
      <c r="AE3844" s="80" t="s">
        <v>22</v>
      </c>
      <c r="AF3844" s="80" t="s">
        <v>145</v>
      </c>
      <c r="AG3844" s="80">
        <v>839.9333309493959</v>
      </c>
      <c r="AH3844" s="80" t="s">
        <v>33</v>
      </c>
      <c r="AI3844">
        <f t="shared" si="130"/>
        <v>2021</v>
      </c>
    </row>
    <row r="3845" spans="27:35" x14ac:dyDescent="0.3">
      <c r="AA3845" s="80" t="s">
        <v>159</v>
      </c>
      <c r="AB3845" s="80" t="s">
        <v>147</v>
      </c>
      <c r="AC3845" s="80" t="s">
        <v>60</v>
      </c>
      <c r="AD3845" s="80" t="s">
        <v>24</v>
      </c>
      <c r="AE3845" s="80" t="s">
        <v>23</v>
      </c>
      <c r="AF3845" s="80" t="s">
        <v>145</v>
      </c>
      <c r="AG3845" s="80">
        <v>444.57849195227027</v>
      </c>
      <c r="AH3845" s="80" t="s">
        <v>33</v>
      </c>
      <c r="AI3845">
        <f t="shared" si="130"/>
        <v>2021</v>
      </c>
    </row>
    <row r="3846" spans="27:35" x14ac:dyDescent="0.3">
      <c r="AA3846" s="80" t="s">
        <v>159</v>
      </c>
      <c r="AB3846" s="80" t="s">
        <v>147</v>
      </c>
      <c r="AC3846" s="80" t="s">
        <v>60</v>
      </c>
      <c r="AD3846" s="80" t="s">
        <v>116</v>
      </c>
      <c r="AE3846" s="80" t="s">
        <v>22</v>
      </c>
      <c r="AF3846" s="80" t="s">
        <v>145</v>
      </c>
      <c r="AG3846" s="80">
        <v>3247.1419280171394</v>
      </c>
      <c r="AH3846" s="80" t="s">
        <v>33</v>
      </c>
      <c r="AI3846">
        <f t="shared" si="130"/>
        <v>2021</v>
      </c>
    </row>
    <row r="3847" spans="27:35" x14ac:dyDescent="0.3">
      <c r="AA3847" s="80" t="s">
        <v>159</v>
      </c>
      <c r="AB3847" s="80" t="s">
        <v>147</v>
      </c>
      <c r="AC3847" s="80" t="s">
        <v>60</v>
      </c>
      <c r="AD3847" s="80" t="s">
        <v>116</v>
      </c>
      <c r="AE3847" s="80" t="s">
        <v>23</v>
      </c>
      <c r="AF3847" s="80" t="s">
        <v>145</v>
      </c>
      <c r="AG3847" s="80">
        <v>2545.8505299985409</v>
      </c>
      <c r="AH3847" s="80" t="s">
        <v>33</v>
      </c>
      <c r="AI3847">
        <f t="shared" si="130"/>
        <v>2021</v>
      </c>
    </row>
    <row r="3848" spans="27:35" x14ac:dyDescent="0.3">
      <c r="AA3848" s="80" t="s">
        <v>159</v>
      </c>
      <c r="AB3848" s="80" t="s">
        <v>147</v>
      </c>
      <c r="AC3848" s="80" t="s">
        <v>60</v>
      </c>
      <c r="AD3848" s="80" t="s">
        <v>26</v>
      </c>
      <c r="AE3848" s="80" t="s">
        <v>18</v>
      </c>
      <c r="AF3848" s="80" t="s">
        <v>145</v>
      </c>
      <c r="AG3848" s="80">
        <v>8068.0021358542144</v>
      </c>
      <c r="AH3848" s="80" t="s">
        <v>33</v>
      </c>
      <c r="AI3848">
        <f t="shared" si="130"/>
        <v>2021</v>
      </c>
    </row>
    <row r="3849" spans="27:35" x14ac:dyDescent="0.3">
      <c r="AA3849" s="80" t="s">
        <v>159</v>
      </c>
      <c r="AB3849" s="80" t="s">
        <v>147</v>
      </c>
      <c r="AC3849" s="80" t="s">
        <v>60</v>
      </c>
      <c r="AD3849" s="80" t="s">
        <v>26</v>
      </c>
      <c r="AE3849" s="80" t="s">
        <v>18</v>
      </c>
      <c r="AF3849" s="80" t="s">
        <v>158</v>
      </c>
      <c r="AG3849" s="80">
        <v>2402.0634379796684</v>
      </c>
      <c r="AH3849" s="80" t="s">
        <v>33</v>
      </c>
      <c r="AI3849">
        <f t="shared" si="130"/>
        <v>2021</v>
      </c>
    </row>
    <row r="3850" spans="27:35" x14ac:dyDescent="0.3">
      <c r="AA3850" s="80" t="s">
        <v>159</v>
      </c>
      <c r="AB3850" s="80" t="s">
        <v>147</v>
      </c>
      <c r="AC3850" s="80" t="s">
        <v>60</v>
      </c>
      <c r="AD3850" s="80" t="s">
        <v>26</v>
      </c>
      <c r="AE3850" s="80" t="s">
        <v>19</v>
      </c>
      <c r="AF3850" s="80" t="s">
        <v>145</v>
      </c>
      <c r="AG3850" s="80">
        <v>9346.2311789952219</v>
      </c>
      <c r="AH3850" s="80" t="s">
        <v>33</v>
      </c>
      <c r="AI3850">
        <f t="shared" ref="AI3850:AI3913" si="131">VALUE(LEFT(AA3850,4))</f>
        <v>2021</v>
      </c>
    </row>
    <row r="3851" spans="27:35" x14ac:dyDescent="0.3">
      <c r="AA3851" s="80" t="s">
        <v>159</v>
      </c>
      <c r="AB3851" s="80" t="s">
        <v>147</v>
      </c>
      <c r="AC3851" s="80" t="s">
        <v>60</v>
      </c>
      <c r="AD3851" s="80" t="s">
        <v>26</v>
      </c>
      <c r="AE3851" s="80" t="s">
        <v>19</v>
      </c>
      <c r="AF3851" s="80" t="s">
        <v>158</v>
      </c>
      <c r="AG3851" s="80">
        <v>2556.4666619226336</v>
      </c>
      <c r="AH3851" s="80" t="s">
        <v>33</v>
      </c>
      <c r="AI3851">
        <f t="shared" si="131"/>
        <v>2021</v>
      </c>
    </row>
    <row r="3852" spans="27:35" x14ac:dyDescent="0.3">
      <c r="AA3852" s="80" t="s">
        <v>159</v>
      </c>
      <c r="AB3852" s="80" t="s">
        <v>147</v>
      </c>
      <c r="AC3852" s="80" t="s">
        <v>60</v>
      </c>
      <c r="AD3852" s="80" t="s">
        <v>26</v>
      </c>
      <c r="AE3852" s="80" t="s">
        <v>17</v>
      </c>
      <c r="AF3852" s="80" t="s">
        <v>145</v>
      </c>
      <c r="AG3852" s="80">
        <v>788.59999900683761</v>
      </c>
      <c r="AH3852" s="80" t="s">
        <v>33</v>
      </c>
      <c r="AI3852">
        <f t="shared" si="131"/>
        <v>2021</v>
      </c>
    </row>
    <row r="3853" spans="27:35" x14ac:dyDescent="0.3">
      <c r="AA3853" s="80" t="s">
        <v>159</v>
      </c>
      <c r="AB3853" s="80" t="s">
        <v>147</v>
      </c>
      <c r="AC3853" s="80" t="s">
        <v>60</v>
      </c>
      <c r="AD3853" s="80" t="s">
        <v>26</v>
      </c>
      <c r="AE3853" s="80" t="s">
        <v>17</v>
      </c>
      <c r="AF3853" s="80" t="s">
        <v>158</v>
      </c>
      <c r="AG3853" s="80">
        <v>204.96666598320007</v>
      </c>
      <c r="AH3853" s="80" t="s">
        <v>33</v>
      </c>
      <c r="AI3853">
        <f t="shared" si="131"/>
        <v>2021</v>
      </c>
    </row>
    <row r="3854" spans="27:35" x14ac:dyDescent="0.3">
      <c r="AA3854" s="80" t="s">
        <v>159</v>
      </c>
      <c r="AB3854" s="80" t="s">
        <v>147</v>
      </c>
      <c r="AC3854" s="80" t="s">
        <v>60</v>
      </c>
      <c r="AD3854" s="80" t="s">
        <v>25</v>
      </c>
      <c r="AE3854" s="80" t="s">
        <v>18</v>
      </c>
      <c r="AF3854" s="80" t="s">
        <v>145</v>
      </c>
      <c r="AG3854" s="80">
        <v>247</v>
      </c>
      <c r="AH3854" s="80" t="s">
        <v>33</v>
      </c>
      <c r="AI3854">
        <f t="shared" si="131"/>
        <v>2021</v>
      </c>
    </row>
    <row r="3855" spans="27:35" x14ac:dyDescent="0.3">
      <c r="AA3855" s="80" t="s">
        <v>159</v>
      </c>
      <c r="AB3855" s="80" t="s">
        <v>147</v>
      </c>
      <c r="AC3855" s="80" t="s">
        <v>60</v>
      </c>
      <c r="AD3855" s="80" t="s">
        <v>25</v>
      </c>
      <c r="AE3855" s="80" t="s">
        <v>18</v>
      </c>
      <c r="AF3855" s="80" t="s">
        <v>158</v>
      </c>
      <c r="AG3855" s="80">
        <v>37</v>
      </c>
      <c r="AH3855" s="80" t="s">
        <v>33</v>
      </c>
      <c r="AI3855">
        <f t="shared" si="131"/>
        <v>2021</v>
      </c>
    </row>
    <row r="3856" spans="27:35" x14ac:dyDescent="0.3">
      <c r="AA3856" s="80" t="s">
        <v>159</v>
      </c>
      <c r="AB3856" s="80" t="s">
        <v>147</v>
      </c>
      <c r="AC3856" s="80" t="s">
        <v>60</v>
      </c>
      <c r="AD3856" s="80" t="s">
        <v>25</v>
      </c>
      <c r="AE3856" s="80" t="s">
        <v>19</v>
      </c>
      <c r="AF3856" s="80" t="s">
        <v>145</v>
      </c>
      <c r="AG3856" s="80">
        <v>1360</v>
      </c>
      <c r="AH3856" s="80" t="s">
        <v>33</v>
      </c>
      <c r="AI3856">
        <f t="shared" si="131"/>
        <v>2021</v>
      </c>
    </row>
    <row r="3857" spans="27:35" x14ac:dyDescent="0.3">
      <c r="AA3857" s="80" t="s">
        <v>159</v>
      </c>
      <c r="AB3857" s="80" t="s">
        <v>147</v>
      </c>
      <c r="AC3857" s="80" t="s">
        <v>60</v>
      </c>
      <c r="AD3857" s="80" t="s">
        <v>25</v>
      </c>
      <c r="AE3857" s="80" t="s">
        <v>19</v>
      </c>
      <c r="AF3857" s="80" t="s">
        <v>158</v>
      </c>
      <c r="AG3857" s="80">
        <v>216</v>
      </c>
      <c r="AH3857" s="80" t="s">
        <v>33</v>
      </c>
      <c r="AI3857">
        <f t="shared" si="131"/>
        <v>2021</v>
      </c>
    </row>
    <row r="3858" spans="27:35" x14ac:dyDescent="0.3">
      <c r="AA3858" s="80" t="s">
        <v>159</v>
      </c>
      <c r="AB3858" s="80" t="s">
        <v>147</v>
      </c>
      <c r="AC3858" s="80" t="s">
        <v>60</v>
      </c>
      <c r="AD3858" s="80" t="s">
        <v>25</v>
      </c>
      <c r="AE3858" s="80" t="s">
        <v>17</v>
      </c>
      <c r="AF3858" s="80" t="s">
        <v>145</v>
      </c>
      <c r="AG3858" s="80">
        <v>651</v>
      </c>
      <c r="AH3858" s="80" t="s">
        <v>33</v>
      </c>
      <c r="AI3858">
        <f t="shared" si="131"/>
        <v>2021</v>
      </c>
    </row>
    <row r="3859" spans="27:35" x14ac:dyDescent="0.3">
      <c r="AA3859" s="80" t="s">
        <v>159</v>
      </c>
      <c r="AB3859" s="80" t="s">
        <v>147</v>
      </c>
      <c r="AC3859" s="80" t="s">
        <v>60</v>
      </c>
      <c r="AD3859" s="80" t="s">
        <v>25</v>
      </c>
      <c r="AE3859" s="80" t="s">
        <v>17</v>
      </c>
      <c r="AF3859" s="80" t="s">
        <v>158</v>
      </c>
      <c r="AG3859" s="80">
        <v>99</v>
      </c>
      <c r="AH3859" s="80" t="s">
        <v>33</v>
      </c>
      <c r="AI3859">
        <f t="shared" si="131"/>
        <v>2021</v>
      </c>
    </row>
    <row r="3860" spans="27:35" x14ac:dyDescent="0.3">
      <c r="AA3860" s="80" t="s">
        <v>159</v>
      </c>
      <c r="AB3860" s="80" t="s">
        <v>147</v>
      </c>
      <c r="AC3860" s="80" t="s">
        <v>60</v>
      </c>
      <c r="AD3860" s="80" t="s">
        <v>16</v>
      </c>
      <c r="AE3860" s="80" t="s">
        <v>18</v>
      </c>
      <c r="AF3860" s="80" t="s">
        <v>145</v>
      </c>
      <c r="AG3860" s="80">
        <v>11615.098637644202</v>
      </c>
      <c r="AH3860" s="80" t="s">
        <v>33</v>
      </c>
      <c r="AI3860">
        <f t="shared" si="131"/>
        <v>2021</v>
      </c>
    </row>
    <row r="3861" spans="27:35" x14ac:dyDescent="0.3">
      <c r="AA3861" s="80" t="s">
        <v>159</v>
      </c>
      <c r="AB3861" s="80" t="s">
        <v>147</v>
      </c>
      <c r="AC3861" s="80" t="s">
        <v>60</v>
      </c>
      <c r="AD3861" s="80" t="s">
        <v>16</v>
      </c>
      <c r="AE3861" s="80" t="s">
        <v>18</v>
      </c>
      <c r="AF3861" s="80" t="s">
        <v>158</v>
      </c>
      <c r="AG3861" s="80">
        <v>9</v>
      </c>
      <c r="AH3861" s="80" t="s">
        <v>33</v>
      </c>
      <c r="AI3861">
        <f t="shared" si="131"/>
        <v>2021</v>
      </c>
    </row>
    <row r="3862" spans="27:35" x14ac:dyDescent="0.3">
      <c r="AA3862" s="80" t="s">
        <v>159</v>
      </c>
      <c r="AB3862" s="80" t="s">
        <v>147</v>
      </c>
      <c r="AC3862" s="80" t="s">
        <v>60</v>
      </c>
      <c r="AD3862" s="80" t="s">
        <v>16</v>
      </c>
      <c r="AE3862" s="80" t="s">
        <v>19</v>
      </c>
      <c r="AF3862" s="80" t="s">
        <v>145</v>
      </c>
      <c r="AG3862" s="80">
        <v>6745.0977987572551</v>
      </c>
      <c r="AH3862" s="80" t="s">
        <v>33</v>
      </c>
      <c r="AI3862">
        <f t="shared" si="131"/>
        <v>2021</v>
      </c>
    </row>
    <row r="3863" spans="27:35" x14ac:dyDescent="0.3">
      <c r="AA3863" s="80" t="s">
        <v>159</v>
      </c>
      <c r="AB3863" s="80" t="s">
        <v>147</v>
      </c>
      <c r="AC3863" s="80" t="s">
        <v>60</v>
      </c>
      <c r="AD3863" s="80" t="s">
        <v>16</v>
      </c>
      <c r="AE3863" s="80" t="s">
        <v>17</v>
      </c>
      <c r="AF3863" s="80" t="s">
        <v>145</v>
      </c>
      <c r="AG3863" s="80">
        <v>4633.6816637180746</v>
      </c>
      <c r="AH3863" s="80" t="s">
        <v>33</v>
      </c>
      <c r="AI3863">
        <f t="shared" si="131"/>
        <v>2021</v>
      </c>
    </row>
    <row r="3864" spans="27:35" x14ac:dyDescent="0.3">
      <c r="AA3864" s="80" t="s">
        <v>159</v>
      </c>
      <c r="AB3864" s="80" t="s">
        <v>147</v>
      </c>
      <c r="AC3864" s="80" t="s">
        <v>60</v>
      </c>
      <c r="AD3864" s="80" t="s">
        <v>13</v>
      </c>
      <c r="AE3864" s="80" t="s">
        <v>5</v>
      </c>
      <c r="AF3864" s="80" t="s">
        <v>145</v>
      </c>
      <c r="AG3864" s="80">
        <v>10.224728971719742</v>
      </c>
      <c r="AH3864" s="80" t="s">
        <v>33</v>
      </c>
      <c r="AI3864">
        <f t="shared" si="131"/>
        <v>2021</v>
      </c>
    </row>
    <row r="3865" spans="27:35" x14ac:dyDescent="0.3">
      <c r="AA3865" s="80" t="s">
        <v>159</v>
      </c>
      <c r="AB3865" s="80" t="s">
        <v>147</v>
      </c>
      <c r="AC3865" s="80" t="s">
        <v>60</v>
      </c>
      <c r="AD3865" s="80" t="s">
        <v>13</v>
      </c>
      <c r="AE3865" s="80" t="s">
        <v>7</v>
      </c>
      <c r="AF3865" s="80" t="s">
        <v>145</v>
      </c>
      <c r="AG3865" s="80">
        <v>11383.491388935596</v>
      </c>
      <c r="AH3865" s="80">
        <v>0.68096367999999996</v>
      </c>
      <c r="AI3865">
        <f t="shared" si="131"/>
        <v>2021</v>
      </c>
    </row>
    <row r="3866" spans="27:35" x14ac:dyDescent="0.3">
      <c r="AA3866" s="80" t="s">
        <v>159</v>
      </c>
      <c r="AB3866" s="80" t="s">
        <v>147</v>
      </c>
      <c r="AC3866" s="80" t="s">
        <v>60</v>
      </c>
      <c r="AD3866" s="80" t="s">
        <v>13</v>
      </c>
      <c r="AE3866" s="80" t="s">
        <v>14</v>
      </c>
      <c r="AF3866" s="80" t="s">
        <v>145</v>
      </c>
      <c r="AG3866" s="80">
        <v>33508.30076386407</v>
      </c>
      <c r="AH3866" s="80">
        <v>1.0676035500000001</v>
      </c>
      <c r="AI3866">
        <f t="shared" si="131"/>
        <v>2021</v>
      </c>
    </row>
    <row r="3867" spans="27:35" x14ac:dyDescent="0.3">
      <c r="AA3867" s="80" t="s">
        <v>159</v>
      </c>
      <c r="AB3867" s="80" t="s">
        <v>147</v>
      </c>
      <c r="AC3867" s="80" t="s">
        <v>60</v>
      </c>
      <c r="AD3867" s="80" t="s">
        <v>13</v>
      </c>
      <c r="AE3867" s="80" t="s">
        <v>6</v>
      </c>
      <c r="AF3867" s="80" t="s">
        <v>145</v>
      </c>
      <c r="AG3867" s="80">
        <v>176.09999796003103</v>
      </c>
      <c r="AH3867" s="80" t="s">
        <v>33</v>
      </c>
      <c r="AI3867">
        <f t="shared" si="131"/>
        <v>2021</v>
      </c>
    </row>
    <row r="3868" spans="27:35" x14ac:dyDescent="0.3">
      <c r="AA3868" s="80" t="s">
        <v>159</v>
      </c>
      <c r="AB3868" s="80" t="s">
        <v>147</v>
      </c>
      <c r="AC3868" s="80" t="s">
        <v>60</v>
      </c>
      <c r="AD3868" s="80" t="s">
        <v>15</v>
      </c>
      <c r="AE3868" s="80" t="s">
        <v>14</v>
      </c>
      <c r="AF3868" s="80" t="s">
        <v>145</v>
      </c>
      <c r="AG3868" s="80">
        <v>20695.80856404826</v>
      </c>
      <c r="AH3868" s="80">
        <v>0.95398724000000001</v>
      </c>
      <c r="AI3868">
        <f t="shared" si="131"/>
        <v>2021</v>
      </c>
    </row>
    <row r="3869" spans="27:35" x14ac:dyDescent="0.3">
      <c r="AA3869" s="80" t="s">
        <v>159</v>
      </c>
      <c r="AB3869" s="80" t="s">
        <v>147</v>
      </c>
      <c r="AC3869" s="80" t="s">
        <v>60</v>
      </c>
      <c r="AD3869" s="80" t="s">
        <v>15</v>
      </c>
      <c r="AE3869" s="80" t="s">
        <v>12</v>
      </c>
      <c r="AF3869" s="80" t="s">
        <v>145</v>
      </c>
      <c r="AG3869" s="80">
        <v>927.96774101257324</v>
      </c>
      <c r="AH3869" s="80">
        <v>0.50344818999999996</v>
      </c>
      <c r="AI3869">
        <f t="shared" si="131"/>
        <v>2021</v>
      </c>
    </row>
    <row r="3870" spans="27:35" x14ac:dyDescent="0.3">
      <c r="AA3870" s="80" t="s">
        <v>159</v>
      </c>
      <c r="AB3870" s="80" t="s">
        <v>147</v>
      </c>
      <c r="AC3870" s="80" t="s">
        <v>60</v>
      </c>
      <c r="AD3870" s="80" t="s">
        <v>4</v>
      </c>
      <c r="AE3870" s="80" t="s">
        <v>5</v>
      </c>
      <c r="AF3870" s="80" t="s">
        <v>145</v>
      </c>
      <c r="AG3870" s="80">
        <v>6941.172666657716</v>
      </c>
      <c r="AH3870" s="80" t="s">
        <v>33</v>
      </c>
      <c r="AI3870">
        <f t="shared" si="131"/>
        <v>2021</v>
      </c>
    </row>
    <row r="3871" spans="27:35" x14ac:dyDescent="0.3">
      <c r="AA3871" s="80" t="s">
        <v>159</v>
      </c>
      <c r="AB3871" s="80" t="s">
        <v>147</v>
      </c>
      <c r="AC3871" s="80" t="s">
        <v>60</v>
      </c>
      <c r="AD3871" s="80" t="s">
        <v>4</v>
      </c>
      <c r="AE3871" s="80" t="s">
        <v>5</v>
      </c>
      <c r="AF3871" s="80" t="s">
        <v>146</v>
      </c>
      <c r="AG3871" s="80">
        <v>1</v>
      </c>
      <c r="AH3871" s="80" t="s">
        <v>33</v>
      </c>
      <c r="AI3871">
        <f t="shared" si="131"/>
        <v>2021</v>
      </c>
    </row>
    <row r="3872" spans="27:35" x14ac:dyDescent="0.3">
      <c r="AA3872" s="80" t="s">
        <v>159</v>
      </c>
      <c r="AB3872" s="80" t="s">
        <v>147</v>
      </c>
      <c r="AC3872" s="80" t="s">
        <v>60</v>
      </c>
      <c r="AD3872" s="80" t="s">
        <v>4</v>
      </c>
      <c r="AE3872" s="80" t="s">
        <v>7</v>
      </c>
      <c r="AF3872" s="80" t="s">
        <v>145</v>
      </c>
      <c r="AG3872" s="80">
        <v>442687.09217128158</v>
      </c>
      <c r="AH3872" s="80">
        <v>0.81772831999999995</v>
      </c>
      <c r="AI3872">
        <f t="shared" si="131"/>
        <v>2021</v>
      </c>
    </row>
    <row r="3873" spans="27:35" x14ac:dyDescent="0.3">
      <c r="AA3873" s="80" t="s">
        <v>159</v>
      </c>
      <c r="AB3873" s="80" t="s">
        <v>147</v>
      </c>
      <c r="AC3873" s="80" t="s">
        <v>60</v>
      </c>
      <c r="AD3873" s="80" t="s">
        <v>4</v>
      </c>
      <c r="AE3873" s="80" t="s">
        <v>8</v>
      </c>
      <c r="AF3873" s="80" t="s">
        <v>145</v>
      </c>
      <c r="AG3873" s="80">
        <v>192869.71443567798</v>
      </c>
      <c r="AH3873" s="80">
        <v>1.3263355299999999</v>
      </c>
      <c r="AI3873">
        <f t="shared" si="131"/>
        <v>2021</v>
      </c>
    </row>
    <row r="3874" spans="27:35" x14ac:dyDescent="0.3">
      <c r="AA3874" s="80" t="s">
        <v>159</v>
      </c>
      <c r="AB3874" s="80" t="s">
        <v>147</v>
      </c>
      <c r="AC3874" s="80" t="s">
        <v>60</v>
      </c>
      <c r="AD3874" s="80" t="s">
        <v>4</v>
      </c>
      <c r="AE3874" s="80" t="s">
        <v>9</v>
      </c>
      <c r="AF3874" s="80" t="s">
        <v>145</v>
      </c>
      <c r="AG3874" s="80">
        <v>118279.99380256981</v>
      </c>
      <c r="AH3874" s="80">
        <v>0.86741389999999996</v>
      </c>
      <c r="AI3874">
        <f t="shared" si="131"/>
        <v>2021</v>
      </c>
    </row>
    <row r="3875" spans="27:35" x14ac:dyDescent="0.3">
      <c r="AA3875" s="80" t="s">
        <v>159</v>
      </c>
      <c r="AB3875" s="80" t="s">
        <v>147</v>
      </c>
      <c r="AC3875" s="80" t="s">
        <v>60</v>
      </c>
      <c r="AD3875" s="80" t="s">
        <v>4</v>
      </c>
      <c r="AE3875" s="80" t="s">
        <v>6</v>
      </c>
      <c r="AF3875" s="80" t="s">
        <v>145</v>
      </c>
      <c r="AG3875" s="80">
        <v>28788.617080140859</v>
      </c>
      <c r="AH3875" s="80" t="s">
        <v>33</v>
      </c>
      <c r="AI3875">
        <f t="shared" si="131"/>
        <v>2021</v>
      </c>
    </row>
    <row r="3876" spans="27:35" x14ac:dyDescent="0.3">
      <c r="AA3876" s="80" t="s">
        <v>159</v>
      </c>
      <c r="AB3876" s="80" t="s">
        <v>147</v>
      </c>
      <c r="AC3876" s="80" t="s">
        <v>60</v>
      </c>
      <c r="AD3876" s="80" t="s">
        <v>4</v>
      </c>
      <c r="AE3876" s="80" t="s">
        <v>10</v>
      </c>
      <c r="AF3876" s="80" t="s">
        <v>145</v>
      </c>
      <c r="AG3876" s="80">
        <v>5602.4160728901625</v>
      </c>
      <c r="AH3876" s="80">
        <v>2.8092461200000001</v>
      </c>
      <c r="AI3876">
        <f t="shared" si="131"/>
        <v>2021</v>
      </c>
    </row>
    <row r="3877" spans="27:35" x14ac:dyDescent="0.3">
      <c r="AA3877" s="80" t="s">
        <v>159</v>
      </c>
      <c r="AB3877" s="80" t="s">
        <v>147</v>
      </c>
      <c r="AC3877" s="80" t="s">
        <v>60</v>
      </c>
      <c r="AD3877" s="80" t="s">
        <v>11</v>
      </c>
      <c r="AE3877" s="80" t="s">
        <v>8</v>
      </c>
      <c r="AF3877" s="80" t="s">
        <v>145</v>
      </c>
      <c r="AG3877" s="80">
        <v>34493.827839877456</v>
      </c>
      <c r="AH3877" s="80">
        <v>0.97167228000000005</v>
      </c>
      <c r="AI3877">
        <f t="shared" si="131"/>
        <v>2021</v>
      </c>
    </row>
    <row r="3878" spans="27:35" x14ac:dyDescent="0.3">
      <c r="AA3878" s="80" t="s">
        <v>159</v>
      </c>
      <c r="AB3878" s="80" t="s">
        <v>147</v>
      </c>
      <c r="AC3878" s="80" t="s">
        <v>60</v>
      </c>
      <c r="AD3878" s="80" t="s">
        <v>11</v>
      </c>
      <c r="AE3878" s="80" t="s">
        <v>9</v>
      </c>
      <c r="AF3878" s="80" t="s">
        <v>145</v>
      </c>
      <c r="AG3878" s="80">
        <v>10049.047279022634</v>
      </c>
      <c r="AH3878" s="80">
        <v>0.68141525999999997</v>
      </c>
      <c r="AI3878">
        <f t="shared" si="131"/>
        <v>2021</v>
      </c>
    </row>
    <row r="3879" spans="27:35" x14ac:dyDescent="0.3">
      <c r="AA3879" s="80" t="s">
        <v>159</v>
      </c>
      <c r="AB3879" s="80" t="s">
        <v>147</v>
      </c>
      <c r="AC3879" s="80" t="s">
        <v>60</v>
      </c>
      <c r="AD3879" s="80" t="s">
        <v>11</v>
      </c>
      <c r="AE3879" s="80" t="s">
        <v>10</v>
      </c>
      <c r="AF3879" s="80" t="s">
        <v>145</v>
      </c>
      <c r="AG3879" s="80">
        <v>651.58064502477646</v>
      </c>
      <c r="AH3879" s="80">
        <v>1.84889785</v>
      </c>
      <c r="AI3879">
        <f t="shared" si="131"/>
        <v>2021</v>
      </c>
    </row>
    <row r="3880" spans="27:35" x14ac:dyDescent="0.3">
      <c r="AA3880" s="80" t="s">
        <v>159</v>
      </c>
      <c r="AB3880" s="80" t="s">
        <v>147</v>
      </c>
      <c r="AC3880" s="80" t="s">
        <v>60</v>
      </c>
      <c r="AD3880" s="80" t="s">
        <v>11</v>
      </c>
      <c r="AE3880" s="80" t="s">
        <v>12</v>
      </c>
      <c r="AF3880" s="80" t="s">
        <v>145</v>
      </c>
      <c r="AG3880" s="80">
        <v>4601.4870920404792</v>
      </c>
      <c r="AH3880" s="80">
        <v>0.68118487999999999</v>
      </c>
      <c r="AI3880">
        <f t="shared" si="131"/>
        <v>2021</v>
      </c>
    </row>
    <row r="3881" spans="27:35" x14ac:dyDescent="0.3">
      <c r="AA3881" s="80" t="s">
        <v>159</v>
      </c>
      <c r="AB3881" s="80" t="s">
        <v>147</v>
      </c>
      <c r="AC3881" s="80" t="s">
        <v>61</v>
      </c>
      <c r="AD3881" s="80" t="s">
        <v>27</v>
      </c>
      <c r="AE3881" s="80" t="s">
        <v>28</v>
      </c>
      <c r="AF3881" s="80" t="s">
        <v>145</v>
      </c>
      <c r="AG3881" s="80">
        <v>252.87096697092056</v>
      </c>
      <c r="AH3881" s="80" t="s">
        <v>33</v>
      </c>
      <c r="AI3881">
        <f t="shared" si="131"/>
        <v>2021</v>
      </c>
    </row>
    <row r="3882" spans="27:35" x14ac:dyDescent="0.3">
      <c r="AA3882" s="80" t="s">
        <v>159</v>
      </c>
      <c r="AB3882" s="80" t="s">
        <v>147</v>
      </c>
      <c r="AC3882" s="80" t="s">
        <v>61</v>
      </c>
      <c r="AD3882" s="80" t="s">
        <v>20</v>
      </c>
      <c r="AE3882" s="80" t="s">
        <v>5</v>
      </c>
      <c r="AF3882" s="80" t="s">
        <v>145</v>
      </c>
      <c r="AG3882" s="80">
        <v>19</v>
      </c>
      <c r="AH3882" s="80" t="s">
        <v>33</v>
      </c>
      <c r="AI3882">
        <f t="shared" si="131"/>
        <v>2021</v>
      </c>
    </row>
    <row r="3883" spans="27:35" x14ac:dyDescent="0.3">
      <c r="AA3883" s="80" t="s">
        <v>159</v>
      </c>
      <c r="AB3883" s="80" t="s">
        <v>147</v>
      </c>
      <c r="AC3883" s="80" t="s">
        <v>61</v>
      </c>
      <c r="AD3883" s="80" t="s">
        <v>20</v>
      </c>
      <c r="AE3883" s="80" t="s">
        <v>7</v>
      </c>
      <c r="AF3883" s="80" t="s">
        <v>145</v>
      </c>
      <c r="AG3883" s="80">
        <v>8303.8666590154171</v>
      </c>
      <c r="AH3883" s="80" t="s">
        <v>33</v>
      </c>
      <c r="AI3883">
        <f t="shared" si="131"/>
        <v>2021</v>
      </c>
    </row>
    <row r="3884" spans="27:35" x14ac:dyDescent="0.3">
      <c r="AA3884" s="80" t="s">
        <v>159</v>
      </c>
      <c r="AB3884" s="80" t="s">
        <v>147</v>
      </c>
      <c r="AC3884" s="80" t="s">
        <v>61</v>
      </c>
      <c r="AD3884" s="80" t="s">
        <v>20</v>
      </c>
      <c r="AE3884" s="80" t="s">
        <v>14</v>
      </c>
      <c r="AF3884" s="80" t="s">
        <v>145</v>
      </c>
      <c r="AG3884" s="80">
        <v>2842.1924700140953</v>
      </c>
      <c r="AH3884" s="80" t="s">
        <v>33</v>
      </c>
      <c r="AI3884">
        <f t="shared" si="131"/>
        <v>2021</v>
      </c>
    </row>
    <row r="3885" spans="27:35" x14ac:dyDescent="0.3">
      <c r="AA3885" s="80" t="s">
        <v>159</v>
      </c>
      <c r="AB3885" s="80" t="s">
        <v>147</v>
      </c>
      <c r="AC3885" s="80" t="s">
        <v>61</v>
      </c>
      <c r="AD3885" s="80" t="s">
        <v>20</v>
      </c>
      <c r="AE3885" s="80" t="s">
        <v>6</v>
      </c>
      <c r="AF3885" s="80" t="s">
        <v>145</v>
      </c>
      <c r="AG3885" s="80">
        <v>264</v>
      </c>
      <c r="AH3885" s="80" t="s">
        <v>33</v>
      </c>
      <c r="AI3885">
        <f t="shared" si="131"/>
        <v>2021</v>
      </c>
    </row>
    <row r="3886" spans="27:35" x14ac:dyDescent="0.3">
      <c r="AA3886" s="80" t="s">
        <v>159</v>
      </c>
      <c r="AB3886" s="80" t="s">
        <v>147</v>
      </c>
      <c r="AC3886" s="80" t="s">
        <v>61</v>
      </c>
      <c r="AD3886" s="80" t="s">
        <v>24</v>
      </c>
      <c r="AE3886" s="80" t="s">
        <v>22</v>
      </c>
      <c r="AF3886" s="80" t="s">
        <v>145</v>
      </c>
      <c r="AG3886" s="80">
        <v>1065.3967700004578</v>
      </c>
      <c r="AH3886" s="80" t="s">
        <v>33</v>
      </c>
      <c r="AI3886">
        <f t="shared" si="131"/>
        <v>2021</v>
      </c>
    </row>
    <row r="3887" spans="27:35" x14ac:dyDescent="0.3">
      <c r="AA3887" s="80" t="s">
        <v>159</v>
      </c>
      <c r="AB3887" s="80" t="s">
        <v>147</v>
      </c>
      <c r="AC3887" s="80" t="s">
        <v>61</v>
      </c>
      <c r="AD3887" s="80" t="s">
        <v>24</v>
      </c>
      <c r="AE3887" s="80" t="s">
        <v>23</v>
      </c>
      <c r="AF3887" s="80" t="s">
        <v>145</v>
      </c>
      <c r="AG3887" s="80">
        <v>781.29999698325992</v>
      </c>
      <c r="AH3887" s="80" t="s">
        <v>33</v>
      </c>
      <c r="AI3887">
        <f t="shared" si="131"/>
        <v>2021</v>
      </c>
    </row>
    <row r="3888" spans="27:35" x14ac:dyDescent="0.3">
      <c r="AA3888" s="80" t="s">
        <v>159</v>
      </c>
      <c r="AB3888" s="80" t="s">
        <v>147</v>
      </c>
      <c r="AC3888" s="80" t="s">
        <v>61</v>
      </c>
      <c r="AD3888" s="80" t="s">
        <v>116</v>
      </c>
      <c r="AE3888" s="80" t="s">
        <v>22</v>
      </c>
      <c r="AF3888" s="80" t="s">
        <v>145</v>
      </c>
      <c r="AG3888" s="80">
        <v>4047.002142123878</v>
      </c>
      <c r="AH3888" s="80" t="s">
        <v>33</v>
      </c>
      <c r="AI3888">
        <f t="shared" si="131"/>
        <v>2021</v>
      </c>
    </row>
    <row r="3889" spans="27:35" x14ac:dyDescent="0.3">
      <c r="AA3889" s="80" t="s">
        <v>159</v>
      </c>
      <c r="AB3889" s="80" t="s">
        <v>147</v>
      </c>
      <c r="AC3889" s="80" t="s">
        <v>61</v>
      </c>
      <c r="AD3889" s="80" t="s">
        <v>116</v>
      </c>
      <c r="AE3889" s="80" t="s">
        <v>23</v>
      </c>
      <c r="AF3889" s="80" t="s">
        <v>145</v>
      </c>
      <c r="AG3889" s="80">
        <v>3561.0580529868603</v>
      </c>
      <c r="AH3889" s="80" t="s">
        <v>33</v>
      </c>
      <c r="AI3889">
        <f t="shared" si="131"/>
        <v>2021</v>
      </c>
    </row>
    <row r="3890" spans="27:35" x14ac:dyDescent="0.3">
      <c r="AA3890" s="80" t="s">
        <v>159</v>
      </c>
      <c r="AB3890" s="80" t="s">
        <v>147</v>
      </c>
      <c r="AC3890" s="80" t="s">
        <v>61</v>
      </c>
      <c r="AD3890" s="80" t="s">
        <v>26</v>
      </c>
      <c r="AE3890" s="80" t="s">
        <v>18</v>
      </c>
      <c r="AF3890" s="80" t="s">
        <v>145</v>
      </c>
      <c r="AG3890" s="80">
        <v>7295.5376208759844</v>
      </c>
      <c r="AH3890" s="80" t="s">
        <v>33</v>
      </c>
      <c r="AI3890">
        <f t="shared" si="131"/>
        <v>2021</v>
      </c>
    </row>
    <row r="3891" spans="27:35" x14ac:dyDescent="0.3">
      <c r="AA3891" s="80" t="s">
        <v>159</v>
      </c>
      <c r="AB3891" s="80" t="s">
        <v>147</v>
      </c>
      <c r="AC3891" s="80" t="s">
        <v>61</v>
      </c>
      <c r="AD3891" s="80" t="s">
        <v>26</v>
      </c>
      <c r="AE3891" s="80" t="s">
        <v>18</v>
      </c>
      <c r="AF3891" s="80" t="s">
        <v>158</v>
      </c>
      <c r="AG3891" s="80">
        <v>947.03333096578717</v>
      </c>
      <c r="AH3891" s="80" t="s">
        <v>33</v>
      </c>
      <c r="AI3891">
        <f t="shared" si="131"/>
        <v>2021</v>
      </c>
    </row>
    <row r="3892" spans="27:35" x14ac:dyDescent="0.3">
      <c r="AA3892" s="80" t="s">
        <v>159</v>
      </c>
      <c r="AB3892" s="80" t="s">
        <v>147</v>
      </c>
      <c r="AC3892" s="80" t="s">
        <v>61</v>
      </c>
      <c r="AD3892" s="80" t="s">
        <v>26</v>
      </c>
      <c r="AE3892" s="80" t="s">
        <v>19</v>
      </c>
      <c r="AF3892" s="80" t="s">
        <v>145</v>
      </c>
      <c r="AG3892" s="80">
        <v>9125.3032129108906</v>
      </c>
      <c r="AH3892" s="80" t="s">
        <v>33</v>
      </c>
      <c r="AI3892">
        <f t="shared" si="131"/>
        <v>2021</v>
      </c>
    </row>
    <row r="3893" spans="27:35" x14ac:dyDescent="0.3">
      <c r="AA3893" s="80" t="s">
        <v>159</v>
      </c>
      <c r="AB3893" s="80" t="s">
        <v>147</v>
      </c>
      <c r="AC3893" s="80" t="s">
        <v>61</v>
      </c>
      <c r="AD3893" s="80" t="s">
        <v>26</v>
      </c>
      <c r="AE3893" s="80" t="s">
        <v>19</v>
      </c>
      <c r="AF3893" s="80" t="s">
        <v>158</v>
      </c>
      <c r="AG3893" s="80">
        <v>1123.1333299651742</v>
      </c>
      <c r="AH3893" s="80" t="s">
        <v>33</v>
      </c>
      <c r="AI3893">
        <f t="shared" si="131"/>
        <v>2021</v>
      </c>
    </row>
    <row r="3894" spans="27:35" x14ac:dyDescent="0.3">
      <c r="AA3894" s="80" t="s">
        <v>159</v>
      </c>
      <c r="AB3894" s="80" t="s">
        <v>147</v>
      </c>
      <c r="AC3894" s="80" t="s">
        <v>61</v>
      </c>
      <c r="AD3894" s="80" t="s">
        <v>26</v>
      </c>
      <c r="AE3894" s="80" t="s">
        <v>17</v>
      </c>
      <c r="AF3894" s="80" t="s">
        <v>145</v>
      </c>
      <c r="AG3894" s="80">
        <v>785.96774101257324</v>
      </c>
      <c r="AH3894" s="80" t="s">
        <v>33</v>
      </c>
      <c r="AI3894">
        <f t="shared" si="131"/>
        <v>2021</v>
      </c>
    </row>
    <row r="3895" spans="27:35" x14ac:dyDescent="0.3">
      <c r="AA3895" s="80" t="s">
        <v>159</v>
      </c>
      <c r="AB3895" s="80" t="s">
        <v>147</v>
      </c>
      <c r="AC3895" s="80" t="s">
        <v>61</v>
      </c>
      <c r="AD3895" s="80" t="s">
        <v>26</v>
      </c>
      <c r="AE3895" s="80" t="s">
        <v>17</v>
      </c>
      <c r="AF3895" s="80" t="s">
        <v>158</v>
      </c>
      <c r="AG3895" s="80">
        <v>57</v>
      </c>
      <c r="AH3895" s="80" t="s">
        <v>33</v>
      </c>
      <c r="AI3895">
        <f t="shared" si="131"/>
        <v>2021</v>
      </c>
    </row>
    <row r="3896" spans="27:35" x14ac:dyDescent="0.3">
      <c r="AA3896" s="80" t="s">
        <v>159</v>
      </c>
      <c r="AB3896" s="80" t="s">
        <v>147</v>
      </c>
      <c r="AC3896" s="80" t="s">
        <v>61</v>
      </c>
      <c r="AD3896" s="80" t="s">
        <v>25</v>
      </c>
      <c r="AE3896" s="80" t="s">
        <v>18</v>
      </c>
      <c r="AF3896" s="80" t="s">
        <v>145</v>
      </c>
      <c r="AG3896" s="80">
        <v>170</v>
      </c>
      <c r="AH3896" s="80" t="s">
        <v>33</v>
      </c>
      <c r="AI3896">
        <f t="shared" si="131"/>
        <v>2021</v>
      </c>
    </row>
    <row r="3897" spans="27:35" x14ac:dyDescent="0.3">
      <c r="AA3897" s="80" t="s">
        <v>159</v>
      </c>
      <c r="AB3897" s="80" t="s">
        <v>147</v>
      </c>
      <c r="AC3897" s="80" t="s">
        <v>61</v>
      </c>
      <c r="AD3897" s="80" t="s">
        <v>25</v>
      </c>
      <c r="AE3897" s="80" t="s">
        <v>18</v>
      </c>
      <c r="AF3897" s="80" t="s">
        <v>158</v>
      </c>
      <c r="AG3897" s="80">
        <v>8</v>
      </c>
      <c r="AH3897" s="80" t="s">
        <v>33</v>
      </c>
      <c r="AI3897">
        <f t="shared" si="131"/>
        <v>2021</v>
      </c>
    </row>
    <row r="3898" spans="27:35" x14ac:dyDescent="0.3">
      <c r="AA3898" s="80" t="s">
        <v>159</v>
      </c>
      <c r="AB3898" s="80" t="s">
        <v>147</v>
      </c>
      <c r="AC3898" s="80" t="s">
        <v>61</v>
      </c>
      <c r="AD3898" s="80" t="s">
        <v>25</v>
      </c>
      <c r="AE3898" s="80" t="s">
        <v>19</v>
      </c>
      <c r="AF3898" s="80" t="s">
        <v>145</v>
      </c>
      <c r="AG3898" s="80">
        <v>1469.9354820251465</v>
      </c>
      <c r="AH3898" s="80" t="s">
        <v>33</v>
      </c>
      <c r="AI3898">
        <f t="shared" si="131"/>
        <v>2021</v>
      </c>
    </row>
    <row r="3899" spans="27:35" x14ac:dyDescent="0.3">
      <c r="AA3899" s="80" t="s">
        <v>159</v>
      </c>
      <c r="AB3899" s="80" t="s">
        <v>147</v>
      </c>
      <c r="AC3899" s="80" t="s">
        <v>61</v>
      </c>
      <c r="AD3899" s="80" t="s">
        <v>25</v>
      </c>
      <c r="AE3899" s="80" t="s">
        <v>19</v>
      </c>
      <c r="AF3899" s="80" t="s">
        <v>158</v>
      </c>
      <c r="AG3899" s="80">
        <v>142</v>
      </c>
      <c r="AH3899" s="80" t="s">
        <v>33</v>
      </c>
      <c r="AI3899">
        <f t="shared" si="131"/>
        <v>2021</v>
      </c>
    </row>
    <row r="3900" spans="27:35" x14ac:dyDescent="0.3">
      <c r="AA3900" s="80" t="s">
        <v>159</v>
      </c>
      <c r="AB3900" s="80" t="s">
        <v>147</v>
      </c>
      <c r="AC3900" s="80" t="s">
        <v>61</v>
      </c>
      <c r="AD3900" s="80" t="s">
        <v>25</v>
      </c>
      <c r="AE3900" s="80" t="s">
        <v>17</v>
      </c>
      <c r="AF3900" s="80" t="s">
        <v>145</v>
      </c>
      <c r="AG3900" s="80">
        <v>710</v>
      </c>
      <c r="AH3900" s="80" t="s">
        <v>33</v>
      </c>
      <c r="AI3900">
        <f t="shared" si="131"/>
        <v>2021</v>
      </c>
    </row>
    <row r="3901" spans="27:35" x14ac:dyDescent="0.3">
      <c r="AA3901" s="80" t="s">
        <v>159</v>
      </c>
      <c r="AB3901" s="80" t="s">
        <v>147</v>
      </c>
      <c r="AC3901" s="80" t="s">
        <v>61</v>
      </c>
      <c r="AD3901" s="80" t="s">
        <v>25</v>
      </c>
      <c r="AE3901" s="80" t="s">
        <v>17</v>
      </c>
      <c r="AF3901" s="80" t="s">
        <v>158</v>
      </c>
      <c r="AG3901" s="80">
        <v>43</v>
      </c>
      <c r="AH3901" s="80" t="s">
        <v>33</v>
      </c>
      <c r="AI3901">
        <f t="shared" si="131"/>
        <v>2021</v>
      </c>
    </row>
    <row r="3902" spans="27:35" x14ac:dyDescent="0.3">
      <c r="AA3902" s="80" t="s">
        <v>159</v>
      </c>
      <c r="AB3902" s="80" t="s">
        <v>147</v>
      </c>
      <c r="AC3902" s="80" t="s">
        <v>61</v>
      </c>
      <c r="AD3902" s="80" t="s">
        <v>16</v>
      </c>
      <c r="AE3902" s="80" t="s">
        <v>18</v>
      </c>
      <c r="AF3902" s="80" t="s">
        <v>145</v>
      </c>
      <c r="AG3902" s="80">
        <v>16407.350239720196</v>
      </c>
      <c r="AH3902" s="80" t="s">
        <v>33</v>
      </c>
      <c r="AI3902">
        <f t="shared" si="131"/>
        <v>2021</v>
      </c>
    </row>
    <row r="3903" spans="27:35" x14ac:dyDescent="0.3">
      <c r="AA3903" s="80" t="s">
        <v>159</v>
      </c>
      <c r="AB3903" s="80" t="s">
        <v>147</v>
      </c>
      <c r="AC3903" s="80" t="s">
        <v>61</v>
      </c>
      <c r="AD3903" s="80" t="s">
        <v>16</v>
      </c>
      <c r="AE3903" s="80" t="s">
        <v>18</v>
      </c>
      <c r="AF3903" s="80" t="s">
        <v>158</v>
      </c>
      <c r="AG3903" s="80">
        <v>3</v>
      </c>
      <c r="AH3903" s="80" t="s">
        <v>33</v>
      </c>
      <c r="AI3903">
        <f t="shared" si="131"/>
        <v>2021</v>
      </c>
    </row>
    <row r="3904" spans="27:35" x14ac:dyDescent="0.3">
      <c r="AA3904" s="80" t="s">
        <v>159</v>
      </c>
      <c r="AB3904" s="80" t="s">
        <v>147</v>
      </c>
      <c r="AC3904" s="80" t="s">
        <v>61</v>
      </c>
      <c r="AD3904" s="80" t="s">
        <v>16</v>
      </c>
      <c r="AE3904" s="80" t="s">
        <v>19</v>
      </c>
      <c r="AF3904" s="80" t="s">
        <v>145</v>
      </c>
      <c r="AG3904" s="80">
        <v>7153.326838940382</v>
      </c>
      <c r="AH3904" s="80" t="s">
        <v>33</v>
      </c>
      <c r="AI3904">
        <f t="shared" si="131"/>
        <v>2021</v>
      </c>
    </row>
    <row r="3905" spans="27:35" x14ac:dyDescent="0.3">
      <c r="AA3905" s="80" t="s">
        <v>159</v>
      </c>
      <c r="AB3905" s="80" t="s">
        <v>147</v>
      </c>
      <c r="AC3905" s="80" t="s">
        <v>61</v>
      </c>
      <c r="AD3905" s="80" t="s">
        <v>16</v>
      </c>
      <c r="AE3905" s="80" t="s">
        <v>19</v>
      </c>
      <c r="AF3905" s="80" t="s">
        <v>158</v>
      </c>
      <c r="AG3905" s="80">
        <v>6</v>
      </c>
      <c r="AH3905" s="80" t="s">
        <v>33</v>
      </c>
      <c r="AI3905">
        <f t="shared" si="131"/>
        <v>2021</v>
      </c>
    </row>
    <row r="3906" spans="27:35" x14ac:dyDescent="0.3">
      <c r="AA3906" s="80" t="s">
        <v>159</v>
      </c>
      <c r="AB3906" s="80" t="s">
        <v>147</v>
      </c>
      <c r="AC3906" s="80" t="s">
        <v>61</v>
      </c>
      <c r="AD3906" s="80" t="s">
        <v>16</v>
      </c>
      <c r="AE3906" s="80" t="s">
        <v>17</v>
      </c>
      <c r="AF3906" s="80" t="s">
        <v>145</v>
      </c>
      <c r="AG3906" s="80">
        <v>3850.3332929201424</v>
      </c>
      <c r="AH3906" s="80" t="s">
        <v>33</v>
      </c>
      <c r="AI3906">
        <f t="shared" si="131"/>
        <v>2021</v>
      </c>
    </row>
    <row r="3907" spans="27:35" x14ac:dyDescent="0.3">
      <c r="AA3907" s="80" t="s">
        <v>159</v>
      </c>
      <c r="AB3907" s="80" t="s">
        <v>147</v>
      </c>
      <c r="AC3907" s="80" t="s">
        <v>61</v>
      </c>
      <c r="AD3907" s="80" t="s">
        <v>13</v>
      </c>
      <c r="AE3907" s="80" t="s">
        <v>5</v>
      </c>
      <c r="AF3907" s="80" t="s">
        <v>145</v>
      </c>
      <c r="AG3907" s="80">
        <v>82.036550961434841</v>
      </c>
      <c r="AH3907" s="80" t="s">
        <v>33</v>
      </c>
      <c r="AI3907">
        <f t="shared" si="131"/>
        <v>2021</v>
      </c>
    </row>
    <row r="3908" spans="27:35" x14ac:dyDescent="0.3">
      <c r="AA3908" s="80" t="s">
        <v>159</v>
      </c>
      <c r="AB3908" s="80" t="s">
        <v>147</v>
      </c>
      <c r="AC3908" s="80" t="s">
        <v>61</v>
      </c>
      <c r="AD3908" s="80" t="s">
        <v>13</v>
      </c>
      <c r="AE3908" s="80" t="s">
        <v>7</v>
      </c>
      <c r="AF3908" s="80" t="s">
        <v>145</v>
      </c>
      <c r="AG3908" s="80">
        <v>11972.762353990227</v>
      </c>
      <c r="AH3908" s="80">
        <v>0.67520999000000004</v>
      </c>
      <c r="AI3908">
        <f t="shared" si="131"/>
        <v>2021</v>
      </c>
    </row>
    <row r="3909" spans="27:35" x14ac:dyDescent="0.3">
      <c r="AA3909" s="80" t="s">
        <v>159</v>
      </c>
      <c r="AB3909" s="80" t="s">
        <v>147</v>
      </c>
      <c r="AC3909" s="80" t="s">
        <v>61</v>
      </c>
      <c r="AD3909" s="80" t="s">
        <v>13</v>
      </c>
      <c r="AE3909" s="80" t="s">
        <v>14</v>
      </c>
      <c r="AF3909" s="80" t="s">
        <v>145</v>
      </c>
      <c r="AG3909" s="80">
        <v>34088.767379466444</v>
      </c>
      <c r="AH3909" s="80">
        <v>1.07555771</v>
      </c>
      <c r="AI3909">
        <f t="shared" si="131"/>
        <v>2021</v>
      </c>
    </row>
    <row r="3910" spans="27:35" x14ac:dyDescent="0.3">
      <c r="AA3910" s="80" t="s">
        <v>159</v>
      </c>
      <c r="AB3910" s="80" t="s">
        <v>147</v>
      </c>
      <c r="AC3910" s="80" t="s">
        <v>61</v>
      </c>
      <c r="AD3910" s="80" t="s">
        <v>13</v>
      </c>
      <c r="AE3910" s="80" t="s">
        <v>6</v>
      </c>
      <c r="AF3910" s="80" t="s">
        <v>145</v>
      </c>
      <c r="AG3910" s="80">
        <v>308.96666598320007</v>
      </c>
      <c r="AH3910" s="80" t="s">
        <v>33</v>
      </c>
      <c r="AI3910">
        <f t="shared" si="131"/>
        <v>2021</v>
      </c>
    </row>
    <row r="3911" spans="27:35" x14ac:dyDescent="0.3">
      <c r="AA3911" s="80" t="s">
        <v>159</v>
      </c>
      <c r="AB3911" s="80" t="s">
        <v>147</v>
      </c>
      <c r="AC3911" s="80" t="s">
        <v>61</v>
      </c>
      <c r="AD3911" s="80" t="s">
        <v>15</v>
      </c>
      <c r="AE3911" s="80" t="s">
        <v>14</v>
      </c>
      <c r="AF3911" s="80" t="s">
        <v>145</v>
      </c>
      <c r="AG3911" s="80">
        <v>21994.163393054157</v>
      </c>
      <c r="AH3911" s="80">
        <v>0.97823870000000002</v>
      </c>
      <c r="AI3911">
        <f t="shared" si="131"/>
        <v>2021</v>
      </c>
    </row>
    <row r="3912" spans="27:35" x14ac:dyDescent="0.3">
      <c r="AA3912" s="80" t="s">
        <v>159</v>
      </c>
      <c r="AB3912" s="80" t="s">
        <v>147</v>
      </c>
      <c r="AC3912" s="80" t="s">
        <v>61</v>
      </c>
      <c r="AD3912" s="80" t="s">
        <v>15</v>
      </c>
      <c r="AE3912" s="80" t="s">
        <v>12</v>
      </c>
      <c r="AF3912" s="80" t="s">
        <v>145</v>
      </c>
      <c r="AG3912" s="80">
        <v>802</v>
      </c>
      <c r="AH3912" s="80">
        <v>0.48446001999999999</v>
      </c>
      <c r="AI3912">
        <f t="shared" si="131"/>
        <v>2021</v>
      </c>
    </row>
    <row r="3913" spans="27:35" x14ac:dyDescent="0.3">
      <c r="AA3913" s="80" t="s">
        <v>159</v>
      </c>
      <c r="AB3913" s="80" t="s">
        <v>147</v>
      </c>
      <c r="AC3913" s="80" t="s">
        <v>61</v>
      </c>
      <c r="AD3913" s="80" t="s">
        <v>4</v>
      </c>
      <c r="AE3913" s="80" t="s">
        <v>5</v>
      </c>
      <c r="AF3913" s="80" t="s">
        <v>145</v>
      </c>
      <c r="AG3913" s="80">
        <v>6702.1866856440902</v>
      </c>
      <c r="AH3913" s="80" t="s">
        <v>33</v>
      </c>
      <c r="AI3913">
        <f t="shared" si="131"/>
        <v>2021</v>
      </c>
    </row>
    <row r="3914" spans="27:35" x14ac:dyDescent="0.3">
      <c r="AA3914" s="80" t="s">
        <v>159</v>
      </c>
      <c r="AB3914" s="80" t="s">
        <v>147</v>
      </c>
      <c r="AC3914" s="80" t="s">
        <v>61</v>
      </c>
      <c r="AD3914" s="80" t="s">
        <v>4</v>
      </c>
      <c r="AE3914" s="80" t="s">
        <v>7</v>
      </c>
      <c r="AF3914" s="80" t="s">
        <v>145</v>
      </c>
      <c r="AG3914" s="80">
        <v>413043.05349194631</v>
      </c>
      <c r="AH3914" s="80">
        <v>0.79618440000000001</v>
      </c>
      <c r="AI3914">
        <f t="shared" ref="AI3914:AI3967" si="132">VALUE(LEFT(AA3914,4))</f>
        <v>2021</v>
      </c>
    </row>
    <row r="3915" spans="27:35" x14ac:dyDescent="0.3">
      <c r="AA3915" s="80" t="s">
        <v>159</v>
      </c>
      <c r="AB3915" s="80" t="s">
        <v>147</v>
      </c>
      <c r="AC3915" s="80" t="s">
        <v>61</v>
      </c>
      <c r="AD3915" s="80" t="s">
        <v>4</v>
      </c>
      <c r="AE3915" s="80" t="s">
        <v>8</v>
      </c>
      <c r="AF3915" s="80" t="s">
        <v>145</v>
      </c>
      <c r="AG3915" s="80">
        <v>191029.90158049762</v>
      </c>
      <c r="AH3915" s="80">
        <v>1.2951599199999999</v>
      </c>
      <c r="AI3915">
        <f t="shared" si="132"/>
        <v>2021</v>
      </c>
    </row>
    <row r="3916" spans="27:35" x14ac:dyDescent="0.3">
      <c r="AA3916" s="80" t="s">
        <v>159</v>
      </c>
      <c r="AB3916" s="80" t="s">
        <v>147</v>
      </c>
      <c r="AC3916" s="80" t="s">
        <v>61</v>
      </c>
      <c r="AD3916" s="80" t="s">
        <v>4</v>
      </c>
      <c r="AE3916" s="80" t="s">
        <v>9</v>
      </c>
      <c r="AF3916" s="80" t="s">
        <v>145</v>
      </c>
      <c r="AG3916" s="80">
        <v>112488.04978150874</v>
      </c>
      <c r="AH3916" s="80">
        <v>0.84526003999999999</v>
      </c>
      <c r="AI3916">
        <f t="shared" si="132"/>
        <v>2021</v>
      </c>
    </row>
    <row r="3917" spans="27:35" x14ac:dyDescent="0.3">
      <c r="AA3917" s="80" t="s">
        <v>159</v>
      </c>
      <c r="AB3917" s="80" t="s">
        <v>147</v>
      </c>
      <c r="AC3917" s="80" t="s">
        <v>61</v>
      </c>
      <c r="AD3917" s="80" t="s">
        <v>4</v>
      </c>
      <c r="AE3917" s="80" t="s">
        <v>6</v>
      </c>
      <c r="AF3917" s="80" t="s">
        <v>145</v>
      </c>
      <c r="AG3917" s="80">
        <v>26211.349355053157</v>
      </c>
      <c r="AH3917" s="80" t="s">
        <v>33</v>
      </c>
      <c r="AI3917">
        <f t="shared" si="132"/>
        <v>2021</v>
      </c>
    </row>
    <row r="3918" spans="27:35" x14ac:dyDescent="0.3">
      <c r="AA3918" s="80" t="s">
        <v>159</v>
      </c>
      <c r="AB3918" s="80" t="s">
        <v>147</v>
      </c>
      <c r="AC3918" s="80" t="s">
        <v>61</v>
      </c>
      <c r="AD3918" s="80" t="s">
        <v>4</v>
      </c>
      <c r="AE3918" s="80" t="s">
        <v>10</v>
      </c>
      <c r="AF3918" s="80" t="s">
        <v>145</v>
      </c>
      <c r="AG3918" s="80">
        <v>5731.8031638860703</v>
      </c>
      <c r="AH3918" s="80">
        <v>2.8728218499999998</v>
      </c>
      <c r="AI3918">
        <f t="shared" si="132"/>
        <v>2021</v>
      </c>
    </row>
    <row r="3919" spans="27:35" x14ac:dyDescent="0.3">
      <c r="AA3919" s="80" t="s">
        <v>159</v>
      </c>
      <c r="AB3919" s="80" t="s">
        <v>147</v>
      </c>
      <c r="AC3919" s="80" t="s">
        <v>61</v>
      </c>
      <c r="AD3919" s="80" t="s">
        <v>11</v>
      </c>
      <c r="AE3919" s="80" t="s">
        <v>8</v>
      </c>
      <c r="AF3919" s="80" t="s">
        <v>145</v>
      </c>
      <c r="AG3919" s="80">
        <v>29663.837520964444</v>
      </c>
      <c r="AH3919" s="80">
        <v>0.93130553999999999</v>
      </c>
      <c r="AI3919">
        <f t="shared" si="132"/>
        <v>2021</v>
      </c>
    </row>
    <row r="3920" spans="27:35" x14ac:dyDescent="0.3">
      <c r="AA3920" s="80" t="s">
        <v>159</v>
      </c>
      <c r="AB3920" s="80" t="s">
        <v>147</v>
      </c>
      <c r="AC3920" s="80" t="s">
        <v>61</v>
      </c>
      <c r="AD3920" s="80" t="s">
        <v>11</v>
      </c>
      <c r="AE3920" s="80" t="s">
        <v>9</v>
      </c>
      <c r="AF3920" s="80" t="s">
        <v>145</v>
      </c>
      <c r="AG3920" s="80">
        <v>8940.8623490445316</v>
      </c>
      <c r="AH3920" s="80">
        <v>0.70532094000000001</v>
      </c>
      <c r="AI3920">
        <f t="shared" si="132"/>
        <v>2021</v>
      </c>
    </row>
    <row r="3921" spans="27:35" x14ac:dyDescent="0.3">
      <c r="AA3921" s="80" t="s">
        <v>159</v>
      </c>
      <c r="AB3921" s="80" t="s">
        <v>147</v>
      </c>
      <c r="AC3921" s="80" t="s">
        <v>61</v>
      </c>
      <c r="AD3921" s="80" t="s">
        <v>11</v>
      </c>
      <c r="AE3921" s="80" t="s">
        <v>10</v>
      </c>
      <c r="AF3921" s="80" t="s">
        <v>145</v>
      </c>
      <c r="AG3921" s="80">
        <v>652.61397501826286</v>
      </c>
      <c r="AH3921" s="80">
        <v>1.6483733899999999</v>
      </c>
      <c r="AI3921">
        <f t="shared" si="132"/>
        <v>2021</v>
      </c>
    </row>
    <row r="3922" spans="27:35" x14ac:dyDescent="0.3">
      <c r="AA3922" s="80" t="s">
        <v>159</v>
      </c>
      <c r="AB3922" s="80" t="s">
        <v>147</v>
      </c>
      <c r="AC3922" s="80" t="s">
        <v>61</v>
      </c>
      <c r="AD3922" s="80" t="s">
        <v>11</v>
      </c>
      <c r="AE3922" s="80" t="s">
        <v>12</v>
      </c>
      <c r="AF3922" s="80" t="s">
        <v>145</v>
      </c>
      <c r="AG3922" s="80">
        <v>4237.8279530256987</v>
      </c>
      <c r="AH3922" s="80">
        <v>0.69199175000000002</v>
      </c>
      <c r="AI3922">
        <f t="shared" si="132"/>
        <v>2021</v>
      </c>
    </row>
    <row r="3923" spans="27:35" x14ac:dyDescent="0.3">
      <c r="AA3923" s="80" t="s">
        <v>159</v>
      </c>
      <c r="AB3923" s="80" t="s">
        <v>147</v>
      </c>
      <c r="AC3923" s="80" t="s">
        <v>62</v>
      </c>
      <c r="AD3923" s="80" t="s">
        <v>27</v>
      </c>
      <c r="AE3923" s="80" t="s">
        <v>28</v>
      </c>
      <c r="AF3923" s="80" t="s">
        <v>145</v>
      </c>
      <c r="AG3923" s="80">
        <v>221.16021397709846</v>
      </c>
      <c r="AH3923" s="80" t="s">
        <v>33</v>
      </c>
      <c r="AI3923">
        <f t="shared" si="132"/>
        <v>2021</v>
      </c>
    </row>
    <row r="3924" spans="27:35" x14ac:dyDescent="0.3">
      <c r="AA3924" s="80" t="s">
        <v>159</v>
      </c>
      <c r="AB3924" s="80" t="s">
        <v>147</v>
      </c>
      <c r="AC3924" s="80" t="s">
        <v>62</v>
      </c>
      <c r="AD3924" s="80" t="s">
        <v>20</v>
      </c>
      <c r="AE3924" s="80" t="s">
        <v>5</v>
      </c>
      <c r="AF3924" s="80" t="s">
        <v>145</v>
      </c>
      <c r="AG3924" s="80">
        <v>7</v>
      </c>
      <c r="AH3924" s="80" t="s">
        <v>33</v>
      </c>
      <c r="AI3924">
        <f t="shared" si="132"/>
        <v>2021</v>
      </c>
    </row>
    <row r="3925" spans="27:35" x14ac:dyDescent="0.3">
      <c r="AA3925" s="80" t="s">
        <v>159</v>
      </c>
      <c r="AB3925" s="80" t="s">
        <v>147</v>
      </c>
      <c r="AC3925" s="80" t="s">
        <v>62</v>
      </c>
      <c r="AD3925" s="80" t="s">
        <v>20</v>
      </c>
      <c r="AE3925" s="80" t="s">
        <v>7</v>
      </c>
      <c r="AF3925" s="80" t="s">
        <v>145</v>
      </c>
      <c r="AG3925" s="80">
        <v>8449.2301050126553</v>
      </c>
      <c r="AH3925" s="80" t="s">
        <v>33</v>
      </c>
      <c r="AI3925">
        <f t="shared" si="132"/>
        <v>2021</v>
      </c>
    </row>
    <row r="3926" spans="27:35" x14ac:dyDescent="0.3">
      <c r="AA3926" s="80" t="s">
        <v>159</v>
      </c>
      <c r="AB3926" s="80" t="s">
        <v>147</v>
      </c>
      <c r="AC3926" s="80" t="s">
        <v>62</v>
      </c>
      <c r="AD3926" s="80" t="s">
        <v>20</v>
      </c>
      <c r="AE3926" s="80" t="s">
        <v>14</v>
      </c>
      <c r="AF3926" s="80" t="s">
        <v>145</v>
      </c>
      <c r="AG3926" s="80">
        <v>4044.0333320274949</v>
      </c>
      <c r="AH3926" s="80" t="s">
        <v>33</v>
      </c>
      <c r="AI3926">
        <f t="shared" si="132"/>
        <v>2021</v>
      </c>
    </row>
    <row r="3927" spans="27:35" x14ac:dyDescent="0.3">
      <c r="AA3927" s="80" t="s">
        <v>159</v>
      </c>
      <c r="AB3927" s="80" t="s">
        <v>147</v>
      </c>
      <c r="AC3927" s="80" t="s">
        <v>62</v>
      </c>
      <c r="AD3927" s="80" t="s">
        <v>20</v>
      </c>
      <c r="AE3927" s="80" t="s">
        <v>6</v>
      </c>
      <c r="AF3927" s="80" t="s">
        <v>145</v>
      </c>
      <c r="AG3927" s="80">
        <v>160</v>
      </c>
      <c r="AH3927" s="80" t="s">
        <v>33</v>
      </c>
      <c r="AI3927">
        <f t="shared" si="132"/>
        <v>2021</v>
      </c>
    </row>
    <row r="3928" spans="27:35" x14ac:dyDescent="0.3">
      <c r="AA3928" s="80" t="s">
        <v>159</v>
      </c>
      <c r="AB3928" s="80" t="s">
        <v>147</v>
      </c>
      <c r="AC3928" s="80" t="s">
        <v>62</v>
      </c>
      <c r="AD3928" s="80" t="s">
        <v>24</v>
      </c>
      <c r="AE3928" s="80" t="s">
        <v>22</v>
      </c>
      <c r="AF3928" s="80" t="s">
        <v>145</v>
      </c>
      <c r="AG3928" s="80">
        <v>1740.5903189778328</v>
      </c>
      <c r="AH3928" s="80" t="s">
        <v>33</v>
      </c>
      <c r="AI3928">
        <f t="shared" si="132"/>
        <v>2021</v>
      </c>
    </row>
    <row r="3929" spans="27:35" x14ac:dyDescent="0.3">
      <c r="AA3929" s="80" t="s">
        <v>159</v>
      </c>
      <c r="AB3929" s="80" t="s">
        <v>147</v>
      </c>
      <c r="AC3929" s="80" t="s">
        <v>62</v>
      </c>
      <c r="AD3929" s="80" t="s">
        <v>24</v>
      </c>
      <c r="AE3929" s="80" t="s">
        <v>23</v>
      </c>
      <c r="AF3929" s="80" t="s">
        <v>145</v>
      </c>
      <c r="AG3929" s="80">
        <v>1657.40106998384</v>
      </c>
      <c r="AH3929" s="80" t="s">
        <v>33</v>
      </c>
      <c r="AI3929">
        <f t="shared" si="132"/>
        <v>2021</v>
      </c>
    </row>
    <row r="3930" spans="27:35" x14ac:dyDescent="0.3">
      <c r="AA3930" s="80" t="s">
        <v>159</v>
      </c>
      <c r="AB3930" s="80" t="s">
        <v>147</v>
      </c>
      <c r="AC3930" s="80" t="s">
        <v>62</v>
      </c>
      <c r="AD3930" s="80" t="s">
        <v>116</v>
      </c>
      <c r="AE3930" s="80" t="s">
        <v>22</v>
      </c>
      <c r="AF3930" s="80" t="s">
        <v>145</v>
      </c>
      <c r="AG3930" s="80">
        <v>6217.6010650768876</v>
      </c>
      <c r="AH3930" s="80" t="s">
        <v>33</v>
      </c>
      <c r="AI3930">
        <f t="shared" si="132"/>
        <v>2021</v>
      </c>
    </row>
    <row r="3931" spans="27:35" x14ac:dyDescent="0.3">
      <c r="AA3931" s="80" t="s">
        <v>159</v>
      </c>
      <c r="AB3931" s="80" t="s">
        <v>147</v>
      </c>
      <c r="AC3931" s="80" t="s">
        <v>62</v>
      </c>
      <c r="AD3931" s="80" t="s">
        <v>116</v>
      </c>
      <c r="AE3931" s="80" t="s">
        <v>23</v>
      </c>
      <c r="AF3931" s="80" t="s">
        <v>145</v>
      </c>
      <c r="AG3931" s="80">
        <v>7902.874182049185</v>
      </c>
      <c r="AH3931" s="80" t="s">
        <v>33</v>
      </c>
      <c r="AI3931">
        <f t="shared" si="132"/>
        <v>2021</v>
      </c>
    </row>
    <row r="3932" spans="27:35" x14ac:dyDescent="0.3">
      <c r="AA3932" s="80" t="s">
        <v>159</v>
      </c>
      <c r="AB3932" s="80" t="s">
        <v>147</v>
      </c>
      <c r="AC3932" s="80" t="s">
        <v>62</v>
      </c>
      <c r="AD3932" s="80" t="s">
        <v>116</v>
      </c>
      <c r="AE3932" s="80" t="s">
        <v>23</v>
      </c>
      <c r="AF3932" s="80" t="s">
        <v>158</v>
      </c>
      <c r="AG3932" s="80">
        <v>3</v>
      </c>
      <c r="AH3932" s="80" t="s">
        <v>33</v>
      </c>
      <c r="AI3932">
        <f t="shared" si="132"/>
        <v>2021</v>
      </c>
    </row>
    <row r="3933" spans="27:35" x14ac:dyDescent="0.3">
      <c r="AA3933" s="80" t="s">
        <v>159</v>
      </c>
      <c r="AB3933" s="80" t="s">
        <v>147</v>
      </c>
      <c r="AC3933" s="80" t="s">
        <v>62</v>
      </c>
      <c r="AD3933" s="80" t="s">
        <v>26</v>
      </c>
      <c r="AE3933" s="80" t="s">
        <v>18</v>
      </c>
      <c r="AF3933" s="80" t="s">
        <v>145</v>
      </c>
      <c r="AG3933" s="80">
        <v>17451.720389664173</v>
      </c>
      <c r="AH3933" s="80" t="s">
        <v>33</v>
      </c>
      <c r="AI3933">
        <f t="shared" si="132"/>
        <v>2021</v>
      </c>
    </row>
    <row r="3934" spans="27:35" x14ac:dyDescent="0.3">
      <c r="AA3934" s="80" t="s">
        <v>159</v>
      </c>
      <c r="AB3934" s="80" t="s">
        <v>147</v>
      </c>
      <c r="AC3934" s="80" t="s">
        <v>62</v>
      </c>
      <c r="AD3934" s="80" t="s">
        <v>26</v>
      </c>
      <c r="AE3934" s="80" t="s">
        <v>18</v>
      </c>
      <c r="AF3934" s="80" t="s">
        <v>158</v>
      </c>
      <c r="AG3934" s="80">
        <v>3112.9161199480295</v>
      </c>
      <c r="AH3934" s="80" t="s">
        <v>33</v>
      </c>
      <c r="AI3934">
        <f t="shared" si="132"/>
        <v>2021</v>
      </c>
    </row>
    <row r="3935" spans="27:35" x14ac:dyDescent="0.3">
      <c r="AA3935" s="80" t="s">
        <v>159</v>
      </c>
      <c r="AB3935" s="80" t="s">
        <v>147</v>
      </c>
      <c r="AC3935" s="80" t="s">
        <v>62</v>
      </c>
      <c r="AD3935" s="80" t="s">
        <v>26</v>
      </c>
      <c r="AE3935" s="80" t="s">
        <v>19</v>
      </c>
      <c r="AF3935" s="80" t="s">
        <v>145</v>
      </c>
      <c r="AG3935" s="80">
        <v>23881.653697464615</v>
      </c>
      <c r="AH3935" s="80" t="s">
        <v>33</v>
      </c>
      <c r="AI3935">
        <f t="shared" si="132"/>
        <v>2021</v>
      </c>
    </row>
    <row r="3936" spans="27:35" x14ac:dyDescent="0.3">
      <c r="AA3936" s="80" t="s">
        <v>159</v>
      </c>
      <c r="AB3936" s="80" t="s">
        <v>147</v>
      </c>
      <c r="AC3936" s="80" t="s">
        <v>62</v>
      </c>
      <c r="AD3936" s="80" t="s">
        <v>26</v>
      </c>
      <c r="AE3936" s="80" t="s">
        <v>19</v>
      </c>
      <c r="AF3936" s="80" t="s">
        <v>158</v>
      </c>
      <c r="AG3936" s="80">
        <v>4053.5010649338365</v>
      </c>
      <c r="AH3936" s="80" t="s">
        <v>33</v>
      </c>
      <c r="AI3936">
        <f t="shared" si="132"/>
        <v>2021</v>
      </c>
    </row>
    <row r="3937" spans="27:35" x14ac:dyDescent="0.3">
      <c r="AA3937" s="80" t="s">
        <v>159</v>
      </c>
      <c r="AB3937" s="80" t="s">
        <v>147</v>
      </c>
      <c r="AC3937" s="80" t="s">
        <v>62</v>
      </c>
      <c r="AD3937" s="80" t="s">
        <v>26</v>
      </c>
      <c r="AE3937" s="80" t="s">
        <v>17</v>
      </c>
      <c r="AF3937" s="80" t="s">
        <v>145</v>
      </c>
      <c r="AG3937" s="80">
        <v>1246.1688140109181</v>
      </c>
      <c r="AH3937" s="80" t="s">
        <v>33</v>
      </c>
      <c r="AI3937">
        <f t="shared" si="132"/>
        <v>2021</v>
      </c>
    </row>
    <row r="3938" spans="27:35" x14ac:dyDescent="0.3">
      <c r="AA3938" s="80" t="s">
        <v>159</v>
      </c>
      <c r="AB3938" s="80" t="s">
        <v>147</v>
      </c>
      <c r="AC3938" s="80" t="s">
        <v>62</v>
      </c>
      <c r="AD3938" s="80" t="s">
        <v>26</v>
      </c>
      <c r="AE3938" s="80" t="s">
        <v>17</v>
      </c>
      <c r="AF3938" s="80" t="s">
        <v>158</v>
      </c>
      <c r="AG3938" s="80">
        <v>58.200000002980232</v>
      </c>
      <c r="AH3938" s="80" t="s">
        <v>33</v>
      </c>
      <c r="AI3938">
        <f t="shared" si="132"/>
        <v>2021</v>
      </c>
    </row>
    <row r="3939" spans="27:35" x14ac:dyDescent="0.3">
      <c r="AA3939" s="80" t="s">
        <v>159</v>
      </c>
      <c r="AB3939" s="80" t="s">
        <v>147</v>
      </c>
      <c r="AC3939" s="80" t="s">
        <v>62</v>
      </c>
      <c r="AD3939" s="80" t="s">
        <v>25</v>
      </c>
      <c r="AE3939" s="80" t="s">
        <v>18</v>
      </c>
      <c r="AF3939" s="80" t="s">
        <v>145</v>
      </c>
      <c r="AG3939" s="80">
        <v>498</v>
      </c>
      <c r="AH3939" s="80" t="s">
        <v>33</v>
      </c>
      <c r="AI3939">
        <f t="shared" si="132"/>
        <v>2021</v>
      </c>
    </row>
    <row r="3940" spans="27:35" x14ac:dyDescent="0.3">
      <c r="AA3940" s="80" t="s">
        <v>159</v>
      </c>
      <c r="AB3940" s="80" t="s">
        <v>147</v>
      </c>
      <c r="AC3940" s="80" t="s">
        <v>62</v>
      </c>
      <c r="AD3940" s="80" t="s">
        <v>25</v>
      </c>
      <c r="AE3940" s="80" t="s">
        <v>18</v>
      </c>
      <c r="AF3940" s="80" t="s">
        <v>158</v>
      </c>
      <c r="AG3940" s="80">
        <v>32</v>
      </c>
      <c r="AH3940" s="80" t="s">
        <v>33</v>
      </c>
      <c r="AI3940">
        <f t="shared" si="132"/>
        <v>2021</v>
      </c>
    </row>
    <row r="3941" spans="27:35" x14ac:dyDescent="0.3">
      <c r="AA3941" s="80" t="s">
        <v>159</v>
      </c>
      <c r="AB3941" s="80" t="s">
        <v>147</v>
      </c>
      <c r="AC3941" s="80" t="s">
        <v>62</v>
      </c>
      <c r="AD3941" s="80" t="s">
        <v>25</v>
      </c>
      <c r="AE3941" s="80" t="s">
        <v>19</v>
      </c>
      <c r="AF3941" s="80" t="s">
        <v>145</v>
      </c>
      <c r="AG3941" s="80">
        <v>4138</v>
      </c>
      <c r="AH3941" s="80" t="s">
        <v>33</v>
      </c>
      <c r="AI3941">
        <f t="shared" si="132"/>
        <v>2021</v>
      </c>
    </row>
    <row r="3942" spans="27:35" x14ac:dyDescent="0.3">
      <c r="AA3942" s="80" t="s">
        <v>159</v>
      </c>
      <c r="AB3942" s="80" t="s">
        <v>147</v>
      </c>
      <c r="AC3942" s="80" t="s">
        <v>62</v>
      </c>
      <c r="AD3942" s="80" t="s">
        <v>25</v>
      </c>
      <c r="AE3942" s="80" t="s">
        <v>19</v>
      </c>
      <c r="AF3942" s="80" t="s">
        <v>158</v>
      </c>
      <c r="AG3942" s="80">
        <v>580</v>
      </c>
      <c r="AH3942" s="80" t="s">
        <v>33</v>
      </c>
      <c r="AI3942">
        <f t="shared" si="132"/>
        <v>2021</v>
      </c>
    </row>
    <row r="3943" spans="27:35" x14ac:dyDescent="0.3">
      <c r="AA3943" s="80" t="s">
        <v>159</v>
      </c>
      <c r="AB3943" s="80" t="s">
        <v>147</v>
      </c>
      <c r="AC3943" s="80" t="s">
        <v>62</v>
      </c>
      <c r="AD3943" s="80" t="s">
        <v>25</v>
      </c>
      <c r="AE3943" s="80" t="s">
        <v>17</v>
      </c>
      <c r="AF3943" s="80" t="s">
        <v>145</v>
      </c>
      <c r="AG3943" s="80">
        <v>1213.9677410125732</v>
      </c>
      <c r="AH3943" s="80" t="s">
        <v>33</v>
      </c>
      <c r="AI3943">
        <f t="shared" si="132"/>
        <v>2021</v>
      </c>
    </row>
    <row r="3944" spans="27:35" x14ac:dyDescent="0.3">
      <c r="AA3944" s="80" t="s">
        <v>159</v>
      </c>
      <c r="AB3944" s="80" t="s">
        <v>147</v>
      </c>
      <c r="AC3944" s="80" t="s">
        <v>62</v>
      </c>
      <c r="AD3944" s="80" t="s">
        <v>25</v>
      </c>
      <c r="AE3944" s="80" t="s">
        <v>17</v>
      </c>
      <c r="AF3944" s="80" t="s">
        <v>158</v>
      </c>
      <c r="AG3944" s="80">
        <v>42</v>
      </c>
      <c r="AH3944" s="80" t="s">
        <v>33</v>
      </c>
      <c r="AI3944">
        <f t="shared" si="132"/>
        <v>2021</v>
      </c>
    </row>
    <row r="3945" spans="27:35" x14ac:dyDescent="0.3">
      <c r="AA3945" s="80" t="s">
        <v>159</v>
      </c>
      <c r="AB3945" s="80" t="s">
        <v>147</v>
      </c>
      <c r="AC3945" s="80" t="s">
        <v>62</v>
      </c>
      <c r="AD3945" s="80" t="s">
        <v>16</v>
      </c>
      <c r="AE3945" s="80" t="s">
        <v>18</v>
      </c>
      <c r="AF3945" s="80" t="s">
        <v>145</v>
      </c>
      <c r="AG3945" s="80">
        <v>40579.270193487406</v>
      </c>
      <c r="AH3945" s="80" t="s">
        <v>33</v>
      </c>
      <c r="AI3945">
        <f t="shared" si="132"/>
        <v>2021</v>
      </c>
    </row>
    <row r="3946" spans="27:35" x14ac:dyDescent="0.3">
      <c r="AA3946" s="80" t="s">
        <v>159</v>
      </c>
      <c r="AB3946" s="80" t="s">
        <v>147</v>
      </c>
      <c r="AC3946" s="80" t="s">
        <v>62</v>
      </c>
      <c r="AD3946" s="80" t="s">
        <v>16</v>
      </c>
      <c r="AE3946" s="80" t="s">
        <v>18</v>
      </c>
      <c r="AF3946" s="80" t="s">
        <v>158</v>
      </c>
      <c r="AG3946" s="80">
        <v>6</v>
      </c>
      <c r="AH3946" s="80" t="s">
        <v>33</v>
      </c>
      <c r="AI3946">
        <f t="shared" si="132"/>
        <v>2021</v>
      </c>
    </row>
    <row r="3947" spans="27:35" x14ac:dyDescent="0.3">
      <c r="AA3947" s="80" t="s">
        <v>159</v>
      </c>
      <c r="AB3947" s="80" t="s">
        <v>147</v>
      </c>
      <c r="AC3947" s="80" t="s">
        <v>62</v>
      </c>
      <c r="AD3947" s="80" t="s">
        <v>16</v>
      </c>
      <c r="AE3947" s="80" t="s">
        <v>19</v>
      </c>
      <c r="AF3947" s="80" t="s">
        <v>145</v>
      </c>
      <c r="AG3947" s="80">
        <v>32301.29651703313</v>
      </c>
      <c r="AH3947" s="80" t="s">
        <v>33</v>
      </c>
      <c r="AI3947">
        <f t="shared" si="132"/>
        <v>2021</v>
      </c>
    </row>
    <row r="3948" spans="27:35" x14ac:dyDescent="0.3">
      <c r="AA3948" s="80" t="s">
        <v>159</v>
      </c>
      <c r="AB3948" s="80" t="s">
        <v>147</v>
      </c>
      <c r="AC3948" s="80" t="s">
        <v>62</v>
      </c>
      <c r="AD3948" s="80" t="s">
        <v>16</v>
      </c>
      <c r="AE3948" s="80" t="s">
        <v>19</v>
      </c>
      <c r="AF3948" s="80" t="s">
        <v>158</v>
      </c>
      <c r="AG3948" s="80">
        <v>8</v>
      </c>
      <c r="AH3948" s="80" t="s">
        <v>33</v>
      </c>
      <c r="AI3948">
        <f t="shared" si="132"/>
        <v>2021</v>
      </c>
    </row>
    <row r="3949" spans="27:35" x14ac:dyDescent="0.3">
      <c r="AA3949" s="80" t="s">
        <v>159</v>
      </c>
      <c r="AB3949" s="80" t="s">
        <v>147</v>
      </c>
      <c r="AC3949" s="80" t="s">
        <v>62</v>
      </c>
      <c r="AD3949" s="80" t="s">
        <v>16</v>
      </c>
      <c r="AE3949" s="80" t="s">
        <v>17</v>
      </c>
      <c r="AF3949" s="80" t="s">
        <v>145</v>
      </c>
      <c r="AG3949" s="80">
        <v>5887.1913369819522</v>
      </c>
      <c r="AH3949" s="80" t="s">
        <v>33</v>
      </c>
      <c r="AI3949">
        <f t="shared" si="132"/>
        <v>2021</v>
      </c>
    </row>
    <row r="3950" spans="27:35" x14ac:dyDescent="0.3">
      <c r="AA3950" s="80" t="s">
        <v>159</v>
      </c>
      <c r="AB3950" s="80" t="s">
        <v>147</v>
      </c>
      <c r="AC3950" s="80" t="s">
        <v>62</v>
      </c>
      <c r="AD3950" s="80" t="s">
        <v>13</v>
      </c>
      <c r="AE3950" s="80" t="s">
        <v>5</v>
      </c>
      <c r="AF3950" s="80" t="s">
        <v>145</v>
      </c>
      <c r="AG3950" s="80">
        <v>72.306446980684996</v>
      </c>
      <c r="AH3950" s="80" t="s">
        <v>33</v>
      </c>
      <c r="AI3950">
        <f t="shared" si="132"/>
        <v>2021</v>
      </c>
    </row>
    <row r="3951" spans="27:35" x14ac:dyDescent="0.3">
      <c r="AA3951" s="80" t="s">
        <v>159</v>
      </c>
      <c r="AB3951" s="80" t="s">
        <v>147</v>
      </c>
      <c r="AC3951" s="80" t="s">
        <v>62</v>
      </c>
      <c r="AD3951" s="80" t="s">
        <v>13</v>
      </c>
      <c r="AE3951" s="80" t="s">
        <v>7</v>
      </c>
      <c r="AF3951" s="80" t="s">
        <v>145</v>
      </c>
      <c r="AG3951" s="80">
        <v>15843.405357979238</v>
      </c>
      <c r="AH3951" s="80">
        <v>0.65675342999999997</v>
      </c>
      <c r="AI3951">
        <f t="shared" si="132"/>
        <v>2021</v>
      </c>
    </row>
    <row r="3952" spans="27:35" x14ac:dyDescent="0.3">
      <c r="AA3952" s="80" t="s">
        <v>159</v>
      </c>
      <c r="AB3952" s="80" t="s">
        <v>147</v>
      </c>
      <c r="AC3952" s="80" t="s">
        <v>62</v>
      </c>
      <c r="AD3952" s="80" t="s">
        <v>13</v>
      </c>
      <c r="AE3952" s="80" t="s">
        <v>14</v>
      </c>
      <c r="AF3952" s="80" t="s">
        <v>145</v>
      </c>
      <c r="AG3952" s="80">
        <v>63188.009909350425</v>
      </c>
      <c r="AH3952" s="80">
        <v>1.06762595</v>
      </c>
      <c r="AI3952">
        <f t="shared" si="132"/>
        <v>2021</v>
      </c>
    </row>
    <row r="3953" spans="27:35" x14ac:dyDescent="0.3">
      <c r="AA3953" s="80" t="s">
        <v>159</v>
      </c>
      <c r="AB3953" s="80" t="s">
        <v>147</v>
      </c>
      <c r="AC3953" s="80" t="s">
        <v>62</v>
      </c>
      <c r="AD3953" s="80" t="s">
        <v>13</v>
      </c>
      <c r="AE3953" s="80" t="s">
        <v>6</v>
      </c>
      <c r="AF3953" s="80" t="s">
        <v>145</v>
      </c>
      <c r="AG3953" s="80">
        <v>280.20429903268814</v>
      </c>
      <c r="AH3953" s="80" t="s">
        <v>33</v>
      </c>
      <c r="AI3953">
        <f t="shared" si="132"/>
        <v>2021</v>
      </c>
    </row>
    <row r="3954" spans="27:35" x14ac:dyDescent="0.3">
      <c r="AA3954" s="80" t="s">
        <v>159</v>
      </c>
      <c r="AB3954" s="80" t="s">
        <v>147</v>
      </c>
      <c r="AC3954" s="80" t="s">
        <v>62</v>
      </c>
      <c r="AD3954" s="80" t="s">
        <v>15</v>
      </c>
      <c r="AE3954" s="80" t="s">
        <v>14</v>
      </c>
      <c r="AF3954" s="80" t="s">
        <v>145</v>
      </c>
      <c r="AG3954" s="80">
        <v>65561.56873331219</v>
      </c>
      <c r="AH3954" s="80">
        <v>0.97457199000000005</v>
      </c>
      <c r="AI3954">
        <f t="shared" si="132"/>
        <v>2021</v>
      </c>
    </row>
    <row r="3955" spans="27:35" x14ac:dyDescent="0.3">
      <c r="AA3955" s="80" t="s">
        <v>159</v>
      </c>
      <c r="AB3955" s="80" t="s">
        <v>147</v>
      </c>
      <c r="AC3955" s="80" t="s">
        <v>62</v>
      </c>
      <c r="AD3955" s="80" t="s">
        <v>15</v>
      </c>
      <c r="AE3955" s="80" t="s">
        <v>14</v>
      </c>
      <c r="AF3955" s="80" t="s">
        <v>158</v>
      </c>
      <c r="AG3955" s="80">
        <v>6</v>
      </c>
      <c r="AH3955" s="80">
        <v>1.54081351</v>
      </c>
      <c r="AI3955">
        <f t="shared" si="132"/>
        <v>2021</v>
      </c>
    </row>
    <row r="3956" spans="27:35" x14ac:dyDescent="0.3">
      <c r="AA3956" s="80" t="s">
        <v>159</v>
      </c>
      <c r="AB3956" s="80" t="s">
        <v>147</v>
      </c>
      <c r="AC3956" s="80" t="s">
        <v>62</v>
      </c>
      <c r="AD3956" s="80" t="s">
        <v>15</v>
      </c>
      <c r="AE3956" s="80" t="s">
        <v>12</v>
      </c>
      <c r="AF3956" s="80" t="s">
        <v>145</v>
      </c>
      <c r="AG3956" s="80">
        <v>1388.0010740458965</v>
      </c>
      <c r="AH3956" s="80">
        <v>0.48229496999999999</v>
      </c>
      <c r="AI3956">
        <f t="shared" si="132"/>
        <v>2021</v>
      </c>
    </row>
    <row r="3957" spans="27:35" x14ac:dyDescent="0.3">
      <c r="AA3957" s="80" t="s">
        <v>159</v>
      </c>
      <c r="AB3957" s="80" t="s">
        <v>147</v>
      </c>
      <c r="AC3957" s="80" t="s">
        <v>62</v>
      </c>
      <c r="AD3957" s="80" t="s">
        <v>4</v>
      </c>
      <c r="AE3957" s="80" t="s">
        <v>5</v>
      </c>
      <c r="AF3957" s="80" t="s">
        <v>145</v>
      </c>
      <c r="AG3957" s="80">
        <v>10847.317674763501</v>
      </c>
      <c r="AH3957" s="80" t="s">
        <v>33</v>
      </c>
      <c r="AI3957">
        <f t="shared" si="132"/>
        <v>2021</v>
      </c>
    </row>
    <row r="3958" spans="27:35" x14ac:dyDescent="0.3">
      <c r="AA3958" s="80" t="s">
        <v>159</v>
      </c>
      <c r="AB3958" s="80" t="s">
        <v>147</v>
      </c>
      <c r="AC3958" s="80" t="s">
        <v>62</v>
      </c>
      <c r="AD3958" s="80" t="s">
        <v>4</v>
      </c>
      <c r="AE3958" s="80" t="s">
        <v>5</v>
      </c>
      <c r="AF3958" s="80" t="s">
        <v>146</v>
      </c>
      <c r="AG3958" s="80">
        <v>2</v>
      </c>
      <c r="AH3958" s="80" t="s">
        <v>33</v>
      </c>
      <c r="AI3958">
        <f t="shared" si="132"/>
        <v>2021</v>
      </c>
    </row>
    <row r="3959" spans="27:35" x14ac:dyDescent="0.3">
      <c r="AA3959" s="80" t="s">
        <v>159</v>
      </c>
      <c r="AB3959" s="80" t="s">
        <v>147</v>
      </c>
      <c r="AC3959" s="80" t="s">
        <v>62</v>
      </c>
      <c r="AD3959" s="80" t="s">
        <v>4</v>
      </c>
      <c r="AE3959" s="80" t="s">
        <v>7</v>
      </c>
      <c r="AF3959" s="80" t="s">
        <v>145</v>
      </c>
      <c r="AG3959" s="80">
        <v>655949.68961454928</v>
      </c>
      <c r="AH3959" s="80">
        <v>0.87152092999999997</v>
      </c>
      <c r="AI3959">
        <f t="shared" si="132"/>
        <v>2021</v>
      </c>
    </row>
    <row r="3960" spans="27:35" x14ac:dyDescent="0.3">
      <c r="AA3960" s="80" t="s">
        <v>159</v>
      </c>
      <c r="AB3960" s="80" t="s">
        <v>147</v>
      </c>
      <c r="AC3960" s="80" t="s">
        <v>62</v>
      </c>
      <c r="AD3960" s="80" t="s">
        <v>4</v>
      </c>
      <c r="AE3960" s="80" t="s">
        <v>8</v>
      </c>
      <c r="AF3960" s="80" t="s">
        <v>145</v>
      </c>
      <c r="AG3960" s="80">
        <v>353517.05574044213</v>
      </c>
      <c r="AH3960" s="80">
        <v>1.2941653900000001</v>
      </c>
      <c r="AI3960">
        <f t="shared" si="132"/>
        <v>2021</v>
      </c>
    </row>
    <row r="3961" spans="27:35" x14ac:dyDescent="0.3">
      <c r="AA3961" s="80" t="s">
        <v>159</v>
      </c>
      <c r="AB3961" s="80" t="s">
        <v>147</v>
      </c>
      <c r="AC3961" s="80" t="s">
        <v>62</v>
      </c>
      <c r="AD3961" s="80" t="s">
        <v>4</v>
      </c>
      <c r="AE3961" s="80" t="s">
        <v>9</v>
      </c>
      <c r="AF3961" s="80" t="s">
        <v>145</v>
      </c>
      <c r="AG3961" s="80">
        <v>208109.4109701477</v>
      </c>
      <c r="AH3961" s="80">
        <v>0.88487389000000005</v>
      </c>
      <c r="AI3961">
        <f t="shared" si="132"/>
        <v>2021</v>
      </c>
    </row>
    <row r="3962" spans="27:35" x14ac:dyDescent="0.3">
      <c r="AA3962" s="80" t="s">
        <v>159</v>
      </c>
      <c r="AB3962" s="80" t="s">
        <v>147</v>
      </c>
      <c r="AC3962" s="80" t="s">
        <v>62</v>
      </c>
      <c r="AD3962" s="80" t="s">
        <v>4</v>
      </c>
      <c r="AE3962" s="80" t="s">
        <v>6</v>
      </c>
      <c r="AF3962" s="80" t="s">
        <v>145</v>
      </c>
      <c r="AG3962" s="80">
        <v>41800.003067631274</v>
      </c>
      <c r="AH3962" s="80" t="s">
        <v>33</v>
      </c>
      <c r="AI3962">
        <f t="shared" si="132"/>
        <v>2021</v>
      </c>
    </row>
    <row r="3963" spans="27:35" x14ac:dyDescent="0.3">
      <c r="AA3963" s="80" t="s">
        <v>159</v>
      </c>
      <c r="AB3963" s="80" t="s">
        <v>147</v>
      </c>
      <c r="AC3963" s="80" t="s">
        <v>62</v>
      </c>
      <c r="AD3963" s="80" t="s">
        <v>4</v>
      </c>
      <c r="AE3963" s="80" t="s">
        <v>10</v>
      </c>
      <c r="AF3963" s="80" t="s">
        <v>145</v>
      </c>
      <c r="AG3963" s="80">
        <v>11599.60089411214</v>
      </c>
      <c r="AH3963" s="80">
        <v>2.4391305000000001</v>
      </c>
      <c r="AI3963">
        <f t="shared" si="132"/>
        <v>2021</v>
      </c>
    </row>
    <row r="3964" spans="27:35" x14ac:dyDescent="0.3">
      <c r="AA3964" s="80" t="s">
        <v>159</v>
      </c>
      <c r="AB3964" s="80" t="s">
        <v>147</v>
      </c>
      <c r="AC3964" s="80" t="s">
        <v>62</v>
      </c>
      <c r="AD3964" s="80" t="s">
        <v>11</v>
      </c>
      <c r="AE3964" s="80" t="s">
        <v>8</v>
      </c>
      <c r="AF3964" s="80" t="s">
        <v>145</v>
      </c>
      <c r="AG3964" s="80">
        <v>50310.451457250863</v>
      </c>
      <c r="AH3964" s="80">
        <v>0.91533865999999997</v>
      </c>
      <c r="AI3964">
        <f t="shared" si="132"/>
        <v>2021</v>
      </c>
    </row>
    <row r="3965" spans="27:35" x14ac:dyDescent="0.3">
      <c r="AA3965" s="80" t="s">
        <v>159</v>
      </c>
      <c r="AB3965" s="80" t="s">
        <v>147</v>
      </c>
      <c r="AC3965" s="80" t="s">
        <v>62</v>
      </c>
      <c r="AD3965" s="80" t="s">
        <v>11</v>
      </c>
      <c r="AE3965" s="80" t="s">
        <v>9</v>
      </c>
      <c r="AF3965" s="80" t="s">
        <v>145</v>
      </c>
      <c r="AG3965" s="80">
        <v>15813.816091280431</v>
      </c>
      <c r="AH3965" s="80">
        <v>0.70082761000000005</v>
      </c>
      <c r="AI3965">
        <f t="shared" si="132"/>
        <v>2021</v>
      </c>
    </row>
    <row r="3966" spans="27:35" x14ac:dyDescent="0.3">
      <c r="AA3966" s="80" t="s">
        <v>159</v>
      </c>
      <c r="AB3966" s="80" t="s">
        <v>147</v>
      </c>
      <c r="AC3966" s="80" t="s">
        <v>62</v>
      </c>
      <c r="AD3966" s="80" t="s">
        <v>11</v>
      </c>
      <c r="AE3966" s="80" t="s">
        <v>10</v>
      </c>
      <c r="AF3966" s="80" t="s">
        <v>145</v>
      </c>
      <c r="AG3966" s="80">
        <v>1539.0784909874201</v>
      </c>
      <c r="AH3966" s="80">
        <v>1.81392105</v>
      </c>
      <c r="AI3966">
        <f t="shared" si="132"/>
        <v>2021</v>
      </c>
    </row>
    <row r="3967" spans="27:35" x14ac:dyDescent="0.3">
      <c r="AA3967" s="80" t="s">
        <v>159</v>
      </c>
      <c r="AB3967" s="80" t="s">
        <v>147</v>
      </c>
      <c r="AC3967" s="80" t="s">
        <v>62</v>
      </c>
      <c r="AD3967" s="80" t="s">
        <v>11</v>
      </c>
      <c r="AE3967" s="80" t="s">
        <v>12</v>
      </c>
      <c r="AF3967" s="80" t="s">
        <v>145</v>
      </c>
      <c r="AG3967" s="80">
        <v>7354.1720350384712</v>
      </c>
      <c r="AH3967" s="80">
        <v>0.67382421999999997</v>
      </c>
      <c r="AI3967">
        <f t="shared" si="132"/>
        <v>2021</v>
      </c>
    </row>
  </sheetData>
  <mergeCells count="2">
    <mergeCell ref="H5:J7"/>
    <mergeCell ref="L5:N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0C19E-1953-4222-BB01-AA4E7EA594AA}">
  <sheetPr codeName="Sheet2">
    <tabColor rgb="FF0000FF"/>
  </sheetPr>
  <dimension ref="B2:X54"/>
  <sheetViews>
    <sheetView zoomScale="85" zoomScaleNormal="85" workbookViewId="0">
      <selection activeCell="C29" sqref="C29"/>
    </sheetView>
  </sheetViews>
  <sheetFormatPr defaultRowHeight="12.45" x14ac:dyDescent="0.3"/>
  <cols>
    <col min="2" max="2" width="39.53515625" bestFit="1" customWidth="1"/>
    <col min="3" max="3" width="2.69140625" customWidth="1"/>
    <col min="8" max="8" width="2.69140625" customWidth="1"/>
    <col min="12" max="12" width="2.69140625" customWidth="1"/>
    <col min="15" max="15" width="2.69140625" customWidth="1"/>
    <col min="20" max="20" width="2.69140625" customWidth="1"/>
    <col min="22" max="22" width="2.69140625" customWidth="1"/>
  </cols>
  <sheetData>
    <row r="2" spans="2:24" x14ac:dyDescent="0.3">
      <c r="B2" s="40" t="s">
        <v>137</v>
      </c>
      <c r="G2" s="40" t="s">
        <v>122</v>
      </c>
      <c r="H2" s="40"/>
      <c r="I2" s="25"/>
      <c r="J2" s="25"/>
      <c r="K2" s="25"/>
      <c r="L2" s="40"/>
      <c r="M2" s="25"/>
      <c r="N2" s="25"/>
      <c r="O2" s="25"/>
      <c r="P2" s="25"/>
      <c r="S2" s="40" t="s">
        <v>126</v>
      </c>
      <c r="T2" s="40"/>
      <c r="U2" s="25"/>
      <c r="V2" s="40"/>
      <c r="W2" s="25"/>
    </row>
    <row r="3" spans="2:24" x14ac:dyDescent="0.3">
      <c r="G3" s="25"/>
      <c r="H3" s="25"/>
      <c r="I3" s="25"/>
      <c r="J3" s="25"/>
      <c r="K3" s="25"/>
      <c r="L3" s="25"/>
      <c r="M3" s="25"/>
      <c r="N3" s="25"/>
      <c r="O3" s="25"/>
      <c r="P3" s="25"/>
      <c r="S3" s="25"/>
      <c r="T3" s="25"/>
      <c r="U3" s="25"/>
      <c r="V3" s="25"/>
      <c r="W3" s="25"/>
    </row>
    <row r="4" spans="2:24" x14ac:dyDescent="0.3">
      <c r="B4" s="114" t="s">
        <v>120</v>
      </c>
      <c r="C4" s="26"/>
      <c r="D4" s="114" t="s">
        <v>121</v>
      </c>
      <c r="G4" s="92" t="s">
        <v>85</v>
      </c>
      <c r="H4" s="28"/>
      <c r="I4" s="92" t="s">
        <v>86</v>
      </c>
      <c r="J4" s="92" t="s">
        <v>123</v>
      </c>
      <c r="K4" s="92" t="s">
        <v>124</v>
      </c>
      <c r="L4" s="28"/>
      <c r="M4" s="92" t="s">
        <v>86</v>
      </c>
      <c r="N4" s="92" t="s">
        <v>87</v>
      </c>
      <c r="O4" s="28"/>
      <c r="P4" s="92" t="s">
        <v>88</v>
      </c>
      <c r="S4" s="92" t="s">
        <v>85</v>
      </c>
      <c r="T4" s="28"/>
      <c r="U4" s="92" t="s">
        <v>1</v>
      </c>
      <c r="V4" s="28"/>
      <c r="W4" s="92" t="s">
        <v>37</v>
      </c>
    </row>
    <row r="5" spans="2:24" x14ac:dyDescent="0.3">
      <c r="B5" s="26" t="s">
        <v>463</v>
      </c>
      <c r="C5" s="115" t="s">
        <v>118</v>
      </c>
      <c r="D5" s="26" t="s">
        <v>113</v>
      </c>
      <c r="E5" s="93" t="s">
        <v>118</v>
      </c>
      <c r="G5" s="25" t="s">
        <v>64</v>
      </c>
      <c r="H5" s="25"/>
      <c r="I5" s="25" t="s">
        <v>64</v>
      </c>
      <c r="J5" s="25" t="str" cm="1">
        <f t="array" aca="1" ref="J5" ca="1">CELL("address",$N$5)</f>
        <v>$N$5</v>
      </c>
      <c r="K5" s="25" t="str" cm="1">
        <f t="array" aca="1" ref="K5" ca="1">CELL("address",$N$5)</f>
        <v>$N$5</v>
      </c>
      <c r="L5" s="93"/>
      <c r="M5" s="25" t="s">
        <v>64</v>
      </c>
      <c r="N5" s="25" t="s">
        <v>64</v>
      </c>
      <c r="O5" s="93" t="s">
        <v>118</v>
      </c>
      <c r="P5" s="25" t="s">
        <v>64</v>
      </c>
      <c r="Q5" s="93" t="s">
        <v>118</v>
      </c>
      <c r="S5" s="25" t="s">
        <v>64</v>
      </c>
      <c r="T5" s="93"/>
      <c r="U5" s="25" t="s">
        <v>64</v>
      </c>
      <c r="V5" s="93"/>
      <c r="W5" s="25" t="s">
        <v>64</v>
      </c>
      <c r="X5" s="93" t="s">
        <v>118</v>
      </c>
    </row>
    <row r="6" spans="2:24" x14ac:dyDescent="0.3">
      <c r="B6" s="26" t="s">
        <v>464</v>
      </c>
      <c r="C6" s="115" t="s">
        <v>118</v>
      </c>
      <c r="D6" s="26" t="s">
        <v>114</v>
      </c>
      <c r="E6" s="93" t="s">
        <v>118</v>
      </c>
      <c r="G6" s="25" t="s">
        <v>46</v>
      </c>
      <c r="H6" s="25"/>
      <c r="I6" s="25" t="s">
        <v>4</v>
      </c>
      <c r="J6" s="25" t="str" cm="1">
        <f t="array" aca="1" ref="J6" ca="1">CELL("address",$N$6)</f>
        <v>$N$6</v>
      </c>
      <c r="K6" s="25" t="str" cm="1">
        <f t="array" aca="1" ref="K6" ca="1">CELL("address",$N$12)</f>
        <v>$N$12</v>
      </c>
      <c r="L6" s="93"/>
      <c r="M6" s="25" t="s">
        <v>4</v>
      </c>
      <c r="N6" s="25" t="s">
        <v>5</v>
      </c>
      <c r="O6" s="93" t="s">
        <v>118</v>
      </c>
      <c r="P6" s="25" t="s">
        <v>66</v>
      </c>
      <c r="Q6" s="93" t="s">
        <v>118</v>
      </c>
      <c r="S6" s="25" t="s">
        <v>46</v>
      </c>
      <c r="T6" s="93"/>
      <c r="U6" s="25" t="s">
        <v>42</v>
      </c>
      <c r="V6" s="93"/>
      <c r="W6" s="25" t="s">
        <v>97</v>
      </c>
      <c r="X6" s="93" t="s">
        <v>118</v>
      </c>
    </row>
    <row r="7" spans="2:24" x14ac:dyDescent="0.3">
      <c r="B7" s="26" t="s">
        <v>462</v>
      </c>
      <c r="C7" s="115" t="s">
        <v>118</v>
      </c>
      <c r="D7" s="26" t="s">
        <v>115</v>
      </c>
      <c r="E7" s="93" t="s">
        <v>118</v>
      </c>
      <c r="G7" s="25" t="s">
        <v>55</v>
      </c>
      <c r="H7" s="25"/>
      <c r="I7" s="25" t="s">
        <v>11</v>
      </c>
      <c r="J7" s="25" t="str" cm="1">
        <f t="array" aca="1" ref="J7" ca="1">CELL("address",$N$13)</f>
        <v>$N$13</v>
      </c>
      <c r="K7" s="25" t="str" cm="1">
        <f t="array" aca="1" ref="K7" ca="1">CELL("address",$N$17)</f>
        <v>$N$17</v>
      </c>
      <c r="L7" s="93"/>
      <c r="M7" s="25" t="s">
        <v>4</v>
      </c>
      <c r="N7" s="25" t="s">
        <v>6</v>
      </c>
      <c r="O7" s="93" t="s">
        <v>118</v>
      </c>
      <c r="P7" s="25" t="s">
        <v>67</v>
      </c>
      <c r="Q7" s="93" t="s">
        <v>118</v>
      </c>
      <c r="S7" s="25" t="s">
        <v>55</v>
      </c>
      <c r="T7" s="93"/>
      <c r="U7" s="25" t="s">
        <v>43</v>
      </c>
      <c r="V7" s="93"/>
      <c r="W7" s="25" t="s">
        <v>100</v>
      </c>
      <c r="X7" s="93" t="s">
        <v>118</v>
      </c>
    </row>
    <row r="8" spans="2:24" x14ac:dyDescent="0.3">
      <c r="B8" s="26" t="s">
        <v>465</v>
      </c>
      <c r="C8" s="115" t="s">
        <v>118</v>
      </c>
      <c r="D8" s="26"/>
      <c r="G8" s="25" t="s">
        <v>56</v>
      </c>
      <c r="H8" s="25"/>
      <c r="I8" s="25" t="s">
        <v>13</v>
      </c>
      <c r="J8" s="25" t="str" cm="1">
        <f t="array" aca="1" ref="J8" ca="1">CELL("address",$N$18)</f>
        <v>$N$18</v>
      </c>
      <c r="K8" s="25" t="str" cm="1">
        <f t="array" aca="1" ref="K8" ca="1">CELL("address",$N$21)</f>
        <v>$N$21</v>
      </c>
      <c r="L8" s="93"/>
      <c r="M8" s="25" t="s">
        <v>4</v>
      </c>
      <c r="N8" s="25" t="s">
        <v>7</v>
      </c>
      <c r="O8" s="93" t="s">
        <v>118</v>
      </c>
      <c r="P8" s="25" t="s">
        <v>68</v>
      </c>
      <c r="Q8" s="93" t="s">
        <v>118</v>
      </c>
      <c r="S8" s="25" t="s">
        <v>56</v>
      </c>
      <c r="T8" s="93"/>
      <c r="U8" s="25"/>
      <c r="V8" s="93"/>
      <c r="W8" s="25" t="s">
        <v>98</v>
      </c>
      <c r="X8" s="93" t="s">
        <v>118</v>
      </c>
    </row>
    <row r="9" spans="2:24" x14ac:dyDescent="0.3">
      <c r="B9" s="26" t="s">
        <v>466</v>
      </c>
      <c r="C9" s="115" t="s">
        <v>118</v>
      </c>
      <c r="D9" s="26"/>
      <c r="G9" s="25" t="s">
        <v>57</v>
      </c>
      <c r="H9" s="25"/>
      <c r="I9" s="25" t="s">
        <v>15</v>
      </c>
      <c r="J9" s="25" t="str" cm="1">
        <f t="array" aca="1" ref="J9" ca="1">CELL("address",$N$22)</f>
        <v>$N$22</v>
      </c>
      <c r="K9" s="25" t="str" cm="1">
        <f t="array" aca="1" ref="K9" ca="1">CELL("address",$N$24)</f>
        <v>$N$24</v>
      </c>
      <c r="L9" s="93"/>
      <c r="M9" s="25" t="s">
        <v>4</v>
      </c>
      <c r="N9" s="25" t="s">
        <v>8</v>
      </c>
      <c r="O9" s="93" t="s">
        <v>118</v>
      </c>
      <c r="P9" s="25" t="s">
        <v>69</v>
      </c>
      <c r="Q9" s="93" t="s">
        <v>118</v>
      </c>
      <c r="S9" s="25" t="s">
        <v>57</v>
      </c>
      <c r="T9" s="93"/>
      <c r="U9" s="25"/>
      <c r="V9" s="93"/>
      <c r="W9" s="25" t="s">
        <v>99</v>
      </c>
      <c r="X9" s="93" t="s">
        <v>118</v>
      </c>
    </row>
    <row r="10" spans="2:24" x14ac:dyDescent="0.3">
      <c r="C10" s="93" t="s">
        <v>118</v>
      </c>
      <c r="G10" s="25" t="s">
        <v>58</v>
      </c>
      <c r="H10" s="25"/>
      <c r="I10" s="25" t="s">
        <v>16</v>
      </c>
      <c r="J10" s="25" t="str" cm="1">
        <f t="array" aca="1" ref="J10" ca="1">CELL("address",$N$25)</f>
        <v>$N$25</v>
      </c>
      <c r="K10" s="25" t="str" cm="1">
        <f t="array" aca="1" ref="K10" ca="1">CELL("address",$N$28)</f>
        <v>$N$28</v>
      </c>
      <c r="L10" s="93"/>
      <c r="M10" s="25" t="s">
        <v>4</v>
      </c>
      <c r="N10" s="25" t="s">
        <v>9</v>
      </c>
      <c r="O10" s="93" t="s">
        <v>118</v>
      </c>
      <c r="P10" s="25" t="s">
        <v>70</v>
      </c>
      <c r="Q10" s="93" t="s">
        <v>118</v>
      </c>
      <c r="S10" s="25" t="s">
        <v>58</v>
      </c>
      <c r="T10" s="93"/>
      <c r="U10" s="25"/>
      <c r="V10" s="93"/>
      <c r="W10" s="25"/>
    </row>
    <row r="11" spans="2:24" x14ac:dyDescent="0.3">
      <c r="C11" s="93" t="s">
        <v>118</v>
      </c>
      <c r="G11" s="25" t="s">
        <v>59</v>
      </c>
      <c r="H11" s="25"/>
      <c r="I11" s="25" t="s">
        <v>20</v>
      </c>
      <c r="J11" s="25" t="str" cm="1">
        <f t="array" aca="1" ref="J11" ca="1">CELL("address",$N$29)</f>
        <v>$N$29</v>
      </c>
      <c r="K11" s="25" t="str" cm="1">
        <f t="array" aca="1" ref="K11" ca="1">CELL("address",$N$33)</f>
        <v>$N$33</v>
      </c>
      <c r="L11" s="93"/>
      <c r="M11" s="25" t="s">
        <v>4</v>
      </c>
      <c r="N11" s="25" t="s">
        <v>10</v>
      </c>
      <c r="O11" s="93" t="s">
        <v>118</v>
      </c>
      <c r="P11" s="25" t="s">
        <v>71</v>
      </c>
      <c r="Q11" s="93" t="s">
        <v>118</v>
      </c>
      <c r="S11" s="25" t="s">
        <v>59</v>
      </c>
      <c r="T11" s="93"/>
      <c r="U11" s="25"/>
      <c r="V11" s="93"/>
      <c r="W11" s="25"/>
    </row>
    <row r="12" spans="2:24" x14ac:dyDescent="0.3">
      <c r="G12" s="25" t="s">
        <v>60</v>
      </c>
      <c r="H12" s="25"/>
      <c r="I12" s="25" t="s">
        <v>21</v>
      </c>
      <c r="J12" s="25" t="str" cm="1">
        <f t="array" aca="1" ref="J12" ca="1">CELL("address",$N$34)</f>
        <v>$N$34</v>
      </c>
      <c r="K12" s="25" t="str" cm="1">
        <f t="array" aca="1" ref="K12" ca="1">CELL("address",$N$36)</f>
        <v>$N$36</v>
      </c>
      <c r="L12" s="93"/>
      <c r="M12" s="25" t="s">
        <v>4</v>
      </c>
      <c r="N12" s="25" t="s">
        <v>64</v>
      </c>
      <c r="O12" s="93" t="s">
        <v>118</v>
      </c>
      <c r="P12" s="25" t="s">
        <v>72</v>
      </c>
      <c r="Q12" s="93" t="s">
        <v>118</v>
      </c>
      <c r="S12" s="25" t="s">
        <v>60</v>
      </c>
      <c r="T12" s="93"/>
      <c r="U12" s="25"/>
      <c r="V12" s="93"/>
      <c r="W12" s="25"/>
    </row>
    <row r="13" spans="2:24" x14ac:dyDescent="0.3">
      <c r="G13" s="25" t="s">
        <v>61</v>
      </c>
      <c r="H13" s="25"/>
      <c r="I13" s="25" t="s">
        <v>24</v>
      </c>
      <c r="J13" s="25" t="str" cm="1">
        <f t="array" aca="1" ref="J13" ca="1">CELL("address",$N$37)</f>
        <v>$N$37</v>
      </c>
      <c r="K13" s="25" t="str" cm="1">
        <f t="array" aca="1" ref="K13" ca="1">CELL("address",$N$39)</f>
        <v>$N$39</v>
      </c>
      <c r="L13" s="93"/>
      <c r="M13" s="25" t="s">
        <v>11</v>
      </c>
      <c r="N13" s="25" t="s">
        <v>12</v>
      </c>
      <c r="O13" s="93" t="s">
        <v>118</v>
      </c>
      <c r="P13" s="25" t="s">
        <v>73</v>
      </c>
      <c r="Q13" s="93" t="s">
        <v>118</v>
      </c>
      <c r="S13" s="25" t="s">
        <v>61</v>
      </c>
      <c r="T13" s="93"/>
      <c r="U13" s="25"/>
      <c r="V13" s="93"/>
      <c r="W13" s="25"/>
    </row>
    <row r="14" spans="2:24" x14ac:dyDescent="0.3">
      <c r="G14" s="25" t="s">
        <v>62</v>
      </c>
      <c r="H14" s="25"/>
      <c r="I14" s="25" t="s">
        <v>25</v>
      </c>
      <c r="J14" s="25" t="str" cm="1">
        <f t="array" aca="1" ref="J14" ca="1">CELL("address",$N$40)</f>
        <v>$N$40</v>
      </c>
      <c r="K14" s="25" t="str" cm="1">
        <f t="array" aca="1" ref="K14" ca="1">CELL("address",$N$43)</f>
        <v>$N$43</v>
      </c>
      <c r="L14" s="93"/>
      <c r="M14" s="25" t="s">
        <v>11</v>
      </c>
      <c r="N14" s="25" t="s">
        <v>8</v>
      </c>
      <c r="O14" s="93" t="s">
        <v>118</v>
      </c>
      <c r="P14" s="25" t="s">
        <v>74</v>
      </c>
      <c r="Q14" s="93" t="s">
        <v>118</v>
      </c>
      <c r="S14" s="25" t="s">
        <v>62</v>
      </c>
      <c r="T14" s="93"/>
      <c r="U14" s="25"/>
      <c r="V14" s="93"/>
      <c r="W14" s="25"/>
    </row>
    <row r="15" spans="2:24" x14ac:dyDescent="0.3">
      <c r="G15" s="25"/>
      <c r="H15" s="25"/>
      <c r="I15" s="25" t="s">
        <v>26</v>
      </c>
      <c r="J15" s="25" t="str" cm="1">
        <f t="array" aca="1" ref="J15" ca="1">CELL("address",$N$44)</f>
        <v>$N$44</v>
      </c>
      <c r="K15" s="25" t="str" cm="1">
        <f t="array" aca="1" ref="K15" ca="1">CELL("address",$N$47)</f>
        <v>$N$47</v>
      </c>
      <c r="L15" s="93"/>
      <c r="M15" s="25" t="s">
        <v>11</v>
      </c>
      <c r="N15" s="25" t="s">
        <v>9</v>
      </c>
      <c r="O15" s="93" t="s">
        <v>118</v>
      </c>
      <c r="P15" s="25" t="s">
        <v>75</v>
      </c>
      <c r="Q15" s="93" t="s">
        <v>118</v>
      </c>
      <c r="T15" s="93"/>
      <c r="V15" s="93"/>
    </row>
    <row r="16" spans="2:24" x14ac:dyDescent="0.3">
      <c r="G16" s="25"/>
      <c r="H16" s="25"/>
      <c r="I16" s="25" t="s">
        <v>27</v>
      </c>
      <c r="J16" s="25" t="str" cm="1">
        <f t="array" aca="1" ref="J16" ca="1">CELL("address",$N$48)</f>
        <v>$N$48</v>
      </c>
      <c r="K16" s="25" t="str" cm="1">
        <f t="array" aca="1" ref="K16" ca="1">CELL("address",$N$48)</f>
        <v>$N$48</v>
      </c>
      <c r="L16" s="93"/>
      <c r="M16" s="25" t="s">
        <v>11</v>
      </c>
      <c r="N16" s="25" t="s">
        <v>10</v>
      </c>
      <c r="O16" s="93" t="s">
        <v>118</v>
      </c>
      <c r="P16" s="25" t="s">
        <v>76</v>
      </c>
      <c r="Q16" s="93" t="s">
        <v>118</v>
      </c>
      <c r="T16" s="93"/>
      <c r="V16" s="93"/>
    </row>
    <row r="17" spans="7:22" x14ac:dyDescent="0.3">
      <c r="G17" s="25"/>
      <c r="H17" s="25"/>
      <c r="I17" s="25" t="s">
        <v>32</v>
      </c>
      <c r="J17" s="25" t="str" cm="1">
        <f t="array" aca="1" ref="J17" ca="1">CELL("address",$N$49)</f>
        <v>$N$49</v>
      </c>
      <c r="K17" s="25" t="str" cm="1">
        <f t="array" aca="1" ref="K17" ca="1">CELL("address",$N$49)</f>
        <v>$N$49</v>
      </c>
      <c r="L17" s="93"/>
      <c r="M17" s="25" t="s">
        <v>11</v>
      </c>
      <c r="N17" s="25" t="s">
        <v>64</v>
      </c>
      <c r="O17" s="93" t="s">
        <v>118</v>
      </c>
      <c r="P17" s="25" t="s">
        <v>77</v>
      </c>
      <c r="Q17" s="93" t="s">
        <v>118</v>
      </c>
      <c r="T17" s="93"/>
      <c r="V17" s="93"/>
    </row>
    <row r="18" spans="7:22" x14ac:dyDescent="0.3">
      <c r="G18" s="25"/>
      <c r="H18" s="25"/>
      <c r="L18" s="25"/>
      <c r="M18" s="25" t="s">
        <v>13</v>
      </c>
      <c r="N18" s="25" t="s">
        <v>5</v>
      </c>
      <c r="O18" s="93" t="s">
        <v>118</v>
      </c>
      <c r="P18" s="25" t="s">
        <v>78</v>
      </c>
      <c r="Q18" s="93" t="s">
        <v>118</v>
      </c>
      <c r="T18" s="93"/>
      <c r="V18" s="93"/>
    </row>
    <row r="19" spans="7:22" x14ac:dyDescent="0.3">
      <c r="G19" s="25"/>
      <c r="H19" s="25"/>
      <c r="L19" s="25"/>
      <c r="M19" s="25" t="s">
        <v>13</v>
      </c>
      <c r="N19" s="25" t="s">
        <v>6</v>
      </c>
      <c r="O19" s="93" t="s">
        <v>118</v>
      </c>
      <c r="P19" s="25" t="s">
        <v>79</v>
      </c>
      <c r="Q19" s="93" t="s">
        <v>118</v>
      </c>
      <c r="T19" s="93"/>
      <c r="V19" s="93"/>
    </row>
    <row r="20" spans="7:22" x14ac:dyDescent="0.3">
      <c r="G20" s="25"/>
      <c r="H20" s="25"/>
      <c r="L20" s="25"/>
      <c r="M20" s="25" t="s">
        <v>13</v>
      </c>
      <c r="N20" s="25" t="s">
        <v>7</v>
      </c>
      <c r="O20" s="93" t="s">
        <v>118</v>
      </c>
      <c r="P20" s="25" t="s">
        <v>80</v>
      </c>
      <c r="Q20" s="93" t="s">
        <v>118</v>
      </c>
      <c r="T20" s="93"/>
      <c r="V20" s="93"/>
    </row>
    <row r="21" spans="7:22" x14ac:dyDescent="0.3">
      <c r="G21" s="25"/>
      <c r="H21" s="25"/>
      <c r="L21" s="25"/>
      <c r="M21" s="25" t="s">
        <v>13</v>
      </c>
      <c r="N21" s="25" t="s">
        <v>14</v>
      </c>
      <c r="O21" s="93" t="s">
        <v>118</v>
      </c>
      <c r="P21" s="25" t="s">
        <v>81</v>
      </c>
      <c r="Q21" s="93" t="s">
        <v>118</v>
      </c>
      <c r="T21" s="25"/>
      <c r="V21" s="25"/>
    </row>
    <row r="22" spans="7:22" x14ac:dyDescent="0.3">
      <c r="G22" s="25"/>
      <c r="H22" s="25"/>
      <c r="M22" s="25" t="s">
        <v>15</v>
      </c>
      <c r="N22" s="25" t="s">
        <v>12</v>
      </c>
      <c r="O22" s="93" t="s">
        <v>118</v>
      </c>
      <c r="P22" s="25" t="s">
        <v>38</v>
      </c>
      <c r="Q22" s="93" t="s">
        <v>118</v>
      </c>
      <c r="T22" s="25"/>
      <c r="V22" s="25"/>
    </row>
    <row r="23" spans="7:22" x14ac:dyDescent="0.3">
      <c r="G23" s="25"/>
      <c r="H23" s="25"/>
      <c r="L23" s="25"/>
      <c r="M23" s="25" t="s">
        <v>15</v>
      </c>
      <c r="N23" s="25" t="s">
        <v>14</v>
      </c>
      <c r="O23" s="93" t="s">
        <v>118</v>
      </c>
      <c r="P23" s="25" t="s">
        <v>82</v>
      </c>
      <c r="Q23" s="93" t="s">
        <v>118</v>
      </c>
      <c r="T23" s="25"/>
      <c r="V23" s="25"/>
    </row>
    <row r="24" spans="7:22" x14ac:dyDescent="0.3">
      <c r="G24" s="25"/>
      <c r="H24" s="25"/>
      <c r="M24" s="25" t="s">
        <v>15</v>
      </c>
      <c r="N24" s="25" t="s">
        <v>64</v>
      </c>
      <c r="O24" s="93" t="s">
        <v>118</v>
      </c>
      <c r="P24" s="25" t="s">
        <v>83</v>
      </c>
      <c r="Q24" s="93" t="s">
        <v>118</v>
      </c>
      <c r="T24" s="25"/>
      <c r="V24" s="25"/>
    </row>
    <row r="25" spans="7:22" x14ac:dyDescent="0.3">
      <c r="G25" s="25"/>
      <c r="H25" s="25"/>
      <c r="M25" s="25" t="s">
        <v>16</v>
      </c>
      <c r="N25" s="25" t="s">
        <v>17</v>
      </c>
      <c r="O25" s="93" t="s">
        <v>118</v>
      </c>
      <c r="P25" s="25" t="s">
        <v>84</v>
      </c>
      <c r="Q25" s="93" t="s">
        <v>118</v>
      </c>
      <c r="T25" s="25"/>
      <c r="V25" s="25"/>
    </row>
    <row r="26" spans="7:22" x14ac:dyDescent="0.3">
      <c r="G26" s="25"/>
      <c r="H26" s="25"/>
      <c r="L26" s="25"/>
      <c r="M26" s="25" t="s">
        <v>16</v>
      </c>
      <c r="N26" s="25" t="s">
        <v>18</v>
      </c>
      <c r="O26" s="93" t="s">
        <v>118</v>
      </c>
      <c r="P26" s="25"/>
      <c r="T26" s="25"/>
      <c r="V26" s="25"/>
    </row>
    <row r="27" spans="7:22" x14ac:dyDescent="0.3">
      <c r="G27" s="25"/>
      <c r="H27" s="25"/>
      <c r="L27" s="25"/>
      <c r="M27" s="25" t="s">
        <v>16</v>
      </c>
      <c r="N27" s="25" t="s">
        <v>19</v>
      </c>
      <c r="O27" s="93" t="s">
        <v>118</v>
      </c>
      <c r="P27" s="25"/>
      <c r="T27" s="25"/>
      <c r="V27" s="25"/>
    </row>
    <row r="28" spans="7:22" x14ac:dyDescent="0.3">
      <c r="G28" s="25"/>
      <c r="H28" s="25"/>
      <c r="L28" s="25"/>
      <c r="M28" s="25" t="s">
        <v>16</v>
      </c>
      <c r="N28" s="25" t="s">
        <v>64</v>
      </c>
      <c r="O28" s="93" t="s">
        <v>118</v>
      </c>
      <c r="P28" s="25"/>
      <c r="T28" s="25"/>
      <c r="V28" s="25"/>
    </row>
    <row r="29" spans="7:22" x14ac:dyDescent="0.3">
      <c r="G29" s="25"/>
      <c r="H29" s="25"/>
      <c r="L29" s="25"/>
      <c r="M29" s="25" t="s">
        <v>20</v>
      </c>
      <c r="N29" s="25" t="s">
        <v>5</v>
      </c>
      <c r="O29" s="93" t="s">
        <v>118</v>
      </c>
      <c r="P29" s="25"/>
      <c r="T29" s="25"/>
      <c r="V29" s="25"/>
    </row>
    <row r="30" spans="7:22" x14ac:dyDescent="0.3">
      <c r="G30" s="25"/>
      <c r="H30" s="25"/>
      <c r="L30" s="25"/>
      <c r="M30" s="25" t="s">
        <v>20</v>
      </c>
      <c r="N30" s="25" t="s">
        <v>6</v>
      </c>
      <c r="O30" s="93" t="s">
        <v>118</v>
      </c>
      <c r="P30" s="25"/>
      <c r="T30" s="25"/>
      <c r="V30" s="25"/>
    </row>
    <row r="31" spans="7:22" x14ac:dyDescent="0.3">
      <c r="G31" s="25"/>
      <c r="H31" s="25"/>
      <c r="L31" s="25"/>
      <c r="M31" s="25" t="s">
        <v>20</v>
      </c>
      <c r="N31" s="25" t="s">
        <v>7</v>
      </c>
      <c r="O31" s="93" t="s">
        <v>118</v>
      </c>
      <c r="P31" s="25"/>
      <c r="T31" s="25"/>
      <c r="V31" s="25"/>
    </row>
    <row r="32" spans="7:22" x14ac:dyDescent="0.3">
      <c r="G32" s="25"/>
      <c r="H32" s="25"/>
      <c r="L32" s="25"/>
      <c r="M32" s="25" t="s">
        <v>20</v>
      </c>
      <c r="N32" s="25" t="s">
        <v>14</v>
      </c>
      <c r="O32" s="93" t="s">
        <v>118</v>
      </c>
      <c r="P32" s="25"/>
      <c r="T32" s="25"/>
      <c r="V32" s="25"/>
    </row>
    <row r="33" spans="7:22" x14ac:dyDescent="0.3">
      <c r="G33" s="25"/>
      <c r="H33" s="25"/>
      <c r="L33" s="25"/>
      <c r="M33" s="25" t="s">
        <v>20</v>
      </c>
      <c r="N33" s="25" t="s">
        <v>64</v>
      </c>
      <c r="O33" s="93" t="s">
        <v>118</v>
      </c>
      <c r="P33" s="25"/>
      <c r="T33" s="25"/>
      <c r="V33" s="25"/>
    </row>
    <row r="34" spans="7:22" x14ac:dyDescent="0.3">
      <c r="G34" s="25"/>
      <c r="H34" s="25"/>
      <c r="L34" s="25"/>
      <c r="M34" s="25" t="s">
        <v>21</v>
      </c>
      <c r="N34" s="25" t="s">
        <v>22</v>
      </c>
      <c r="O34" s="93" t="s">
        <v>118</v>
      </c>
      <c r="P34" s="25"/>
      <c r="T34" s="25"/>
      <c r="V34" s="25"/>
    </row>
    <row r="35" spans="7:22" x14ac:dyDescent="0.3">
      <c r="G35" s="25"/>
      <c r="H35" s="25"/>
      <c r="L35" s="25"/>
      <c r="M35" s="25" t="s">
        <v>21</v>
      </c>
      <c r="N35" s="25" t="s">
        <v>23</v>
      </c>
      <c r="O35" s="93" t="s">
        <v>118</v>
      </c>
      <c r="P35" s="25"/>
      <c r="T35" s="25"/>
      <c r="V35" s="25"/>
    </row>
    <row r="36" spans="7:22" x14ac:dyDescent="0.3">
      <c r="G36" s="25"/>
      <c r="H36" s="25"/>
      <c r="L36" s="25"/>
      <c r="M36" s="25" t="s">
        <v>21</v>
      </c>
      <c r="N36" s="25" t="s">
        <v>64</v>
      </c>
      <c r="O36" s="93" t="s">
        <v>118</v>
      </c>
      <c r="P36" s="25"/>
      <c r="T36" s="25"/>
      <c r="V36" s="25"/>
    </row>
    <row r="37" spans="7:22" x14ac:dyDescent="0.3">
      <c r="G37" s="25"/>
      <c r="H37" s="25"/>
      <c r="L37" s="25"/>
      <c r="M37" s="25" t="s">
        <v>24</v>
      </c>
      <c r="N37" s="25" t="s">
        <v>22</v>
      </c>
      <c r="O37" s="93" t="s">
        <v>118</v>
      </c>
      <c r="P37" s="25"/>
      <c r="T37" s="25"/>
      <c r="V37" s="25"/>
    </row>
    <row r="38" spans="7:22" x14ac:dyDescent="0.3">
      <c r="G38" s="25"/>
      <c r="H38" s="25"/>
      <c r="L38" s="25"/>
      <c r="M38" s="25" t="s">
        <v>24</v>
      </c>
      <c r="N38" s="25" t="s">
        <v>23</v>
      </c>
      <c r="O38" s="93" t="s">
        <v>118</v>
      </c>
      <c r="P38" s="25"/>
      <c r="T38" s="25"/>
      <c r="V38" s="25"/>
    </row>
    <row r="39" spans="7:22" x14ac:dyDescent="0.3">
      <c r="G39" s="25"/>
      <c r="H39" s="25"/>
      <c r="L39" s="25"/>
      <c r="M39" s="25" t="s">
        <v>24</v>
      </c>
      <c r="N39" s="25" t="s">
        <v>64</v>
      </c>
      <c r="O39" s="93" t="s">
        <v>118</v>
      </c>
      <c r="P39" s="25"/>
      <c r="T39" s="25"/>
      <c r="V39" s="25"/>
    </row>
    <row r="40" spans="7:22" x14ac:dyDescent="0.3">
      <c r="G40" s="25"/>
      <c r="H40" s="25"/>
      <c r="L40" s="25"/>
      <c r="M40" s="25" t="s">
        <v>25</v>
      </c>
      <c r="N40" s="25" t="s">
        <v>17</v>
      </c>
      <c r="O40" s="93" t="s">
        <v>118</v>
      </c>
      <c r="P40" s="25"/>
      <c r="T40" s="25"/>
      <c r="V40" s="25"/>
    </row>
    <row r="41" spans="7:22" x14ac:dyDescent="0.3">
      <c r="G41" s="25"/>
      <c r="H41" s="25"/>
      <c r="L41" s="25"/>
      <c r="M41" s="25" t="s">
        <v>25</v>
      </c>
      <c r="N41" s="25" t="s">
        <v>18</v>
      </c>
      <c r="O41" s="93" t="s">
        <v>118</v>
      </c>
      <c r="P41" s="25"/>
      <c r="T41" s="25"/>
      <c r="V41" s="25"/>
    </row>
    <row r="42" spans="7:22" x14ac:dyDescent="0.3">
      <c r="G42" s="25"/>
      <c r="H42" s="25"/>
      <c r="L42" s="25"/>
      <c r="M42" s="25" t="s">
        <v>25</v>
      </c>
      <c r="N42" s="25" t="s">
        <v>19</v>
      </c>
      <c r="O42" s="93" t="s">
        <v>118</v>
      </c>
      <c r="P42" s="25"/>
      <c r="T42" s="25"/>
      <c r="V42" s="25"/>
    </row>
    <row r="43" spans="7:22" x14ac:dyDescent="0.3">
      <c r="G43" s="25"/>
      <c r="H43" s="25"/>
      <c r="L43" s="25"/>
      <c r="M43" s="25" t="s">
        <v>25</v>
      </c>
      <c r="N43" s="25" t="s">
        <v>64</v>
      </c>
      <c r="O43" s="93" t="s">
        <v>118</v>
      </c>
      <c r="P43" s="25"/>
      <c r="T43" s="25"/>
      <c r="V43" s="25"/>
    </row>
    <row r="44" spans="7:22" x14ac:dyDescent="0.3">
      <c r="G44" s="25"/>
      <c r="H44" s="25"/>
      <c r="L44" s="25"/>
      <c r="M44" s="25" t="s">
        <v>26</v>
      </c>
      <c r="N44" s="25" t="s">
        <v>17</v>
      </c>
      <c r="O44" s="93" t="s">
        <v>118</v>
      </c>
      <c r="P44" s="25"/>
      <c r="T44" s="25"/>
      <c r="V44" s="25"/>
    </row>
    <row r="45" spans="7:22" x14ac:dyDescent="0.3">
      <c r="G45" s="25"/>
      <c r="H45" s="25"/>
      <c r="L45" s="25"/>
      <c r="M45" s="25" t="s">
        <v>26</v>
      </c>
      <c r="N45" s="25" t="s">
        <v>18</v>
      </c>
      <c r="O45" s="93" t="s">
        <v>118</v>
      </c>
      <c r="P45" s="25"/>
      <c r="T45" s="25"/>
      <c r="V45" s="25"/>
    </row>
    <row r="46" spans="7:22" x14ac:dyDescent="0.3">
      <c r="G46" s="25"/>
      <c r="H46" s="25"/>
      <c r="L46" s="25"/>
      <c r="M46" s="25" t="s">
        <v>26</v>
      </c>
      <c r="N46" s="25" t="s">
        <v>19</v>
      </c>
      <c r="O46" s="93" t="s">
        <v>118</v>
      </c>
      <c r="P46" s="25"/>
      <c r="T46" s="25"/>
      <c r="V46" s="25"/>
    </row>
    <row r="47" spans="7:22" x14ac:dyDescent="0.3">
      <c r="G47" s="25"/>
      <c r="H47" s="25"/>
      <c r="L47" s="25"/>
      <c r="M47" s="25" t="s">
        <v>26</v>
      </c>
      <c r="N47" s="25" t="s">
        <v>64</v>
      </c>
      <c r="O47" s="93" t="s">
        <v>118</v>
      </c>
      <c r="P47" s="25"/>
      <c r="T47" s="25"/>
      <c r="V47" s="25"/>
    </row>
    <row r="48" spans="7:22" x14ac:dyDescent="0.3">
      <c r="G48" s="25"/>
      <c r="H48" s="25"/>
      <c r="L48" s="25"/>
      <c r="M48" s="25" t="s">
        <v>27</v>
      </c>
      <c r="N48" s="25" t="s">
        <v>28</v>
      </c>
      <c r="O48" s="93" t="s">
        <v>118</v>
      </c>
      <c r="P48" s="25"/>
      <c r="T48" s="25"/>
      <c r="V48" s="25"/>
    </row>
    <row r="49" spans="7:22" x14ac:dyDescent="0.3">
      <c r="G49" s="25"/>
      <c r="H49" s="25"/>
      <c r="L49" s="25"/>
      <c r="M49" s="25" t="s">
        <v>32</v>
      </c>
      <c r="N49" s="25" t="s">
        <v>33</v>
      </c>
      <c r="O49" s="93" t="s">
        <v>118</v>
      </c>
      <c r="P49" s="25"/>
      <c r="T49" s="25"/>
      <c r="V49" s="25"/>
    </row>
    <row r="50" spans="7:22" x14ac:dyDescent="0.3">
      <c r="G50" s="25"/>
      <c r="H50" s="25"/>
      <c r="L50" s="25"/>
      <c r="P50" s="25"/>
      <c r="T50" s="25"/>
      <c r="V50" s="25"/>
    </row>
    <row r="51" spans="7:22" x14ac:dyDescent="0.3">
      <c r="G51" s="25"/>
      <c r="H51" s="25"/>
      <c r="L51" s="25"/>
      <c r="P51" s="25"/>
      <c r="T51" s="25"/>
      <c r="V51" s="25"/>
    </row>
    <row r="52" spans="7:22" x14ac:dyDescent="0.3">
      <c r="G52" s="25"/>
      <c r="H52" s="25"/>
      <c r="L52" s="25"/>
      <c r="P52" s="25"/>
      <c r="T52" s="25"/>
      <c r="V52" s="25"/>
    </row>
    <row r="53" spans="7:22" x14ac:dyDescent="0.3">
      <c r="G53" s="25"/>
      <c r="H53" s="25"/>
      <c r="L53" s="25"/>
      <c r="P53" s="25"/>
      <c r="T53" s="25"/>
      <c r="V53" s="25"/>
    </row>
    <row r="54" spans="7:22" x14ac:dyDescent="0.3">
      <c r="G54" s="25"/>
      <c r="H54" s="25"/>
      <c r="L54" s="25"/>
      <c r="P54" s="25"/>
      <c r="T54" s="25"/>
      <c r="V54" s="25"/>
    </row>
  </sheetData>
  <sheetProtection algorithmName="SHA-512" hashValue="x612Y/ty+dnZnFhaueUzw34XCKIAS76dtMih0QiIrz9n3o80k3bCToIV85ZNECOkT6knSfJZFBFVOuhwvePaoA==" saltValue="4GnMeWQols9w85ro46lq7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DF78B-2D21-4D22-8EB1-E8AB39711372}">
  <sheetPr codeName="Sheet3">
    <pageSetUpPr fitToPage="1"/>
  </sheetPr>
  <dimension ref="B1:B7"/>
  <sheetViews>
    <sheetView tabSelected="1" view="pageLayout" topLeftCell="B1" zoomScale="70" zoomScaleNormal="85" zoomScalePageLayoutView="70" workbookViewId="0">
      <selection activeCell="B2" sqref="B2"/>
    </sheetView>
  </sheetViews>
  <sheetFormatPr defaultColWidth="9.15234375" defaultRowHeight="12.45" x14ac:dyDescent="0.3"/>
  <cols>
    <col min="1" max="1" width="2.69140625" style="48" customWidth="1"/>
    <col min="2" max="2" width="147" style="48" customWidth="1"/>
    <col min="3" max="3" width="2.69140625" style="48" customWidth="1"/>
    <col min="4" max="16384" width="9.15234375" style="48"/>
  </cols>
  <sheetData>
    <row r="1" spans="2:2" ht="12.9" thickBot="1" x14ac:dyDescent="0.35"/>
    <row r="2" spans="2:2" ht="409.5" customHeight="1" thickBot="1" x14ac:dyDescent="0.35">
      <c r="B2" s="87" t="s">
        <v>480</v>
      </c>
    </row>
    <row r="3" spans="2:2" x14ac:dyDescent="0.3">
      <c r="B3" s="49"/>
    </row>
    <row r="4" spans="2:2" x14ac:dyDescent="0.3">
      <c r="B4" s="47"/>
    </row>
    <row r="5" spans="2:2" x14ac:dyDescent="0.3">
      <c r="B5" s="47"/>
    </row>
    <row r="6" spans="2:2" x14ac:dyDescent="0.3">
      <c r="B6" s="50"/>
    </row>
    <row r="7" spans="2:2" x14ac:dyDescent="0.3">
      <c r="B7" s="50"/>
    </row>
  </sheetData>
  <sheetProtection algorithmName="SHA-512" hashValue="At4vesCEECNIf60gi+H8q0GjoH5OLwVCQd5g/P1vqFdyuUNPaRSP/0b1CQmG+jA1s5yVas3qdA/Kv26Vncr41w==" saltValue="zotJsnZq1XeOuXlGLHpKwQ==" spinCount="100000" sheet="1" objects="1" scenarios="1"/>
  <printOptions horizontalCentered="1"/>
  <pageMargins left="0.7" right="0.7" top="0.75" bottom="0.75" header="0.3" footer="0.3"/>
  <pageSetup scale="85" orientation="landscape" r:id="rId1"/>
  <headerFooter>
    <oddHeader>&amp;C&amp;"Arial,Bold"EXHIBIT A-6-a-V2
FINANCIAL COMMITMENT TEMPLATE</oddHeader>
    <oddFooter xml:space="preserve">&amp;L4/18/2022&amp;C&amp;"Arial,Bold"AHCA ITN 010-22/23, Attachment A, Exhibit A-6-a-V2, Page &amp;P of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8D51F-EA64-4577-9CED-426BF8BA5D83}">
  <sheetPr codeName="Sheet4">
    <pageSetUpPr fitToPage="1"/>
  </sheetPr>
  <dimension ref="B1:O74"/>
  <sheetViews>
    <sheetView zoomScale="130" zoomScaleNormal="130" workbookViewId="0">
      <selection activeCell="E8" sqref="E8"/>
    </sheetView>
  </sheetViews>
  <sheetFormatPr defaultColWidth="9.15234375" defaultRowHeight="12.45" x14ac:dyDescent="0.3"/>
  <cols>
    <col min="1" max="2" width="2.69140625" style="64" customWidth="1"/>
    <col min="3" max="4" width="16.15234375" style="64" customWidth="1"/>
    <col min="5" max="14" width="18.15234375" style="64" customWidth="1"/>
    <col min="15" max="15" width="2.69140625" style="64" customWidth="1"/>
    <col min="16" max="16384" width="9.15234375" style="64"/>
  </cols>
  <sheetData>
    <row r="1" spans="2:15" ht="12.9" thickBot="1" x14ac:dyDescent="0.35"/>
    <row r="2" spans="2:15" x14ac:dyDescent="0.3">
      <c r="B2" s="65"/>
      <c r="C2" s="66"/>
      <c r="D2" s="66"/>
      <c r="E2" s="66"/>
      <c r="F2" s="66"/>
      <c r="G2" s="66"/>
      <c r="H2" s="66"/>
      <c r="I2" s="66"/>
      <c r="J2" s="66"/>
      <c r="K2" s="66"/>
      <c r="L2" s="66"/>
      <c r="M2" s="66"/>
      <c r="N2" s="66"/>
      <c r="O2" s="67"/>
    </row>
    <row r="3" spans="2:15" x14ac:dyDescent="0.3">
      <c r="B3" s="68"/>
      <c r="C3" s="142" t="s">
        <v>414</v>
      </c>
      <c r="D3" s="143"/>
      <c r="E3" s="143"/>
      <c r="F3" s="143"/>
      <c r="G3" s="143"/>
      <c r="H3" s="143"/>
      <c r="I3" s="143"/>
      <c r="J3" s="143"/>
      <c r="K3" s="143"/>
      <c r="L3" s="143"/>
      <c r="M3" s="143"/>
      <c r="N3" s="144"/>
      <c r="O3" s="69"/>
    </row>
    <row r="4" spans="2:15" x14ac:dyDescent="0.3">
      <c r="B4" s="68"/>
      <c r="C4" s="145" t="s">
        <v>186</v>
      </c>
      <c r="D4" s="146"/>
      <c r="E4" s="146"/>
      <c r="F4" s="146"/>
      <c r="G4" s="146"/>
      <c r="H4" s="146"/>
      <c r="I4" s="146"/>
      <c r="J4" s="146"/>
      <c r="K4" s="146"/>
      <c r="L4" s="146"/>
      <c r="M4" s="146"/>
      <c r="N4" s="147"/>
      <c r="O4" s="69"/>
    </row>
    <row r="5" spans="2:15" x14ac:dyDescent="0.3">
      <c r="B5" s="68"/>
      <c r="O5" s="69"/>
    </row>
    <row r="6" spans="2:15" x14ac:dyDescent="0.3">
      <c r="B6" s="68"/>
      <c r="O6" s="69"/>
    </row>
    <row r="7" spans="2:15" ht="20.149999999999999" x14ac:dyDescent="0.5">
      <c r="B7" s="68"/>
      <c r="C7" s="70" t="s">
        <v>110</v>
      </c>
      <c r="O7" s="69"/>
    </row>
    <row r="8" spans="2:15" x14ac:dyDescent="0.3">
      <c r="B8" s="68"/>
      <c r="O8" s="69"/>
    </row>
    <row r="9" spans="2:15" x14ac:dyDescent="0.3">
      <c r="B9" s="68"/>
      <c r="C9" s="28" t="s">
        <v>171</v>
      </c>
      <c r="O9" s="69"/>
    </row>
    <row r="10" spans="2:15" x14ac:dyDescent="0.3">
      <c r="B10" s="68"/>
      <c r="C10" s="216"/>
      <c r="D10" s="217"/>
      <c r="O10" s="69"/>
    </row>
    <row r="11" spans="2:15" x14ac:dyDescent="0.3">
      <c r="B11" s="68"/>
      <c r="C11" s="28"/>
      <c r="O11" s="69"/>
    </row>
    <row r="12" spans="2:15" x14ac:dyDescent="0.3">
      <c r="B12" s="68"/>
      <c r="C12" s="28" t="s">
        <v>184</v>
      </c>
      <c r="O12" s="69"/>
    </row>
    <row r="13" spans="2:15" x14ac:dyDescent="0.3">
      <c r="B13" s="68"/>
      <c r="C13" s="216"/>
      <c r="D13" s="217"/>
      <c r="O13" s="69"/>
    </row>
    <row r="14" spans="2:15" x14ac:dyDescent="0.3">
      <c r="B14" s="68"/>
      <c r="C14" s="28"/>
      <c r="O14" s="69"/>
    </row>
    <row r="15" spans="2:15" x14ac:dyDescent="0.3">
      <c r="B15" s="68"/>
      <c r="C15" s="28" t="s">
        <v>479</v>
      </c>
      <c r="O15" s="69"/>
    </row>
    <row r="16" spans="2:15" x14ac:dyDescent="0.3">
      <c r="B16" s="68"/>
      <c r="C16" s="216"/>
      <c r="D16" s="217"/>
      <c r="O16" s="69"/>
    </row>
    <row r="17" spans="2:15" x14ac:dyDescent="0.3">
      <c r="B17" s="68"/>
      <c r="C17" s="28"/>
      <c r="O17" s="69"/>
    </row>
    <row r="18" spans="2:15" x14ac:dyDescent="0.3">
      <c r="B18" s="68"/>
      <c r="C18" s="28" t="str">
        <f>IF($C$16=Lookups!$B$6,"If Comprehensive Plus Plan selected above, select the MMA Specialty product(s) to be included using the dropdowns.",
IF($C$16=Lookups!$B$9,"If MMA Plus Plan selected above, select the MMA Specialty product to be included using the dropdowns.",
"These inputs only apply to Comprehensive Plus or MMA Plus Plans."))</f>
        <v>These inputs only apply to Comprehensive Plus or MMA Plus Plans.</v>
      </c>
      <c r="O18" s="69"/>
    </row>
    <row r="19" spans="2:15" x14ac:dyDescent="0.3">
      <c r="B19" s="68"/>
      <c r="C19" s="123" t="s">
        <v>217</v>
      </c>
      <c r="D19" s="202"/>
      <c r="O19" s="69"/>
    </row>
    <row r="20" spans="2:15" x14ac:dyDescent="0.3">
      <c r="B20" s="68"/>
      <c r="C20" s="123" t="s">
        <v>211</v>
      </c>
      <c r="D20" s="202"/>
      <c r="O20" s="69"/>
    </row>
    <row r="21" spans="2:15" x14ac:dyDescent="0.3">
      <c r="B21" s="68"/>
      <c r="C21" s="123" t="s">
        <v>20</v>
      </c>
      <c r="D21" s="202"/>
      <c r="O21" s="69"/>
    </row>
    <row r="22" spans="2:15" x14ac:dyDescent="0.3">
      <c r="B22" s="68"/>
      <c r="C22" s="158"/>
      <c r="D22" s="158"/>
      <c r="O22" s="69"/>
    </row>
    <row r="23" spans="2:15" x14ac:dyDescent="0.3">
      <c r="B23" s="68"/>
      <c r="C23" s="28" t="s">
        <v>173</v>
      </c>
      <c r="O23" s="69"/>
    </row>
    <row r="24" spans="2:15" x14ac:dyDescent="0.3">
      <c r="B24" s="68"/>
      <c r="C24" s="123" t="s">
        <v>46</v>
      </c>
      <c r="D24" s="202"/>
      <c r="O24" s="69"/>
    </row>
    <row r="25" spans="2:15" x14ac:dyDescent="0.3">
      <c r="B25" s="68"/>
      <c r="C25" s="123" t="s">
        <v>55</v>
      </c>
      <c r="D25" s="202"/>
      <c r="O25" s="69"/>
    </row>
    <row r="26" spans="2:15" x14ac:dyDescent="0.3">
      <c r="B26" s="68"/>
      <c r="C26" s="123" t="s">
        <v>56</v>
      </c>
      <c r="D26" s="202"/>
      <c r="O26" s="69"/>
    </row>
    <row r="27" spans="2:15" x14ac:dyDescent="0.3">
      <c r="B27" s="68"/>
      <c r="C27" s="123" t="s">
        <v>57</v>
      </c>
      <c r="D27" s="202"/>
      <c r="O27" s="69"/>
    </row>
    <row r="28" spans="2:15" x14ac:dyDescent="0.3">
      <c r="B28" s="68"/>
      <c r="C28" s="123" t="s">
        <v>58</v>
      </c>
      <c r="D28" s="202"/>
      <c r="O28" s="69"/>
    </row>
    <row r="29" spans="2:15" x14ac:dyDescent="0.3">
      <c r="B29" s="68"/>
      <c r="C29" s="123" t="s">
        <v>59</v>
      </c>
      <c r="D29" s="202"/>
      <c r="O29" s="69"/>
    </row>
    <row r="30" spans="2:15" x14ac:dyDescent="0.3">
      <c r="B30" s="68"/>
      <c r="C30" s="123" t="s">
        <v>60</v>
      </c>
      <c r="D30" s="202"/>
      <c r="O30" s="69"/>
    </row>
    <row r="31" spans="2:15" x14ac:dyDescent="0.3">
      <c r="B31" s="68"/>
      <c r="C31" s="123" t="s">
        <v>61</v>
      </c>
      <c r="D31" s="202"/>
      <c r="O31" s="69"/>
    </row>
    <row r="32" spans="2:15" x14ac:dyDescent="0.3">
      <c r="B32" s="68"/>
      <c r="C32" s="123" t="s">
        <v>62</v>
      </c>
      <c r="D32" s="202"/>
      <c r="O32" s="69"/>
    </row>
    <row r="33" spans="2:15" x14ac:dyDescent="0.3">
      <c r="B33" s="68"/>
      <c r="O33" s="69"/>
    </row>
    <row r="34" spans="2:15" x14ac:dyDescent="0.3">
      <c r="B34" s="68"/>
      <c r="C34" s="28" t="s">
        <v>172</v>
      </c>
      <c r="O34" s="69"/>
    </row>
    <row r="35" spans="2:15" x14ac:dyDescent="0.3">
      <c r="B35" s="68"/>
      <c r="C35" s="216"/>
      <c r="D35" s="217"/>
      <c r="O35" s="69"/>
    </row>
    <row r="36" spans="2:15" x14ac:dyDescent="0.3">
      <c r="B36" s="68"/>
      <c r="O36" s="69"/>
    </row>
    <row r="37" spans="2:15" ht="20.149999999999999" x14ac:dyDescent="0.5">
      <c r="B37" s="68"/>
      <c r="C37" s="70" t="s">
        <v>111</v>
      </c>
      <c r="O37" s="69"/>
    </row>
    <row r="38" spans="2:15" x14ac:dyDescent="0.3">
      <c r="B38" s="68"/>
      <c r="O38" s="69"/>
    </row>
    <row r="39" spans="2:15" x14ac:dyDescent="0.3">
      <c r="B39" s="68"/>
      <c r="C39" s="64" t="s">
        <v>408</v>
      </c>
      <c r="O39" s="69"/>
    </row>
    <row r="40" spans="2:15" ht="24.75" customHeight="1" x14ac:dyDescent="0.3">
      <c r="B40" s="68"/>
      <c r="C40" s="215" t="s">
        <v>483</v>
      </c>
      <c r="D40" s="215"/>
      <c r="E40" s="215"/>
      <c r="F40" s="215"/>
      <c r="G40" s="215"/>
      <c r="H40" s="215"/>
      <c r="I40" s="215"/>
      <c r="J40" s="215"/>
      <c r="K40" s="215"/>
      <c r="L40" s="215"/>
      <c r="M40" s="215"/>
      <c r="N40" s="215"/>
      <c r="O40" s="69"/>
    </row>
    <row r="41" spans="2:15" x14ac:dyDescent="0.3">
      <c r="B41" s="68"/>
      <c r="C41" s="64" t="s">
        <v>409</v>
      </c>
      <c r="O41" s="69"/>
    </row>
    <row r="42" spans="2:15" x14ac:dyDescent="0.3">
      <c r="B42" s="68"/>
      <c r="C42" s="215" t="s">
        <v>412</v>
      </c>
      <c r="D42" s="215"/>
      <c r="E42" s="215"/>
      <c r="F42" s="215"/>
      <c r="G42" s="215"/>
      <c r="H42" s="215"/>
      <c r="I42" s="215"/>
      <c r="J42" s="215"/>
      <c r="K42" s="215"/>
      <c r="L42" s="215"/>
      <c r="M42" s="215"/>
      <c r="N42" s="215"/>
      <c r="O42" s="69"/>
    </row>
    <row r="43" spans="2:15" ht="24.75" customHeight="1" x14ac:dyDescent="0.3">
      <c r="B43" s="68"/>
      <c r="C43" s="215" t="s">
        <v>410</v>
      </c>
      <c r="D43" s="215"/>
      <c r="E43" s="215"/>
      <c r="F43" s="215"/>
      <c r="G43" s="215"/>
      <c r="H43" s="215"/>
      <c r="I43" s="215"/>
      <c r="J43" s="215"/>
      <c r="K43" s="215"/>
      <c r="L43" s="215"/>
      <c r="M43" s="215"/>
      <c r="N43" s="215"/>
      <c r="O43" s="69"/>
    </row>
    <row r="44" spans="2:15" x14ac:dyDescent="0.3">
      <c r="B44" s="68"/>
      <c r="C44" s="215" t="s">
        <v>411</v>
      </c>
      <c r="D44" s="215"/>
      <c r="E44" s="215"/>
      <c r="F44" s="215"/>
      <c r="G44" s="215"/>
      <c r="H44" s="215"/>
      <c r="I44" s="215"/>
      <c r="J44" s="215"/>
      <c r="K44" s="215"/>
      <c r="L44" s="215"/>
      <c r="M44" s="215"/>
      <c r="N44" s="215"/>
      <c r="O44" s="69"/>
    </row>
    <row r="45" spans="2:15" ht="38.9" customHeight="1" x14ac:dyDescent="0.3">
      <c r="B45" s="68"/>
      <c r="C45" s="214" t="s">
        <v>413</v>
      </c>
      <c r="D45" s="214"/>
      <c r="E45" s="214"/>
      <c r="F45" s="214"/>
      <c r="G45" s="214"/>
      <c r="H45" s="214"/>
      <c r="I45" s="214"/>
      <c r="J45" s="214"/>
      <c r="K45" s="214"/>
      <c r="L45" s="214"/>
      <c r="M45" s="214"/>
      <c r="N45" s="214"/>
      <c r="O45" s="69"/>
    </row>
    <row r="46" spans="2:15" x14ac:dyDescent="0.3">
      <c r="B46" s="68"/>
      <c r="C46" s="71"/>
      <c r="D46" s="72"/>
      <c r="E46" s="72"/>
      <c r="F46" s="72"/>
      <c r="G46" s="72"/>
      <c r="H46" s="72"/>
      <c r="I46" s="72"/>
      <c r="J46" s="72"/>
      <c r="K46" s="72"/>
      <c r="L46" s="72"/>
      <c r="M46" s="72"/>
      <c r="N46" s="72"/>
      <c r="O46" s="69"/>
    </row>
    <row r="47" spans="2:15" x14ac:dyDescent="0.3">
      <c r="B47" s="68"/>
      <c r="C47" s="28" t="s">
        <v>182</v>
      </c>
      <c r="O47" s="69"/>
    </row>
    <row r="48" spans="2:15" x14ac:dyDescent="0.3">
      <c r="B48" s="68"/>
      <c r="C48" s="109" t="s">
        <v>134</v>
      </c>
      <c r="D48" s="110"/>
      <c r="E48" s="110"/>
      <c r="F48" s="110"/>
      <c r="G48" s="110"/>
      <c r="H48" s="111"/>
      <c r="O48" s="69"/>
    </row>
    <row r="49" spans="2:15" x14ac:dyDescent="0.3">
      <c r="B49" s="68"/>
      <c r="C49" s="73" t="s">
        <v>112</v>
      </c>
      <c r="D49" s="74"/>
      <c r="E49" s="74"/>
      <c r="F49" s="74"/>
      <c r="G49" s="74"/>
      <c r="H49" s="75"/>
      <c r="O49" s="69"/>
    </row>
    <row r="50" spans="2:15" x14ac:dyDescent="0.3">
      <c r="B50" s="68"/>
      <c r="C50" s="149" t="s">
        <v>185</v>
      </c>
      <c r="D50" s="150"/>
      <c r="E50" s="150"/>
      <c r="F50" s="150"/>
      <c r="G50" s="150"/>
      <c r="H50" s="151"/>
      <c r="O50" s="69"/>
    </row>
    <row r="51" spans="2:15" x14ac:dyDescent="0.3">
      <c r="B51" s="68"/>
      <c r="O51" s="69"/>
    </row>
    <row r="52" spans="2:15" x14ac:dyDescent="0.3">
      <c r="B52" s="68"/>
      <c r="C52" s="76" t="s">
        <v>136</v>
      </c>
      <c r="D52" s="74"/>
      <c r="E52" s="74"/>
      <c r="F52" s="74"/>
      <c r="G52" s="74"/>
      <c r="H52" s="75"/>
      <c r="O52" s="69"/>
    </row>
    <row r="53" spans="2:15" x14ac:dyDescent="0.3">
      <c r="B53" s="68"/>
      <c r="C53" s="113" t="s">
        <v>135</v>
      </c>
      <c r="D53" s="74"/>
      <c r="E53" s="74"/>
      <c r="F53" s="74"/>
      <c r="G53" s="74"/>
      <c r="H53" s="75"/>
      <c r="O53" s="69"/>
    </row>
    <row r="54" spans="2:15" x14ac:dyDescent="0.3">
      <c r="B54" s="68"/>
      <c r="O54" s="69"/>
    </row>
    <row r="55" spans="2:15" ht="20.149999999999999" x14ac:dyDescent="0.5">
      <c r="B55" s="68"/>
      <c r="C55" s="70" t="s">
        <v>405</v>
      </c>
      <c r="O55" s="69"/>
    </row>
    <row r="56" spans="2:15" x14ac:dyDescent="0.3">
      <c r="B56" s="68"/>
      <c r="O56" s="69"/>
    </row>
    <row r="57" spans="2:15" x14ac:dyDescent="0.3">
      <c r="B57" s="68"/>
      <c r="C57" s="28" t="s">
        <v>175</v>
      </c>
      <c r="O57" s="69"/>
    </row>
    <row r="58" spans="2:15" ht="12.75" customHeight="1" x14ac:dyDescent="0.3">
      <c r="B58" s="68"/>
      <c r="C58" s="135" t="s">
        <v>176</v>
      </c>
      <c r="D58" s="71"/>
      <c r="E58" s="71"/>
      <c r="F58" s="71"/>
      <c r="G58" s="71"/>
      <c r="H58" s="71"/>
      <c r="I58" s="71"/>
      <c r="J58" s="71"/>
      <c r="K58" s="71"/>
      <c r="L58" s="71"/>
      <c r="M58" s="71"/>
      <c r="N58" s="71"/>
      <c r="O58" s="69"/>
    </row>
    <row r="59" spans="2:15" ht="12.75" customHeight="1" x14ac:dyDescent="0.3">
      <c r="B59" s="68"/>
      <c r="C59" s="135" t="s">
        <v>461</v>
      </c>
      <c r="D59" s="71"/>
      <c r="E59" s="71"/>
      <c r="F59" s="71"/>
      <c r="G59" s="71"/>
      <c r="H59" s="71"/>
      <c r="I59" s="71"/>
      <c r="J59" s="71"/>
      <c r="K59" s="71"/>
      <c r="L59" s="71"/>
      <c r="M59" s="71"/>
      <c r="N59" s="71"/>
      <c r="O59" s="69"/>
    </row>
    <row r="60" spans="2:15" x14ac:dyDescent="0.3">
      <c r="B60" s="68"/>
      <c r="C60" s="135" t="s">
        <v>177</v>
      </c>
      <c r="D60" s="112"/>
      <c r="E60" s="112"/>
      <c r="F60" s="112"/>
      <c r="G60" s="112"/>
      <c r="H60" s="112"/>
      <c r="I60" s="112"/>
      <c r="J60" s="112"/>
      <c r="K60" s="112"/>
      <c r="L60" s="112"/>
      <c r="M60" s="112"/>
      <c r="N60" s="112"/>
      <c r="O60" s="69"/>
    </row>
    <row r="61" spans="2:15" x14ac:dyDescent="0.3">
      <c r="B61" s="68"/>
      <c r="C61" s="135" t="s">
        <v>473</v>
      </c>
      <c r="D61" s="112"/>
      <c r="E61" s="112"/>
      <c r="F61" s="112"/>
      <c r="G61" s="112"/>
      <c r="H61" s="112"/>
      <c r="I61" s="112"/>
      <c r="J61" s="112"/>
      <c r="K61" s="112"/>
      <c r="L61" s="112"/>
      <c r="M61" s="112"/>
      <c r="N61" s="112"/>
      <c r="O61" s="69"/>
    </row>
    <row r="62" spans="2:15" x14ac:dyDescent="0.3">
      <c r="B62" s="68"/>
      <c r="C62" s="135" t="s">
        <v>474</v>
      </c>
      <c r="D62" s="112"/>
      <c r="E62" s="112"/>
      <c r="F62" s="112"/>
      <c r="G62" s="112"/>
      <c r="H62" s="112"/>
      <c r="I62" s="112"/>
      <c r="J62" s="112"/>
      <c r="K62" s="112"/>
      <c r="L62" s="112"/>
      <c r="M62" s="112"/>
      <c r="N62" s="112"/>
      <c r="O62" s="69"/>
    </row>
    <row r="63" spans="2:15" x14ac:dyDescent="0.3">
      <c r="B63" s="68"/>
      <c r="C63" s="135" t="s">
        <v>475</v>
      </c>
      <c r="D63" s="112"/>
      <c r="E63" s="112"/>
      <c r="F63" s="112"/>
      <c r="G63" s="112"/>
      <c r="H63" s="112"/>
      <c r="I63" s="112"/>
      <c r="J63" s="112"/>
      <c r="K63" s="112"/>
      <c r="L63" s="112"/>
      <c r="M63" s="112"/>
      <c r="N63" s="112"/>
      <c r="O63" s="69"/>
    </row>
    <row r="64" spans="2:15" x14ac:dyDescent="0.3">
      <c r="B64" s="68"/>
      <c r="C64" s="135" t="s">
        <v>178</v>
      </c>
      <c r="O64" s="69"/>
    </row>
    <row r="65" spans="2:15" x14ac:dyDescent="0.3">
      <c r="B65" s="68"/>
      <c r="C65" s="135" t="s">
        <v>179</v>
      </c>
      <c r="D65" s="112"/>
      <c r="E65" s="112"/>
      <c r="F65" s="112"/>
      <c r="G65" s="112"/>
      <c r="H65" s="112"/>
      <c r="I65" s="112"/>
      <c r="J65" s="112"/>
      <c r="K65" s="112"/>
      <c r="L65" s="112"/>
      <c r="M65" s="112"/>
      <c r="N65" s="112"/>
      <c r="O65" s="69"/>
    </row>
    <row r="66" spans="2:15" x14ac:dyDescent="0.3">
      <c r="B66" s="68"/>
      <c r="C66" s="135" t="s">
        <v>180</v>
      </c>
      <c r="O66" s="69"/>
    </row>
    <row r="67" spans="2:15" x14ac:dyDescent="0.3">
      <c r="B67" s="68"/>
      <c r="C67" s="135" t="s">
        <v>406</v>
      </c>
      <c r="O67" s="69"/>
    </row>
    <row r="68" spans="2:15" x14ac:dyDescent="0.3">
      <c r="B68" s="68"/>
      <c r="C68" s="135" t="s">
        <v>476</v>
      </c>
      <c r="O68" s="69"/>
    </row>
    <row r="69" spans="2:15" x14ac:dyDescent="0.3">
      <c r="B69" s="68"/>
      <c r="C69" s="135" t="s">
        <v>477</v>
      </c>
      <c r="O69" s="69"/>
    </row>
    <row r="70" spans="2:15" x14ac:dyDescent="0.3">
      <c r="B70" s="68"/>
      <c r="C70" s="135" t="s">
        <v>478</v>
      </c>
      <c r="O70" s="69"/>
    </row>
    <row r="71" spans="2:15" x14ac:dyDescent="0.3">
      <c r="B71" s="68"/>
      <c r="C71" s="135" t="s">
        <v>407</v>
      </c>
      <c r="O71" s="69"/>
    </row>
    <row r="72" spans="2:15" x14ac:dyDescent="0.3">
      <c r="B72" s="68"/>
      <c r="C72" s="135" t="s">
        <v>481</v>
      </c>
      <c r="O72" s="69"/>
    </row>
    <row r="73" spans="2:15" x14ac:dyDescent="0.3">
      <c r="B73" s="68"/>
      <c r="C73" s="135" t="s">
        <v>181</v>
      </c>
      <c r="O73" s="69"/>
    </row>
    <row r="74" spans="2:15" ht="12.9" thickBot="1" x14ac:dyDescent="0.35">
      <c r="B74" s="77"/>
      <c r="C74" s="78"/>
      <c r="D74" s="78"/>
      <c r="E74" s="78"/>
      <c r="F74" s="78"/>
      <c r="G74" s="78"/>
      <c r="H74" s="78"/>
      <c r="I74" s="78"/>
      <c r="J74" s="78"/>
      <c r="K74" s="78"/>
      <c r="L74" s="78"/>
      <c r="M74" s="78"/>
      <c r="N74" s="78"/>
      <c r="O74" s="79"/>
    </row>
  </sheetData>
  <sheetProtection algorithmName="SHA-512" hashValue="OojY0yosrueY9FAZVT/B2Acvzw4SECu/HU79hAtNNt0gSB6IjgzoxoyGewjmTKNSZoLETrYDiTmVOd9nLG9Bjw==" saltValue="WMsBzG8wu71q+stNnUFhUA==" spinCount="100000" sheet="1" objects="1" scenarios="1"/>
  <mergeCells count="9">
    <mergeCell ref="C45:N45"/>
    <mergeCell ref="C42:N42"/>
    <mergeCell ref="C35:D35"/>
    <mergeCell ref="C16:D16"/>
    <mergeCell ref="C10:D10"/>
    <mergeCell ref="C13:D13"/>
    <mergeCell ref="C40:N40"/>
    <mergeCell ref="C43:N43"/>
    <mergeCell ref="C44:N44"/>
  </mergeCells>
  <dataValidations count="1">
    <dataValidation type="list" allowBlank="1" showInputMessage="1" showErrorMessage="1" sqref="D19:D21 C13:D13 D24:D32" xr:uid="{15FDE17E-AE6B-49F0-A572-5E3B0A33E6C3}">
      <formula1>"Yes,No"</formula1>
    </dataValidation>
  </dataValidations>
  <pageMargins left="0.7" right="0.7" top="0.75" bottom="0.75" header="0.3" footer="0.3"/>
  <pageSetup scale="50" fitToWidth="0" orientation="landscape" r:id="rId1"/>
  <headerFooter>
    <oddHeader>&amp;C&amp;"Arial,Bold"EXHIBIT A-6-a-V2
FINANCIAL COMMITMENT TEMPLATE</oddHeader>
    <oddFooter>&amp;C&amp;"Arial,Bold"AHCA ITN 010-22/23, Attachment A, Exhibit A-6-a-V2,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74235A4A-6665-4178-9C69-4D349DBC0DB1}">
            <xm:f>AND($C$16&lt;&gt;Lookups!$B$6,$C$16&lt;&gt;Lookups!$B$9)</xm:f>
            <x14:dxf>
              <fill>
                <patternFill patternType="lightTrellis"/>
              </fill>
            </x14:dxf>
          </x14:cfRule>
          <xm:sqref>C19:D21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32917A3-22B5-4D64-A6E8-14D8D1EF4229}">
          <x14:formula1>
            <xm:f>Lookups!$D$5:$D$7</xm:f>
          </x14:formula1>
          <xm:sqref>C35</xm:sqref>
        </x14:dataValidation>
        <x14:dataValidation type="list" allowBlank="1" showInputMessage="1" showErrorMessage="1" xr:uid="{CBA09066-B2FF-42A7-8E04-7BBF9C31EFAE}">
          <x14:formula1>
            <xm:f>Lookups!$B$5:$B$9</xm:f>
          </x14:formula1>
          <xm:sqref>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E3672-34C5-46FB-9FD8-37C22146E18F}">
  <sheetPr codeName="Sheet5">
    <pageSetUpPr fitToPage="1"/>
  </sheetPr>
  <dimension ref="B2:U337"/>
  <sheetViews>
    <sheetView zoomScale="85" zoomScaleNormal="85" workbookViewId="0">
      <selection activeCell="F46" sqref="F46"/>
    </sheetView>
  </sheetViews>
  <sheetFormatPr defaultColWidth="9.15234375" defaultRowHeight="12.45" x14ac:dyDescent="0.3"/>
  <cols>
    <col min="1" max="1" width="2.69140625" style="25" customWidth="1"/>
    <col min="2" max="2" width="10.69140625" style="25" customWidth="1"/>
    <col min="3" max="3" width="36" style="25" customWidth="1"/>
    <col min="4" max="4" width="21.15234375" style="25" customWidth="1"/>
    <col min="5" max="5" width="9.15234375" style="25" customWidth="1"/>
    <col min="6" max="10" width="14.53515625" style="26" customWidth="1"/>
    <col min="11" max="11" width="9.15234375" style="25"/>
    <col min="12" max="12" width="14" style="25" customWidth="1"/>
    <col min="13" max="13" width="36" style="25" customWidth="1"/>
    <col min="14" max="14" width="12.69140625" style="25" customWidth="1"/>
    <col min="15" max="15" width="13.84375" style="25" customWidth="1"/>
    <col min="16" max="20" width="14.53515625" style="25" customWidth="1"/>
    <col min="21" max="16384" width="9.15234375" style="25"/>
  </cols>
  <sheetData>
    <row r="2" spans="2:20" x14ac:dyDescent="0.3">
      <c r="B2" s="51"/>
    </row>
    <row r="3" spans="2:20" x14ac:dyDescent="0.3">
      <c r="B3" s="1" t="s">
        <v>442</v>
      </c>
      <c r="C3" s="2"/>
      <c r="D3" s="2"/>
      <c r="E3" s="2"/>
      <c r="F3" s="7"/>
      <c r="G3" s="7"/>
      <c r="H3" s="7"/>
      <c r="I3" s="7"/>
      <c r="J3" s="7"/>
      <c r="L3" s="1" t="s">
        <v>442</v>
      </c>
      <c r="M3" s="2"/>
      <c r="N3" s="2"/>
      <c r="O3" s="2"/>
      <c r="P3" s="7"/>
      <c r="Q3" s="7"/>
      <c r="R3" s="7"/>
      <c r="S3" s="7"/>
      <c r="T3" s="7"/>
    </row>
    <row r="4" spans="2:20" s="33" customFormat="1" ht="24.9" x14ac:dyDescent="0.3">
      <c r="B4" s="131" t="s">
        <v>54</v>
      </c>
      <c r="C4" s="131" t="s">
        <v>1</v>
      </c>
      <c r="D4" s="131" t="s">
        <v>2</v>
      </c>
      <c r="E4" s="131" t="s">
        <v>41</v>
      </c>
      <c r="F4" s="132" t="s">
        <v>49</v>
      </c>
      <c r="G4" s="132" t="s">
        <v>50</v>
      </c>
      <c r="H4" s="132" t="s">
        <v>51</v>
      </c>
      <c r="I4" s="132" t="s">
        <v>223</v>
      </c>
      <c r="J4" s="132" t="str">
        <f>"Future RY MMs - "&amp;'Instructions &amp; General Inputs'!$C$35&amp;" Scenario"</f>
        <v>Future RY MMs -  Scenario</v>
      </c>
      <c r="L4" s="131" t="s">
        <v>54</v>
      </c>
      <c r="M4" s="131" t="s">
        <v>1</v>
      </c>
      <c r="N4" s="131" t="s">
        <v>2</v>
      </c>
      <c r="O4" s="131" t="s">
        <v>41</v>
      </c>
      <c r="P4" s="132" t="s">
        <v>49</v>
      </c>
      <c r="Q4" s="132" t="s">
        <v>50</v>
      </c>
      <c r="R4" s="132" t="s">
        <v>51</v>
      </c>
      <c r="S4" s="132" t="s">
        <v>223</v>
      </c>
      <c r="T4" s="132" t="str">
        <f>"Future RY MMs - "&amp;'Instructions &amp; General Inputs'!$C$35&amp;" Scenario"</f>
        <v>Future RY MMs -  Scenario</v>
      </c>
    </row>
    <row r="5" spans="2:20" x14ac:dyDescent="0.3">
      <c r="B5" s="22" t="s">
        <v>48</v>
      </c>
      <c r="C5" s="22" t="s">
        <v>4</v>
      </c>
      <c r="D5" s="22" t="s">
        <v>5</v>
      </c>
      <c r="E5" s="23" t="s">
        <v>46</v>
      </c>
      <c r="F5" s="88"/>
      <c r="G5" s="88"/>
      <c r="H5" s="88"/>
      <c r="I5" s="88"/>
      <c r="J5" s="8" t="e">
        <f>Data!Y9</f>
        <v>#N/A</v>
      </c>
      <c r="L5" s="23" t="s">
        <v>48</v>
      </c>
      <c r="M5" s="23" t="s">
        <v>4</v>
      </c>
      <c r="N5" s="23" t="s">
        <v>64</v>
      </c>
      <c r="O5" s="23" t="s">
        <v>63</v>
      </c>
      <c r="P5" s="8">
        <f t="shared" ref="P5:P18" si="0">+SUMIFS(F$5:F$337,$C$5:$C$337,$M5)</f>
        <v>0</v>
      </c>
      <c r="Q5" s="8">
        <f t="shared" ref="Q5:Q18" si="1">+SUMIFS(G$5:G$337,$C$5:$C$337,$M5)</f>
        <v>0</v>
      </c>
      <c r="R5" s="8">
        <f t="shared" ref="R5:R18" si="2">+SUMIFS(H$5:H$337,$C$5:$C$337,$M5)</f>
        <v>0</v>
      </c>
      <c r="S5" s="8">
        <f t="shared" ref="S5:S18" si="3">+SUMIFS(I$5:I$337,$C$5:$C$337,$M5)</f>
        <v>0</v>
      </c>
      <c r="T5" s="8" t="e">
        <f t="shared" ref="T5:T18" si="4">+SUMIFS(J$5:J$337,$C$5:$C$337,$M5)</f>
        <v>#N/A</v>
      </c>
    </row>
    <row r="6" spans="2:20" x14ac:dyDescent="0.3">
      <c r="B6" s="23" t="s">
        <v>48</v>
      </c>
      <c r="C6" s="23" t="s">
        <v>4</v>
      </c>
      <c r="D6" s="23" t="s">
        <v>6</v>
      </c>
      <c r="E6" s="23" t="s">
        <v>46</v>
      </c>
      <c r="F6" s="88"/>
      <c r="G6" s="88"/>
      <c r="H6" s="88"/>
      <c r="I6" s="88"/>
      <c r="J6" s="8" t="e">
        <f>Data!Y10</f>
        <v>#N/A</v>
      </c>
      <c r="L6" s="23" t="s">
        <v>48</v>
      </c>
      <c r="M6" s="23" t="s">
        <v>11</v>
      </c>
      <c r="N6" s="23" t="s">
        <v>64</v>
      </c>
      <c r="O6" s="23" t="s">
        <v>63</v>
      </c>
      <c r="P6" s="8">
        <f t="shared" si="0"/>
        <v>0</v>
      </c>
      <c r="Q6" s="8">
        <f t="shared" si="1"/>
        <v>0</v>
      </c>
      <c r="R6" s="8">
        <f t="shared" si="2"/>
        <v>0</v>
      </c>
      <c r="S6" s="8">
        <f t="shared" si="3"/>
        <v>0</v>
      </c>
      <c r="T6" s="8" t="e">
        <f t="shared" si="4"/>
        <v>#N/A</v>
      </c>
    </row>
    <row r="7" spans="2:20" x14ac:dyDescent="0.3">
      <c r="B7" s="23" t="s">
        <v>48</v>
      </c>
      <c r="C7" s="23" t="s">
        <v>4</v>
      </c>
      <c r="D7" s="23" t="s">
        <v>7</v>
      </c>
      <c r="E7" s="23" t="s">
        <v>46</v>
      </c>
      <c r="F7" s="88"/>
      <c r="G7" s="88"/>
      <c r="H7" s="88"/>
      <c r="I7" s="88"/>
      <c r="J7" s="8" t="e">
        <f>Data!Y11</f>
        <v>#N/A</v>
      </c>
      <c r="L7" s="23" t="s">
        <v>48</v>
      </c>
      <c r="M7" s="23" t="s">
        <v>13</v>
      </c>
      <c r="N7" s="23" t="s">
        <v>64</v>
      </c>
      <c r="O7" s="23" t="s">
        <v>63</v>
      </c>
      <c r="P7" s="8">
        <f t="shared" si="0"/>
        <v>0</v>
      </c>
      <c r="Q7" s="8">
        <f t="shared" si="1"/>
        <v>0</v>
      </c>
      <c r="R7" s="8">
        <f t="shared" si="2"/>
        <v>0</v>
      </c>
      <c r="S7" s="8">
        <f t="shared" si="3"/>
        <v>0</v>
      </c>
      <c r="T7" s="8" t="e">
        <f t="shared" si="4"/>
        <v>#N/A</v>
      </c>
    </row>
    <row r="8" spans="2:20" x14ac:dyDescent="0.3">
      <c r="B8" s="23" t="s">
        <v>48</v>
      </c>
      <c r="C8" s="23" t="s">
        <v>4</v>
      </c>
      <c r="D8" s="23" t="s">
        <v>8</v>
      </c>
      <c r="E8" s="23" t="s">
        <v>46</v>
      </c>
      <c r="F8" s="88"/>
      <c r="G8" s="88"/>
      <c r="H8" s="88"/>
      <c r="I8" s="88"/>
      <c r="J8" s="8" t="e">
        <f>Data!Y12</f>
        <v>#N/A</v>
      </c>
      <c r="L8" s="23" t="s">
        <v>48</v>
      </c>
      <c r="M8" s="23" t="s">
        <v>15</v>
      </c>
      <c r="N8" s="23" t="s">
        <v>64</v>
      </c>
      <c r="O8" s="23" t="s">
        <v>63</v>
      </c>
      <c r="P8" s="8">
        <f t="shared" si="0"/>
        <v>0</v>
      </c>
      <c r="Q8" s="8">
        <f t="shared" si="1"/>
        <v>0</v>
      </c>
      <c r="R8" s="8">
        <f t="shared" si="2"/>
        <v>0</v>
      </c>
      <c r="S8" s="8">
        <f t="shared" si="3"/>
        <v>0</v>
      </c>
      <c r="T8" s="8" t="e">
        <f t="shared" si="4"/>
        <v>#N/A</v>
      </c>
    </row>
    <row r="9" spans="2:20" x14ac:dyDescent="0.3">
      <c r="B9" s="23" t="s">
        <v>48</v>
      </c>
      <c r="C9" s="23" t="s">
        <v>4</v>
      </c>
      <c r="D9" s="23" t="s">
        <v>9</v>
      </c>
      <c r="E9" s="23" t="s">
        <v>46</v>
      </c>
      <c r="F9" s="88"/>
      <c r="G9" s="88"/>
      <c r="H9" s="88"/>
      <c r="I9" s="88"/>
      <c r="J9" s="8" t="e">
        <f>Data!Y13</f>
        <v>#N/A</v>
      </c>
      <c r="L9" s="23" t="s">
        <v>48</v>
      </c>
      <c r="M9" s="23" t="s">
        <v>16</v>
      </c>
      <c r="N9" s="23" t="s">
        <v>64</v>
      </c>
      <c r="O9" s="23" t="s">
        <v>63</v>
      </c>
      <c r="P9" s="8">
        <f t="shared" si="0"/>
        <v>0</v>
      </c>
      <c r="Q9" s="8">
        <f t="shared" si="1"/>
        <v>0</v>
      </c>
      <c r="R9" s="8">
        <f t="shared" si="2"/>
        <v>0</v>
      </c>
      <c r="S9" s="8">
        <f t="shared" si="3"/>
        <v>0</v>
      </c>
      <c r="T9" s="8" t="e">
        <f t="shared" si="4"/>
        <v>#N/A</v>
      </c>
    </row>
    <row r="10" spans="2:20" x14ac:dyDescent="0.3">
      <c r="B10" s="23" t="s">
        <v>48</v>
      </c>
      <c r="C10" s="23" t="s">
        <v>4</v>
      </c>
      <c r="D10" s="23" t="s">
        <v>10</v>
      </c>
      <c r="E10" s="23" t="s">
        <v>46</v>
      </c>
      <c r="F10" s="88"/>
      <c r="G10" s="88"/>
      <c r="H10" s="88"/>
      <c r="I10" s="88"/>
      <c r="J10" s="8" t="e">
        <f>Data!Y14</f>
        <v>#N/A</v>
      </c>
      <c r="L10" s="23" t="s">
        <v>48</v>
      </c>
      <c r="M10" s="23" t="s">
        <v>20</v>
      </c>
      <c r="N10" s="23" t="s">
        <v>64</v>
      </c>
      <c r="O10" s="23" t="s">
        <v>63</v>
      </c>
      <c r="P10" s="8">
        <f t="shared" si="0"/>
        <v>0</v>
      </c>
      <c r="Q10" s="8">
        <f t="shared" si="1"/>
        <v>0</v>
      </c>
      <c r="R10" s="8">
        <f t="shared" si="2"/>
        <v>0</v>
      </c>
      <c r="S10" s="8">
        <f t="shared" si="3"/>
        <v>0</v>
      </c>
      <c r="T10" s="8" t="e">
        <f t="shared" si="4"/>
        <v>#N/A</v>
      </c>
    </row>
    <row r="11" spans="2:20" x14ac:dyDescent="0.3">
      <c r="B11" s="23" t="s">
        <v>48</v>
      </c>
      <c r="C11" s="23" t="s">
        <v>11</v>
      </c>
      <c r="D11" s="23" t="s">
        <v>12</v>
      </c>
      <c r="E11" s="23" t="s">
        <v>46</v>
      </c>
      <c r="F11" s="88"/>
      <c r="G11" s="88"/>
      <c r="H11" s="88"/>
      <c r="I11" s="88"/>
      <c r="J11" s="8" t="e">
        <f>Data!Y15</f>
        <v>#N/A</v>
      </c>
      <c r="L11" s="23" t="s">
        <v>48</v>
      </c>
      <c r="M11" s="152" t="s">
        <v>116</v>
      </c>
      <c r="N11" s="23" t="s">
        <v>64</v>
      </c>
      <c r="O11" s="23" t="s">
        <v>63</v>
      </c>
      <c r="P11" s="8">
        <f t="shared" si="0"/>
        <v>0</v>
      </c>
      <c r="Q11" s="8">
        <f t="shared" si="1"/>
        <v>0</v>
      </c>
      <c r="R11" s="8">
        <f t="shared" si="2"/>
        <v>0</v>
      </c>
      <c r="S11" s="8">
        <f t="shared" si="3"/>
        <v>0</v>
      </c>
      <c r="T11" s="8" t="e">
        <f t="shared" si="4"/>
        <v>#N/A</v>
      </c>
    </row>
    <row r="12" spans="2:20" x14ac:dyDescent="0.3">
      <c r="B12" s="23" t="s">
        <v>48</v>
      </c>
      <c r="C12" s="23" t="s">
        <v>11</v>
      </c>
      <c r="D12" s="23" t="s">
        <v>8</v>
      </c>
      <c r="E12" s="23" t="s">
        <v>46</v>
      </c>
      <c r="F12" s="88"/>
      <c r="G12" s="88"/>
      <c r="H12" s="88"/>
      <c r="I12" s="88"/>
      <c r="J12" s="8" t="e">
        <f>Data!Y16</f>
        <v>#N/A</v>
      </c>
      <c r="L12" s="23" t="s">
        <v>48</v>
      </c>
      <c r="M12" s="23" t="s">
        <v>24</v>
      </c>
      <c r="N12" s="23" t="s">
        <v>64</v>
      </c>
      <c r="O12" s="23" t="s">
        <v>63</v>
      </c>
      <c r="P12" s="8">
        <f t="shared" si="0"/>
        <v>0</v>
      </c>
      <c r="Q12" s="8">
        <f t="shared" si="1"/>
        <v>0</v>
      </c>
      <c r="R12" s="8">
        <f t="shared" si="2"/>
        <v>0</v>
      </c>
      <c r="S12" s="8">
        <f t="shared" si="3"/>
        <v>0</v>
      </c>
      <c r="T12" s="8" t="e">
        <f t="shared" si="4"/>
        <v>#N/A</v>
      </c>
    </row>
    <row r="13" spans="2:20" x14ac:dyDescent="0.3">
      <c r="B13" s="23" t="s">
        <v>48</v>
      </c>
      <c r="C13" s="23" t="s">
        <v>11</v>
      </c>
      <c r="D13" s="23" t="s">
        <v>9</v>
      </c>
      <c r="E13" s="23" t="s">
        <v>46</v>
      </c>
      <c r="F13" s="88"/>
      <c r="G13" s="88"/>
      <c r="H13" s="88"/>
      <c r="I13" s="88"/>
      <c r="J13" s="8" t="e">
        <f>Data!Y17</f>
        <v>#N/A</v>
      </c>
      <c r="L13" s="23" t="s">
        <v>48</v>
      </c>
      <c r="M13" s="23" t="s">
        <v>25</v>
      </c>
      <c r="N13" s="23" t="s">
        <v>64</v>
      </c>
      <c r="O13" s="23" t="s">
        <v>63</v>
      </c>
      <c r="P13" s="8">
        <f t="shared" si="0"/>
        <v>0</v>
      </c>
      <c r="Q13" s="8">
        <f t="shared" si="1"/>
        <v>0</v>
      </c>
      <c r="R13" s="8">
        <f t="shared" si="2"/>
        <v>0</v>
      </c>
      <c r="S13" s="8">
        <f t="shared" si="3"/>
        <v>0</v>
      </c>
      <c r="T13" s="8" t="e">
        <f t="shared" si="4"/>
        <v>#N/A</v>
      </c>
    </row>
    <row r="14" spans="2:20" x14ac:dyDescent="0.3">
      <c r="B14" s="23" t="s">
        <v>48</v>
      </c>
      <c r="C14" s="23" t="s">
        <v>11</v>
      </c>
      <c r="D14" s="23" t="s">
        <v>10</v>
      </c>
      <c r="E14" s="23" t="s">
        <v>46</v>
      </c>
      <c r="F14" s="88"/>
      <c r="G14" s="88"/>
      <c r="H14" s="88"/>
      <c r="I14" s="88"/>
      <c r="J14" s="8" t="e">
        <f>Data!Y18</f>
        <v>#N/A</v>
      </c>
      <c r="L14" s="23" t="s">
        <v>48</v>
      </c>
      <c r="M14" s="23" t="s">
        <v>26</v>
      </c>
      <c r="N14" s="23" t="s">
        <v>64</v>
      </c>
      <c r="O14" s="23" t="s">
        <v>63</v>
      </c>
      <c r="P14" s="8">
        <f t="shared" si="0"/>
        <v>0</v>
      </c>
      <c r="Q14" s="8">
        <f t="shared" si="1"/>
        <v>0</v>
      </c>
      <c r="R14" s="8">
        <f t="shared" si="2"/>
        <v>0</v>
      </c>
      <c r="S14" s="8">
        <f t="shared" si="3"/>
        <v>0</v>
      </c>
      <c r="T14" s="8" t="e">
        <f t="shared" si="4"/>
        <v>#N/A</v>
      </c>
    </row>
    <row r="15" spans="2:20" x14ac:dyDescent="0.3">
      <c r="B15" s="23" t="s">
        <v>48</v>
      </c>
      <c r="C15" s="23" t="s">
        <v>13</v>
      </c>
      <c r="D15" s="23" t="s">
        <v>5</v>
      </c>
      <c r="E15" s="23" t="s">
        <v>46</v>
      </c>
      <c r="F15" s="88"/>
      <c r="G15" s="88"/>
      <c r="H15" s="88"/>
      <c r="I15" s="88"/>
      <c r="J15" s="8" t="e">
        <f>Data!Y19</f>
        <v>#N/A</v>
      </c>
      <c r="L15" s="23" t="s">
        <v>48</v>
      </c>
      <c r="M15" s="23" t="s">
        <v>27</v>
      </c>
      <c r="N15" s="23" t="s">
        <v>64</v>
      </c>
      <c r="O15" s="23" t="s">
        <v>63</v>
      </c>
      <c r="P15" s="8">
        <f t="shared" si="0"/>
        <v>0</v>
      </c>
      <c r="Q15" s="8">
        <f t="shared" si="1"/>
        <v>0</v>
      </c>
      <c r="R15" s="8">
        <f t="shared" si="2"/>
        <v>0</v>
      </c>
      <c r="S15" s="8">
        <f t="shared" si="3"/>
        <v>0</v>
      </c>
      <c r="T15" s="8" t="e">
        <f t="shared" si="4"/>
        <v>#N/A</v>
      </c>
    </row>
    <row r="16" spans="2:20" x14ac:dyDescent="0.3">
      <c r="B16" s="23" t="s">
        <v>48</v>
      </c>
      <c r="C16" s="23" t="s">
        <v>13</v>
      </c>
      <c r="D16" s="23" t="s">
        <v>6</v>
      </c>
      <c r="E16" s="23" t="s">
        <v>46</v>
      </c>
      <c r="F16" s="88"/>
      <c r="G16" s="88"/>
      <c r="H16" s="88"/>
      <c r="I16" s="88"/>
      <c r="J16" s="8" t="e">
        <f>Data!Y20</f>
        <v>#N/A</v>
      </c>
      <c r="L16" s="23" t="s">
        <v>48</v>
      </c>
      <c r="M16" s="23" t="s">
        <v>32</v>
      </c>
      <c r="N16" s="23" t="s">
        <v>64</v>
      </c>
      <c r="O16" s="23" t="s">
        <v>63</v>
      </c>
      <c r="P16" s="8">
        <f t="shared" si="0"/>
        <v>0</v>
      </c>
      <c r="Q16" s="8">
        <f t="shared" si="1"/>
        <v>0</v>
      </c>
      <c r="R16" s="8">
        <f t="shared" si="2"/>
        <v>0</v>
      </c>
      <c r="S16" s="8">
        <f t="shared" si="3"/>
        <v>0</v>
      </c>
      <c r="T16" s="8" t="e">
        <f t="shared" si="4"/>
        <v>#N/A</v>
      </c>
    </row>
    <row r="17" spans="2:21" x14ac:dyDescent="0.3">
      <c r="B17" s="23" t="s">
        <v>48</v>
      </c>
      <c r="C17" s="23" t="s">
        <v>13</v>
      </c>
      <c r="D17" s="23" t="s">
        <v>7</v>
      </c>
      <c r="E17" s="23" t="s">
        <v>46</v>
      </c>
      <c r="F17" s="88"/>
      <c r="G17" s="88"/>
      <c r="H17" s="88"/>
      <c r="I17" s="88"/>
      <c r="J17" s="8" t="e">
        <f>Data!Y21</f>
        <v>#N/A</v>
      </c>
      <c r="L17" s="22" t="s">
        <v>47</v>
      </c>
      <c r="M17" s="22" t="s">
        <v>42</v>
      </c>
      <c r="N17" s="22" t="s">
        <v>64</v>
      </c>
      <c r="O17" s="22" t="s">
        <v>63</v>
      </c>
      <c r="P17" s="20">
        <f t="shared" si="0"/>
        <v>0</v>
      </c>
      <c r="Q17" s="20">
        <f t="shared" si="1"/>
        <v>0</v>
      </c>
      <c r="R17" s="20">
        <f t="shared" si="2"/>
        <v>0</v>
      </c>
      <c r="S17" s="20">
        <f t="shared" si="3"/>
        <v>0</v>
      </c>
      <c r="T17" s="20" t="e">
        <f t="shared" si="4"/>
        <v>#N/A</v>
      </c>
    </row>
    <row r="18" spans="2:21" x14ac:dyDescent="0.3">
      <c r="B18" s="23" t="s">
        <v>48</v>
      </c>
      <c r="C18" s="23" t="s">
        <v>13</v>
      </c>
      <c r="D18" s="23" t="s">
        <v>14</v>
      </c>
      <c r="E18" s="23" t="s">
        <v>46</v>
      </c>
      <c r="F18" s="88"/>
      <c r="G18" s="88"/>
      <c r="H18" s="88"/>
      <c r="I18" s="88"/>
      <c r="J18" s="8" t="e">
        <f>Data!Y22</f>
        <v>#N/A</v>
      </c>
      <c r="L18" s="23" t="s">
        <v>47</v>
      </c>
      <c r="M18" s="23" t="s">
        <v>43</v>
      </c>
      <c r="N18" s="23" t="s">
        <v>64</v>
      </c>
      <c r="O18" s="23" t="s">
        <v>63</v>
      </c>
      <c r="P18" s="8">
        <f t="shared" si="0"/>
        <v>0</v>
      </c>
      <c r="Q18" s="8">
        <f t="shared" si="1"/>
        <v>0</v>
      </c>
      <c r="R18" s="8">
        <f t="shared" si="2"/>
        <v>0</v>
      </c>
      <c r="S18" s="8">
        <f t="shared" si="3"/>
        <v>0</v>
      </c>
      <c r="T18" s="8" t="e">
        <f t="shared" si="4"/>
        <v>#N/A</v>
      </c>
    </row>
    <row r="19" spans="2:21" ht="12.9" x14ac:dyDescent="0.35">
      <c r="B19" s="23" t="s">
        <v>48</v>
      </c>
      <c r="C19" s="23" t="s">
        <v>15</v>
      </c>
      <c r="D19" s="23" t="s">
        <v>12</v>
      </c>
      <c r="E19" s="23" t="s">
        <v>46</v>
      </c>
      <c r="F19" s="88"/>
      <c r="G19" s="88"/>
      <c r="H19" s="88"/>
      <c r="I19" s="88"/>
      <c r="J19" s="8" t="e">
        <f>Data!Y23</f>
        <v>#N/A</v>
      </c>
      <c r="L19" s="5" t="s">
        <v>48</v>
      </c>
      <c r="M19" s="5" t="s">
        <v>64</v>
      </c>
      <c r="N19" s="5" t="s">
        <v>64</v>
      </c>
      <c r="O19" s="5" t="s">
        <v>63</v>
      </c>
      <c r="P19" s="10">
        <f>+SUM(P5:P15)</f>
        <v>0</v>
      </c>
      <c r="Q19" s="10">
        <f>+SUM(Q5:Q15)</f>
        <v>0</v>
      </c>
      <c r="R19" s="10">
        <f>+SUM(R5:R15)</f>
        <v>0</v>
      </c>
      <c r="S19" s="10">
        <f>+SUM(S5:S15)</f>
        <v>0</v>
      </c>
      <c r="T19" s="10" t="e">
        <f>+SUM(T5:T15)</f>
        <v>#N/A</v>
      </c>
      <c r="U19" s="136" t="s">
        <v>174</v>
      </c>
    </row>
    <row r="20" spans="2:21" x14ac:dyDescent="0.3">
      <c r="B20" s="23" t="s">
        <v>48</v>
      </c>
      <c r="C20" s="23" t="s">
        <v>15</v>
      </c>
      <c r="D20" s="23" t="s">
        <v>14</v>
      </c>
      <c r="E20" s="23" t="s">
        <v>46</v>
      </c>
      <c r="F20" s="88"/>
      <c r="G20" s="88"/>
      <c r="H20" s="88"/>
      <c r="I20" s="88"/>
      <c r="J20" s="8" t="e">
        <f>Data!Y24</f>
        <v>#N/A</v>
      </c>
      <c r="L20" s="5" t="s">
        <v>47</v>
      </c>
      <c r="M20" s="5" t="s">
        <v>64</v>
      </c>
      <c r="N20" s="5" t="s">
        <v>64</v>
      </c>
      <c r="O20" s="5" t="s">
        <v>63</v>
      </c>
      <c r="P20" s="21">
        <f>+SUM(P17:P18)</f>
        <v>0</v>
      </c>
      <c r="Q20" s="21">
        <f t="shared" ref="Q20:S20" si="5">+SUM(Q17:Q18)</f>
        <v>0</v>
      </c>
      <c r="R20" s="21">
        <f t="shared" si="5"/>
        <v>0</v>
      </c>
      <c r="S20" s="21">
        <f t="shared" si="5"/>
        <v>0</v>
      </c>
      <c r="T20" s="21" t="e">
        <f t="shared" ref="T20" si="6">+SUM(T17:T18)</f>
        <v>#N/A</v>
      </c>
    </row>
    <row r="21" spans="2:21" x14ac:dyDescent="0.3">
      <c r="B21" s="23" t="s">
        <v>48</v>
      </c>
      <c r="C21" s="23" t="s">
        <v>16</v>
      </c>
      <c r="D21" s="23" t="s">
        <v>17</v>
      </c>
      <c r="E21" s="23" t="s">
        <v>46</v>
      </c>
      <c r="F21" s="88"/>
      <c r="G21" s="88"/>
      <c r="H21" s="88"/>
      <c r="I21" s="88"/>
      <c r="J21" s="8" t="e">
        <f>Data!Y25</f>
        <v>#N/A</v>
      </c>
    </row>
    <row r="22" spans="2:21" x14ac:dyDescent="0.3">
      <c r="B22" s="23" t="s">
        <v>48</v>
      </c>
      <c r="C22" s="23" t="s">
        <v>16</v>
      </c>
      <c r="D22" s="23" t="s">
        <v>18</v>
      </c>
      <c r="E22" s="23" t="s">
        <v>46</v>
      </c>
      <c r="F22" s="88"/>
      <c r="G22" s="88"/>
      <c r="H22" s="88"/>
      <c r="I22" s="88"/>
      <c r="J22" s="8" t="e">
        <f>Data!Y26</f>
        <v>#N/A</v>
      </c>
    </row>
    <row r="23" spans="2:21" x14ac:dyDescent="0.3">
      <c r="B23" s="23" t="s">
        <v>48</v>
      </c>
      <c r="C23" s="23" t="s">
        <v>16</v>
      </c>
      <c r="D23" s="23" t="s">
        <v>19</v>
      </c>
      <c r="E23" s="23" t="s">
        <v>46</v>
      </c>
      <c r="F23" s="88"/>
      <c r="G23" s="88"/>
      <c r="H23" s="88"/>
      <c r="I23" s="88"/>
      <c r="J23" s="8" t="e">
        <f>Data!Y27</f>
        <v>#N/A</v>
      </c>
    </row>
    <row r="24" spans="2:21" x14ac:dyDescent="0.3">
      <c r="B24" s="23" t="s">
        <v>48</v>
      </c>
      <c r="C24" s="23" t="s">
        <v>20</v>
      </c>
      <c r="D24" s="23" t="s">
        <v>5</v>
      </c>
      <c r="E24" s="23" t="s">
        <v>46</v>
      </c>
      <c r="F24" s="88"/>
      <c r="G24" s="88"/>
      <c r="H24" s="88"/>
      <c r="I24" s="88"/>
      <c r="J24" s="8" t="e">
        <f>Data!Y28</f>
        <v>#N/A</v>
      </c>
    </row>
    <row r="25" spans="2:21" x14ac:dyDescent="0.3">
      <c r="B25" s="23" t="s">
        <v>48</v>
      </c>
      <c r="C25" s="23" t="s">
        <v>20</v>
      </c>
      <c r="D25" s="23" t="s">
        <v>6</v>
      </c>
      <c r="E25" s="23" t="s">
        <v>46</v>
      </c>
      <c r="F25" s="88"/>
      <c r="G25" s="88"/>
      <c r="H25" s="88"/>
      <c r="I25" s="88"/>
      <c r="J25" s="8" t="e">
        <f>Data!Y29</f>
        <v>#N/A</v>
      </c>
    </row>
    <row r="26" spans="2:21" x14ac:dyDescent="0.3">
      <c r="B26" s="23" t="s">
        <v>48</v>
      </c>
      <c r="C26" s="23" t="s">
        <v>20</v>
      </c>
      <c r="D26" s="23" t="s">
        <v>7</v>
      </c>
      <c r="E26" s="23" t="s">
        <v>46</v>
      </c>
      <c r="F26" s="88"/>
      <c r="G26" s="88"/>
      <c r="H26" s="88"/>
      <c r="I26" s="88"/>
      <c r="J26" s="8" t="e">
        <f>Data!Y30</f>
        <v>#N/A</v>
      </c>
    </row>
    <row r="27" spans="2:21" x14ac:dyDescent="0.3">
      <c r="B27" s="23" t="s">
        <v>48</v>
      </c>
      <c r="C27" s="23" t="s">
        <v>20</v>
      </c>
      <c r="D27" s="23" t="s">
        <v>14</v>
      </c>
      <c r="E27" s="23" t="s">
        <v>46</v>
      </c>
      <c r="F27" s="88"/>
      <c r="G27" s="88"/>
      <c r="H27" s="88"/>
      <c r="I27" s="88"/>
      <c r="J27" s="8" t="e">
        <f>Data!Y31</f>
        <v>#N/A</v>
      </c>
    </row>
    <row r="28" spans="2:21" x14ac:dyDescent="0.3">
      <c r="B28" s="23" t="s">
        <v>48</v>
      </c>
      <c r="C28" s="152" t="s">
        <v>116</v>
      </c>
      <c r="D28" s="23" t="s">
        <v>22</v>
      </c>
      <c r="E28" s="23" t="s">
        <v>46</v>
      </c>
      <c r="F28" s="88"/>
      <c r="G28" s="88"/>
      <c r="H28" s="88"/>
      <c r="I28" s="88"/>
      <c r="J28" s="8" t="e">
        <f>Data!Y32</f>
        <v>#N/A</v>
      </c>
    </row>
    <row r="29" spans="2:21" x14ac:dyDescent="0.3">
      <c r="B29" s="23" t="s">
        <v>48</v>
      </c>
      <c r="C29" s="152" t="s">
        <v>116</v>
      </c>
      <c r="D29" s="23" t="s">
        <v>23</v>
      </c>
      <c r="E29" s="23" t="s">
        <v>46</v>
      </c>
      <c r="F29" s="88"/>
      <c r="G29" s="88"/>
      <c r="H29" s="88"/>
      <c r="I29" s="88"/>
      <c r="J29" s="8" t="e">
        <f>Data!Y33</f>
        <v>#N/A</v>
      </c>
    </row>
    <row r="30" spans="2:21" x14ac:dyDescent="0.3">
      <c r="B30" s="23" t="s">
        <v>48</v>
      </c>
      <c r="C30" s="23" t="s">
        <v>24</v>
      </c>
      <c r="D30" s="23" t="s">
        <v>22</v>
      </c>
      <c r="E30" s="23" t="s">
        <v>46</v>
      </c>
      <c r="F30" s="88"/>
      <c r="G30" s="88"/>
      <c r="H30" s="88"/>
      <c r="I30" s="88"/>
      <c r="J30" s="8" t="e">
        <f>Data!Y34</f>
        <v>#N/A</v>
      </c>
    </row>
    <row r="31" spans="2:21" x14ac:dyDescent="0.3">
      <c r="B31" s="23" t="s">
        <v>48</v>
      </c>
      <c r="C31" s="23" t="s">
        <v>24</v>
      </c>
      <c r="D31" s="23" t="s">
        <v>23</v>
      </c>
      <c r="E31" s="23" t="s">
        <v>46</v>
      </c>
      <c r="F31" s="88"/>
      <c r="G31" s="88"/>
      <c r="H31" s="88"/>
      <c r="I31" s="88"/>
      <c r="J31" s="8" t="e">
        <f>Data!Y35</f>
        <v>#N/A</v>
      </c>
    </row>
    <row r="32" spans="2:21" x14ac:dyDescent="0.3">
      <c r="B32" s="23" t="s">
        <v>48</v>
      </c>
      <c r="C32" s="23" t="s">
        <v>25</v>
      </c>
      <c r="D32" s="23" t="s">
        <v>17</v>
      </c>
      <c r="E32" s="23" t="s">
        <v>46</v>
      </c>
      <c r="F32" s="88"/>
      <c r="G32" s="88"/>
      <c r="H32" s="88"/>
      <c r="I32" s="88"/>
      <c r="J32" s="8" t="e">
        <f>Data!Y36</f>
        <v>#N/A</v>
      </c>
    </row>
    <row r="33" spans="2:10" x14ac:dyDescent="0.3">
      <c r="B33" s="23" t="s">
        <v>48</v>
      </c>
      <c r="C33" s="23" t="s">
        <v>25</v>
      </c>
      <c r="D33" s="23" t="s">
        <v>18</v>
      </c>
      <c r="E33" s="23" t="s">
        <v>46</v>
      </c>
      <c r="F33" s="88"/>
      <c r="G33" s="88"/>
      <c r="H33" s="88"/>
      <c r="I33" s="88"/>
      <c r="J33" s="8" t="e">
        <f>Data!Y37</f>
        <v>#N/A</v>
      </c>
    </row>
    <row r="34" spans="2:10" x14ac:dyDescent="0.3">
      <c r="B34" s="23" t="s">
        <v>48</v>
      </c>
      <c r="C34" s="23" t="s">
        <v>25</v>
      </c>
      <c r="D34" s="23" t="s">
        <v>19</v>
      </c>
      <c r="E34" s="23" t="s">
        <v>46</v>
      </c>
      <c r="F34" s="88"/>
      <c r="G34" s="88"/>
      <c r="H34" s="88"/>
      <c r="I34" s="88"/>
      <c r="J34" s="8" t="e">
        <f>Data!Y38</f>
        <v>#N/A</v>
      </c>
    </row>
    <row r="35" spans="2:10" x14ac:dyDescent="0.3">
      <c r="B35" s="23" t="s">
        <v>48</v>
      </c>
      <c r="C35" s="23" t="s">
        <v>26</v>
      </c>
      <c r="D35" s="23" t="s">
        <v>17</v>
      </c>
      <c r="E35" s="23" t="s">
        <v>46</v>
      </c>
      <c r="F35" s="88"/>
      <c r="G35" s="88"/>
      <c r="H35" s="88"/>
      <c r="I35" s="88"/>
      <c r="J35" s="8" t="e">
        <f>Data!Y39</f>
        <v>#N/A</v>
      </c>
    </row>
    <row r="36" spans="2:10" x14ac:dyDescent="0.3">
      <c r="B36" s="23" t="s">
        <v>48</v>
      </c>
      <c r="C36" s="23" t="s">
        <v>26</v>
      </c>
      <c r="D36" s="23" t="s">
        <v>18</v>
      </c>
      <c r="E36" s="23" t="s">
        <v>46</v>
      </c>
      <c r="F36" s="88"/>
      <c r="G36" s="88"/>
      <c r="H36" s="88"/>
      <c r="I36" s="88"/>
      <c r="J36" s="8" t="e">
        <f>Data!Y40</f>
        <v>#N/A</v>
      </c>
    </row>
    <row r="37" spans="2:10" x14ac:dyDescent="0.3">
      <c r="B37" s="23" t="s">
        <v>48</v>
      </c>
      <c r="C37" s="23" t="s">
        <v>26</v>
      </c>
      <c r="D37" s="23" t="s">
        <v>19</v>
      </c>
      <c r="E37" s="23" t="s">
        <v>46</v>
      </c>
      <c r="F37" s="88"/>
      <c r="G37" s="88"/>
      <c r="H37" s="88"/>
      <c r="I37" s="88"/>
      <c r="J37" s="8" t="e">
        <f>Data!Y41</f>
        <v>#N/A</v>
      </c>
    </row>
    <row r="38" spans="2:10" x14ac:dyDescent="0.3">
      <c r="B38" s="23" t="s">
        <v>48</v>
      </c>
      <c r="C38" s="23" t="s">
        <v>27</v>
      </c>
      <c r="D38" s="23" t="s">
        <v>28</v>
      </c>
      <c r="E38" s="23" t="s">
        <v>46</v>
      </c>
      <c r="F38" s="88"/>
      <c r="G38" s="88"/>
      <c r="H38" s="88"/>
      <c r="I38" s="88"/>
      <c r="J38" s="8" t="e">
        <f>Data!Y42</f>
        <v>#N/A</v>
      </c>
    </row>
    <row r="39" spans="2:10" x14ac:dyDescent="0.3">
      <c r="B39" s="23" t="s">
        <v>48</v>
      </c>
      <c r="C39" s="24" t="s">
        <v>32</v>
      </c>
      <c r="D39" s="24" t="s">
        <v>33</v>
      </c>
      <c r="E39" s="24" t="s">
        <v>46</v>
      </c>
      <c r="F39" s="89"/>
      <c r="G39" s="89"/>
      <c r="H39" s="89"/>
      <c r="I39" s="89"/>
      <c r="J39" s="9" t="e">
        <f>Data!Y43</f>
        <v>#N/A</v>
      </c>
    </row>
    <row r="40" spans="2:10" x14ac:dyDescent="0.3">
      <c r="B40" s="22" t="s">
        <v>47</v>
      </c>
      <c r="C40" s="22" t="s">
        <v>42</v>
      </c>
      <c r="D40" s="22" t="s">
        <v>33</v>
      </c>
      <c r="E40" s="22" t="s">
        <v>46</v>
      </c>
      <c r="F40" s="90"/>
      <c r="G40" s="90"/>
      <c r="H40" s="90"/>
      <c r="I40" s="90"/>
      <c r="J40" s="20" t="e">
        <f>Data!Y44</f>
        <v>#N/A</v>
      </c>
    </row>
    <row r="41" spans="2:10" x14ac:dyDescent="0.3">
      <c r="B41" s="24" t="s">
        <v>47</v>
      </c>
      <c r="C41" s="24" t="s">
        <v>43</v>
      </c>
      <c r="D41" s="24" t="s">
        <v>33</v>
      </c>
      <c r="E41" s="24" t="s">
        <v>46</v>
      </c>
      <c r="F41" s="91"/>
      <c r="G41" s="91"/>
      <c r="H41" s="91"/>
      <c r="I41" s="91"/>
      <c r="J41" s="46" t="e">
        <f>Data!Y45</f>
        <v>#N/A</v>
      </c>
    </row>
    <row r="42" spans="2:10" x14ac:dyDescent="0.3">
      <c r="B42" s="22" t="s">
        <v>48</v>
      </c>
      <c r="C42" s="22" t="str">
        <f>C5</f>
        <v>TANF Non-SMI</v>
      </c>
      <c r="D42" s="22" t="s">
        <v>5</v>
      </c>
      <c r="E42" s="23" t="s">
        <v>55</v>
      </c>
      <c r="F42" s="88"/>
      <c r="G42" s="88"/>
      <c r="H42" s="88"/>
      <c r="I42" s="88"/>
      <c r="J42" s="8" t="e">
        <f>Data!Y46</f>
        <v>#N/A</v>
      </c>
    </row>
    <row r="43" spans="2:10" x14ac:dyDescent="0.3">
      <c r="B43" s="23" t="s">
        <v>48</v>
      </c>
      <c r="C43" s="23" t="str">
        <f t="shared" ref="C43:C106" si="7">C6</f>
        <v>TANF Non-SMI</v>
      </c>
      <c r="D43" s="23" t="s">
        <v>6</v>
      </c>
      <c r="E43" s="23" t="s">
        <v>55</v>
      </c>
      <c r="F43" s="88"/>
      <c r="G43" s="88"/>
      <c r="H43" s="88"/>
      <c r="I43" s="88"/>
      <c r="J43" s="8" t="e">
        <f>Data!Y47</f>
        <v>#N/A</v>
      </c>
    </row>
    <row r="44" spans="2:10" x14ac:dyDescent="0.3">
      <c r="B44" s="23" t="s">
        <v>48</v>
      </c>
      <c r="C44" s="23" t="str">
        <f t="shared" si="7"/>
        <v>TANF Non-SMI</v>
      </c>
      <c r="D44" s="23" t="s">
        <v>7</v>
      </c>
      <c r="E44" s="23" t="s">
        <v>55</v>
      </c>
      <c r="F44" s="88"/>
      <c r="G44" s="88"/>
      <c r="H44" s="88"/>
      <c r="I44" s="88"/>
      <c r="J44" s="8" t="e">
        <f>Data!Y48</f>
        <v>#N/A</v>
      </c>
    </row>
    <row r="45" spans="2:10" x14ac:dyDescent="0.3">
      <c r="B45" s="23" t="s">
        <v>48</v>
      </c>
      <c r="C45" s="23" t="str">
        <f t="shared" si="7"/>
        <v>TANF Non-SMI</v>
      </c>
      <c r="D45" s="23" t="s">
        <v>8</v>
      </c>
      <c r="E45" s="23" t="s">
        <v>55</v>
      </c>
      <c r="F45" s="88"/>
      <c r="G45" s="88"/>
      <c r="H45" s="88"/>
      <c r="I45" s="88"/>
      <c r="J45" s="8" t="e">
        <f>Data!Y49</f>
        <v>#N/A</v>
      </c>
    </row>
    <row r="46" spans="2:10" x14ac:dyDescent="0.3">
      <c r="B46" s="23" t="s">
        <v>48</v>
      </c>
      <c r="C46" s="23" t="str">
        <f t="shared" si="7"/>
        <v>TANF Non-SMI</v>
      </c>
      <c r="D46" s="23" t="s">
        <v>9</v>
      </c>
      <c r="E46" s="23" t="s">
        <v>55</v>
      </c>
      <c r="F46" s="88"/>
      <c r="G46" s="88"/>
      <c r="H46" s="88"/>
      <c r="I46" s="88"/>
      <c r="J46" s="8" t="e">
        <f>Data!Y50</f>
        <v>#N/A</v>
      </c>
    </row>
    <row r="47" spans="2:10" x14ac:dyDescent="0.3">
      <c r="B47" s="23" t="s">
        <v>48</v>
      </c>
      <c r="C47" s="23" t="str">
        <f t="shared" si="7"/>
        <v>TANF Non-SMI</v>
      </c>
      <c r="D47" s="23" t="s">
        <v>10</v>
      </c>
      <c r="E47" s="23" t="s">
        <v>55</v>
      </c>
      <c r="F47" s="88"/>
      <c r="G47" s="88"/>
      <c r="H47" s="88"/>
      <c r="I47" s="88"/>
      <c r="J47" s="8" t="e">
        <f>Data!Y51</f>
        <v>#N/A</v>
      </c>
    </row>
    <row r="48" spans="2:10" x14ac:dyDescent="0.3">
      <c r="B48" s="23" t="s">
        <v>48</v>
      </c>
      <c r="C48" s="23" t="str">
        <f t="shared" si="7"/>
        <v>TANF SMI</v>
      </c>
      <c r="D48" s="23" t="s">
        <v>12</v>
      </c>
      <c r="E48" s="23" t="s">
        <v>55</v>
      </c>
      <c r="F48" s="88"/>
      <c r="G48" s="88"/>
      <c r="H48" s="88"/>
      <c r="I48" s="88"/>
      <c r="J48" s="8" t="e">
        <f>Data!Y52</f>
        <v>#N/A</v>
      </c>
    </row>
    <row r="49" spans="2:10" x14ac:dyDescent="0.3">
      <c r="B49" s="23" t="s">
        <v>48</v>
      </c>
      <c r="C49" s="23" t="str">
        <f t="shared" si="7"/>
        <v>TANF SMI</v>
      </c>
      <c r="D49" s="23" t="s">
        <v>8</v>
      </c>
      <c r="E49" s="23" t="s">
        <v>55</v>
      </c>
      <c r="F49" s="88"/>
      <c r="G49" s="88"/>
      <c r="H49" s="88"/>
      <c r="I49" s="88"/>
      <c r="J49" s="8" t="e">
        <f>Data!Y53</f>
        <v>#N/A</v>
      </c>
    </row>
    <row r="50" spans="2:10" x14ac:dyDescent="0.3">
      <c r="B50" s="23" t="s">
        <v>48</v>
      </c>
      <c r="C50" s="23" t="str">
        <f t="shared" si="7"/>
        <v>TANF SMI</v>
      </c>
      <c r="D50" s="23" t="s">
        <v>9</v>
      </c>
      <c r="E50" s="23" t="s">
        <v>55</v>
      </c>
      <c r="F50" s="88"/>
      <c r="G50" s="88"/>
      <c r="H50" s="88"/>
      <c r="I50" s="88"/>
      <c r="J50" s="8" t="e">
        <f>Data!Y54</f>
        <v>#N/A</v>
      </c>
    </row>
    <row r="51" spans="2:10" x14ac:dyDescent="0.3">
      <c r="B51" s="23" t="s">
        <v>48</v>
      </c>
      <c r="C51" s="23" t="str">
        <f t="shared" si="7"/>
        <v>TANF SMI</v>
      </c>
      <c r="D51" s="23" t="s">
        <v>10</v>
      </c>
      <c r="E51" s="23" t="s">
        <v>55</v>
      </c>
      <c r="F51" s="88"/>
      <c r="G51" s="88"/>
      <c r="H51" s="88"/>
      <c r="I51" s="88"/>
      <c r="J51" s="8" t="e">
        <f>Data!Y55</f>
        <v>#N/A</v>
      </c>
    </row>
    <row r="52" spans="2:10" x14ac:dyDescent="0.3">
      <c r="B52" s="23" t="s">
        <v>48</v>
      </c>
      <c r="C52" s="23" t="str">
        <f t="shared" si="7"/>
        <v>SSI Medicaid Only Non-SMI</v>
      </c>
      <c r="D52" s="23" t="s">
        <v>5</v>
      </c>
      <c r="E52" s="23" t="s">
        <v>55</v>
      </c>
      <c r="F52" s="88"/>
      <c r="G52" s="88"/>
      <c r="H52" s="88"/>
      <c r="I52" s="88"/>
      <c r="J52" s="8" t="e">
        <f>Data!Y56</f>
        <v>#N/A</v>
      </c>
    </row>
    <row r="53" spans="2:10" x14ac:dyDescent="0.3">
      <c r="B53" s="23" t="s">
        <v>48</v>
      </c>
      <c r="C53" s="23" t="str">
        <f t="shared" si="7"/>
        <v>SSI Medicaid Only Non-SMI</v>
      </c>
      <c r="D53" s="23" t="s">
        <v>6</v>
      </c>
      <c r="E53" s="23" t="s">
        <v>55</v>
      </c>
      <c r="F53" s="88"/>
      <c r="G53" s="88"/>
      <c r="H53" s="88"/>
      <c r="I53" s="88"/>
      <c r="J53" s="8" t="e">
        <f>Data!Y57</f>
        <v>#N/A</v>
      </c>
    </row>
    <row r="54" spans="2:10" x14ac:dyDescent="0.3">
      <c r="B54" s="23" t="s">
        <v>48</v>
      </c>
      <c r="C54" s="23" t="str">
        <f t="shared" si="7"/>
        <v>SSI Medicaid Only Non-SMI</v>
      </c>
      <c r="D54" s="23" t="s">
        <v>7</v>
      </c>
      <c r="E54" s="23" t="s">
        <v>55</v>
      </c>
      <c r="F54" s="88"/>
      <c r="G54" s="88"/>
      <c r="H54" s="88"/>
      <c r="I54" s="88"/>
      <c r="J54" s="8" t="e">
        <f>Data!Y58</f>
        <v>#N/A</v>
      </c>
    </row>
    <row r="55" spans="2:10" x14ac:dyDescent="0.3">
      <c r="B55" s="23" t="s">
        <v>48</v>
      </c>
      <c r="C55" s="23" t="str">
        <f t="shared" si="7"/>
        <v>SSI Medicaid Only Non-SMI</v>
      </c>
      <c r="D55" s="23" t="s">
        <v>14</v>
      </c>
      <c r="E55" s="23" t="s">
        <v>55</v>
      </c>
      <c r="F55" s="88"/>
      <c r="G55" s="88"/>
      <c r="H55" s="88"/>
      <c r="I55" s="88"/>
      <c r="J55" s="8" t="e">
        <f>Data!Y59</f>
        <v>#N/A</v>
      </c>
    </row>
    <row r="56" spans="2:10" x14ac:dyDescent="0.3">
      <c r="B56" s="23" t="s">
        <v>48</v>
      </c>
      <c r="C56" s="23" t="str">
        <f t="shared" si="7"/>
        <v>SSI Medicaid Only SMI</v>
      </c>
      <c r="D56" s="23" t="s">
        <v>12</v>
      </c>
      <c r="E56" s="23" t="s">
        <v>55</v>
      </c>
      <c r="F56" s="88"/>
      <c r="G56" s="88"/>
      <c r="H56" s="88"/>
      <c r="I56" s="88"/>
      <c r="J56" s="8" t="e">
        <f>Data!Y60</f>
        <v>#N/A</v>
      </c>
    </row>
    <row r="57" spans="2:10" x14ac:dyDescent="0.3">
      <c r="B57" s="23" t="s">
        <v>48</v>
      </c>
      <c r="C57" s="23" t="str">
        <f t="shared" si="7"/>
        <v>SSI Medicaid Only SMI</v>
      </c>
      <c r="D57" s="23" t="s">
        <v>14</v>
      </c>
      <c r="E57" s="23" t="s">
        <v>55</v>
      </c>
      <c r="F57" s="88"/>
      <c r="G57" s="88"/>
      <c r="H57" s="88"/>
      <c r="I57" s="88"/>
      <c r="J57" s="8" t="e">
        <f>Data!Y61</f>
        <v>#N/A</v>
      </c>
    </row>
    <row r="58" spans="2:10" x14ac:dyDescent="0.3">
      <c r="B58" s="23" t="s">
        <v>48</v>
      </c>
      <c r="C58" s="23" t="str">
        <f t="shared" si="7"/>
        <v>SSI Dual Eligible</v>
      </c>
      <c r="D58" s="23" t="s">
        <v>17</v>
      </c>
      <c r="E58" s="23" t="s">
        <v>55</v>
      </c>
      <c r="F58" s="88"/>
      <c r="G58" s="88"/>
      <c r="H58" s="88"/>
      <c r="I58" s="88"/>
      <c r="J58" s="8" t="e">
        <f>Data!Y62</f>
        <v>#N/A</v>
      </c>
    </row>
    <row r="59" spans="2:10" x14ac:dyDescent="0.3">
      <c r="B59" s="23" t="s">
        <v>48</v>
      </c>
      <c r="C59" s="23" t="str">
        <f t="shared" si="7"/>
        <v>SSI Dual Eligible</v>
      </c>
      <c r="D59" s="23" t="s">
        <v>18</v>
      </c>
      <c r="E59" s="23" t="s">
        <v>55</v>
      </c>
      <c r="F59" s="88"/>
      <c r="G59" s="88"/>
      <c r="H59" s="88"/>
      <c r="I59" s="88"/>
      <c r="J59" s="8" t="e">
        <f>Data!Y63</f>
        <v>#N/A</v>
      </c>
    </row>
    <row r="60" spans="2:10" x14ac:dyDescent="0.3">
      <c r="B60" s="23" t="s">
        <v>48</v>
      </c>
      <c r="C60" s="23" t="str">
        <f t="shared" si="7"/>
        <v>SSI Dual Eligible</v>
      </c>
      <c r="D60" s="23" t="s">
        <v>19</v>
      </c>
      <c r="E60" s="23" t="s">
        <v>55</v>
      </c>
      <c r="F60" s="88"/>
      <c r="G60" s="88"/>
      <c r="H60" s="88"/>
      <c r="I60" s="88"/>
      <c r="J60" s="8" t="e">
        <f>Data!Y64</f>
        <v>#N/A</v>
      </c>
    </row>
    <row r="61" spans="2:10" x14ac:dyDescent="0.3">
      <c r="B61" s="23" t="s">
        <v>48</v>
      </c>
      <c r="C61" s="23" t="str">
        <f t="shared" si="7"/>
        <v>Child Welfare</v>
      </c>
      <c r="D61" s="23" t="s">
        <v>5</v>
      </c>
      <c r="E61" s="23" t="s">
        <v>55</v>
      </c>
      <c r="F61" s="88"/>
      <c r="G61" s="88"/>
      <c r="H61" s="88"/>
      <c r="I61" s="88"/>
      <c r="J61" s="8" t="e">
        <f>Data!Y65</f>
        <v>#N/A</v>
      </c>
    </row>
    <row r="62" spans="2:10" x14ac:dyDescent="0.3">
      <c r="B62" s="23" t="s">
        <v>48</v>
      </c>
      <c r="C62" s="23" t="str">
        <f t="shared" si="7"/>
        <v>Child Welfare</v>
      </c>
      <c r="D62" s="23" t="s">
        <v>6</v>
      </c>
      <c r="E62" s="23" t="s">
        <v>55</v>
      </c>
      <c r="F62" s="88"/>
      <c r="G62" s="88"/>
      <c r="H62" s="88"/>
      <c r="I62" s="88"/>
      <c r="J62" s="8" t="e">
        <f>Data!Y66</f>
        <v>#N/A</v>
      </c>
    </row>
    <row r="63" spans="2:10" x14ac:dyDescent="0.3">
      <c r="B63" s="23" t="s">
        <v>48</v>
      </c>
      <c r="C63" s="23" t="str">
        <f t="shared" si="7"/>
        <v>Child Welfare</v>
      </c>
      <c r="D63" s="23" t="s">
        <v>7</v>
      </c>
      <c r="E63" s="23" t="s">
        <v>55</v>
      </c>
      <c r="F63" s="88"/>
      <c r="G63" s="88"/>
      <c r="H63" s="88"/>
      <c r="I63" s="88"/>
      <c r="J63" s="8" t="e">
        <f>Data!Y67</f>
        <v>#N/A</v>
      </c>
    </row>
    <row r="64" spans="2:10" x14ac:dyDescent="0.3">
      <c r="B64" s="23" t="s">
        <v>48</v>
      </c>
      <c r="C64" s="23" t="str">
        <f t="shared" si="7"/>
        <v>Child Welfare</v>
      </c>
      <c r="D64" s="23" t="s">
        <v>14</v>
      </c>
      <c r="E64" s="23" t="s">
        <v>55</v>
      </c>
      <c r="F64" s="88"/>
      <c r="G64" s="88"/>
      <c r="H64" s="88"/>
      <c r="I64" s="88"/>
      <c r="J64" s="8" t="e">
        <f>Data!Y68</f>
        <v>#N/A</v>
      </c>
    </row>
    <row r="65" spans="2:10" x14ac:dyDescent="0.3">
      <c r="B65" s="23" t="s">
        <v>48</v>
      </c>
      <c r="C65" s="23" t="str">
        <f t="shared" si="7"/>
        <v>HIV/AIDS Medicaid Only</v>
      </c>
      <c r="D65" s="23" t="s">
        <v>22</v>
      </c>
      <c r="E65" s="23" t="s">
        <v>55</v>
      </c>
      <c r="F65" s="88"/>
      <c r="G65" s="88"/>
      <c r="H65" s="88"/>
      <c r="I65" s="88"/>
      <c r="J65" s="8" t="e">
        <f>Data!Y69</f>
        <v>#N/A</v>
      </c>
    </row>
    <row r="66" spans="2:10" x14ac:dyDescent="0.3">
      <c r="B66" s="23" t="s">
        <v>48</v>
      </c>
      <c r="C66" s="23" t="str">
        <f t="shared" si="7"/>
        <v>HIV/AIDS Medicaid Only</v>
      </c>
      <c r="D66" s="23" t="s">
        <v>23</v>
      </c>
      <c r="E66" s="23" t="s">
        <v>55</v>
      </c>
      <c r="F66" s="88"/>
      <c r="G66" s="88"/>
      <c r="H66" s="88"/>
      <c r="I66" s="88"/>
      <c r="J66" s="8" t="e">
        <f>Data!Y70</f>
        <v>#N/A</v>
      </c>
    </row>
    <row r="67" spans="2:10" x14ac:dyDescent="0.3">
      <c r="B67" s="23" t="s">
        <v>48</v>
      </c>
      <c r="C67" s="23" t="str">
        <f t="shared" si="7"/>
        <v>HIV/AIDS Dual Eligible</v>
      </c>
      <c r="D67" s="23" t="s">
        <v>22</v>
      </c>
      <c r="E67" s="23" t="s">
        <v>55</v>
      </c>
      <c r="F67" s="88"/>
      <c r="G67" s="88"/>
      <c r="H67" s="88"/>
      <c r="I67" s="88"/>
      <c r="J67" s="8" t="e">
        <f>Data!Y71</f>
        <v>#N/A</v>
      </c>
    </row>
    <row r="68" spans="2:10" x14ac:dyDescent="0.3">
      <c r="B68" s="23" t="s">
        <v>48</v>
      </c>
      <c r="C68" s="23" t="str">
        <f t="shared" si="7"/>
        <v>HIV/AIDS Dual Eligible</v>
      </c>
      <c r="D68" s="23" t="s">
        <v>23</v>
      </c>
      <c r="E68" s="23" t="s">
        <v>55</v>
      </c>
      <c r="F68" s="88"/>
      <c r="G68" s="88"/>
      <c r="H68" s="88"/>
      <c r="I68" s="88"/>
      <c r="J68" s="8" t="e">
        <f>Data!Y72</f>
        <v>#N/A</v>
      </c>
    </row>
    <row r="69" spans="2:10" x14ac:dyDescent="0.3">
      <c r="B69" s="23" t="s">
        <v>48</v>
      </c>
      <c r="C69" s="23" t="str">
        <f t="shared" si="7"/>
        <v>LTC Medicaid Only</v>
      </c>
      <c r="D69" s="23" t="s">
        <v>17</v>
      </c>
      <c r="E69" s="23" t="s">
        <v>55</v>
      </c>
      <c r="F69" s="88"/>
      <c r="G69" s="88"/>
      <c r="H69" s="88"/>
      <c r="I69" s="88"/>
      <c r="J69" s="8" t="e">
        <f>Data!Y73</f>
        <v>#N/A</v>
      </c>
    </row>
    <row r="70" spans="2:10" x14ac:dyDescent="0.3">
      <c r="B70" s="23" t="s">
        <v>48</v>
      </c>
      <c r="C70" s="23" t="str">
        <f t="shared" si="7"/>
        <v>LTC Medicaid Only</v>
      </c>
      <c r="D70" s="23" t="s">
        <v>18</v>
      </c>
      <c r="E70" s="23" t="s">
        <v>55</v>
      </c>
      <c r="F70" s="88"/>
      <c r="G70" s="88"/>
      <c r="H70" s="88"/>
      <c r="I70" s="88"/>
      <c r="J70" s="8" t="e">
        <f>Data!Y74</f>
        <v>#N/A</v>
      </c>
    </row>
    <row r="71" spans="2:10" x14ac:dyDescent="0.3">
      <c r="B71" s="23" t="s">
        <v>48</v>
      </c>
      <c r="C71" s="23" t="str">
        <f t="shared" si="7"/>
        <v>LTC Medicaid Only</v>
      </c>
      <c r="D71" s="23" t="s">
        <v>19</v>
      </c>
      <c r="E71" s="23" t="s">
        <v>55</v>
      </c>
      <c r="F71" s="88"/>
      <c r="G71" s="88"/>
      <c r="H71" s="88"/>
      <c r="I71" s="88"/>
      <c r="J71" s="8" t="e">
        <f>Data!Y75</f>
        <v>#N/A</v>
      </c>
    </row>
    <row r="72" spans="2:10" x14ac:dyDescent="0.3">
      <c r="B72" s="23" t="s">
        <v>48</v>
      </c>
      <c r="C72" s="23" t="str">
        <f t="shared" si="7"/>
        <v>LTC Dual Eligible</v>
      </c>
      <c r="D72" s="23" t="s">
        <v>17</v>
      </c>
      <c r="E72" s="23" t="s">
        <v>55</v>
      </c>
      <c r="F72" s="88"/>
      <c r="G72" s="88"/>
      <c r="H72" s="88"/>
      <c r="I72" s="88"/>
      <c r="J72" s="8" t="e">
        <f>Data!Y76</f>
        <v>#N/A</v>
      </c>
    </row>
    <row r="73" spans="2:10" x14ac:dyDescent="0.3">
      <c r="B73" s="23" t="s">
        <v>48</v>
      </c>
      <c r="C73" s="23" t="str">
        <f t="shared" si="7"/>
        <v>LTC Dual Eligible</v>
      </c>
      <c r="D73" s="23" t="s">
        <v>18</v>
      </c>
      <c r="E73" s="23" t="s">
        <v>55</v>
      </c>
      <c r="F73" s="88"/>
      <c r="G73" s="88"/>
      <c r="H73" s="88"/>
      <c r="I73" s="88"/>
      <c r="J73" s="8" t="e">
        <f>Data!Y77</f>
        <v>#N/A</v>
      </c>
    </row>
    <row r="74" spans="2:10" x14ac:dyDescent="0.3">
      <c r="B74" s="23" t="s">
        <v>48</v>
      </c>
      <c r="C74" s="23" t="str">
        <f t="shared" si="7"/>
        <v>LTC Dual Eligible</v>
      </c>
      <c r="D74" s="23" t="s">
        <v>19</v>
      </c>
      <c r="E74" s="23" t="s">
        <v>55</v>
      </c>
      <c r="F74" s="88"/>
      <c r="G74" s="88"/>
      <c r="H74" s="88"/>
      <c r="I74" s="88"/>
      <c r="J74" s="8" t="e">
        <f>Data!Y78</f>
        <v>#N/A</v>
      </c>
    </row>
    <row r="75" spans="2:10" x14ac:dyDescent="0.3">
      <c r="B75" s="23" t="s">
        <v>48</v>
      </c>
      <c r="C75" s="23" t="str">
        <f t="shared" si="7"/>
        <v>All Other Plan - Private Duty Nursing</v>
      </c>
      <c r="D75" s="23" t="s">
        <v>28</v>
      </c>
      <c r="E75" s="23" t="s">
        <v>55</v>
      </c>
      <c r="F75" s="88"/>
      <c r="G75" s="88"/>
      <c r="H75" s="88"/>
      <c r="I75" s="88"/>
      <c r="J75" s="8" t="e">
        <f>Data!Y79</f>
        <v>#N/A</v>
      </c>
    </row>
    <row r="76" spans="2:10" x14ac:dyDescent="0.3">
      <c r="B76" s="23" t="s">
        <v>48</v>
      </c>
      <c r="C76" s="24" t="str">
        <f t="shared" si="7"/>
        <v>Maternity Kick Payment</v>
      </c>
      <c r="D76" s="24" t="s">
        <v>33</v>
      </c>
      <c r="E76" s="24" t="s">
        <v>55</v>
      </c>
      <c r="F76" s="89"/>
      <c r="G76" s="89"/>
      <c r="H76" s="89"/>
      <c r="I76" s="89"/>
      <c r="J76" s="9" t="e">
        <f>Data!Y80</f>
        <v>#N/A</v>
      </c>
    </row>
    <row r="77" spans="2:10" x14ac:dyDescent="0.3">
      <c r="B77" s="22" t="s">
        <v>47</v>
      </c>
      <c r="C77" s="22" t="str">
        <f t="shared" si="7"/>
        <v>HCBS</v>
      </c>
      <c r="D77" s="22" t="s">
        <v>33</v>
      </c>
      <c r="E77" s="22" t="s">
        <v>55</v>
      </c>
      <c r="F77" s="90"/>
      <c r="G77" s="90"/>
      <c r="H77" s="90"/>
      <c r="I77" s="90"/>
      <c r="J77" s="20" t="e">
        <f>Data!Y81</f>
        <v>#N/A</v>
      </c>
    </row>
    <row r="78" spans="2:10" x14ac:dyDescent="0.3">
      <c r="B78" s="24" t="s">
        <v>47</v>
      </c>
      <c r="C78" s="24" t="str">
        <f t="shared" si="7"/>
        <v>Non-HCBS</v>
      </c>
      <c r="D78" s="24" t="s">
        <v>33</v>
      </c>
      <c r="E78" s="24" t="s">
        <v>55</v>
      </c>
      <c r="F78" s="91"/>
      <c r="G78" s="91"/>
      <c r="H78" s="91"/>
      <c r="I78" s="91"/>
      <c r="J78" s="46" t="e">
        <f>Data!Y82</f>
        <v>#N/A</v>
      </c>
    </row>
    <row r="79" spans="2:10" x14ac:dyDescent="0.3">
      <c r="B79" s="22" t="s">
        <v>48</v>
      </c>
      <c r="C79" s="22" t="str">
        <f t="shared" si="7"/>
        <v>TANF Non-SMI</v>
      </c>
      <c r="D79" s="22" t="s">
        <v>5</v>
      </c>
      <c r="E79" s="23" t="s">
        <v>56</v>
      </c>
      <c r="F79" s="88"/>
      <c r="G79" s="88"/>
      <c r="H79" s="88"/>
      <c r="I79" s="88"/>
      <c r="J79" s="8" t="e">
        <f>Data!Y83</f>
        <v>#N/A</v>
      </c>
    </row>
    <row r="80" spans="2:10" x14ac:dyDescent="0.3">
      <c r="B80" s="23" t="s">
        <v>48</v>
      </c>
      <c r="C80" s="23" t="str">
        <f t="shared" si="7"/>
        <v>TANF Non-SMI</v>
      </c>
      <c r="D80" s="23" t="s">
        <v>6</v>
      </c>
      <c r="E80" s="23" t="s">
        <v>56</v>
      </c>
      <c r="F80" s="88"/>
      <c r="G80" s="88"/>
      <c r="H80" s="88"/>
      <c r="I80" s="88"/>
      <c r="J80" s="8" t="e">
        <f>Data!Y84</f>
        <v>#N/A</v>
      </c>
    </row>
    <row r="81" spans="2:10" x14ac:dyDescent="0.3">
      <c r="B81" s="23" t="s">
        <v>48</v>
      </c>
      <c r="C81" s="23" t="str">
        <f t="shared" si="7"/>
        <v>TANF Non-SMI</v>
      </c>
      <c r="D81" s="23" t="s">
        <v>7</v>
      </c>
      <c r="E81" s="23" t="s">
        <v>56</v>
      </c>
      <c r="F81" s="88"/>
      <c r="G81" s="88"/>
      <c r="H81" s="88"/>
      <c r="I81" s="88"/>
      <c r="J81" s="8" t="e">
        <f>Data!Y85</f>
        <v>#N/A</v>
      </c>
    </row>
    <row r="82" spans="2:10" x14ac:dyDescent="0.3">
      <c r="B82" s="23" t="s">
        <v>48</v>
      </c>
      <c r="C82" s="23" t="str">
        <f t="shared" si="7"/>
        <v>TANF Non-SMI</v>
      </c>
      <c r="D82" s="23" t="s">
        <v>8</v>
      </c>
      <c r="E82" s="23" t="s">
        <v>56</v>
      </c>
      <c r="F82" s="88"/>
      <c r="G82" s="88"/>
      <c r="H82" s="88"/>
      <c r="I82" s="88"/>
      <c r="J82" s="8" t="e">
        <f>Data!Y86</f>
        <v>#N/A</v>
      </c>
    </row>
    <row r="83" spans="2:10" x14ac:dyDescent="0.3">
      <c r="B83" s="23" t="s">
        <v>48</v>
      </c>
      <c r="C83" s="23" t="str">
        <f t="shared" si="7"/>
        <v>TANF Non-SMI</v>
      </c>
      <c r="D83" s="23" t="s">
        <v>9</v>
      </c>
      <c r="E83" s="23" t="s">
        <v>56</v>
      </c>
      <c r="F83" s="88"/>
      <c r="G83" s="88"/>
      <c r="H83" s="88"/>
      <c r="I83" s="88"/>
      <c r="J83" s="8" t="e">
        <f>Data!Y87</f>
        <v>#N/A</v>
      </c>
    </row>
    <row r="84" spans="2:10" x14ac:dyDescent="0.3">
      <c r="B84" s="23" t="s">
        <v>48</v>
      </c>
      <c r="C84" s="23" t="str">
        <f t="shared" si="7"/>
        <v>TANF Non-SMI</v>
      </c>
      <c r="D84" s="23" t="s">
        <v>10</v>
      </c>
      <c r="E84" s="23" t="s">
        <v>56</v>
      </c>
      <c r="F84" s="88"/>
      <c r="G84" s="88"/>
      <c r="H84" s="88"/>
      <c r="I84" s="88"/>
      <c r="J84" s="8" t="e">
        <f>Data!Y88</f>
        <v>#N/A</v>
      </c>
    </row>
    <row r="85" spans="2:10" x14ac:dyDescent="0.3">
      <c r="B85" s="23" t="s">
        <v>48</v>
      </c>
      <c r="C85" s="23" t="str">
        <f t="shared" si="7"/>
        <v>TANF SMI</v>
      </c>
      <c r="D85" s="23" t="s">
        <v>12</v>
      </c>
      <c r="E85" s="23" t="s">
        <v>56</v>
      </c>
      <c r="F85" s="88"/>
      <c r="G85" s="88"/>
      <c r="H85" s="88"/>
      <c r="I85" s="88"/>
      <c r="J85" s="8" t="e">
        <f>Data!Y89</f>
        <v>#N/A</v>
      </c>
    </row>
    <row r="86" spans="2:10" x14ac:dyDescent="0.3">
      <c r="B86" s="23" t="s">
        <v>48</v>
      </c>
      <c r="C86" s="23" t="str">
        <f t="shared" si="7"/>
        <v>TANF SMI</v>
      </c>
      <c r="D86" s="23" t="s">
        <v>8</v>
      </c>
      <c r="E86" s="23" t="s">
        <v>56</v>
      </c>
      <c r="F86" s="88"/>
      <c r="G86" s="88"/>
      <c r="H86" s="88"/>
      <c r="I86" s="88"/>
      <c r="J86" s="8" t="e">
        <f>Data!Y90</f>
        <v>#N/A</v>
      </c>
    </row>
    <row r="87" spans="2:10" x14ac:dyDescent="0.3">
      <c r="B87" s="23" t="s">
        <v>48</v>
      </c>
      <c r="C87" s="23" t="str">
        <f t="shared" si="7"/>
        <v>TANF SMI</v>
      </c>
      <c r="D87" s="23" t="s">
        <v>9</v>
      </c>
      <c r="E87" s="23" t="s">
        <v>56</v>
      </c>
      <c r="F87" s="88"/>
      <c r="G87" s="88"/>
      <c r="H87" s="88"/>
      <c r="I87" s="88"/>
      <c r="J87" s="8" t="e">
        <f>Data!Y91</f>
        <v>#N/A</v>
      </c>
    </row>
    <row r="88" spans="2:10" x14ac:dyDescent="0.3">
      <c r="B88" s="23" t="s">
        <v>48</v>
      </c>
      <c r="C88" s="23" t="str">
        <f t="shared" si="7"/>
        <v>TANF SMI</v>
      </c>
      <c r="D88" s="23" t="s">
        <v>10</v>
      </c>
      <c r="E88" s="23" t="s">
        <v>56</v>
      </c>
      <c r="F88" s="88"/>
      <c r="G88" s="88"/>
      <c r="H88" s="88"/>
      <c r="I88" s="88"/>
      <c r="J88" s="8" t="e">
        <f>Data!Y92</f>
        <v>#N/A</v>
      </c>
    </row>
    <row r="89" spans="2:10" x14ac:dyDescent="0.3">
      <c r="B89" s="23" t="s">
        <v>48</v>
      </c>
      <c r="C89" s="23" t="str">
        <f t="shared" si="7"/>
        <v>SSI Medicaid Only Non-SMI</v>
      </c>
      <c r="D89" s="23" t="s">
        <v>5</v>
      </c>
      <c r="E89" s="23" t="s">
        <v>56</v>
      </c>
      <c r="F89" s="88"/>
      <c r="G89" s="88"/>
      <c r="H89" s="88"/>
      <c r="I89" s="88"/>
      <c r="J89" s="8" t="e">
        <f>Data!Y93</f>
        <v>#N/A</v>
      </c>
    </row>
    <row r="90" spans="2:10" x14ac:dyDescent="0.3">
      <c r="B90" s="23" t="s">
        <v>48</v>
      </c>
      <c r="C90" s="23" t="str">
        <f t="shared" si="7"/>
        <v>SSI Medicaid Only Non-SMI</v>
      </c>
      <c r="D90" s="23" t="s">
        <v>6</v>
      </c>
      <c r="E90" s="23" t="s">
        <v>56</v>
      </c>
      <c r="F90" s="88"/>
      <c r="G90" s="88"/>
      <c r="H90" s="88"/>
      <c r="I90" s="88"/>
      <c r="J90" s="8" t="e">
        <f>Data!Y94</f>
        <v>#N/A</v>
      </c>
    </row>
    <row r="91" spans="2:10" x14ac:dyDescent="0.3">
      <c r="B91" s="23" t="s">
        <v>48</v>
      </c>
      <c r="C91" s="23" t="str">
        <f t="shared" si="7"/>
        <v>SSI Medicaid Only Non-SMI</v>
      </c>
      <c r="D91" s="23" t="s">
        <v>7</v>
      </c>
      <c r="E91" s="23" t="s">
        <v>56</v>
      </c>
      <c r="F91" s="88"/>
      <c r="G91" s="88"/>
      <c r="H91" s="88"/>
      <c r="I91" s="88"/>
      <c r="J91" s="8" t="e">
        <f>Data!Y95</f>
        <v>#N/A</v>
      </c>
    </row>
    <row r="92" spans="2:10" x14ac:dyDescent="0.3">
      <c r="B92" s="23" t="s">
        <v>48</v>
      </c>
      <c r="C92" s="23" t="str">
        <f t="shared" si="7"/>
        <v>SSI Medicaid Only Non-SMI</v>
      </c>
      <c r="D92" s="23" t="s">
        <v>14</v>
      </c>
      <c r="E92" s="23" t="s">
        <v>56</v>
      </c>
      <c r="F92" s="88"/>
      <c r="G92" s="88"/>
      <c r="H92" s="88"/>
      <c r="I92" s="88"/>
      <c r="J92" s="8" t="e">
        <f>Data!Y96</f>
        <v>#N/A</v>
      </c>
    </row>
    <row r="93" spans="2:10" x14ac:dyDescent="0.3">
      <c r="B93" s="23" t="s">
        <v>48</v>
      </c>
      <c r="C93" s="23" t="str">
        <f t="shared" si="7"/>
        <v>SSI Medicaid Only SMI</v>
      </c>
      <c r="D93" s="23" t="s">
        <v>12</v>
      </c>
      <c r="E93" s="23" t="s">
        <v>56</v>
      </c>
      <c r="F93" s="88"/>
      <c r="G93" s="88"/>
      <c r="H93" s="88"/>
      <c r="I93" s="88"/>
      <c r="J93" s="8" t="e">
        <f>Data!Y97</f>
        <v>#N/A</v>
      </c>
    </row>
    <row r="94" spans="2:10" x14ac:dyDescent="0.3">
      <c r="B94" s="23" t="s">
        <v>48</v>
      </c>
      <c r="C94" s="23" t="str">
        <f t="shared" si="7"/>
        <v>SSI Medicaid Only SMI</v>
      </c>
      <c r="D94" s="23" t="s">
        <v>14</v>
      </c>
      <c r="E94" s="23" t="s">
        <v>56</v>
      </c>
      <c r="F94" s="88"/>
      <c r="G94" s="88"/>
      <c r="H94" s="88"/>
      <c r="I94" s="88"/>
      <c r="J94" s="8" t="e">
        <f>Data!Y98</f>
        <v>#N/A</v>
      </c>
    </row>
    <row r="95" spans="2:10" x14ac:dyDescent="0.3">
      <c r="B95" s="23" t="s">
        <v>48</v>
      </c>
      <c r="C95" s="23" t="str">
        <f t="shared" si="7"/>
        <v>SSI Dual Eligible</v>
      </c>
      <c r="D95" s="23" t="s">
        <v>17</v>
      </c>
      <c r="E95" s="23" t="s">
        <v>56</v>
      </c>
      <c r="F95" s="88"/>
      <c r="G95" s="88"/>
      <c r="H95" s="88"/>
      <c r="I95" s="88"/>
      <c r="J95" s="8" t="e">
        <f>Data!Y99</f>
        <v>#N/A</v>
      </c>
    </row>
    <row r="96" spans="2:10" x14ac:dyDescent="0.3">
      <c r="B96" s="23" t="s">
        <v>48</v>
      </c>
      <c r="C96" s="23" t="str">
        <f t="shared" si="7"/>
        <v>SSI Dual Eligible</v>
      </c>
      <c r="D96" s="23" t="s">
        <v>18</v>
      </c>
      <c r="E96" s="23" t="s">
        <v>56</v>
      </c>
      <c r="F96" s="88"/>
      <c r="G96" s="88"/>
      <c r="H96" s="88"/>
      <c r="I96" s="88"/>
      <c r="J96" s="8" t="e">
        <f>Data!Y100</f>
        <v>#N/A</v>
      </c>
    </row>
    <row r="97" spans="2:10" x14ac:dyDescent="0.3">
      <c r="B97" s="23" t="s">
        <v>48</v>
      </c>
      <c r="C97" s="23" t="str">
        <f t="shared" si="7"/>
        <v>SSI Dual Eligible</v>
      </c>
      <c r="D97" s="23" t="s">
        <v>19</v>
      </c>
      <c r="E97" s="23" t="s">
        <v>56</v>
      </c>
      <c r="F97" s="88"/>
      <c r="G97" s="88"/>
      <c r="H97" s="88"/>
      <c r="I97" s="88"/>
      <c r="J97" s="8" t="e">
        <f>Data!Y101</f>
        <v>#N/A</v>
      </c>
    </row>
    <row r="98" spans="2:10" x14ac:dyDescent="0.3">
      <c r="B98" s="23" t="s">
        <v>48</v>
      </c>
      <c r="C98" s="23" t="str">
        <f t="shared" si="7"/>
        <v>Child Welfare</v>
      </c>
      <c r="D98" s="23" t="s">
        <v>5</v>
      </c>
      <c r="E98" s="23" t="s">
        <v>56</v>
      </c>
      <c r="F98" s="88"/>
      <c r="G98" s="88"/>
      <c r="H98" s="88"/>
      <c r="I98" s="88"/>
      <c r="J98" s="8" t="e">
        <f>Data!Y102</f>
        <v>#N/A</v>
      </c>
    </row>
    <row r="99" spans="2:10" x14ac:dyDescent="0.3">
      <c r="B99" s="23" t="s">
        <v>48</v>
      </c>
      <c r="C99" s="23" t="str">
        <f t="shared" si="7"/>
        <v>Child Welfare</v>
      </c>
      <c r="D99" s="23" t="s">
        <v>6</v>
      </c>
      <c r="E99" s="23" t="s">
        <v>56</v>
      </c>
      <c r="F99" s="88"/>
      <c r="G99" s="88"/>
      <c r="H99" s="88"/>
      <c r="I99" s="88"/>
      <c r="J99" s="8" t="e">
        <f>Data!Y103</f>
        <v>#N/A</v>
      </c>
    </row>
    <row r="100" spans="2:10" x14ac:dyDescent="0.3">
      <c r="B100" s="23" t="s">
        <v>48</v>
      </c>
      <c r="C100" s="23" t="str">
        <f t="shared" si="7"/>
        <v>Child Welfare</v>
      </c>
      <c r="D100" s="23" t="s">
        <v>7</v>
      </c>
      <c r="E100" s="23" t="s">
        <v>56</v>
      </c>
      <c r="F100" s="88"/>
      <c r="G100" s="88"/>
      <c r="H100" s="88"/>
      <c r="I100" s="88"/>
      <c r="J100" s="8" t="e">
        <f>Data!Y104</f>
        <v>#N/A</v>
      </c>
    </row>
    <row r="101" spans="2:10" x14ac:dyDescent="0.3">
      <c r="B101" s="23" t="s">
        <v>48</v>
      </c>
      <c r="C101" s="23" t="str">
        <f t="shared" si="7"/>
        <v>Child Welfare</v>
      </c>
      <c r="D101" s="23" t="s">
        <v>14</v>
      </c>
      <c r="E101" s="23" t="s">
        <v>56</v>
      </c>
      <c r="F101" s="88"/>
      <c r="G101" s="88"/>
      <c r="H101" s="88"/>
      <c r="I101" s="88"/>
      <c r="J101" s="8" t="e">
        <f>Data!Y105</f>
        <v>#N/A</v>
      </c>
    </row>
    <row r="102" spans="2:10" x14ac:dyDescent="0.3">
      <c r="B102" s="23" t="s">
        <v>48</v>
      </c>
      <c r="C102" s="23" t="str">
        <f t="shared" si="7"/>
        <v>HIV/AIDS Medicaid Only</v>
      </c>
      <c r="D102" s="23" t="s">
        <v>22</v>
      </c>
      <c r="E102" s="23" t="s">
        <v>56</v>
      </c>
      <c r="F102" s="88"/>
      <c r="G102" s="88"/>
      <c r="H102" s="88"/>
      <c r="I102" s="88"/>
      <c r="J102" s="8" t="e">
        <f>Data!Y106</f>
        <v>#N/A</v>
      </c>
    </row>
    <row r="103" spans="2:10" x14ac:dyDescent="0.3">
      <c r="B103" s="23" t="s">
        <v>48</v>
      </c>
      <c r="C103" s="23" t="str">
        <f t="shared" si="7"/>
        <v>HIV/AIDS Medicaid Only</v>
      </c>
      <c r="D103" s="23" t="s">
        <v>23</v>
      </c>
      <c r="E103" s="23" t="s">
        <v>56</v>
      </c>
      <c r="F103" s="88"/>
      <c r="G103" s="88"/>
      <c r="H103" s="88"/>
      <c r="I103" s="88"/>
      <c r="J103" s="8" t="e">
        <f>Data!Y107</f>
        <v>#N/A</v>
      </c>
    </row>
    <row r="104" spans="2:10" x14ac:dyDescent="0.3">
      <c r="B104" s="23" t="s">
        <v>48</v>
      </c>
      <c r="C104" s="23" t="str">
        <f t="shared" si="7"/>
        <v>HIV/AIDS Dual Eligible</v>
      </c>
      <c r="D104" s="23" t="s">
        <v>22</v>
      </c>
      <c r="E104" s="23" t="s">
        <v>56</v>
      </c>
      <c r="F104" s="88"/>
      <c r="G104" s="88"/>
      <c r="H104" s="88"/>
      <c r="I104" s="88"/>
      <c r="J104" s="8" t="e">
        <f>Data!Y108</f>
        <v>#N/A</v>
      </c>
    </row>
    <row r="105" spans="2:10" x14ac:dyDescent="0.3">
      <c r="B105" s="23" t="s">
        <v>48</v>
      </c>
      <c r="C105" s="23" t="str">
        <f t="shared" si="7"/>
        <v>HIV/AIDS Dual Eligible</v>
      </c>
      <c r="D105" s="23" t="s">
        <v>23</v>
      </c>
      <c r="E105" s="23" t="s">
        <v>56</v>
      </c>
      <c r="F105" s="88"/>
      <c r="G105" s="88"/>
      <c r="H105" s="88"/>
      <c r="I105" s="88"/>
      <c r="J105" s="8" t="e">
        <f>Data!Y109</f>
        <v>#N/A</v>
      </c>
    </row>
    <row r="106" spans="2:10" x14ac:dyDescent="0.3">
      <c r="B106" s="23" t="s">
        <v>48</v>
      </c>
      <c r="C106" s="23" t="str">
        <f t="shared" si="7"/>
        <v>LTC Medicaid Only</v>
      </c>
      <c r="D106" s="23" t="s">
        <v>17</v>
      </c>
      <c r="E106" s="23" t="s">
        <v>56</v>
      </c>
      <c r="F106" s="88"/>
      <c r="G106" s="88"/>
      <c r="H106" s="88"/>
      <c r="I106" s="88"/>
      <c r="J106" s="8" t="e">
        <f>Data!Y110</f>
        <v>#N/A</v>
      </c>
    </row>
    <row r="107" spans="2:10" x14ac:dyDescent="0.3">
      <c r="B107" s="23" t="s">
        <v>48</v>
      </c>
      <c r="C107" s="23" t="str">
        <f t="shared" ref="C107:C170" si="8">C70</f>
        <v>LTC Medicaid Only</v>
      </c>
      <c r="D107" s="23" t="s">
        <v>18</v>
      </c>
      <c r="E107" s="23" t="s">
        <v>56</v>
      </c>
      <c r="F107" s="88"/>
      <c r="G107" s="88"/>
      <c r="H107" s="88"/>
      <c r="I107" s="88"/>
      <c r="J107" s="8" t="e">
        <f>Data!Y111</f>
        <v>#N/A</v>
      </c>
    </row>
    <row r="108" spans="2:10" x14ac:dyDescent="0.3">
      <c r="B108" s="23" t="s">
        <v>48</v>
      </c>
      <c r="C108" s="23" t="str">
        <f t="shared" si="8"/>
        <v>LTC Medicaid Only</v>
      </c>
      <c r="D108" s="23" t="s">
        <v>19</v>
      </c>
      <c r="E108" s="23" t="s">
        <v>56</v>
      </c>
      <c r="F108" s="88"/>
      <c r="G108" s="88"/>
      <c r="H108" s="88"/>
      <c r="I108" s="88"/>
      <c r="J108" s="8" t="e">
        <f>Data!Y112</f>
        <v>#N/A</v>
      </c>
    </row>
    <row r="109" spans="2:10" x14ac:dyDescent="0.3">
      <c r="B109" s="23" t="s">
        <v>48</v>
      </c>
      <c r="C109" s="23" t="str">
        <f t="shared" si="8"/>
        <v>LTC Dual Eligible</v>
      </c>
      <c r="D109" s="23" t="s">
        <v>17</v>
      </c>
      <c r="E109" s="23" t="s">
        <v>56</v>
      </c>
      <c r="F109" s="88"/>
      <c r="G109" s="88"/>
      <c r="H109" s="88"/>
      <c r="I109" s="88"/>
      <c r="J109" s="8" t="e">
        <f>Data!Y113</f>
        <v>#N/A</v>
      </c>
    </row>
    <row r="110" spans="2:10" x14ac:dyDescent="0.3">
      <c r="B110" s="23" t="s">
        <v>48</v>
      </c>
      <c r="C110" s="23" t="str">
        <f t="shared" si="8"/>
        <v>LTC Dual Eligible</v>
      </c>
      <c r="D110" s="23" t="s">
        <v>18</v>
      </c>
      <c r="E110" s="23" t="s">
        <v>56</v>
      </c>
      <c r="F110" s="88"/>
      <c r="G110" s="88"/>
      <c r="H110" s="88"/>
      <c r="I110" s="88"/>
      <c r="J110" s="8" t="e">
        <f>Data!Y114</f>
        <v>#N/A</v>
      </c>
    </row>
    <row r="111" spans="2:10" x14ac:dyDescent="0.3">
      <c r="B111" s="23" t="s">
        <v>48</v>
      </c>
      <c r="C111" s="23" t="str">
        <f t="shared" si="8"/>
        <v>LTC Dual Eligible</v>
      </c>
      <c r="D111" s="23" t="s">
        <v>19</v>
      </c>
      <c r="E111" s="23" t="s">
        <v>56</v>
      </c>
      <c r="F111" s="88"/>
      <c r="G111" s="88"/>
      <c r="H111" s="88"/>
      <c r="I111" s="88"/>
      <c r="J111" s="8" t="e">
        <f>Data!Y115</f>
        <v>#N/A</v>
      </c>
    </row>
    <row r="112" spans="2:10" x14ac:dyDescent="0.3">
      <c r="B112" s="23" t="s">
        <v>48</v>
      </c>
      <c r="C112" s="23" t="str">
        <f t="shared" si="8"/>
        <v>All Other Plan - Private Duty Nursing</v>
      </c>
      <c r="D112" s="23" t="s">
        <v>28</v>
      </c>
      <c r="E112" s="23" t="s">
        <v>56</v>
      </c>
      <c r="F112" s="88"/>
      <c r="G112" s="88"/>
      <c r="H112" s="88"/>
      <c r="I112" s="88"/>
      <c r="J112" s="8" t="e">
        <f>Data!Y116</f>
        <v>#N/A</v>
      </c>
    </row>
    <row r="113" spans="2:10" x14ac:dyDescent="0.3">
      <c r="B113" s="23" t="s">
        <v>48</v>
      </c>
      <c r="C113" s="24" t="str">
        <f t="shared" si="8"/>
        <v>Maternity Kick Payment</v>
      </c>
      <c r="D113" s="24" t="s">
        <v>33</v>
      </c>
      <c r="E113" s="24" t="s">
        <v>56</v>
      </c>
      <c r="F113" s="89"/>
      <c r="G113" s="89"/>
      <c r="H113" s="89"/>
      <c r="I113" s="89"/>
      <c r="J113" s="9" t="e">
        <f>Data!Y117</f>
        <v>#N/A</v>
      </c>
    </row>
    <row r="114" spans="2:10" x14ac:dyDescent="0.3">
      <c r="B114" s="22" t="s">
        <v>47</v>
      </c>
      <c r="C114" s="22" t="str">
        <f t="shared" si="8"/>
        <v>HCBS</v>
      </c>
      <c r="D114" s="22" t="s">
        <v>33</v>
      </c>
      <c r="E114" s="22" t="s">
        <v>56</v>
      </c>
      <c r="F114" s="90"/>
      <c r="G114" s="90"/>
      <c r="H114" s="90"/>
      <c r="I114" s="90"/>
      <c r="J114" s="20" t="e">
        <f>Data!Y118</f>
        <v>#N/A</v>
      </c>
    </row>
    <row r="115" spans="2:10" x14ac:dyDescent="0.3">
      <c r="B115" s="24" t="s">
        <v>47</v>
      </c>
      <c r="C115" s="24" t="str">
        <f t="shared" si="8"/>
        <v>Non-HCBS</v>
      </c>
      <c r="D115" s="24" t="s">
        <v>33</v>
      </c>
      <c r="E115" s="24" t="s">
        <v>56</v>
      </c>
      <c r="F115" s="91"/>
      <c r="G115" s="91"/>
      <c r="H115" s="91"/>
      <c r="I115" s="91"/>
      <c r="J115" s="46" t="e">
        <f>Data!Y119</f>
        <v>#N/A</v>
      </c>
    </row>
    <row r="116" spans="2:10" x14ac:dyDescent="0.3">
      <c r="B116" s="22" t="s">
        <v>48</v>
      </c>
      <c r="C116" s="22" t="str">
        <f t="shared" si="8"/>
        <v>TANF Non-SMI</v>
      </c>
      <c r="D116" s="22" t="s">
        <v>5</v>
      </c>
      <c r="E116" s="23" t="s">
        <v>57</v>
      </c>
      <c r="F116" s="88"/>
      <c r="G116" s="88"/>
      <c r="H116" s="88"/>
      <c r="I116" s="88"/>
      <c r="J116" s="8" t="e">
        <f>Data!Y120</f>
        <v>#N/A</v>
      </c>
    </row>
    <row r="117" spans="2:10" x14ac:dyDescent="0.3">
      <c r="B117" s="23" t="s">
        <v>48</v>
      </c>
      <c r="C117" s="23" t="str">
        <f t="shared" si="8"/>
        <v>TANF Non-SMI</v>
      </c>
      <c r="D117" s="23" t="s">
        <v>6</v>
      </c>
      <c r="E117" s="23" t="s">
        <v>57</v>
      </c>
      <c r="F117" s="88"/>
      <c r="G117" s="88"/>
      <c r="H117" s="88"/>
      <c r="I117" s="88"/>
      <c r="J117" s="8" t="e">
        <f>Data!Y121</f>
        <v>#N/A</v>
      </c>
    </row>
    <row r="118" spans="2:10" x14ac:dyDescent="0.3">
      <c r="B118" s="23" t="s">
        <v>48</v>
      </c>
      <c r="C118" s="23" t="str">
        <f t="shared" si="8"/>
        <v>TANF Non-SMI</v>
      </c>
      <c r="D118" s="23" t="s">
        <v>7</v>
      </c>
      <c r="E118" s="23" t="s">
        <v>57</v>
      </c>
      <c r="F118" s="88"/>
      <c r="G118" s="88"/>
      <c r="H118" s="88"/>
      <c r="I118" s="88"/>
      <c r="J118" s="8" t="e">
        <f>Data!Y122</f>
        <v>#N/A</v>
      </c>
    </row>
    <row r="119" spans="2:10" x14ac:dyDescent="0.3">
      <c r="B119" s="23" t="s">
        <v>48</v>
      </c>
      <c r="C119" s="23" t="str">
        <f t="shared" si="8"/>
        <v>TANF Non-SMI</v>
      </c>
      <c r="D119" s="23" t="s">
        <v>8</v>
      </c>
      <c r="E119" s="23" t="s">
        <v>57</v>
      </c>
      <c r="F119" s="88"/>
      <c r="G119" s="88"/>
      <c r="H119" s="88"/>
      <c r="I119" s="88"/>
      <c r="J119" s="8" t="e">
        <f>Data!Y123</f>
        <v>#N/A</v>
      </c>
    </row>
    <row r="120" spans="2:10" x14ac:dyDescent="0.3">
      <c r="B120" s="23" t="s">
        <v>48</v>
      </c>
      <c r="C120" s="23" t="str">
        <f t="shared" si="8"/>
        <v>TANF Non-SMI</v>
      </c>
      <c r="D120" s="23" t="s">
        <v>9</v>
      </c>
      <c r="E120" s="23" t="s">
        <v>57</v>
      </c>
      <c r="F120" s="88"/>
      <c r="G120" s="88"/>
      <c r="H120" s="88"/>
      <c r="I120" s="88"/>
      <c r="J120" s="8" t="e">
        <f>Data!Y124</f>
        <v>#N/A</v>
      </c>
    </row>
    <row r="121" spans="2:10" x14ac:dyDescent="0.3">
      <c r="B121" s="23" t="s">
        <v>48</v>
      </c>
      <c r="C121" s="23" t="str">
        <f t="shared" si="8"/>
        <v>TANF Non-SMI</v>
      </c>
      <c r="D121" s="23" t="s">
        <v>10</v>
      </c>
      <c r="E121" s="23" t="s">
        <v>57</v>
      </c>
      <c r="F121" s="88"/>
      <c r="G121" s="88"/>
      <c r="H121" s="88"/>
      <c r="I121" s="88"/>
      <c r="J121" s="8" t="e">
        <f>Data!Y125</f>
        <v>#N/A</v>
      </c>
    </row>
    <row r="122" spans="2:10" x14ac:dyDescent="0.3">
      <c r="B122" s="23" t="s">
        <v>48</v>
      </c>
      <c r="C122" s="23" t="str">
        <f t="shared" si="8"/>
        <v>TANF SMI</v>
      </c>
      <c r="D122" s="23" t="s">
        <v>12</v>
      </c>
      <c r="E122" s="23" t="s">
        <v>57</v>
      </c>
      <c r="F122" s="88"/>
      <c r="G122" s="88"/>
      <c r="H122" s="88"/>
      <c r="I122" s="88"/>
      <c r="J122" s="8" t="e">
        <f>Data!Y126</f>
        <v>#N/A</v>
      </c>
    </row>
    <row r="123" spans="2:10" x14ac:dyDescent="0.3">
      <c r="B123" s="23" t="s">
        <v>48</v>
      </c>
      <c r="C123" s="23" t="str">
        <f t="shared" si="8"/>
        <v>TANF SMI</v>
      </c>
      <c r="D123" s="23" t="s">
        <v>8</v>
      </c>
      <c r="E123" s="23" t="s">
        <v>57</v>
      </c>
      <c r="F123" s="88"/>
      <c r="G123" s="88"/>
      <c r="H123" s="88"/>
      <c r="I123" s="88"/>
      <c r="J123" s="8" t="e">
        <f>Data!Y127</f>
        <v>#N/A</v>
      </c>
    </row>
    <row r="124" spans="2:10" x14ac:dyDescent="0.3">
      <c r="B124" s="23" t="s">
        <v>48</v>
      </c>
      <c r="C124" s="23" t="str">
        <f t="shared" si="8"/>
        <v>TANF SMI</v>
      </c>
      <c r="D124" s="23" t="s">
        <v>9</v>
      </c>
      <c r="E124" s="23" t="s">
        <v>57</v>
      </c>
      <c r="F124" s="88"/>
      <c r="G124" s="88"/>
      <c r="H124" s="88"/>
      <c r="I124" s="88"/>
      <c r="J124" s="8" t="e">
        <f>Data!Y128</f>
        <v>#N/A</v>
      </c>
    </row>
    <row r="125" spans="2:10" x14ac:dyDescent="0.3">
      <c r="B125" s="23" t="s">
        <v>48</v>
      </c>
      <c r="C125" s="23" t="str">
        <f t="shared" si="8"/>
        <v>TANF SMI</v>
      </c>
      <c r="D125" s="23" t="s">
        <v>10</v>
      </c>
      <c r="E125" s="23" t="s">
        <v>57</v>
      </c>
      <c r="F125" s="88"/>
      <c r="G125" s="88"/>
      <c r="H125" s="88"/>
      <c r="I125" s="88"/>
      <c r="J125" s="8" t="e">
        <f>Data!Y129</f>
        <v>#N/A</v>
      </c>
    </row>
    <row r="126" spans="2:10" x14ac:dyDescent="0.3">
      <c r="B126" s="23" t="s">
        <v>48</v>
      </c>
      <c r="C126" s="23" t="str">
        <f t="shared" si="8"/>
        <v>SSI Medicaid Only Non-SMI</v>
      </c>
      <c r="D126" s="23" t="s">
        <v>5</v>
      </c>
      <c r="E126" s="23" t="s">
        <v>57</v>
      </c>
      <c r="F126" s="88"/>
      <c r="G126" s="88"/>
      <c r="H126" s="88"/>
      <c r="I126" s="88"/>
      <c r="J126" s="8" t="e">
        <f>Data!Y130</f>
        <v>#N/A</v>
      </c>
    </row>
    <row r="127" spans="2:10" x14ac:dyDescent="0.3">
      <c r="B127" s="23" t="s">
        <v>48</v>
      </c>
      <c r="C127" s="23" t="str">
        <f t="shared" si="8"/>
        <v>SSI Medicaid Only Non-SMI</v>
      </c>
      <c r="D127" s="23" t="s">
        <v>6</v>
      </c>
      <c r="E127" s="23" t="s">
        <v>57</v>
      </c>
      <c r="F127" s="88"/>
      <c r="G127" s="88"/>
      <c r="H127" s="88"/>
      <c r="I127" s="88"/>
      <c r="J127" s="8" t="e">
        <f>Data!Y131</f>
        <v>#N/A</v>
      </c>
    </row>
    <row r="128" spans="2:10" x14ac:dyDescent="0.3">
      <c r="B128" s="23" t="s">
        <v>48</v>
      </c>
      <c r="C128" s="23" t="str">
        <f t="shared" si="8"/>
        <v>SSI Medicaid Only Non-SMI</v>
      </c>
      <c r="D128" s="23" t="s">
        <v>7</v>
      </c>
      <c r="E128" s="23" t="s">
        <v>57</v>
      </c>
      <c r="F128" s="88"/>
      <c r="G128" s="88"/>
      <c r="H128" s="88"/>
      <c r="I128" s="88"/>
      <c r="J128" s="8" t="e">
        <f>Data!Y132</f>
        <v>#N/A</v>
      </c>
    </row>
    <row r="129" spans="2:10" x14ac:dyDescent="0.3">
      <c r="B129" s="23" t="s">
        <v>48</v>
      </c>
      <c r="C129" s="23" t="str">
        <f t="shared" si="8"/>
        <v>SSI Medicaid Only Non-SMI</v>
      </c>
      <c r="D129" s="23" t="s">
        <v>14</v>
      </c>
      <c r="E129" s="23" t="s">
        <v>57</v>
      </c>
      <c r="F129" s="88"/>
      <c r="G129" s="88"/>
      <c r="H129" s="88"/>
      <c r="I129" s="88"/>
      <c r="J129" s="8" t="e">
        <f>Data!Y133</f>
        <v>#N/A</v>
      </c>
    </row>
    <row r="130" spans="2:10" x14ac:dyDescent="0.3">
      <c r="B130" s="23" t="s">
        <v>48</v>
      </c>
      <c r="C130" s="23" t="str">
        <f t="shared" si="8"/>
        <v>SSI Medicaid Only SMI</v>
      </c>
      <c r="D130" s="23" t="s">
        <v>12</v>
      </c>
      <c r="E130" s="23" t="s">
        <v>57</v>
      </c>
      <c r="F130" s="88"/>
      <c r="G130" s="88"/>
      <c r="H130" s="88"/>
      <c r="I130" s="88"/>
      <c r="J130" s="8" t="e">
        <f>Data!Y134</f>
        <v>#N/A</v>
      </c>
    </row>
    <row r="131" spans="2:10" x14ac:dyDescent="0.3">
      <c r="B131" s="23" t="s">
        <v>48</v>
      </c>
      <c r="C131" s="23" t="str">
        <f t="shared" si="8"/>
        <v>SSI Medicaid Only SMI</v>
      </c>
      <c r="D131" s="23" t="s">
        <v>14</v>
      </c>
      <c r="E131" s="23" t="s">
        <v>57</v>
      </c>
      <c r="F131" s="88"/>
      <c r="G131" s="88"/>
      <c r="H131" s="88"/>
      <c r="I131" s="88"/>
      <c r="J131" s="8" t="e">
        <f>Data!Y135</f>
        <v>#N/A</v>
      </c>
    </row>
    <row r="132" spans="2:10" x14ac:dyDescent="0.3">
      <c r="B132" s="23" t="s">
        <v>48</v>
      </c>
      <c r="C132" s="23" t="str">
        <f t="shared" si="8"/>
        <v>SSI Dual Eligible</v>
      </c>
      <c r="D132" s="23" t="s">
        <v>17</v>
      </c>
      <c r="E132" s="23" t="s">
        <v>57</v>
      </c>
      <c r="F132" s="88"/>
      <c r="G132" s="88"/>
      <c r="H132" s="88"/>
      <c r="I132" s="88"/>
      <c r="J132" s="8" t="e">
        <f>Data!Y136</f>
        <v>#N/A</v>
      </c>
    </row>
    <row r="133" spans="2:10" x14ac:dyDescent="0.3">
      <c r="B133" s="23" t="s">
        <v>48</v>
      </c>
      <c r="C133" s="23" t="str">
        <f t="shared" si="8"/>
        <v>SSI Dual Eligible</v>
      </c>
      <c r="D133" s="23" t="s">
        <v>18</v>
      </c>
      <c r="E133" s="23" t="s">
        <v>57</v>
      </c>
      <c r="F133" s="88"/>
      <c r="G133" s="88"/>
      <c r="H133" s="88"/>
      <c r="I133" s="88"/>
      <c r="J133" s="8" t="e">
        <f>Data!Y137</f>
        <v>#N/A</v>
      </c>
    </row>
    <row r="134" spans="2:10" x14ac:dyDescent="0.3">
      <c r="B134" s="23" t="s">
        <v>48</v>
      </c>
      <c r="C134" s="23" t="str">
        <f t="shared" si="8"/>
        <v>SSI Dual Eligible</v>
      </c>
      <c r="D134" s="23" t="s">
        <v>19</v>
      </c>
      <c r="E134" s="23" t="s">
        <v>57</v>
      </c>
      <c r="F134" s="88"/>
      <c r="G134" s="88"/>
      <c r="H134" s="88"/>
      <c r="I134" s="88"/>
      <c r="J134" s="8" t="e">
        <f>Data!Y138</f>
        <v>#N/A</v>
      </c>
    </row>
    <row r="135" spans="2:10" x14ac:dyDescent="0.3">
      <c r="B135" s="23" t="s">
        <v>48</v>
      </c>
      <c r="C135" s="23" t="str">
        <f t="shared" si="8"/>
        <v>Child Welfare</v>
      </c>
      <c r="D135" s="23" t="s">
        <v>5</v>
      </c>
      <c r="E135" s="23" t="s">
        <v>57</v>
      </c>
      <c r="F135" s="88"/>
      <c r="G135" s="88"/>
      <c r="H135" s="88"/>
      <c r="I135" s="88"/>
      <c r="J135" s="8" t="e">
        <f>Data!Y139</f>
        <v>#N/A</v>
      </c>
    </row>
    <row r="136" spans="2:10" x14ac:dyDescent="0.3">
      <c r="B136" s="23" t="s">
        <v>48</v>
      </c>
      <c r="C136" s="23" t="str">
        <f t="shared" si="8"/>
        <v>Child Welfare</v>
      </c>
      <c r="D136" s="23" t="s">
        <v>6</v>
      </c>
      <c r="E136" s="23" t="s">
        <v>57</v>
      </c>
      <c r="F136" s="88"/>
      <c r="G136" s="88"/>
      <c r="H136" s="88"/>
      <c r="I136" s="88"/>
      <c r="J136" s="8" t="e">
        <f>Data!Y140</f>
        <v>#N/A</v>
      </c>
    </row>
    <row r="137" spans="2:10" x14ac:dyDescent="0.3">
      <c r="B137" s="23" t="s">
        <v>48</v>
      </c>
      <c r="C137" s="23" t="str">
        <f t="shared" si="8"/>
        <v>Child Welfare</v>
      </c>
      <c r="D137" s="23" t="s">
        <v>7</v>
      </c>
      <c r="E137" s="23" t="s">
        <v>57</v>
      </c>
      <c r="F137" s="88"/>
      <c r="G137" s="88"/>
      <c r="H137" s="88"/>
      <c r="I137" s="88"/>
      <c r="J137" s="8" t="e">
        <f>Data!Y141</f>
        <v>#N/A</v>
      </c>
    </row>
    <row r="138" spans="2:10" x14ac:dyDescent="0.3">
      <c r="B138" s="23" t="s">
        <v>48</v>
      </c>
      <c r="C138" s="23" t="str">
        <f t="shared" si="8"/>
        <v>Child Welfare</v>
      </c>
      <c r="D138" s="23" t="s">
        <v>14</v>
      </c>
      <c r="E138" s="23" t="s">
        <v>57</v>
      </c>
      <c r="F138" s="88"/>
      <c r="G138" s="88"/>
      <c r="H138" s="88"/>
      <c r="I138" s="88"/>
      <c r="J138" s="8" t="e">
        <f>Data!Y142</f>
        <v>#N/A</v>
      </c>
    </row>
    <row r="139" spans="2:10" x14ac:dyDescent="0.3">
      <c r="B139" s="23" t="s">
        <v>48</v>
      </c>
      <c r="C139" s="23" t="str">
        <f t="shared" si="8"/>
        <v>HIV/AIDS Medicaid Only</v>
      </c>
      <c r="D139" s="23" t="s">
        <v>22</v>
      </c>
      <c r="E139" s="23" t="s">
        <v>57</v>
      </c>
      <c r="F139" s="88"/>
      <c r="G139" s="88"/>
      <c r="H139" s="88"/>
      <c r="I139" s="88"/>
      <c r="J139" s="8" t="e">
        <f>Data!Y143</f>
        <v>#N/A</v>
      </c>
    </row>
    <row r="140" spans="2:10" x14ac:dyDescent="0.3">
      <c r="B140" s="23" t="s">
        <v>48</v>
      </c>
      <c r="C140" s="23" t="str">
        <f t="shared" si="8"/>
        <v>HIV/AIDS Medicaid Only</v>
      </c>
      <c r="D140" s="23" t="s">
        <v>23</v>
      </c>
      <c r="E140" s="23" t="s">
        <v>57</v>
      </c>
      <c r="F140" s="88"/>
      <c r="G140" s="88"/>
      <c r="H140" s="88"/>
      <c r="I140" s="88"/>
      <c r="J140" s="8" t="e">
        <f>Data!Y144</f>
        <v>#N/A</v>
      </c>
    </row>
    <row r="141" spans="2:10" x14ac:dyDescent="0.3">
      <c r="B141" s="23" t="s">
        <v>48</v>
      </c>
      <c r="C141" s="23" t="str">
        <f t="shared" si="8"/>
        <v>HIV/AIDS Dual Eligible</v>
      </c>
      <c r="D141" s="23" t="s">
        <v>22</v>
      </c>
      <c r="E141" s="23" t="s">
        <v>57</v>
      </c>
      <c r="F141" s="88"/>
      <c r="G141" s="88"/>
      <c r="H141" s="88"/>
      <c r="I141" s="88"/>
      <c r="J141" s="8" t="e">
        <f>Data!Y145</f>
        <v>#N/A</v>
      </c>
    </row>
    <row r="142" spans="2:10" x14ac:dyDescent="0.3">
      <c r="B142" s="23" t="s">
        <v>48</v>
      </c>
      <c r="C142" s="23" t="str">
        <f t="shared" si="8"/>
        <v>HIV/AIDS Dual Eligible</v>
      </c>
      <c r="D142" s="23" t="s">
        <v>23</v>
      </c>
      <c r="E142" s="23" t="s">
        <v>57</v>
      </c>
      <c r="F142" s="88"/>
      <c r="G142" s="88"/>
      <c r="H142" s="88"/>
      <c r="I142" s="88"/>
      <c r="J142" s="8" t="e">
        <f>Data!Y146</f>
        <v>#N/A</v>
      </c>
    </row>
    <row r="143" spans="2:10" x14ac:dyDescent="0.3">
      <c r="B143" s="23" t="s">
        <v>48</v>
      </c>
      <c r="C143" s="23" t="str">
        <f t="shared" si="8"/>
        <v>LTC Medicaid Only</v>
      </c>
      <c r="D143" s="23" t="s">
        <v>17</v>
      </c>
      <c r="E143" s="23" t="s">
        <v>57</v>
      </c>
      <c r="F143" s="88"/>
      <c r="G143" s="88"/>
      <c r="H143" s="88"/>
      <c r="I143" s="88"/>
      <c r="J143" s="8" t="e">
        <f>Data!Y147</f>
        <v>#N/A</v>
      </c>
    </row>
    <row r="144" spans="2:10" x14ac:dyDescent="0.3">
      <c r="B144" s="23" t="s">
        <v>48</v>
      </c>
      <c r="C144" s="23" t="str">
        <f t="shared" si="8"/>
        <v>LTC Medicaid Only</v>
      </c>
      <c r="D144" s="23" t="s">
        <v>18</v>
      </c>
      <c r="E144" s="23" t="s">
        <v>57</v>
      </c>
      <c r="F144" s="88"/>
      <c r="G144" s="88"/>
      <c r="H144" s="88"/>
      <c r="I144" s="88"/>
      <c r="J144" s="8" t="e">
        <f>Data!Y148</f>
        <v>#N/A</v>
      </c>
    </row>
    <row r="145" spans="2:10" x14ac:dyDescent="0.3">
      <c r="B145" s="23" t="s">
        <v>48</v>
      </c>
      <c r="C145" s="23" t="str">
        <f t="shared" si="8"/>
        <v>LTC Medicaid Only</v>
      </c>
      <c r="D145" s="23" t="s">
        <v>19</v>
      </c>
      <c r="E145" s="23" t="s">
        <v>57</v>
      </c>
      <c r="F145" s="88"/>
      <c r="G145" s="88"/>
      <c r="H145" s="88"/>
      <c r="I145" s="88"/>
      <c r="J145" s="8" t="e">
        <f>Data!Y149</f>
        <v>#N/A</v>
      </c>
    </row>
    <row r="146" spans="2:10" x14ac:dyDescent="0.3">
      <c r="B146" s="23" t="s">
        <v>48</v>
      </c>
      <c r="C146" s="23" t="str">
        <f t="shared" si="8"/>
        <v>LTC Dual Eligible</v>
      </c>
      <c r="D146" s="23" t="s">
        <v>17</v>
      </c>
      <c r="E146" s="23" t="s">
        <v>57</v>
      </c>
      <c r="F146" s="88"/>
      <c r="G146" s="88"/>
      <c r="H146" s="88"/>
      <c r="I146" s="88"/>
      <c r="J146" s="8" t="e">
        <f>Data!Y150</f>
        <v>#N/A</v>
      </c>
    </row>
    <row r="147" spans="2:10" x14ac:dyDescent="0.3">
      <c r="B147" s="23" t="s">
        <v>48</v>
      </c>
      <c r="C147" s="23" t="str">
        <f t="shared" si="8"/>
        <v>LTC Dual Eligible</v>
      </c>
      <c r="D147" s="23" t="s">
        <v>18</v>
      </c>
      <c r="E147" s="23" t="s">
        <v>57</v>
      </c>
      <c r="F147" s="88"/>
      <c r="G147" s="88"/>
      <c r="H147" s="88"/>
      <c r="I147" s="88"/>
      <c r="J147" s="8" t="e">
        <f>Data!Y151</f>
        <v>#N/A</v>
      </c>
    </row>
    <row r="148" spans="2:10" x14ac:dyDescent="0.3">
      <c r="B148" s="23" t="s">
        <v>48</v>
      </c>
      <c r="C148" s="23" t="str">
        <f t="shared" si="8"/>
        <v>LTC Dual Eligible</v>
      </c>
      <c r="D148" s="23" t="s">
        <v>19</v>
      </c>
      <c r="E148" s="23" t="s">
        <v>57</v>
      </c>
      <c r="F148" s="88"/>
      <c r="G148" s="88"/>
      <c r="H148" s="88"/>
      <c r="I148" s="88"/>
      <c r="J148" s="8" t="e">
        <f>Data!Y152</f>
        <v>#N/A</v>
      </c>
    </row>
    <row r="149" spans="2:10" x14ac:dyDescent="0.3">
      <c r="B149" s="23" t="s">
        <v>48</v>
      </c>
      <c r="C149" s="23" t="str">
        <f t="shared" si="8"/>
        <v>All Other Plan - Private Duty Nursing</v>
      </c>
      <c r="D149" s="23" t="s">
        <v>28</v>
      </c>
      <c r="E149" s="23" t="s">
        <v>57</v>
      </c>
      <c r="F149" s="88"/>
      <c r="G149" s="88"/>
      <c r="H149" s="88"/>
      <c r="I149" s="88"/>
      <c r="J149" s="8" t="e">
        <f>Data!Y153</f>
        <v>#N/A</v>
      </c>
    </row>
    <row r="150" spans="2:10" x14ac:dyDescent="0.3">
      <c r="B150" s="23" t="s">
        <v>48</v>
      </c>
      <c r="C150" s="24" t="str">
        <f t="shared" si="8"/>
        <v>Maternity Kick Payment</v>
      </c>
      <c r="D150" s="24" t="s">
        <v>33</v>
      </c>
      <c r="E150" s="24" t="s">
        <v>57</v>
      </c>
      <c r="F150" s="89"/>
      <c r="G150" s="89"/>
      <c r="H150" s="89"/>
      <c r="I150" s="89"/>
      <c r="J150" s="9" t="e">
        <f>Data!Y154</f>
        <v>#N/A</v>
      </c>
    </row>
    <row r="151" spans="2:10" x14ac:dyDescent="0.3">
      <c r="B151" s="22" t="s">
        <v>47</v>
      </c>
      <c r="C151" s="22" t="str">
        <f t="shared" si="8"/>
        <v>HCBS</v>
      </c>
      <c r="D151" s="22" t="s">
        <v>33</v>
      </c>
      <c r="E151" s="22" t="s">
        <v>57</v>
      </c>
      <c r="F151" s="90"/>
      <c r="G151" s="90"/>
      <c r="H151" s="90"/>
      <c r="I151" s="90"/>
      <c r="J151" s="20" t="e">
        <f>Data!Y155</f>
        <v>#N/A</v>
      </c>
    </row>
    <row r="152" spans="2:10" x14ac:dyDescent="0.3">
      <c r="B152" s="24" t="s">
        <v>47</v>
      </c>
      <c r="C152" s="24" t="str">
        <f t="shared" si="8"/>
        <v>Non-HCBS</v>
      </c>
      <c r="D152" s="24" t="s">
        <v>33</v>
      </c>
      <c r="E152" s="24" t="s">
        <v>57</v>
      </c>
      <c r="F152" s="91"/>
      <c r="G152" s="91"/>
      <c r="H152" s="91"/>
      <c r="I152" s="91"/>
      <c r="J152" s="46" t="e">
        <f>Data!Y156</f>
        <v>#N/A</v>
      </c>
    </row>
    <row r="153" spans="2:10" x14ac:dyDescent="0.3">
      <c r="B153" s="22" t="s">
        <v>48</v>
      </c>
      <c r="C153" s="22" t="str">
        <f t="shared" si="8"/>
        <v>TANF Non-SMI</v>
      </c>
      <c r="D153" s="22" t="s">
        <v>5</v>
      </c>
      <c r="E153" s="23" t="s">
        <v>58</v>
      </c>
      <c r="F153" s="88"/>
      <c r="G153" s="88"/>
      <c r="H153" s="88"/>
      <c r="I153" s="88"/>
      <c r="J153" s="8" t="e">
        <f>Data!Y157</f>
        <v>#N/A</v>
      </c>
    </row>
    <row r="154" spans="2:10" x14ac:dyDescent="0.3">
      <c r="B154" s="23" t="s">
        <v>48</v>
      </c>
      <c r="C154" s="23" t="str">
        <f t="shared" si="8"/>
        <v>TANF Non-SMI</v>
      </c>
      <c r="D154" s="23" t="s">
        <v>6</v>
      </c>
      <c r="E154" s="23" t="s">
        <v>58</v>
      </c>
      <c r="F154" s="88"/>
      <c r="G154" s="88"/>
      <c r="H154" s="88"/>
      <c r="I154" s="88"/>
      <c r="J154" s="8" t="e">
        <f>Data!Y158</f>
        <v>#N/A</v>
      </c>
    </row>
    <row r="155" spans="2:10" x14ac:dyDescent="0.3">
      <c r="B155" s="23" t="s">
        <v>48</v>
      </c>
      <c r="C155" s="23" t="str">
        <f t="shared" si="8"/>
        <v>TANF Non-SMI</v>
      </c>
      <c r="D155" s="23" t="s">
        <v>7</v>
      </c>
      <c r="E155" s="23" t="s">
        <v>58</v>
      </c>
      <c r="F155" s="88"/>
      <c r="G155" s="88"/>
      <c r="H155" s="88"/>
      <c r="I155" s="88"/>
      <c r="J155" s="8" t="e">
        <f>Data!Y159</f>
        <v>#N/A</v>
      </c>
    </row>
    <row r="156" spans="2:10" x14ac:dyDescent="0.3">
      <c r="B156" s="23" t="s">
        <v>48</v>
      </c>
      <c r="C156" s="23" t="str">
        <f t="shared" si="8"/>
        <v>TANF Non-SMI</v>
      </c>
      <c r="D156" s="23" t="s">
        <v>8</v>
      </c>
      <c r="E156" s="23" t="s">
        <v>58</v>
      </c>
      <c r="F156" s="88"/>
      <c r="G156" s="88"/>
      <c r="H156" s="88"/>
      <c r="I156" s="88"/>
      <c r="J156" s="8" t="e">
        <f>Data!Y160</f>
        <v>#N/A</v>
      </c>
    </row>
    <row r="157" spans="2:10" x14ac:dyDescent="0.3">
      <c r="B157" s="23" t="s">
        <v>48</v>
      </c>
      <c r="C157" s="23" t="str">
        <f t="shared" si="8"/>
        <v>TANF Non-SMI</v>
      </c>
      <c r="D157" s="23" t="s">
        <v>9</v>
      </c>
      <c r="E157" s="23" t="s">
        <v>58</v>
      </c>
      <c r="F157" s="88"/>
      <c r="G157" s="88"/>
      <c r="H157" s="88"/>
      <c r="I157" s="88"/>
      <c r="J157" s="8" t="e">
        <f>Data!Y161</f>
        <v>#N/A</v>
      </c>
    </row>
    <row r="158" spans="2:10" x14ac:dyDescent="0.3">
      <c r="B158" s="23" t="s">
        <v>48</v>
      </c>
      <c r="C158" s="23" t="str">
        <f t="shared" si="8"/>
        <v>TANF Non-SMI</v>
      </c>
      <c r="D158" s="23" t="s">
        <v>10</v>
      </c>
      <c r="E158" s="23" t="s">
        <v>58</v>
      </c>
      <c r="F158" s="88"/>
      <c r="G158" s="88"/>
      <c r="H158" s="88"/>
      <c r="I158" s="88"/>
      <c r="J158" s="8" t="e">
        <f>Data!Y162</f>
        <v>#N/A</v>
      </c>
    </row>
    <row r="159" spans="2:10" x14ac:dyDescent="0.3">
      <c r="B159" s="23" t="s">
        <v>48</v>
      </c>
      <c r="C159" s="23" t="str">
        <f t="shared" si="8"/>
        <v>TANF SMI</v>
      </c>
      <c r="D159" s="23" t="s">
        <v>12</v>
      </c>
      <c r="E159" s="23" t="s">
        <v>58</v>
      </c>
      <c r="F159" s="88"/>
      <c r="G159" s="88"/>
      <c r="H159" s="88"/>
      <c r="I159" s="88"/>
      <c r="J159" s="8" t="e">
        <f>Data!Y163</f>
        <v>#N/A</v>
      </c>
    </row>
    <row r="160" spans="2:10" x14ac:dyDescent="0.3">
      <c r="B160" s="23" t="s">
        <v>48</v>
      </c>
      <c r="C160" s="23" t="str">
        <f t="shared" si="8"/>
        <v>TANF SMI</v>
      </c>
      <c r="D160" s="23" t="s">
        <v>8</v>
      </c>
      <c r="E160" s="23" t="s">
        <v>58</v>
      </c>
      <c r="F160" s="88"/>
      <c r="G160" s="88"/>
      <c r="H160" s="88"/>
      <c r="I160" s="88"/>
      <c r="J160" s="8" t="e">
        <f>Data!Y164</f>
        <v>#N/A</v>
      </c>
    </row>
    <row r="161" spans="2:10" x14ac:dyDescent="0.3">
      <c r="B161" s="23" t="s">
        <v>48</v>
      </c>
      <c r="C161" s="23" t="str">
        <f t="shared" si="8"/>
        <v>TANF SMI</v>
      </c>
      <c r="D161" s="23" t="s">
        <v>9</v>
      </c>
      <c r="E161" s="23" t="s">
        <v>58</v>
      </c>
      <c r="F161" s="88"/>
      <c r="G161" s="88"/>
      <c r="H161" s="88"/>
      <c r="I161" s="88"/>
      <c r="J161" s="8" t="e">
        <f>Data!Y165</f>
        <v>#N/A</v>
      </c>
    </row>
    <row r="162" spans="2:10" x14ac:dyDescent="0.3">
      <c r="B162" s="23" t="s">
        <v>48</v>
      </c>
      <c r="C162" s="23" t="str">
        <f t="shared" si="8"/>
        <v>TANF SMI</v>
      </c>
      <c r="D162" s="23" t="s">
        <v>10</v>
      </c>
      <c r="E162" s="23" t="s">
        <v>58</v>
      </c>
      <c r="F162" s="88"/>
      <c r="G162" s="88"/>
      <c r="H162" s="88"/>
      <c r="I162" s="88"/>
      <c r="J162" s="8" t="e">
        <f>Data!Y166</f>
        <v>#N/A</v>
      </c>
    </row>
    <row r="163" spans="2:10" x14ac:dyDescent="0.3">
      <c r="B163" s="23" t="s">
        <v>48</v>
      </c>
      <c r="C163" s="23" t="str">
        <f t="shared" si="8"/>
        <v>SSI Medicaid Only Non-SMI</v>
      </c>
      <c r="D163" s="23" t="s">
        <v>5</v>
      </c>
      <c r="E163" s="23" t="s">
        <v>58</v>
      </c>
      <c r="F163" s="88"/>
      <c r="G163" s="88"/>
      <c r="H163" s="88"/>
      <c r="I163" s="88"/>
      <c r="J163" s="8" t="e">
        <f>Data!Y167</f>
        <v>#N/A</v>
      </c>
    </row>
    <row r="164" spans="2:10" x14ac:dyDescent="0.3">
      <c r="B164" s="23" t="s">
        <v>48</v>
      </c>
      <c r="C164" s="23" t="str">
        <f t="shared" si="8"/>
        <v>SSI Medicaid Only Non-SMI</v>
      </c>
      <c r="D164" s="23" t="s">
        <v>6</v>
      </c>
      <c r="E164" s="23" t="s">
        <v>58</v>
      </c>
      <c r="F164" s="88"/>
      <c r="G164" s="88"/>
      <c r="H164" s="88"/>
      <c r="I164" s="88"/>
      <c r="J164" s="8" t="e">
        <f>Data!Y168</f>
        <v>#N/A</v>
      </c>
    </row>
    <row r="165" spans="2:10" x14ac:dyDescent="0.3">
      <c r="B165" s="23" t="s">
        <v>48</v>
      </c>
      <c r="C165" s="23" t="str">
        <f t="shared" si="8"/>
        <v>SSI Medicaid Only Non-SMI</v>
      </c>
      <c r="D165" s="23" t="s">
        <v>7</v>
      </c>
      <c r="E165" s="23" t="s">
        <v>58</v>
      </c>
      <c r="F165" s="88"/>
      <c r="G165" s="88"/>
      <c r="H165" s="88"/>
      <c r="I165" s="88"/>
      <c r="J165" s="8" t="e">
        <f>Data!Y169</f>
        <v>#N/A</v>
      </c>
    </row>
    <row r="166" spans="2:10" x14ac:dyDescent="0.3">
      <c r="B166" s="23" t="s">
        <v>48</v>
      </c>
      <c r="C166" s="23" t="str">
        <f t="shared" si="8"/>
        <v>SSI Medicaid Only Non-SMI</v>
      </c>
      <c r="D166" s="23" t="s">
        <v>14</v>
      </c>
      <c r="E166" s="23" t="s">
        <v>58</v>
      </c>
      <c r="F166" s="88"/>
      <c r="G166" s="88"/>
      <c r="H166" s="88"/>
      <c r="I166" s="88"/>
      <c r="J166" s="8" t="e">
        <f>Data!Y170</f>
        <v>#N/A</v>
      </c>
    </row>
    <row r="167" spans="2:10" x14ac:dyDescent="0.3">
      <c r="B167" s="23" t="s">
        <v>48</v>
      </c>
      <c r="C167" s="23" t="str">
        <f t="shared" si="8"/>
        <v>SSI Medicaid Only SMI</v>
      </c>
      <c r="D167" s="23" t="s">
        <v>12</v>
      </c>
      <c r="E167" s="23" t="s">
        <v>58</v>
      </c>
      <c r="F167" s="88"/>
      <c r="G167" s="88"/>
      <c r="H167" s="88"/>
      <c r="I167" s="88"/>
      <c r="J167" s="8" t="e">
        <f>Data!Y171</f>
        <v>#N/A</v>
      </c>
    </row>
    <row r="168" spans="2:10" x14ac:dyDescent="0.3">
      <c r="B168" s="23" t="s">
        <v>48</v>
      </c>
      <c r="C168" s="23" t="str">
        <f t="shared" si="8"/>
        <v>SSI Medicaid Only SMI</v>
      </c>
      <c r="D168" s="23" t="s">
        <v>14</v>
      </c>
      <c r="E168" s="23" t="s">
        <v>58</v>
      </c>
      <c r="F168" s="88"/>
      <c r="G168" s="88"/>
      <c r="H168" s="88"/>
      <c r="I168" s="88"/>
      <c r="J168" s="8" t="e">
        <f>Data!Y172</f>
        <v>#N/A</v>
      </c>
    </row>
    <row r="169" spans="2:10" x14ac:dyDescent="0.3">
      <c r="B169" s="23" t="s">
        <v>48</v>
      </c>
      <c r="C169" s="23" t="str">
        <f t="shared" si="8"/>
        <v>SSI Dual Eligible</v>
      </c>
      <c r="D169" s="23" t="s">
        <v>17</v>
      </c>
      <c r="E169" s="23" t="s">
        <v>58</v>
      </c>
      <c r="F169" s="88"/>
      <c r="G169" s="88"/>
      <c r="H169" s="88"/>
      <c r="I169" s="88"/>
      <c r="J169" s="8" t="e">
        <f>Data!Y173</f>
        <v>#N/A</v>
      </c>
    </row>
    <row r="170" spans="2:10" x14ac:dyDescent="0.3">
      <c r="B170" s="23" t="s">
        <v>48</v>
      </c>
      <c r="C170" s="23" t="str">
        <f t="shared" si="8"/>
        <v>SSI Dual Eligible</v>
      </c>
      <c r="D170" s="23" t="s">
        <v>18</v>
      </c>
      <c r="E170" s="23" t="s">
        <v>58</v>
      </c>
      <c r="F170" s="88"/>
      <c r="G170" s="88"/>
      <c r="H170" s="88"/>
      <c r="I170" s="88"/>
      <c r="J170" s="8" t="e">
        <f>Data!Y174</f>
        <v>#N/A</v>
      </c>
    </row>
    <row r="171" spans="2:10" x14ac:dyDescent="0.3">
      <c r="B171" s="23" t="s">
        <v>48</v>
      </c>
      <c r="C171" s="23" t="str">
        <f t="shared" ref="C171:C234" si="9">C134</f>
        <v>SSI Dual Eligible</v>
      </c>
      <c r="D171" s="23" t="s">
        <v>19</v>
      </c>
      <c r="E171" s="23" t="s">
        <v>58</v>
      </c>
      <c r="F171" s="88"/>
      <c r="G171" s="88"/>
      <c r="H171" s="88"/>
      <c r="I171" s="88"/>
      <c r="J171" s="8" t="e">
        <f>Data!Y175</f>
        <v>#N/A</v>
      </c>
    </row>
    <row r="172" spans="2:10" x14ac:dyDescent="0.3">
      <c r="B172" s="23" t="s">
        <v>48</v>
      </c>
      <c r="C172" s="23" t="str">
        <f t="shared" si="9"/>
        <v>Child Welfare</v>
      </c>
      <c r="D172" s="23" t="s">
        <v>5</v>
      </c>
      <c r="E172" s="23" t="s">
        <v>58</v>
      </c>
      <c r="F172" s="88"/>
      <c r="G172" s="88"/>
      <c r="H172" s="88"/>
      <c r="I172" s="88"/>
      <c r="J172" s="8" t="e">
        <f>Data!Y176</f>
        <v>#N/A</v>
      </c>
    </row>
    <row r="173" spans="2:10" x14ac:dyDescent="0.3">
      <c r="B173" s="23" t="s">
        <v>48</v>
      </c>
      <c r="C173" s="23" t="str">
        <f t="shared" si="9"/>
        <v>Child Welfare</v>
      </c>
      <c r="D173" s="23" t="s">
        <v>6</v>
      </c>
      <c r="E173" s="23" t="s">
        <v>58</v>
      </c>
      <c r="F173" s="88"/>
      <c r="G173" s="88"/>
      <c r="H173" s="88"/>
      <c r="I173" s="88"/>
      <c r="J173" s="8" t="e">
        <f>Data!Y177</f>
        <v>#N/A</v>
      </c>
    </row>
    <row r="174" spans="2:10" x14ac:dyDescent="0.3">
      <c r="B174" s="23" t="s">
        <v>48</v>
      </c>
      <c r="C174" s="23" t="str">
        <f t="shared" si="9"/>
        <v>Child Welfare</v>
      </c>
      <c r="D174" s="23" t="s">
        <v>7</v>
      </c>
      <c r="E174" s="23" t="s">
        <v>58</v>
      </c>
      <c r="F174" s="88"/>
      <c r="G174" s="88"/>
      <c r="H174" s="88"/>
      <c r="I174" s="88"/>
      <c r="J174" s="8" t="e">
        <f>Data!Y178</f>
        <v>#N/A</v>
      </c>
    </row>
    <row r="175" spans="2:10" x14ac:dyDescent="0.3">
      <c r="B175" s="23" t="s">
        <v>48</v>
      </c>
      <c r="C175" s="23" t="str">
        <f t="shared" si="9"/>
        <v>Child Welfare</v>
      </c>
      <c r="D175" s="23" t="s">
        <v>14</v>
      </c>
      <c r="E175" s="23" t="s">
        <v>58</v>
      </c>
      <c r="F175" s="88"/>
      <c r="G175" s="88"/>
      <c r="H175" s="88"/>
      <c r="I175" s="88"/>
      <c r="J175" s="8" t="e">
        <f>Data!Y179</f>
        <v>#N/A</v>
      </c>
    </row>
    <row r="176" spans="2:10" x14ac:dyDescent="0.3">
      <c r="B176" s="23" t="s">
        <v>48</v>
      </c>
      <c r="C176" s="23" t="str">
        <f t="shared" si="9"/>
        <v>HIV/AIDS Medicaid Only</v>
      </c>
      <c r="D176" s="23" t="s">
        <v>22</v>
      </c>
      <c r="E176" s="23" t="s">
        <v>58</v>
      </c>
      <c r="F176" s="88"/>
      <c r="G176" s="88"/>
      <c r="H176" s="88"/>
      <c r="I176" s="88"/>
      <c r="J176" s="8" t="e">
        <f>Data!Y180</f>
        <v>#N/A</v>
      </c>
    </row>
    <row r="177" spans="2:10" x14ac:dyDescent="0.3">
      <c r="B177" s="23" t="s">
        <v>48</v>
      </c>
      <c r="C177" s="23" t="str">
        <f t="shared" si="9"/>
        <v>HIV/AIDS Medicaid Only</v>
      </c>
      <c r="D177" s="23" t="s">
        <v>23</v>
      </c>
      <c r="E177" s="23" t="s">
        <v>58</v>
      </c>
      <c r="F177" s="88"/>
      <c r="G177" s="88"/>
      <c r="H177" s="88"/>
      <c r="I177" s="88"/>
      <c r="J177" s="8" t="e">
        <f>Data!Y181</f>
        <v>#N/A</v>
      </c>
    </row>
    <row r="178" spans="2:10" x14ac:dyDescent="0.3">
      <c r="B178" s="23" t="s">
        <v>48</v>
      </c>
      <c r="C178" s="23" t="str">
        <f t="shared" si="9"/>
        <v>HIV/AIDS Dual Eligible</v>
      </c>
      <c r="D178" s="23" t="s">
        <v>22</v>
      </c>
      <c r="E178" s="23" t="s">
        <v>58</v>
      </c>
      <c r="F178" s="88"/>
      <c r="G178" s="88"/>
      <c r="H178" s="88"/>
      <c r="I178" s="88"/>
      <c r="J178" s="8" t="e">
        <f>Data!Y182</f>
        <v>#N/A</v>
      </c>
    </row>
    <row r="179" spans="2:10" x14ac:dyDescent="0.3">
      <c r="B179" s="23" t="s">
        <v>48</v>
      </c>
      <c r="C179" s="23" t="str">
        <f t="shared" si="9"/>
        <v>HIV/AIDS Dual Eligible</v>
      </c>
      <c r="D179" s="23" t="s">
        <v>23</v>
      </c>
      <c r="E179" s="23" t="s">
        <v>58</v>
      </c>
      <c r="F179" s="88"/>
      <c r="G179" s="88"/>
      <c r="H179" s="88"/>
      <c r="I179" s="88"/>
      <c r="J179" s="8" t="e">
        <f>Data!Y183</f>
        <v>#N/A</v>
      </c>
    </row>
    <row r="180" spans="2:10" x14ac:dyDescent="0.3">
      <c r="B180" s="23" t="s">
        <v>48</v>
      </c>
      <c r="C180" s="23" t="str">
        <f t="shared" si="9"/>
        <v>LTC Medicaid Only</v>
      </c>
      <c r="D180" s="23" t="s">
        <v>17</v>
      </c>
      <c r="E180" s="23" t="s">
        <v>58</v>
      </c>
      <c r="F180" s="88"/>
      <c r="G180" s="88"/>
      <c r="H180" s="88"/>
      <c r="I180" s="88"/>
      <c r="J180" s="8" t="e">
        <f>Data!Y184</f>
        <v>#N/A</v>
      </c>
    </row>
    <row r="181" spans="2:10" x14ac:dyDescent="0.3">
      <c r="B181" s="23" t="s">
        <v>48</v>
      </c>
      <c r="C181" s="23" t="str">
        <f t="shared" si="9"/>
        <v>LTC Medicaid Only</v>
      </c>
      <c r="D181" s="23" t="s">
        <v>18</v>
      </c>
      <c r="E181" s="23" t="s">
        <v>58</v>
      </c>
      <c r="F181" s="88"/>
      <c r="G181" s="88"/>
      <c r="H181" s="88"/>
      <c r="I181" s="88"/>
      <c r="J181" s="8" t="e">
        <f>Data!Y185</f>
        <v>#N/A</v>
      </c>
    </row>
    <row r="182" spans="2:10" x14ac:dyDescent="0.3">
      <c r="B182" s="23" t="s">
        <v>48</v>
      </c>
      <c r="C182" s="23" t="str">
        <f t="shared" si="9"/>
        <v>LTC Medicaid Only</v>
      </c>
      <c r="D182" s="23" t="s">
        <v>19</v>
      </c>
      <c r="E182" s="23" t="s">
        <v>58</v>
      </c>
      <c r="F182" s="88"/>
      <c r="G182" s="88"/>
      <c r="H182" s="88"/>
      <c r="I182" s="88"/>
      <c r="J182" s="8" t="e">
        <f>Data!Y186</f>
        <v>#N/A</v>
      </c>
    </row>
    <row r="183" spans="2:10" x14ac:dyDescent="0.3">
      <c r="B183" s="23" t="s">
        <v>48</v>
      </c>
      <c r="C183" s="23" t="str">
        <f t="shared" si="9"/>
        <v>LTC Dual Eligible</v>
      </c>
      <c r="D183" s="23" t="s">
        <v>17</v>
      </c>
      <c r="E183" s="23" t="s">
        <v>58</v>
      </c>
      <c r="F183" s="88"/>
      <c r="G183" s="88"/>
      <c r="H183" s="88"/>
      <c r="I183" s="88"/>
      <c r="J183" s="8" t="e">
        <f>Data!Y187</f>
        <v>#N/A</v>
      </c>
    </row>
    <row r="184" spans="2:10" x14ac:dyDescent="0.3">
      <c r="B184" s="23" t="s">
        <v>48</v>
      </c>
      <c r="C184" s="23" t="str">
        <f t="shared" si="9"/>
        <v>LTC Dual Eligible</v>
      </c>
      <c r="D184" s="23" t="s">
        <v>18</v>
      </c>
      <c r="E184" s="23" t="s">
        <v>58</v>
      </c>
      <c r="F184" s="88"/>
      <c r="G184" s="88"/>
      <c r="H184" s="88"/>
      <c r="I184" s="88"/>
      <c r="J184" s="8" t="e">
        <f>Data!Y188</f>
        <v>#N/A</v>
      </c>
    </row>
    <row r="185" spans="2:10" x14ac:dyDescent="0.3">
      <c r="B185" s="23" t="s">
        <v>48</v>
      </c>
      <c r="C185" s="23" t="str">
        <f t="shared" si="9"/>
        <v>LTC Dual Eligible</v>
      </c>
      <c r="D185" s="23" t="s">
        <v>19</v>
      </c>
      <c r="E185" s="23" t="s">
        <v>58</v>
      </c>
      <c r="F185" s="88"/>
      <c r="G185" s="88"/>
      <c r="H185" s="88"/>
      <c r="I185" s="88"/>
      <c r="J185" s="8" t="e">
        <f>Data!Y189</f>
        <v>#N/A</v>
      </c>
    </row>
    <row r="186" spans="2:10" x14ac:dyDescent="0.3">
      <c r="B186" s="23" t="s">
        <v>48</v>
      </c>
      <c r="C186" s="23" t="str">
        <f t="shared" si="9"/>
        <v>All Other Plan - Private Duty Nursing</v>
      </c>
      <c r="D186" s="23" t="s">
        <v>28</v>
      </c>
      <c r="E186" s="23" t="s">
        <v>58</v>
      </c>
      <c r="F186" s="88"/>
      <c r="G186" s="88"/>
      <c r="H186" s="88"/>
      <c r="I186" s="88"/>
      <c r="J186" s="8" t="e">
        <f>Data!Y190</f>
        <v>#N/A</v>
      </c>
    </row>
    <row r="187" spans="2:10" x14ac:dyDescent="0.3">
      <c r="B187" s="23" t="s">
        <v>48</v>
      </c>
      <c r="C187" s="24" t="str">
        <f t="shared" si="9"/>
        <v>Maternity Kick Payment</v>
      </c>
      <c r="D187" s="24" t="s">
        <v>33</v>
      </c>
      <c r="E187" s="24" t="s">
        <v>58</v>
      </c>
      <c r="F187" s="89"/>
      <c r="G187" s="89"/>
      <c r="H187" s="89"/>
      <c r="I187" s="89"/>
      <c r="J187" s="9" t="e">
        <f>Data!Y191</f>
        <v>#N/A</v>
      </c>
    </row>
    <row r="188" spans="2:10" x14ac:dyDescent="0.3">
      <c r="B188" s="22" t="s">
        <v>47</v>
      </c>
      <c r="C188" s="22" t="str">
        <f t="shared" si="9"/>
        <v>HCBS</v>
      </c>
      <c r="D188" s="22" t="s">
        <v>33</v>
      </c>
      <c r="E188" s="22" t="s">
        <v>58</v>
      </c>
      <c r="F188" s="90"/>
      <c r="G188" s="90"/>
      <c r="H188" s="90"/>
      <c r="I188" s="90"/>
      <c r="J188" s="20" t="e">
        <f>Data!Y192</f>
        <v>#N/A</v>
      </c>
    </row>
    <row r="189" spans="2:10" x14ac:dyDescent="0.3">
      <c r="B189" s="24" t="s">
        <v>47</v>
      </c>
      <c r="C189" s="24" t="str">
        <f t="shared" si="9"/>
        <v>Non-HCBS</v>
      </c>
      <c r="D189" s="24" t="s">
        <v>33</v>
      </c>
      <c r="E189" s="24" t="s">
        <v>58</v>
      </c>
      <c r="F189" s="91"/>
      <c r="G189" s="91"/>
      <c r="H189" s="91"/>
      <c r="I189" s="91"/>
      <c r="J189" s="46" t="e">
        <f>Data!Y193</f>
        <v>#N/A</v>
      </c>
    </row>
    <row r="190" spans="2:10" x14ac:dyDescent="0.3">
      <c r="B190" s="22" t="s">
        <v>48</v>
      </c>
      <c r="C190" s="22" t="str">
        <f t="shared" si="9"/>
        <v>TANF Non-SMI</v>
      </c>
      <c r="D190" s="22" t="s">
        <v>5</v>
      </c>
      <c r="E190" s="23" t="s">
        <v>59</v>
      </c>
      <c r="F190" s="88"/>
      <c r="G190" s="88"/>
      <c r="H190" s="88"/>
      <c r="I190" s="88"/>
      <c r="J190" s="8" t="e">
        <f>Data!Y194</f>
        <v>#N/A</v>
      </c>
    </row>
    <row r="191" spans="2:10" x14ac:dyDescent="0.3">
      <c r="B191" s="23" t="s">
        <v>48</v>
      </c>
      <c r="C191" s="23" t="str">
        <f t="shared" si="9"/>
        <v>TANF Non-SMI</v>
      </c>
      <c r="D191" s="23" t="s">
        <v>6</v>
      </c>
      <c r="E191" s="23" t="s">
        <v>59</v>
      </c>
      <c r="F191" s="88"/>
      <c r="G191" s="88"/>
      <c r="H191" s="88"/>
      <c r="I191" s="88"/>
      <c r="J191" s="8" t="e">
        <f>Data!Y195</f>
        <v>#N/A</v>
      </c>
    </row>
    <row r="192" spans="2:10" x14ac:dyDescent="0.3">
      <c r="B192" s="23" t="s">
        <v>48</v>
      </c>
      <c r="C192" s="23" t="str">
        <f t="shared" si="9"/>
        <v>TANF Non-SMI</v>
      </c>
      <c r="D192" s="23" t="s">
        <v>7</v>
      </c>
      <c r="E192" s="23" t="s">
        <v>59</v>
      </c>
      <c r="F192" s="88"/>
      <c r="G192" s="88"/>
      <c r="H192" s="88"/>
      <c r="I192" s="88"/>
      <c r="J192" s="8" t="e">
        <f>Data!Y196</f>
        <v>#N/A</v>
      </c>
    </row>
    <row r="193" spans="2:10" x14ac:dyDescent="0.3">
      <c r="B193" s="23" t="s">
        <v>48</v>
      </c>
      <c r="C193" s="23" t="str">
        <f t="shared" si="9"/>
        <v>TANF Non-SMI</v>
      </c>
      <c r="D193" s="23" t="s">
        <v>8</v>
      </c>
      <c r="E193" s="23" t="s">
        <v>59</v>
      </c>
      <c r="F193" s="88"/>
      <c r="G193" s="88"/>
      <c r="H193" s="88"/>
      <c r="I193" s="88"/>
      <c r="J193" s="8" t="e">
        <f>Data!Y197</f>
        <v>#N/A</v>
      </c>
    </row>
    <row r="194" spans="2:10" x14ac:dyDescent="0.3">
      <c r="B194" s="23" t="s">
        <v>48</v>
      </c>
      <c r="C194" s="23" t="str">
        <f t="shared" si="9"/>
        <v>TANF Non-SMI</v>
      </c>
      <c r="D194" s="23" t="s">
        <v>9</v>
      </c>
      <c r="E194" s="23" t="s">
        <v>59</v>
      </c>
      <c r="F194" s="88"/>
      <c r="G194" s="88"/>
      <c r="H194" s="88"/>
      <c r="I194" s="88"/>
      <c r="J194" s="8" t="e">
        <f>Data!Y198</f>
        <v>#N/A</v>
      </c>
    </row>
    <row r="195" spans="2:10" x14ac:dyDescent="0.3">
      <c r="B195" s="23" t="s">
        <v>48</v>
      </c>
      <c r="C195" s="23" t="str">
        <f t="shared" si="9"/>
        <v>TANF Non-SMI</v>
      </c>
      <c r="D195" s="23" t="s">
        <v>10</v>
      </c>
      <c r="E195" s="23" t="s">
        <v>59</v>
      </c>
      <c r="F195" s="88"/>
      <c r="G195" s="88"/>
      <c r="H195" s="88"/>
      <c r="I195" s="88"/>
      <c r="J195" s="8" t="e">
        <f>Data!Y199</f>
        <v>#N/A</v>
      </c>
    </row>
    <row r="196" spans="2:10" x14ac:dyDescent="0.3">
      <c r="B196" s="23" t="s">
        <v>48</v>
      </c>
      <c r="C196" s="23" t="str">
        <f t="shared" si="9"/>
        <v>TANF SMI</v>
      </c>
      <c r="D196" s="23" t="s">
        <v>12</v>
      </c>
      <c r="E196" s="23" t="s">
        <v>59</v>
      </c>
      <c r="F196" s="88"/>
      <c r="G196" s="88"/>
      <c r="H196" s="88"/>
      <c r="I196" s="88"/>
      <c r="J196" s="8" t="e">
        <f>Data!Y200</f>
        <v>#N/A</v>
      </c>
    </row>
    <row r="197" spans="2:10" x14ac:dyDescent="0.3">
      <c r="B197" s="23" t="s">
        <v>48</v>
      </c>
      <c r="C197" s="23" t="str">
        <f t="shared" si="9"/>
        <v>TANF SMI</v>
      </c>
      <c r="D197" s="23" t="s">
        <v>8</v>
      </c>
      <c r="E197" s="23" t="s">
        <v>59</v>
      </c>
      <c r="F197" s="88"/>
      <c r="G197" s="88"/>
      <c r="H197" s="88"/>
      <c r="I197" s="88"/>
      <c r="J197" s="8" t="e">
        <f>Data!Y201</f>
        <v>#N/A</v>
      </c>
    </row>
    <row r="198" spans="2:10" x14ac:dyDescent="0.3">
      <c r="B198" s="23" t="s">
        <v>48</v>
      </c>
      <c r="C198" s="23" t="str">
        <f t="shared" si="9"/>
        <v>TANF SMI</v>
      </c>
      <c r="D198" s="23" t="s">
        <v>9</v>
      </c>
      <c r="E198" s="23" t="s">
        <v>59</v>
      </c>
      <c r="F198" s="88"/>
      <c r="G198" s="88"/>
      <c r="H198" s="88"/>
      <c r="I198" s="88"/>
      <c r="J198" s="8" t="e">
        <f>Data!Y202</f>
        <v>#N/A</v>
      </c>
    </row>
    <row r="199" spans="2:10" x14ac:dyDescent="0.3">
      <c r="B199" s="23" t="s">
        <v>48</v>
      </c>
      <c r="C199" s="23" t="str">
        <f t="shared" si="9"/>
        <v>TANF SMI</v>
      </c>
      <c r="D199" s="23" t="s">
        <v>10</v>
      </c>
      <c r="E199" s="23" t="s">
        <v>59</v>
      </c>
      <c r="F199" s="88"/>
      <c r="G199" s="88"/>
      <c r="H199" s="88"/>
      <c r="I199" s="88"/>
      <c r="J199" s="8" t="e">
        <f>Data!Y203</f>
        <v>#N/A</v>
      </c>
    </row>
    <row r="200" spans="2:10" x14ac:dyDescent="0.3">
      <c r="B200" s="23" t="s">
        <v>48</v>
      </c>
      <c r="C200" s="23" t="str">
        <f t="shared" si="9"/>
        <v>SSI Medicaid Only Non-SMI</v>
      </c>
      <c r="D200" s="23" t="s">
        <v>5</v>
      </c>
      <c r="E200" s="23" t="s">
        <v>59</v>
      </c>
      <c r="F200" s="88"/>
      <c r="G200" s="88"/>
      <c r="H200" s="88"/>
      <c r="I200" s="88"/>
      <c r="J200" s="8" t="e">
        <f>Data!Y204</f>
        <v>#N/A</v>
      </c>
    </row>
    <row r="201" spans="2:10" x14ac:dyDescent="0.3">
      <c r="B201" s="23" t="s">
        <v>48</v>
      </c>
      <c r="C201" s="23" t="str">
        <f t="shared" si="9"/>
        <v>SSI Medicaid Only Non-SMI</v>
      </c>
      <c r="D201" s="23" t="s">
        <v>6</v>
      </c>
      <c r="E201" s="23" t="s">
        <v>59</v>
      </c>
      <c r="F201" s="88"/>
      <c r="G201" s="88"/>
      <c r="H201" s="88"/>
      <c r="I201" s="88"/>
      <c r="J201" s="8" t="e">
        <f>Data!Y205</f>
        <v>#N/A</v>
      </c>
    </row>
    <row r="202" spans="2:10" x14ac:dyDescent="0.3">
      <c r="B202" s="23" t="s">
        <v>48</v>
      </c>
      <c r="C202" s="23" t="str">
        <f t="shared" si="9"/>
        <v>SSI Medicaid Only Non-SMI</v>
      </c>
      <c r="D202" s="23" t="s">
        <v>7</v>
      </c>
      <c r="E202" s="23" t="s">
        <v>59</v>
      </c>
      <c r="F202" s="88"/>
      <c r="G202" s="88"/>
      <c r="H202" s="88"/>
      <c r="I202" s="88"/>
      <c r="J202" s="8" t="e">
        <f>Data!Y206</f>
        <v>#N/A</v>
      </c>
    </row>
    <row r="203" spans="2:10" x14ac:dyDescent="0.3">
      <c r="B203" s="23" t="s">
        <v>48</v>
      </c>
      <c r="C203" s="23" t="str">
        <f t="shared" si="9"/>
        <v>SSI Medicaid Only Non-SMI</v>
      </c>
      <c r="D203" s="23" t="s">
        <v>14</v>
      </c>
      <c r="E203" s="23" t="s">
        <v>59</v>
      </c>
      <c r="F203" s="88"/>
      <c r="G203" s="88"/>
      <c r="H203" s="88"/>
      <c r="I203" s="88"/>
      <c r="J203" s="8" t="e">
        <f>Data!Y207</f>
        <v>#N/A</v>
      </c>
    </row>
    <row r="204" spans="2:10" x14ac:dyDescent="0.3">
      <c r="B204" s="23" t="s">
        <v>48</v>
      </c>
      <c r="C204" s="23" t="str">
        <f t="shared" si="9"/>
        <v>SSI Medicaid Only SMI</v>
      </c>
      <c r="D204" s="23" t="s">
        <v>12</v>
      </c>
      <c r="E204" s="23" t="s">
        <v>59</v>
      </c>
      <c r="F204" s="88"/>
      <c r="G204" s="88"/>
      <c r="H204" s="88"/>
      <c r="I204" s="88"/>
      <c r="J204" s="8" t="e">
        <f>Data!Y208</f>
        <v>#N/A</v>
      </c>
    </row>
    <row r="205" spans="2:10" x14ac:dyDescent="0.3">
      <c r="B205" s="23" t="s">
        <v>48</v>
      </c>
      <c r="C205" s="23" t="str">
        <f t="shared" si="9"/>
        <v>SSI Medicaid Only SMI</v>
      </c>
      <c r="D205" s="23" t="s">
        <v>14</v>
      </c>
      <c r="E205" s="23" t="s">
        <v>59</v>
      </c>
      <c r="F205" s="88"/>
      <c r="G205" s="88"/>
      <c r="H205" s="88"/>
      <c r="I205" s="88"/>
      <c r="J205" s="8" t="e">
        <f>Data!Y209</f>
        <v>#N/A</v>
      </c>
    </row>
    <row r="206" spans="2:10" x14ac:dyDescent="0.3">
      <c r="B206" s="23" t="s">
        <v>48</v>
      </c>
      <c r="C206" s="23" t="str">
        <f t="shared" si="9"/>
        <v>SSI Dual Eligible</v>
      </c>
      <c r="D206" s="23" t="s">
        <v>17</v>
      </c>
      <c r="E206" s="23" t="s">
        <v>59</v>
      </c>
      <c r="F206" s="88"/>
      <c r="G206" s="88"/>
      <c r="H206" s="88"/>
      <c r="I206" s="88"/>
      <c r="J206" s="8" t="e">
        <f>Data!Y210</f>
        <v>#N/A</v>
      </c>
    </row>
    <row r="207" spans="2:10" x14ac:dyDescent="0.3">
      <c r="B207" s="23" t="s">
        <v>48</v>
      </c>
      <c r="C207" s="23" t="str">
        <f t="shared" si="9"/>
        <v>SSI Dual Eligible</v>
      </c>
      <c r="D207" s="23" t="s">
        <v>18</v>
      </c>
      <c r="E207" s="23" t="s">
        <v>59</v>
      </c>
      <c r="F207" s="88"/>
      <c r="G207" s="88"/>
      <c r="H207" s="88"/>
      <c r="I207" s="88"/>
      <c r="J207" s="8" t="e">
        <f>Data!Y211</f>
        <v>#N/A</v>
      </c>
    </row>
    <row r="208" spans="2:10" x14ac:dyDescent="0.3">
      <c r="B208" s="23" t="s">
        <v>48</v>
      </c>
      <c r="C208" s="23" t="str">
        <f t="shared" si="9"/>
        <v>SSI Dual Eligible</v>
      </c>
      <c r="D208" s="23" t="s">
        <v>19</v>
      </c>
      <c r="E208" s="23" t="s">
        <v>59</v>
      </c>
      <c r="F208" s="88"/>
      <c r="G208" s="88"/>
      <c r="H208" s="88"/>
      <c r="I208" s="88"/>
      <c r="J208" s="8" t="e">
        <f>Data!Y212</f>
        <v>#N/A</v>
      </c>
    </row>
    <row r="209" spans="2:10" x14ac:dyDescent="0.3">
      <c r="B209" s="23" t="s">
        <v>48</v>
      </c>
      <c r="C209" s="23" t="str">
        <f t="shared" si="9"/>
        <v>Child Welfare</v>
      </c>
      <c r="D209" s="23" t="s">
        <v>5</v>
      </c>
      <c r="E209" s="23" t="s">
        <v>59</v>
      </c>
      <c r="F209" s="88"/>
      <c r="G209" s="88"/>
      <c r="H209" s="88"/>
      <c r="I209" s="88"/>
      <c r="J209" s="8" t="e">
        <f>Data!Y213</f>
        <v>#N/A</v>
      </c>
    </row>
    <row r="210" spans="2:10" x14ac:dyDescent="0.3">
      <c r="B210" s="23" t="s">
        <v>48</v>
      </c>
      <c r="C210" s="23" t="str">
        <f t="shared" si="9"/>
        <v>Child Welfare</v>
      </c>
      <c r="D210" s="23" t="s">
        <v>6</v>
      </c>
      <c r="E210" s="23" t="s">
        <v>59</v>
      </c>
      <c r="F210" s="88"/>
      <c r="G210" s="88"/>
      <c r="H210" s="88"/>
      <c r="I210" s="88"/>
      <c r="J210" s="8" t="e">
        <f>Data!Y214</f>
        <v>#N/A</v>
      </c>
    </row>
    <row r="211" spans="2:10" x14ac:dyDescent="0.3">
      <c r="B211" s="23" t="s">
        <v>48</v>
      </c>
      <c r="C211" s="23" t="str">
        <f t="shared" si="9"/>
        <v>Child Welfare</v>
      </c>
      <c r="D211" s="23" t="s">
        <v>7</v>
      </c>
      <c r="E211" s="23" t="s">
        <v>59</v>
      </c>
      <c r="F211" s="88"/>
      <c r="G211" s="88"/>
      <c r="H211" s="88"/>
      <c r="I211" s="88"/>
      <c r="J211" s="8" t="e">
        <f>Data!Y215</f>
        <v>#N/A</v>
      </c>
    </row>
    <row r="212" spans="2:10" x14ac:dyDescent="0.3">
      <c r="B212" s="23" t="s">
        <v>48</v>
      </c>
      <c r="C212" s="23" t="str">
        <f t="shared" si="9"/>
        <v>Child Welfare</v>
      </c>
      <c r="D212" s="23" t="s">
        <v>14</v>
      </c>
      <c r="E212" s="23" t="s">
        <v>59</v>
      </c>
      <c r="F212" s="88"/>
      <c r="G212" s="88"/>
      <c r="H212" s="88"/>
      <c r="I212" s="88"/>
      <c r="J212" s="8" t="e">
        <f>Data!Y216</f>
        <v>#N/A</v>
      </c>
    </row>
    <row r="213" spans="2:10" x14ac:dyDescent="0.3">
      <c r="B213" s="23" t="s">
        <v>48</v>
      </c>
      <c r="C213" s="23" t="str">
        <f t="shared" si="9"/>
        <v>HIV/AIDS Medicaid Only</v>
      </c>
      <c r="D213" s="23" t="s">
        <v>22</v>
      </c>
      <c r="E213" s="23" t="s">
        <v>59</v>
      </c>
      <c r="F213" s="88"/>
      <c r="G213" s="88"/>
      <c r="H213" s="88"/>
      <c r="I213" s="88"/>
      <c r="J213" s="8" t="e">
        <f>Data!Y217</f>
        <v>#N/A</v>
      </c>
    </row>
    <row r="214" spans="2:10" x14ac:dyDescent="0.3">
      <c r="B214" s="23" t="s">
        <v>48</v>
      </c>
      <c r="C214" s="23" t="str">
        <f t="shared" si="9"/>
        <v>HIV/AIDS Medicaid Only</v>
      </c>
      <c r="D214" s="23" t="s">
        <v>23</v>
      </c>
      <c r="E214" s="23" t="s">
        <v>59</v>
      </c>
      <c r="F214" s="88"/>
      <c r="G214" s="88"/>
      <c r="H214" s="88"/>
      <c r="I214" s="88"/>
      <c r="J214" s="8" t="e">
        <f>Data!Y218</f>
        <v>#N/A</v>
      </c>
    </row>
    <row r="215" spans="2:10" x14ac:dyDescent="0.3">
      <c r="B215" s="23" t="s">
        <v>48</v>
      </c>
      <c r="C215" s="23" t="str">
        <f t="shared" si="9"/>
        <v>HIV/AIDS Dual Eligible</v>
      </c>
      <c r="D215" s="23" t="s">
        <v>22</v>
      </c>
      <c r="E215" s="23" t="s">
        <v>59</v>
      </c>
      <c r="F215" s="88"/>
      <c r="G215" s="88"/>
      <c r="H215" s="88"/>
      <c r="I215" s="88"/>
      <c r="J215" s="8" t="e">
        <f>Data!Y219</f>
        <v>#N/A</v>
      </c>
    </row>
    <row r="216" spans="2:10" x14ac:dyDescent="0.3">
      <c r="B216" s="23" t="s">
        <v>48</v>
      </c>
      <c r="C216" s="23" t="str">
        <f t="shared" si="9"/>
        <v>HIV/AIDS Dual Eligible</v>
      </c>
      <c r="D216" s="23" t="s">
        <v>23</v>
      </c>
      <c r="E216" s="23" t="s">
        <v>59</v>
      </c>
      <c r="F216" s="88"/>
      <c r="G216" s="88"/>
      <c r="H216" s="88"/>
      <c r="I216" s="88"/>
      <c r="J216" s="8" t="e">
        <f>Data!Y220</f>
        <v>#N/A</v>
      </c>
    </row>
    <row r="217" spans="2:10" x14ac:dyDescent="0.3">
      <c r="B217" s="23" t="s">
        <v>48</v>
      </c>
      <c r="C217" s="23" t="str">
        <f t="shared" si="9"/>
        <v>LTC Medicaid Only</v>
      </c>
      <c r="D217" s="23" t="s">
        <v>17</v>
      </c>
      <c r="E217" s="23" t="s">
        <v>59</v>
      </c>
      <c r="F217" s="88"/>
      <c r="G217" s="88"/>
      <c r="H217" s="88"/>
      <c r="I217" s="88"/>
      <c r="J217" s="8" t="e">
        <f>Data!Y221</f>
        <v>#N/A</v>
      </c>
    </row>
    <row r="218" spans="2:10" x14ac:dyDescent="0.3">
      <c r="B218" s="23" t="s">
        <v>48</v>
      </c>
      <c r="C218" s="23" t="str">
        <f t="shared" si="9"/>
        <v>LTC Medicaid Only</v>
      </c>
      <c r="D218" s="23" t="s">
        <v>18</v>
      </c>
      <c r="E218" s="23" t="s">
        <v>59</v>
      </c>
      <c r="F218" s="88"/>
      <c r="G218" s="88"/>
      <c r="H218" s="88"/>
      <c r="I218" s="88"/>
      <c r="J218" s="8" t="e">
        <f>Data!Y222</f>
        <v>#N/A</v>
      </c>
    </row>
    <row r="219" spans="2:10" x14ac:dyDescent="0.3">
      <c r="B219" s="23" t="s">
        <v>48</v>
      </c>
      <c r="C219" s="23" t="str">
        <f t="shared" si="9"/>
        <v>LTC Medicaid Only</v>
      </c>
      <c r="D219" s="23" t="s">
        <v>19</v>
      </c>
      <c r="E219" s="23" t="s">
        <v>59</v>
      </c>
      <c r="F219" s="88"/>
      <c r="G219" s="88"/>
      <c r="H219" s="88"/>
      <c r="I219" s="88"/>
      <c r="J219" s="8" t="e">
        <f>Data!Y223</f>
        <v>#N/A</v>
      </c>
    </row>
    <row r="220" spans="2:10" x14ac:dyDescent="0.3">
      <c r="B220" s="23" t="s">
        <v>48</v>
      </c>
      <c r="C220" s="23" t="str">
        <f t="shared" si="9"/>
        <v>LTC Dual Eligible</v>
      </c>
      <c r="D220" s="23" t="s">
        <v>17</v>
      </c>
      <c r="E220" s="23" t="s">
        <v>59</v>
      </c>
      <c r="F220" s="88"/>
      <c r="G220" s="88"/>
      <c r="H220" s="88"/>
      <c r="I220" s="88"/>
      <c r="J220" s="8" t="e">
        <f>Data!Y224</f>
        <v>#N/A</v>
      </c>
    </row>
    <row r="221" spans="2:10" x14ac:dyDescent="0.3">
      <c r="B221" s="23" t="s">
        <v>48</v>
      </c>
      <c r="C221" s="23" t="str">
        <f t="shared" si="9"/>
        <v>LTC Dual Eligible</v>
      </c>
      <c r="D221" s="23" t="s">
        <v>18</v>
      </c>
      <c r="E221" s="23" t="s">
        <v>59</v>
      </c>
      <c r="F221" s="88"/>
      <c r="G221" s="88"/>
      <c r="H221" s="88"/>
      <c r="I221" s="88"/>
      <c r="J221" s="8" t="e">
        <f>Data!Y225</f>
        <v>#N/A</v>
      </c>
    </row>
    <row r="222" spans="2:10" x14ac:dyDescent="0.3">
      <c r="B222" s="23" t="s">
        <v>48</v>
      </c>
      <c r="C222" s="23" t="str">
        <f t="shared" si="9"/>
        <v>LTC Dual Eligible</v>
      </c>
      <c r="D222" s="23" t="s">
        <v>19</v>
      </c>
      <c r="E222" s="23" t="s">
        <v>59</v>
      </c>
      <c r="F222" s="88"/>
      <c r="G222" s="88"/>
      <c r="H222" s="88"/>
      <c r="I222" s="88"/>
      <c r="J222" s="8" t="e">
        <f>Data!Y226</f>
        <v>#N/A</v>
      </c>
    </row>
    <row r="223" spans="2:10" x14ac:dyDescent="0.3">
      <c r="B223" s="23" t="s">
        <v>48</v>
      </c>
      <c r="C223" s="23" t="str">
        <f t="shared" si="9"/>
        <v>All Other Plan - Private Duty Nursing</v>
      </c>
      <c r="D223" s="23" t="s">
        <v>28</v>
      </c>
      <c r="E223" s="23" t="s">
        <v>59</v>
      </c>
      <c r="F223" s="88"/>
      <c r="G223" s="88"/>
      <c r="H223" s="88"/>
      <c r="I223" s="88"/>
      <c r="J223" s="8" t="e">
        <f>Data!Y227</f>
        <v>#N/A</v>
      </c>
    </row>
    <row r="224" spans="2:10" x14ac:dyDescent="0.3">
      <c r="B224" s="23" t="s">
        <v>48</v>
      </c>
      <c r="C224" s="24" t="str">
        <f t="shared" si="9"/>
        <v>Maternity Kick Payment</v>
      </c>
      <c r="D224" s="24" t="s">
        <v>33</v>
      </c>
      <c r="E224" s="24" t="s">
        <v>59</v>
      </c>
      <c r="F224" s="89"/>
      <c r="G224" s="89"/>
      <c r="H224" s="89"/>
      <c r="I224" s="89"/>
      <c r="J224" s="9" t="e">
        <f>Data!Y228</f>
        <v>#N/A</v>
      </c>
    </row>
    <row r="225" spans="2:10" x14ac:dyDescent="0.3">
      <c r="B225" s="22" t="s">
        <v>47</v>
      </c>
      <c r="C225" s="22" t="str">
        <f t="shared" si="9"/>
        <v>HCBS</v>
      </c>
      <c r="D225" s="22" t="s">
        <v>33</v>
      </c>
      <c r="E225" s="22" t="s">
        <v>59</v>
      </c>
      <c r="F225" s="90"/>
      <c r="G225" s="90"/>
      <c r="H225" s="90"/>
      <c r="I225" s="90"/>
      <c r="J225" s="20" t="e">
        <f>Data!Y229</f>
        <v>#N/A</v>
      </c>
    </row>
    <row r="226" spans="2:10" x14ac:dyDescent="0.3">
      <c r="B226" s="24" t="s">
        <v>47</v>
      </c>
      <c r="C226" s="24" t="str">
        <f t="shared" si="9"/>
        <v>Non-HCBS</v>
      </c>
      <c r="D226" s="24" t="s">
        <v>33</v>
      </c>
      <c r="E226" s="24" t="s">
        <v>59</v>
      </c>
      <c r="F226" s="91"/>
      <c r="G226" s="91"/>
      <c r="H226" s="91"/>
      <c r="I226" s="91"/>
      <c r="J226" s="46" t="e">
        <f>Data!Y230</f>
        <v>#N/A</v>
      </c>
    </row>
    <row r="227" spans="2:10" x14ac:dyDescent="0.3">
      <c r="B227" s="22" t="s">
        <v>48</v>
      </c>
      <c r="C227" s="22" t="str">
        <f t="shared" si="9"/>
        <v>TANF Non-SMI</v>
      </c>
      <c r="D227" s="22" t="s">
        <v>5</v>
      </c>
      <c r="E227" s="23" t="s">
        <v>60</v>
      </c>
      <c r="F227" s="88"/>
      <c r="G227" s="88"/>
      <c r="H227" s="88"/>
      <c r="I227" s="88"/>
      <c r="J227" s="8" t="e">
        <f>Data!Y231</f>
        <v>#N/A</v>
      </c>
    </row>
    <row r="228" spans="2:10" x14ac:dyDescent="0.3">
      <c r="B228" s="23" t="s">
        <v>48</v>
      </c>
      <c r="C228" s="23" t="str">
        <f t="shared" si="9"/>
        <v>TANF Non-SMI</v>
      </c>
      <c r="D228" s="23" t="s">
        <v>6</v>
      </c>
      <c r="E228" s="23" t="s">
        <v>60</v>
      </c>
      <c r="F228" s="88"/>
      <c r="G228" s="88"/>
      <c r="H228" s="88"/>
      <c r="I228" s="88"/>
      <c r="J228" s="8" t="e">
        <f>Data!Y232</f>
        <v>#N/A</v>
      </c>
    </row>
    <row r="229" spans="2:10" x14ac:dyDescent="0.3">
      <c r="B229" s="23" t="s">
        <v>48</v>
      </c>
      <c r="C229" s="23" t="str">
        <f t="shared" si="9"/>
        <v>TANF Non-SMI</v>
      </c>
      <c r="D229" s="23" t="s">
        <v>7</v>
      </c>
      <c r="E229" s="23" t="s">
        <v>60</v>
      </c>
      <c r="F229" s="88"/>
      <c r="G229" s="88"/>
      <c r="H229" s="88"/>
      <c r="I229" s="88"/>
      <c r="J229" s="8" t="e">
        <f>Data!Y233</f>
        <v>#N/A</v>
      </c>
    </row>
    <row r="230" spans="2:10" x14ac:dyDescent="0.3">
      <c r="B230" s="23" t="s">
        <v>48</v>
      </c>
      <c r="C230" s="23" t="str">
        <f t="shared" si="9"/>
        <v>TANF Non-SMI</v>
      </c>
      <c r="D230" s="23" t="s">
        <v>8</v>
      </c>
      <c r="E230" s="23" t="s">
        <v>60</v>
      </c>
      <c r="F230" s="88"/>
      <c r="G230" s="88"/>
      <c r="H230" s="88"/>
      <c r="I230" s="88"/>
      <c r="J230" s="8" t="e">
        <f>Data!Y234</f>
        <v>#N/A</v>
      </c>
    </row>
    <row r="231" spans="2:10" x14ac:dyDescent="0.3">
      <c r="B231" s="23" t="s">
        <v>48</v>
      </c>
      <c r="C231" s="23" t="str">
        <f t="shared" si="9"/>
        <v>TANF Non-SMI</v>
      </c>
      <c r="D231" s="23" t="s">
        <v>9</v>
      </c>
      <c r="E231" s="23" t="s">
        <v>60</v>
      </c>
      <c r="F231" s="88"/>
      <c r="G231" s="88"/>
      <c r="H231" s="88"/>
      <c r="I231" s="88"/>
      <c r="J231" s="8" t="e">
        <f>Data!Y235</f>
        <v>#N/A</v>
      </c>
    </row>
    <row r="232" spans="2:10" x14ac:dyDescent="0.3">
      <c r="B232" s="23" t="s">
        <v>48</v>
      </c>
      <c r="C232" s="23" t="str">
        <f t="shared" si="9"/>
        <v>TANF Non-SMI</v>
      </c>
      <c r="D232" s="23" t="s">
        <v>10</v>
      </c>
      <c r="E232" s="23" t="s">
        <v>60</v>
      </c>
      <c r="F232" s="88"/>
      <c r="G232" s="88"/>
      <c r="H232" s="88"/>
      <c r="I232" s="88"/>
      <c r="J232" s="8" t="e">
        <f>Data!Y236</f>
        <v>#N/A</v>
      </c>
    </row>
    <row r="233" spans="2:10" x14ac:dyDescent="0.3">
      <c r="B233" s="23" t="s">
        <v>48</v>
      </c>
      <c r="C233" s="23" t="str">
        <f t="shared" si="9"/>
        <v>TANF SMI</v>
      </c>
      <c r="D233" s="23" t="s">
        <v>12</v>
      </c>
      <c r="E233" s="23" t="s">
        <v>60</v>
      </c>
      <c r="F233" s="88"/>
      <c r="G233" s="88"/>
      <c r="H233" s="88"/>
      <c r="I233" s="88"/>
      <c r="J233" s="8" t="e">
        <f>Data!Y237</f>
        <v>#N/A</v>
      </c>
    </row>
    <row r="234" spans="2:10" x14ac:dyDescent="0.3">
      <c r="B234" s="23" t="s">
        <v>48</v>
      </c>
      <c r="C234" s="23" t="str">
        <f t="shared" si="9"/>
        <v>TANF SMI</v>
      </c>
      <c r="D234" s="23" t="s">
        <v>8</v>
      </c>
      <c r="E234" s="23" t="s">
        <v>60</v>
      </c>
      <c r="F234" s="88"/>
      <c r="G234" s="88"/>
      <c r="H234" s="88"/>
      <c r="I234" s="88"/>
      <c r="J234" s="8" t="e">
        <f>Data!Y238</f>
        <v>#N/A</v>
      </c>
    </row>
    <row r="235" spans="2:10" x14ac:dyDescent="0.3">
      <c r="B235" s="23" t="s">
        <v>48</v>
      </c>
      <c r="C235" s="23" t="str">
        <f t="shared" ref="C235:C298" si="10">C198</f>
        <v>TANF SMI</v>
      </c>
      <c r="D235" s="23" t="s">
        <v>9</v>
      </c>
      <c r="E235" s="23" t="s">
        <v>60</v>
      </c>
      <c r="F235" s="88"/>
      <c r="G235" s="88"/>
      <c r="H235" s="88"/>
      <c r="I235" s="88"/>
      <c r="J235" s="8" t="e">
        <f>Data!Y239</f>
        <v>#N/A</v>
      </c>
    </row>
    <row r="236" spans="2:10" x14ac:dyDescent="0.3">
      <c r="B236" s="23" t="s">
        <v>48</v>
      </c>
      <c r="C236" s="23" t="str">
        <f t="shared" si="10"/>
        <v>TANF SMI</v>
      </c>
      <c r="D236" s="23" t="s">
        <v>10</v>
      </c>
      <c r="E236" s="23" t="s">
        <v>60</v>
      </c>
      <c r="F236" s="88"/>
      <c r="G236" s="88"/>
      <c r="H236" s="88"/>
      <c r="I236" s="88"/>
      <c r="J236" s="8" t="e">
        <f>Data!Y240</f>
        <v>#N/A</v>
      </c>
    </row>
    <row r="237" spans="2:10" x14ac:dyDescent="0.3">
      <c r="B237" s="23" t="s">
        <v>48</v>
      </c>
      <c r="C237" s="23" t="str">
        <f t="shared" si="10"/>
        <v>SSI Medicaid Only Non-SMI</v>
      </c>
      <c r="D237" s="23" t="s">
        <v>5</v>
      </c>
      <c r="E237" s="23" t="s">
        <v>60</v>
      </c>
      <c r="F237" s="88"/>
      <c r="G237" s="88"/>
      <c r="H237" s="88"/>
      <c r="I237" s="88"/>
      <c r="J237" s="8" t="e">
        <f>Data!Y241</f>
        <v>#N/A</v>
      </c>
    </row>
    <row r="238" spans="2:10" x14ac:dyDescent="0.3">
      <c r="B238" s="23" t="s">
        <v>48</v>
      </c>
      <c r="C238" s="23" t="str">
        <f t="shared" si="10"/>
        <v>SSI Medicaid Only Non-SMI</v>
      </c>
      <c r="D238" s="23" t="s">
        <v>6</v>
      </c>
      <c r="E238" s="23" t="s">
        <v>60</v>
      </c>
      <c r="F238" s="88"/>
      <c r="G238" s="88"/>
      <c r="H238" s="88"/>
      <c r="I238" s="88"/>
      <c r="J238" s="8" t="e">
        <f>Data!Y242</f>
        <v>#N/A</v>
      </c>
    </row>
    <row r="239" spans="2:10" x14ac:dyDescent="0.3">
      <c r="B239" s="23" t="s">
        <v>48</v>
      </c>
      <c r="C239" s="23" t="str">
        <f t="shared" si="10"/>
        <v>SSI Medicaid Only Non-SMI</v>
      </c>
      <c r="D239" s="23" t="s">
        <v>7</v>
      </c>
      <c r="E239" s="23" t="s">
        <v>60</v>
      </c>
      <c r="F239" s="88"/>
      <c r="G239" s="88"/>
      <c r="H239" s="88"/>
      <c r="I239" s="88"/>
      <c r="J239" s="8" t="e">
        <f>Data!Y243</f>
        <v>#N/A</v>
      </c>
    </row>
    <row r="240" spans="2:10" x14ac:dyDescent="0.3">
      <c r="B240" s="23" t="s">
        <v>48</v>
      </c>
      <c r="C240" s="23" t="str">
        <f t="shared" si="10"/>
        <v>SSI Medicaid Only Non-SMI</v>
      </c>
      <c r="D240" s="23" t="s">
        <v>14</v>
      </c>
      <c r="E240" s="23" t="s">
        <v>60</v>
      </c>
      <c r="F240" s="88"/>
      <c r="G240" s="88"/>
      <c r="H240" s="88"/>
      <c r="I240" s="88"/>
      <c r="J240" s="8" t="e">
        <f>Data!Y244</f>
        <v>#N/A</v>
      </c>
    </row>
    <row r="241" spans="2:10" x14ac:dyDescent="0.3">
      <c r="B241" s="23" t="s">
        <v>48</v>
      </c>
      <c r="C241" s="23" t="str">
        <f t="shared" si="10"/>
        <v>SSI Medicaid Only SMI</v>
      </c>
      <c r="D241" s="23" t="s">
        <v>12</v>
      </c>
      <c r="E241" s="23" t="s">
        <v>60</v>
      </c>
      <c r="F241" s="88"/>
      <c r="G241" s="88"/>
      <c r="H241" s="88"/>
      <c r="I241" s="88"/>
      <c r="J241" s="8" t="e">
        <f>Data!Y245</f>
        <v>#N/A</v>
      </c>
    </row>
    <row r="242" spans="2:10" x14ac:dyDescent="0.3">
      <c r="B242" s="23" t="s">
        <v>48</v>
      </c>
      <c r="C242" s="23" t="str">
        <f t="shared" si="10"/>
        <v>SSI Medicaid Only SMI</v>
      </c>
      <c r="D242" s="23" t="s">
        <v>14</v>
      </c>
      <c r="E242" s="23" t="s">
        <v>60</v>
      </c>
      <c r="F242" s="88"/>
      <c r="G242" s="88"/>
      <c r="H242" s="88"/>
      <c r="I242" s="88"/>
      <c r="J242" s="8" t="e">
        <f>Data!Y246</f>
        <v>#N/A</v>
      </c>
    </row>
    <row r="243" spans="2:10" x14ac:dyDescent="0.3">
      <c r="B243" s="23" t="s">
        <v>48</v>
      </c>
      <c r="C243" s="23" t="str">
        <f t="shared" si="10"/>
        <v>SSI Dual Eligible</v>
      </c>
      <c r="D243" s="23" t="s">
        <v>17</v>
      </c>
      <c r="E243" s="23" t="s">
        <v>60</v>
      </c>
      <c r="F243" s="88"/>
      <c r="G243" s="88"/>
      <c r="H243" s="88"/>
      <c r="I243" s="88"/>
      <c r="J243" s="8" t="e">
        <f>Data!Y247</f>
        <v>#N/A</v>
      </c>
    </row>
    <row r="244" spans="2:10" x14ac:dyDescent="0.3">
      <c r="B244" s="23" t="s">
        <v>48</v>
      </c>
      <c r="C244" s="23" t="str">
        <f t="shared" si="10"/>
        <v>SSI Dual Eligible</v>
      </c>
      <c r="D244" s="23" t="s">
        <v>18</v>
      </c>
      <c r="E244" s="23" t="s">
        <v>60</v>
      </c>
      <c r="F244" s="88"/>
      <c r="G244" s="88"/>
      <c r="H244" s="88"/>
      <c r="I244" s="88"/>
      <c r="J244" s="8" t="e">
        <f>Data!Y248</f>
        <v>#N/A</v>
      </c>
    </row>
    <row r="245" spans="2:10" x14ac:dyDescent="0.3">
      <c r="B245" s="23" t="s">
        <v>48</v>
      </c>
      <c r="C245" s="23" t="str">
        <f t="shared" si="10"/>
        <v>SSI Dual Eligible</v>
      </c>
      <c r="D245" s="23" t="s">
        <v>19</v>
      </c>
      <c r="E245" s="23" t="s">
        <v>60</v>
      </c>
      <c r="F245" s="88"/>
      <c r="G245" s="88"/>
      <c r="H245" s="88"/>
      <c r="I245" s="88"/>
      <c r="J245" s="8" t="e">
        <f>Data!Y249</f>
        <v>#N/A</v>
      </c>
    </row>
    <row r="246" spans="2:10" x14ac:dyDescent="0.3">
      <c r="B246" s="23" t="s">
        <v>48</v>
      </c>
      <c r="C246" s="23" t="str">
        <f t="shared" si="10"/>
        <v>Child Welfare</v>
      </c>
      <c r="D246" s="23" t="s">
        <v>5</v>
      </c>
      <c r="E246" s="23" t="s">
        <v>60</v>
      </c>
      <c r="F246" s="88"/>
      <c r="G246" s="88"/>
      <c r="H246" s="88"/>
      <c r="I246" s="88"/>
      <c r="J246" s="8" t="e">
        <f>Data!Y250</f>
        <v>#N/A</v>
      </c>
    </row>
    <row r="247" spans="2:10" x14ac:dyDescent="0.3">
      <c r="B247" s="23" t="s">
        <v>48</v>
      </c>
      <c r="C247" s="23" t="str">
        <f t="shared" si="10"/>
        <v>Child Welfare</v>
      </c>
      <c r="D247" s="23" t="s">
        <v>6</v>
      </c>
      <c r="E247" s="23" t="s">
        <v>60</v>
      </c>
      <c r="F247" s="88"/>
      <c r="G247" s="88"/>
      <c r="H247" s="88"/>
      <c r="I247" s="88"/>
      <c r="J247" s="8" t="e">
        <f>Data!Y251</f>
        <v>#N/A</v>
      </c>
    </row>
    <row r="248" spans="2:10" x14ac:dyDescent="0.3">
      <c r="B248" s="23" t="s">
        <v>48</v>
      </c>
      <c r="C248" s="23" t="str">
        <f t="shared" si="10"/>
        <v>Child Welfare</v>
      </c>
      <c r="D248" s="23" t="s">
        <v>7</v>
      </c>
      <c r="E248" s="23" t="s">
        <v>60</v>
      </c>
      <c r="F248" s="88"/>
      <c r="G248" s="88"/>
      <c r="H248" s="88"/>
      <c r="I248" s="88"/>
      <c r="J248" s="8" t="e">
        <f>Data!Y252</f>
        <v>#N/A</v>
      </c>
    </row>
    <row r="249" spans="2:10" x14ac:dyDescent="0.3">
      <c r="B249" s="23" t="s">
        <v>48</v>
      </c>
      <c r="C249" s="23" t="str">
        <f t="shared" si="10"/>
        <v>Child Welfare</v>
      </c>
      <c r="D249" s="23" t="s">
        <v>14</v>
      </c>
      <c r="E249" s="23" t="s">
        <v>60</v>
      </c>
      <c r="F249" s="88"/>
      <c r="G249" s="88"/>
      <c r="H249" s="88"/>
      <c r="I249" s="88"/>
      <c r="J249" s="8" t="e">
        <f>Data!Y253</f>
        <v>#N/A</v>
      </c>
    </row>
    <row r="250" spans="2:10" x14ac:dyDescent="0.3">
      <c r="B250" s="23" t="s">
        <v>48</v>
      </c>
      <c r="C250" s="23" t="str">
        <f t="shared" si="10"/>
        <v>HIV/AIDS Medicaid Only</v>
      </c>
      <c r="D250" s="23" t="s">
        <v>22</v>
      </c>
      <c r="E250" s="23" t="s">
        <v>60</v>
      </c>
      <c r="F250" s="88"/>
      <c r="G250" s="88"/>
      <c r="H250" s="88"/>
      <c r="I250" s="88"/>
      <c r="J250" s="8" t="e">
        <f>Data!Y254</f>
        <v>#N/A</v>
      </c>
    </row>
    <row r="251" spans="2:10" x14ac:dyDescent="0.3">
      <c r="B251" s="23" t="s">
        <v>48</v>
      </c>
      <c r="C251" s="23" t="str">
        <f t="shared" si="10"/>
        <v>HIV/AIDS Medicaid Only</v>
      </c>
      <c r="D251" s="23" t="s">
        <v>23</v>
      </c>
      <c r="E251" s="23" t="s">
        <v>60</v>
      </c>
      <c r="F251" s="88"/>
      <c r="G251" s="88"/>
      <c r="H251" s="88"/>
      <c r="I251" s="88"/>
      <c r="J251" s="8" t="e">
        <f>Data!Y255</f>
        <v>#N/A</v>
      </c>
    </row>
    <row r="252" spans="2:10" x14ac:dyDescent="0.3">
      <c r="B252" s="23" t="s">
        <v>48</v>
      </c>
      <c r="C252" s="23" t="str">
        <f t="shared" si="10"/>
        <v>HIV/AIDS Dual Eligible</v>
      </c>
      <c r="D252" s="23" t="s">
        <v>22</v>
      </c>
      <c r="E252" s="23" t="s">
        <v>60</v>
      </c>
      <c r="F252" s="88"/>
      <c r="G252" s="88"/>
      <c r="H252" s="88"/>
      <c r="I252" s="88"/>
      <c r="J252" s="8" t="e">
        <f>Data!Y256</f>
        <v>#N/A</v>
      </c>
    </row>
    <row r="253" spans="2:10" x14ac:dyDescent="0.3">
      <c r="B253" s="23" t="s">
        <v>48</v>
      </c>
      <c r="C253" s="23" t="str">
        <f t="shared" si="10"/>
        <v>HIV/AIDS Dual Eligible</v>
      </c>
      <c r="D253" s="23" t="s">
        <v>23</v>
      </c>
      <c r="E253" s="23" t="s">
        <v>60</v>
      </c>
      <c r="F253" s="88"/>
      <c r="G253" s="88"/>
      <c r="H253" s="88"/>
      <c r="I253" s="88"/>
      <c r="J253" s="8" t="e">
        <f>Data!Y257</f>
        <v>#N/A</v>
      </c>
    </row>
    <row r="254" spans="2:10" x14ac:dyDescent="0.3">
      <c r="B254" s="23" t="s">
        <v>48</v>
      </c>
      <c r="C254" s="23" t="str">
        <f t="shared" si="10"/>
        <v>LTC Medicaid Only</v>
      </c>
      <c r="D254" s="23" t="s">
        <v>17</v>
      </c>
      <c r="E254" s="23" t="s">
        <v>60</v>
      </c>
      <c r="F254" s="88"/>
      <c r="G254" s="88"/>
      <c r="H254" s="88"/>
      <c r="I254" s="88"/>
      <c r="J254" s="8" t="e">
        <f>Data!Y258</f>
        <v>#N/A</v>
      </c>
    </row>
    <row r="255" spans="2:10" x14ac:dyDescent="0.3">
      <c r="B255" s="23" t="s">
        <v>48</v>
      </c>
      <c r="C255" s="23" t="str">
        <f t="shared" si="10"/>
        <v>LTC Medicaid Only</v>
      </c>
      <c r="D255" s="23" t="s">
        <v>18</v>
      </c>
      <c r="E255" s="23" t="s">
        <v>60</v>
      </c>
      <c r="F255" s="88"/>
      <c r="G255" s="88"/>
      <c r="H255" s="88"/>
      <c r="I255" s="88"/>
      <c r="J255" s="8" t="e">
        <f>Data!Y259</f>
        <v>#N/A</v>
      </c>
    </row>
    <row r="256" spans="2:10" x14ac:dyDescent="0.3">
      <c r="B256" s="23" t="s">
        <v>48</v>
      </c>
      <c r="C256" s="23" t="str">
        <f t="shared" si="10"/>
        <v>LTC Medicaid Only</v>
      </c>
      <c r="D256" s="23" t="s">
        <v>19</v>
      </c>
      <c r="E256" s="23" t="s">
        <v>60</v>
      </c>
      <c r="F256" s="88"/>
      <c r="G256" s="88"/>
      <c r="H256" s="88"/>
      <c r="I256" s="88"/>
      <c r="J256" s="8" t="e">
        <f>Data!Y260</f>
        <v>#N/A</v>
      </c>
    </row>
    <row r="257" spans="2:10" x14ac:dyDescent="0.3">
      <c r="B257" s="23" t="s">
        <v>48</v>
      </c>
      <c r="C257" s="23" t="str">
        <f t="shared" si="10"/>
        <v>LTC Dual Eligible</v>
      </c>
      <c r="D257" s="23" t="s">
        <v>17</v>
      </c>
      <c r="E257" s="23" t="s">
        <v>60</v>
      </c>
      <c r="F257" s="88"/>
      <c r="G257" s="88"/>
      <c r="H257" s="88"/>
      <c r="I257" s="88"/>
      <c r="J257" s="8" t="e">
        <f>Data!Y261</f>
        <v>#N/A</v>
      </c>
    </row>
    <row r="258" spans="2:10" x14ac:dyDescent="0.3">
      <c r="B258" s="23" t="s">
        <v>48</v>
      </c>
      <c r="C258" s="23" t="str">
        <f t="shared" si="10"/>
        <v>LTC Dual Eligible</v>
      </c>
      <c r="D258" s="23" t="s">
        <v>18</v>
      </c>
      <c r="E258" s="23" t="s">
        <v>60</v>
      </c>
      <c r="F258" s="88"/>
      <c r="G258" s="88"/>
      <c r="H258" s="88"/>
      <c r="I258" s="88"/>
      <c r="J258" s="8" t="e">
        <f>Data!Y262</f>
        <v>#N/A</v>
      </c>
    </row>
    <row r="259" spans="2:10" x14ac:dyDescent="0.3">
      <c r="B259" s="23" t="s">
        <v>48</v>
      </c>
      <c r="C259" s="23" t="str">
        <f t="shared" si="10"/>
        <v>LTC Dual Eligible</v>
      </c>
      <c r="D259" s="23" t="s">
        <v>19</v>
      </c>
      <c r="E259" s="23" t="s">
        <v>60</v>
      </c>
      <c r="F259" s="88"/>
      <c r="G259" s="88"/>
      <c r="H259" s="88"/>
      <c r="I259" s="88"/>
      <c r="J259" s="8" t="e">
        <f>Data!Y263</f>
        <v>#N/A</v>
      </c>
    </row>
    <row r="260" spans="2:10" x14ac:dyDescent="0.3">
      <c r="B260" s="23" t="s">
        <v>48</v>
      </c>
      <c r="C260" s="23" t="str">
        <f t="shared" si="10"/>
        <v>All Other Plan - Private Duty Nursing</v>
      </c>
      <c r="D260" s="23" t="s">
        <v>28</v>
      </c>
      <c r="E260" s="23" t="s">
        <v>60</v>
      </c>
      <c r="F260" s="88"/>
      <c r="G260" s="88"/>
      <c r="H260" s="88"/>
      <c r="I260" s="88"/>
      <c r="J260" s="8" t="e">
        <f>Data!Y264</f>
        <v>#N/A</v>
      </c>
    </row>
    <row r="261" spans="2:10" x14ac:dyDescent="0.3">
      <c r="B261" s="23" t="s">
        <v>48</v>
      </c>
      <c r="C261" s="24" t="str">
        <f t="shared" si="10"/>
        <v>Maternity Kick Payment</v>
      </c>
      <c r="D261" s="24" t="s">
        <v>33</v>
      </c>
      <c r="E261" s="24" t="s">
        <v>60</v>
      </c>
      <c r="F261" s="89"/>
      <c r="G261" s="89"/>
      <c r="H261" s="89"/>
      <c r="I261" s="89"/>
      <c r="J261" s="9" t="e">
        <f>Data!Y265</f>
        <v>#N/A</v>
      </c>
    </row>
    <row r="262" spans="2:10" x14ac:dyDescent="0.3">
      <c r="B262" s="22" t="s">
        <v>47</v>
      </c>
      <c r="C262" s="22" t="str">
        <f t="shared" si="10"/>
        <v>HCBS</v>
      </c>
      <c r="D262" s="22" t="s">
        <v>33</v>
      </c>
      <c r="E262" s="22" t="s">
        <v>60</v>
      </c>
      <c r="F262" s="90"/>
      <c r="G262" s="90"/>
      <c r="H262" s="90"/>
      <c r="I262" s="90"/>
      <c r="J262" s="20" t="e">
        <f>Data!Y266</f>
        <v>#N/A</v>
      </c>
    </row>
    <row r="263" spans="2:10" x14ac:dyDescent="0.3">
      <c r="B263" s="24" t="s">
        <v>47</v>
      </c>
      <c r="C263" s="24" t="str">
        <f t="shared" si="10"/>
        <v>Non-HCBS</v>
      </c>
      <c r="D263" s="24" t="s">
        <v>33</v>
      </c>
      <c r="E263" s="24" t="s">
        <v>60</v>
      </c>
      <c r="F263" s="91"/>
      <c r="G263" s="91"/>
      <c r="H263" s="91"/>
      <c r="I263" s="91"/>
      <c r="J263" s="46" t="e">
        <f>Data!Y267</f>
        <v>#N/A</v>
      </c>
    </row>
    <row r="264" spans="2:10" x14ac:dyDescent="0.3">
      <c r="B264" s="22" t="s">
        <v>48</v>
      </c>
      <c r="C264" s="22" t="str">
        <f t="shared" si="10"/>
        <v>TANF Non-SMI</v>
      </c>
      <c r="D264" s="22" t="s">
        <v>5</v>
      </c>
      <c r="E264" s="23" t="s">
        <v>61</v>
      </c>
      <c r="F264" s="88"/>
      <c r="G264" s="88"/>
      <c r="H264" s="88"/>
      <c r="I264" s="88"/>
      <c r="J264" s="8" t="e">
        <f>Data!Y268</f>
        <v>#N/A</v>
      </c>
    </row>
    <row r="265" spans="2:10" x14ac:dyDescent="0.3">
      <c r="B265" s="23" t="s">
        <v>48</v>
      </c>
      <c r="C265" s="23" t="str">
        <f t="shared" si="10"/>
        <v>TANF Non-SMI</v>
      </c>
      <c r="D265" s="23" t="s">
        <v>6</v>
      </c>
      <c r="E265" s="23" t="s">
        <v>61</v>
      </c>
      <c r="F265" s="88"/>
      <c r="G265" s="88"/>
      <c r="H265" s="88"/>
      <c r="I265" s="88"/>
      <c r="J265" s="8" t="e">
        <f>Data!Y269</f>
        <v>#N/A</v>
      </c>
    </row>
    <row r="266" spans="2:10" x14ac:dyDescent="0.3">
      <c r="B266" s="23" t="s">
        <v>48</v>
      </c>
      <c r="C266" s="23" t="str">
        <f t="shared" si="10"/>
        <v>TANF Non-SMI</v>
      </c>
      <c r="D266" s="23" t="s">
        <v>7</v>
      </c>
      <c r="E266" s="23" t="s">
        <v>61</v>
      </c>
      <c r="F266" s="88"/>
      <c r="G266" s="88"/>
      <c r="H266" s="88"/>
      <c r="I266" s="88"/>
      <c r="J266" s="8" t="e">
        <f>Data!Y270</f>
        <v>#N/A</v>
      </c>
    </row>
    <row r="267" spans="2:10" x14ac:dyDescent="0.3">
      <c r="B267" s="23" t="s">
        <v>48</v>
      </c>
      <c r="C267" s="23" t="str">
        <f t="shared" si="10"/>
        <v>TANF Non-SMI</v>
      </c>
      <c r="D267" s="23" t="s">
        <v>8</v>
      </c>
      <c r="E267" s="23" t="s">
        <v>61</v>
      </c>
      <c r="F267" s="88"/>
      <c r="G267" s="88"/>
      <c r="H267" s="88"/>
      <c r="I267" s="88"/>
      <c r="J267" s="8" t="e">
        <f>Data!Y271</f>
        <v>#N/A</v>
      </c>
    </row>
    <row r="268" spans="2:10" x14ac:dyDescent="0.3">
      <c r="B268" s="23" t="s">
        <v>48</v>
      </c>
      <c r="C268" s="23" t="str">
        <f t="shared" si="10"/>
        <v>TANF Non-SMI</v>
      </c>
      <c r="D268" s="23" t="s">
        <v>9</v>
      </c>
      <c r="E268" s="23" t="s">
        <v>61</v>
      </c>
      <c r="F268" s="88"/>
      <c r="G268" s="88"/>
      <c r="H268" s="88"/>
      <c r="I268" s="88"/>
      <c r="J268" s="8" t="e">
        <f>Data!Y272</f>
        <v>#N/A</v>
      </c>
    </row>
    <row r="269" spans="2:10" x14ac:dyDescent="0.3">
      <c r="B269" s="23" t="s">
        <v>48</v>
      </c>
      <c r="C269" s="23" t="str">
        <f t="shared" si="10"/>
        <v>TANF Non-SMI</v>
      </c>
      <c r="D269" s="23" t="s">
        <v>10</v>
      </c>
      <c r="E269" s="23" t="s">
        <v>61</v>
      </c>
      <c r="F269" s="88"/>
      <c r="G269" s="88"/>
      <c r="H269" s="88"/>
      <c r="I269" s="88"/>
      <c r="J269" s="8" t="e">
        <f>Data!Y273</f>
        <v>#N/A</v>
      </c>
    </row>
    <row r="270" spans="2:10" x14ac:dyDescent="0.3">
      <c r="B270" s="23" t="s">
        <v>48</v>
      </c>
      <c r="C270" s="23" t="str">
        <f t="shared" si="10"/>
        <v>TANF SMI</v>
      </c>
      <c r="D270" s="23" t="s">
        <v>12</v>
      </c>
      <c r="E270" s="23" t="s">
        <v>61</v>
      </c>
      <c r="F270" s="88"/>
      <c r="G270" s="88"/>
      <c r="H270" s="88"/>
      <c r="I270" s="88"/>
      <c r="J270" s="8" t="e">
        <f>Data!Y274</f>
        <v>#N/A</v>
      </c>
    </row>
    <row r="271" spans="2:10" x14ac:dyDescent="0.3">
      <c r="B271" s="23" t="s">
        <v>48</v>
      </c>
      <c r="C271" s="23" t="str">
        <f t="shared" si="10"/>
        <v>TANF SMI</v>
      </c>
      <c r="D271" s="23" t="s">
        <v>8</v>
      </c>
      <c r="E271" s="23" t="s">
        <v>61</v>
      </c>
      <c r="F271" s="88"/>
      <c r="G271" s="88"/>
      <c r="H271" s="88"/>
      <c r="I271" s="88"/>
      <c r="J271" s="8" t="e">
        <f>Data!Y275</f>
        <v>#N/A</v>
      </c>
    </row>
    <row r="272" spans="2:10" x14ac:dyDescent="0.3">
      <c r="B272" s="23" t="s">
        <v>48</v>
      </c>
      <c r="C272" s="23" t="str">
        <f t="shared" si="10"/>
        <v>TANF SMI</v>
      </c>
      <c r="D272" s="23" t="s">
        <v>9</v>
      </c>
      <c r="E272" s="23" t="s">
        <v>61</v>
      </c>
      <c r="F272" s="88"/>
      <c r="G272" s="88"/>
      <c r="H272" s="88"/>
      <c r="I272" s="88"/>
      <c r="J272" s="8" t="e">
        <f>Data!Y276</f>
        <v>#N/A</v>
      </c>
    </row>
    <row r="273" spans="2:10" x14ac:dyDescent="0.3">
      <c r="B273" s="23" t="s">
        <v>48</v>
      </c>
      <c r="C273" s="23" t="str">
        <f t="shared" si="10"/>
        <v>TANF SMI</v>
      </c>
      <c r="D273" s="23" t="s">
        <v>10</v>
      </c>
      <c r="E273" s="23" t="s">
        <v>61</v>
      </c>
      <c r="F273" s="88"/>
      <c r="G273" s="88"/>
      <c r="H273" s="88"/>
      <c r="I273" s="88"/>
      <c r="J273" s="8" t="e">
        <f>Data!Y277</f>
        <v>#N/A</v>
      </c>
    </row>
    <row r="274" spans="2:10" x14ac:dyDescent="0.3">
      <c r="B274" s="23" t="s">
        <v>48</v>
      </c>
      <c r="C274" s="23" t="str">
        <f t="shared" si="10"/>
        <v>SSI Medicaid Only Non-SMI</v>
      </c>
      <c r="D274" s="23" t="s">
        <v>5</v>
      </c>
      <c r="E274" s="23" t="s">
        <v>61</v>
      </c>
      <c r="F274" s="88"/>
      <c r="G274" s="88"/>
      <c r="H274" s="88"/>
      <c r="I274" s="88"/>
      <c r="J274" s="8" t="e">
        <f>Data!Y278</f>
        <v>#N/A</v>
      </c>
    </row>
    <row r="275" spans="2:10" x14ac:dyDescent="0.3">
      <c r="B275" s="23" t="s">
        <v>48</v>
      </c>
      <c r="C275" s="23" t="str">
        <f t="shared" si="10"/>
        <v>SSI Medicaid Only Non-SMI</v>
      </c>
      <c r="D275" s="23" t="s">
        <v>6</v>
      </c>
      <c r="E275" s="23" t="s">
        <v>61</v>
      </c>
      <c r="F275" s="88"/>
      <c r="G275" s="88"/>
      <c r="H275" s="88"/>
      <c r="I275" s="88"/>
      <c r="J275" s="8" t="e">
        <f>Data!Y279</f>
        <v>#N/A</v>
      </c>
    </row>
    <row r="276" spans="2:10" x14ac:dyDescent="0.3">
      <c r="B276" s="23" t="s">
        <v>48</v>
      </c>
      <c r="C276" s="23" t="str">
        <f t="shared" si="10"/>
        <v>SSI Medicaid Only Non-SMI</v>
      </c>
      <c r="D276" s="23" t="s">
        <v>7</v>
      </c>
      <c r="E276" s="23" t="s">
        <v>61</v>
      </c>
      <c r="F276" s="88"/>
      <c r="G276" s="88"/>
      <c r="H276" s="88"/>
      <c r="I276" s="88"/>
      <c r="J276" s="8" t="e">
        <f>Data!Y280</f>
        <v>#N/A</v>
      </c>
    </row>
    <row r="277" spans="2:10" x14ac:dyDescent="0.3">
      <c r="B277" s="23" t="s">
        <v>48</v>
      </c>
      <c r="C277" s="23" t="str">
        <f t="shared" si="10"/>
        <v>SSI Medicaid Only Non-SMI</v>
      </c>
      <c r="D277" s="23" t="s">
        <v>14</v>
      </c>
      <c r="E277" s="23" t="s">
        <v>61</v>
      </c>
      <c r="F277" s="88"/>
      <c r="G277" s="88"/>
      <c r="H277" s="88"/>
      <c r="I277" s="88"/>
      <c r="J277" s="8" t="e">
        <f>Data!Y281</f>
        <v>#N/A</v>
      </c>
    </row>
    <row r="278" spans="2:10" x14ac:dyDescent="0.3">
      <c r="B278" s="23" t="s">
        <v>48</v>
      </c>
      <c r="C278" s="23" t="str">
        <f t="shared" si="10"/>
        <v>SSI Medicaid Only SMI</v>
      </c>
      <c r="D278" s="23" t="s">
        <v>12</v>
      </c>
      <c r="E278" s="23" t="s">
        <v>61</v>
      </c>
      <c r="F278" s="88"/>
      <c r="G278" s="88"/>
      <c r="H278" s="88"/>
      <c r="I278" s="88"/>
      <c r="J278" s="8" t="e">
        <f>Data!Y282</f>
        <v>#N/A</v>
      </c>
    </row>
    <row r="279" spans="2:10" x14ac:dyDescent="0.3">
      <c r="B279" s="23" t="s">
        <v>48</v>
      </c>
      <c r="C279" s="23" t="str">
        <f t="shared" si="10"/>
        <v>SSI Medicaid Only SMI</v>
      </c>
      <c r="D279" s="23" t="s">
        <v>14</v>
      </c>
      <c r="E279" s="23" t="s">
        <v>61</v>
      </c>
      <c r="F279" s="88"/>
      <c r="G279" s="88"/>
      <c r="H279" s="88"/>
      <c r="I279" s="88"/>
      <c r="J279" s="8" t="e">
        <f>Data!Y283</f>
        <v>#N/A</v>
      </c>
    </row>
    <row r="280" spans="2:10" x14ac:dyDescent="0.3">
      <c r="B280" s="23" t="s">
        <v>48</v>
      </c>
      <c r="C280" s="23" t="str">
        <f t="shared" si="10"/>
        <v>SSI Dual Eligible</v>
      </c>
      <c r="D280" s="23" t="s">
        <v>17</v>
      </c>
      <c r="E280" s="23" t="s">
        <v>61</v>
      </c>
      <c r="F280" s="88"/>
      <c r="G280" s="88"/>
      <c r="H280" s="88"/>
      <c r="I280" s="88"/>
      <c r="J280" s="8" t="e">
        <f>Data!Y284</f>
        <v>#N/A</v>
      </c>
    </row>
    <row r="281" spans="2:10" x14ac:dyDescent="0.3">
      <c r="B281" s="23" t="s">
        <v>48</v>
      </c>
      <c r="C281" s="23" t="str">
        <f t="shared" si="10"/>
        <v>SSI Dual Eligible</v>
      </c>
      <c r="D281" s="23" t="s">
        <v>18</v>
      </c>
      <c r="E281" s="23" t="s">
        <v>61</v>
      </c>
      <c r="F281" s="88"/>
      <c r="G281" s="88"/>
      <c r="H281" s="88"/>
      <c r="I281" s="88"/>
      <c r="J281" s="8" t="e">
        <f>Data!Y285</f>
        <v>#N/A</v>
      </c>
    </row>
    <row r="282" spans="2:10" x14ac:dyDescent="0.3">
      <c r="B282" s="23" t="s">
        <v>48</v>
      </c>
      <c r="C282" s="23" t="str">
        <f t="shared" si="10"/>
        <v>SSI Dual Eligible</v>
      </c>
      <c r="D282" s="23" t="s">
        <v>19</v>
      </c>
      <c r="E282" s="23" t="s">
        <v>61</v>
      </c>
      <c r="F282" s="88"/>
      <c r="G282" s="88"/>
      <c r="H282" s="88"/>
      <c r="I282" s="88"/>
      <c r="J282" s="8" t="e">
        <f>Data!Y286</f>
        <v>#N/A</v>
      </c>
    </row>
    <row r="283" spans="2:10" x14ac:dyDescent="0.3">
      <c r="B283" s="23" t="s">
        <v>48</v>
      </c>
      <c r="C283" s="23" t="str">
        <f t="shared" si="10"/>
        <v>Child Welfare</v>
      </c>
      <c r="D283" s="23" t="s">
        <v>5</v>
      </c>
      <c r="E283" s="23" t="s">
        <v>61</v>
      </c>
      <c r="F283" s="88"/>
      <c r="G283" s="88"/>
      <c r="H283" s="88"/>
      <c r="I283" s="88"/>
      <c r="J283" s="8" t="e">
        <f>Data!Y287</f>
        <v>#N/A</v>
      </c>
    </row>
    <row r="284" spans="2:10" x14ac:dyDescent="0.3">
      <c r="B284" s="23" t="s">
        <v>48</v>
      </c>
      <c r="C284" s="23" t="str">
        <f t="shared" si="10"/>
        <v>Child Welfare</v>
      </c>
      <c r="D284" s="23" t="s">
        <v>6</v>
      </c>
      <c r="E284" s="23" t="s">
        <v>61</v>
      </c>
      <c r="F284" s="88"/>
      <c r="G284" s="88"/>
      <c r="H284" s="88"/>
      <c r="I284" s="88"/>
      <c r="J284" s="8" t="e">
        <f>Data!Y288</f>
        <v>#N/A</v>
      </c>
    </row>
    <row r="285" spans="2:10" x14ac:dyDescent="0.3">
      <c r="B285" s="23" t="s">
        <v>48</v>
      </c>
      <c r="C285" s="23" t="str">
        <f t="shared" si="10"/>
        <v>Child Welfare</v>
      </c>
      <c r="D285" s="23" t="s">
        <v>7</v>
      </c>
      <c r="E285" s="23" t="s">
        <v>61</v>
      </c>
      <c r="F285" s="88"/>
      <c r="G285" s="88"/>
      <c r="H285" s="88"/>
      <c r="I285" s="88"/>
      <c r="J285" s="8" t="e">
        <f>Data!Y289</f>
        <v>#N/A</v>
      </c>
    </row>
    <row r="286" spans="2:10" x14ac:dyDescent="0.3">
      <c r="B286" s="23" t="s">
        <v>48</v>
      </c>
      <c r="C286" s="23" t="str">
        <f t="shared" si="10"/>
        <v>Child Welfare</v>
      </c>
      <c r="D286" s="23" t="s">
        <v>14</v>
      </c>
      <c r="E286" s="23" t="s">
        <v>61</v>
      </c>
      <c r="F286" s="88"/>
      <c r="G286" s="88"/>
      <c r="H286" s="88"/>
      <c r="I286" s="88"/>
      <c r="J286" s="8" t="e">
        <f>Data!Y290</f>
        <v>#N/A</v>
      </c>
    </row>
    <row r="287" spans="2:10" x14ac:dyDescent="0.3">
      <c r="B287" s="23" t="s">
        <v>48</v>
      </c>
      <c r="C287" s="23" t="str">
        <f t="shared" si="10"/>
        <v>HIV/AIDS Medicaid Only</v>
      </c>
      <c r="D287" s="23" t="s">
        <v>22</v>
      </c>
      <c r="E287" s="23" t="s">
        <v>61</v>
      </c>
      <c r="F287" s="88"/>
      <c r="G287" s="88"/>
      <c r="H287" s="88"/>
      <c r="I287" s="88"/>
      <c r="J287" s="8" t="e">
        <f>Data!Y291</f>
        <v>#N/A</v>
      </c>
    </row>
    <row r="288" spans="2:10" x14ac:dyDescent="0.3">
      <c r="B288" s="23" t="s">
        <v>48</v>
      </c>
      <c r="C288" s="23" t="str">
        <f t="shared" si="10"/>
        <v>HIV/AIDS Medicaid Only</v>
      </c>
      <c r="D288" s="23" t="s">
        <v>23</v>
      </c>
      <c r="E288" s="23" t="s">
        <v>61</v>
      </c>
      <c r="F288" s="88"/>
      <c r="G288" s="88"/>
      <c r="H288" s="88"/>
      <c r="I288" s="88"/>
      <c r="J288" s="8" t="e">
        <f>Data!Y292</f>
        <v>#N/A</v>
      </c>
    </row>
    <row r="289" spans="2:10" x14ac:dyDescent="0.3">
      <c r="B289" s="23" t="s">
        <v>48</v>
      </c>
      <c r="C289" s="23" t="str">
        <f t="shared" si="10"/>
        <v>HIV/AIDS Dual Eligible</v>
      </c>
      <c r="D289" s="23" t="s">
        <v>22</v>
      </c>
      <c r="E289" s="23" t="s">
        <v>61</v>
      </c>
      <c r="F289" s="88"/>
      <c r="G289" s="88"/>
      <c r="H289" s="88"/>
      <c r="I289" s="88"/>
      <c r="J289" s="8" t="e">
        <f>Data!Y293</f>
        <v>#N/A</v>
      </c>
    </row>
    <row r="290" spans="2:10" x14ac:dyDescent="0.3">
      <c r="B290" s="23" t="s">
        <v>48</v>
      </c>
      <c r="C290" s="23" t="str">
        <f t="shared" si="10"/>
        <v>HIV/AIDS Dual Eligible</v>
      </c>
      <c r="D290" s="23" t="s">
        <v>23</v>
      </c>
      <c r="E290" s="23" t="s">
        <v>61</v>
      </c>
      <c r="F290" s="88"/>
      <c r="G290" s="88"/>
      <c r="H290" s="88"/>
      <c r="I290" s="88"/>
      <c r="J290" s="8" t="e">
        <f>Data!Y294</f>
        <v>#N/A</v>
      </c>
    </row>
    <row r="291" spans="2:10" x14ac:dyDescent="0.3">
      <c r="B291" s="23" t="s">
        <v>48</v>
      </c>
      <c r="C291" s="23" t="str">
        <f t="shared" si="10"/>
        <v>LTC Medicaid Only</v>
      </c>
      <c r="D291" s="23" t="s">
        <v>17</v>
      </c>
      <c r="E291" s="23" t="s">
        <v>61</v>
      </c>
      <c r="F291" s="88"/>
      <c r="G291" s="88"/>
      <c r="H291" s="88"/>
      <c r="I291" s="88"/>
      <c r="J291" s="8" t="e">
        <f>Data!Y295</f>
        <v>#N/A</v>
      </c>
    </row>
    <row r="292" spans="2:10" x14ac:dyDescent="0.3">
      <c r="B292" s="23" t="s">
        <v>48</v>
      </c>
      <c r="C292" s="23" t="str">
        <f t="shared" si="10"/>
        <v>LTC Medicaid Only</v>
      </c>
      <c r="D292" s="23" t="s">
        <v>18</v>
      </c>
      <c r="E292" s="23" t="s">
        <v>61</v>
      </c>
      <c r="F292" s="88"/>
      <c r="G292" s="88"/>
      <c r="H292" s="88"/>
      <c r="I292" s="88"/>
      <c r="J292" s="8" t="e">
        <f>Data!Y296</f>
        <v>#N/A</v>
      </c>
    </row>
    <row r="293" spans="2:10" x14ac:dyDescent="0.3">
      <c r="B293" s="23" t="s">
        <v>48</v>
      </c>
      <c r="C293" s="23" t="str">
        <f t="shared" si="10"/>
        <v>LTC Medicaid Only</v>
      </c>
      <c r="D293" s="23" t="s">
        <v>19</v>
      </c>
      <c r="E293" s="23" t="s">
        <v>61</v>
      </c>
      <c r="F293" s="88"/>
      <c r="G293" s="88"/>
      <c r="H293" s="88"/>
      <c r="I293" s="88"/>
      <c r="J293" s="8" t="e">
        <f>Data!Y297</f>
        <v>#N/A</v>
      </c>
    </row>
    <row r="294" spans="2:10" x14ac:dyDescent="0.3">
      <c r="B294" s="23" t="s">
        <v>48</v>
      </c>
      <c r="C294" s="23" t="str">
        <f t="shared" si="10"/>
        <v>LTC Dual Eligible</v>
      </c>
      <c r="D294" s="23" t="s">
        <v>17</v>
      </c>
      <c r="E294" s="23" t="s">
        <v>61</v>
      </c>
      <c r="F294" s="88"/>
      <c r="G294" s="88"/>
      <c r="H294" s="88"/>
      <c r="I294" s="88"/>
      <c r="J294" s="8" t="e">
        <f>Data!Y298</f>
        <v>#N/A</v>
      </c>
    </row>
    <row r="295" spans="2:10" x14ac:dyDescent="0.3">
      <c r="B295" s="23" t="s">
        <v>48</v>
      </c>
      <c r="C295" s="23" t="str">
        <f t="shared" si="10"/>
        <v>LTC Dual Eligible</v>
      </c>
      <c r="D295" s="23" t="s">
        <v>18</v>
      </c>
      <c r="E295" s="23" t="s">
        <v>61</v>
      </c>
      <c r="F295" s="88"/>
      <c r="G295" s="88"/>
      <c r="H295" s="88"/>
      <c r="I295" s="88"/>
      <c r="J295" s="8" t="e">
        <f>Data!Y299</f>
        <v>#N/A</v>
      </c>
    </row>
    <row r="296" spans="2:10" x14ac:dyDescent="0.3">
      <c r="B296" s="23" t="s">
        <v>48</v>
      </c>
      <c r="C296" s="23" t="str">
        <f t="shared" si="10"/>
        <v>LTC Dual Eligible</v>
      </c>
      <c r="D296" s="23" t="s">
        <v>19</v>
      </c>
      <c r="E296" s="23" t="s">
        <v>61</v>
      </c>
      <c r="F296" s="88"/>
      <c r="G296" s="88"/>
      <c r="H296" s="88"/>
      <c r="I296" s="88"/>
      <c r="J296" s="8" t="e">
        <f>Data!Y300</f>
        <v>#N/A</v>
      </c>
    </row>
    <row r="297" spans="2:10" x14ac:dyDescent="0.3">
      <c r="B297" s="23" t="s">
        <v>48</v>
      </c>
      <c r="C297" s="23" t="str">
        <f t="shared" si="10"/>
        <v>All Other Plan - Private Duty Nursing</v>
      </c>
      <c r="D297" s="23" t="s">
        <v>28</v>
      </c>
      <c r="E297" s="23" t="s">
        <v>61</v>
      </c>
      <c r="F297" s="88"/>
      <c r="G297" s="88"/>
      <c r="H297" s="88"/>
      <c r="I297" s="88"/>
      <c r="J297" s="8" t="e">
        <f>Data!Y301</f>
        <v>#N/A</v>
      </c>
    </row>
    <row r="298" spans="2:10" x14ac:dyDescent="0.3">
      <c r="B298" s="23" t="s">
        <v>48</v>
      </c>
      <c r="C298" s="24" t="str">
        <f t="shared" si="10"/>
        <v>Maternity Kick Payment</v>
      </c>
      <c r="D298" s="24" t="s">
        <v>33</v>
      </c>
      <c r="E298" s="24" t="s">
        <v>61</v>
      </c>
      <c r="F298" s="89"/>
      <c r="G298" s="89"/>
      <c r="H298" s="89"/>
      <c r="I298" s="89"/>
      <c r="J298" s="9" t="e">
        <f>Data!Y302</f>
        <v>#N/A</v>
      </c>
    </row>
    <row r="299" spans="2:10" x14ac:dyDescent="0.3">
      <c r="B299" s="22" t="s">
        <v>47</v>
      </c>
      <c r="C299" s="22" t="str">
        <f t="shared" ref="C299:C337" si="11">C262</f>
        <v>HCBS</v>
      </c>
      <c r="D299" s="22" t="s">
        <v>33</v>
      </c>
      <c r="E299" s="22" t="s">
        <v>61</v>
      </c>
      <c r="F299" s="90"/>
      <c r="G299" s="90"/>
      <c r="H299" s="90"/>
      <c r="I299" s="90"/>
      <c r="J299" s="20" t="e">
        <f>Data!Y303</f>
        <v>#N/A</v>
      </c>
    </row>
    <row r="300" spans="2:10" x14ac:dyDescent="0.3">
      <c r="B300" s="24" t="s">
        <v>47</v>
      </c>
      <c r="C300" s="24" t="str">
        <f t="shared" si="11"/>
        <v>Non-HCBS</v>
      </c>
      <c r="D300" s="24" t="s">
        <v>33</v>
      </c>
      <c r="E300" s="24" t="s">
        <v>61</v>
      </c>
      <c r="F300" s="91"/>
      <c r="G300" s="91"/>
      <c r="H300" s="91"/>
      <c r="I300" s="91"/>
      <c r="J300" s="46" t="e">
        <f>Data!Y304</f>
        <v>#N/A</v>
      </c>
    </row>
    <row r="301" spans="2:10" x14ac:dyDescent="0.3">
      <c r="B301" s="22" t="s">
        <v>48</v>
      </c>
      <c r="C301" s="22" t="str">
        <f t="shared" si="11"/>
        <v>TANF Non-SMI</v>
      </c>
      <c r="D301" s="22" t="s">
        <v>5</v>
      </c>
      <c r="E301" s="23" t="s">
        <v>62</v>
      </c>
      <c r="F301" s="88"/>
      <c r="G301" s="88"/>
      <c r="H301" s="88"/>
      <c r="I301" s="88"/>
      <c r="J301" s="8" t="e">
        <f>Data!Y305</f>
        <v>#N/A</v>
      </c>
    </row>
    <row r="302" spans="2:10" x14ac:dyDescent="0.3">
      <c r="B302" s="23" t="s">
        <v>48</v>
      </c>
      <c r="C302" s="23" t="str">
        <f t="shared" si="11"/>
        <v>TANF Non-SMI</v>
      </c>
      <c r="D302" s="23" t="s">
        <v>6</v>
      </c>
      <c r="E302" s="23" t="s">
        <v>62</v>
      </c>
      <c r="F302" s="88"/>
      <c r="G302" s="88"/>
      <c r="H302" s="88"/>
      <c r="I302" s="88"/>
      <c r="J302" s="8" t="e">
        <f>Data!Y306</f>
        <v>#N/A</v>
      </c>
    </row>
    <row r="303" spans="2:10" x14ac:dyDescent="0.3">
      <c r="B303" s="23" t="s">
        <v>48</v>
      </c>
      <c r="C303" s="23" t="str">
        <f t="shared" si="11"/>
        <v>TANF Non-SMI</v>
      </c>
      <c r="D303" s="23" t="s">
        <v>7</v>
      </c>
      <c r="E303" s="23" t="s">
        <v>62</v>
      </c>
      <c r="F303" s="88"/>
      <c r="G303" s="88"/>
      <c r="H303" s="88"/>
      <c r="I303" s="88"/>
      <c r="J303" s="8" t="e">
        <f>Data!Y307</f>
        <v>#N/A</v>
      </c>
    </row>
    <row r="304" spans="2:10" x14ac:dyDescent="0.3">
      <c r="B304" s="23" t="s">
        <v>48</v>
      </c>
      <c r="C304" s="23" t="str">
        <f t="shared" si="11"/>
        <v>TANF Non-SMI</v>
      </c>
      <c r="D304" s="23" t="s">
        <v>8</v>
      </c>
      <c r="E304" s="23" t="s">
        <v>62</v>
      </c>
      <c r="F304" s="88"/>
      <c r="G304" s="88"/>
      <c r="H304" s="88"/>
      <c r="I304" s="88"/>
      <c r="J304" s="8" t="e">
        <f>Data!Y308</f>
        <v>#N/A</v>
      </c>
    </row>
    <row r="305" spans="2:10" x14ac:dyDescent="0.3">
      <c r="B305" s="23" t="s">
        <v>48</v>
      </c>
      <c r="C305" s="23" t="str">
        <f t="shared" si="11"/>
        <v>TANF Non-SMI</v>
      </c>
      <c r="D305" s="23" t="s">
        <v>9</v>
      </c>
      <c r="E305" s="23" t="s">
        <v>62</v>
      </c>
      <c r="F305" s="88"/>
      <c r="G305" s="88"/>
      <c r="H305" s="88"/>
      <c r="I305" s="88"/>
      <c r="J305" s="8" t="e">
        <f>Data!Y309</f>
        <v>#N/A</v>
      </c>
    </row>
    <row r="306" spans="2:10" x14ac:dyDescent="0.3">
      <c r="B306" s="23" t="s">
        <v>48</v>
      </c>
      <c r="C306" s="23" t="str">
        <f t="shared" si="11"/>
        <v>TANF Non-SMI</v>
      </c>
      <c r="D306" s="23" t="s">
        <v>10</v>
      </c>
      <c r="E306" s="23" t="s">
        <v>62</v>
      </c>
      <c r="F306" s="88"/>
      <c r="G306" s="88"/>
      <c r="H306" s="88"/>
      <c r="I306" s="88"/>
      <c r="J306" s="8" t="e">
        <f>Data!Y310</f>
        <v>#N/A</v>
      </c>
    </row>
    <row r="307" spans="2:10" x14ac:dyDescent="0.3">
      <c r="B307" s="23" t="s">
        <v>48</v>
      </c>
      <c r="C307" s="23" t="str">
        <f t="shared" si="11"/>
        <v>TANF SMI</v>
      </c>
      <c r="D307" s="23" t="s">
        <v>12</v>
      </c>
      <c r="E307" s="23" t="s">
        <v>62</v>
      </c>
      <c r="F307" s="88"/>
      <c r="G307" s="88"/>
      <c r="H307" s="88"/>
      <c r="I307" s="88"/>
      <c r="J307" s="8" t="e">
        <f>Data!Y311</f>
        <v>#N/A</v>
      </c>
    </row>
    <row r="308" spans="2:10" x14ac:dyDescent="0.3">
      <c r="B308" s="23" t="s">
        <v>48</v>
      </c>
      <c r="C308" s="23" t="str">
        <f t="shared" si="11"/>
        <v>TANF SMI</v>
      </c>
      <c r="D308" s="23" t="s">
        <v>8</v>
      </c>
      <c r="E308" s="23" t="s">
        <v>62</v>
      </c>
      <c r="F308" s="88"/>
      <c r="G308" s="88"/>
      <c r="H308" s="88"/>
      <c r="I308" s="88"/>
      <c r="J308" s="8" t="e">
        <f>Data!Y312</f>
        <v>#N/A</v>
      </c>
    </row>
    <row r="309" spans="2:10" x14ac:dyDescent="0.3">
      <c r="B309" s="23" t="s">
        <v>48</v>
      </c>
      <c r="C309" s="23" t="str">
        <f t="shared" si="11"/>
        <v>TANF SMI</v>
      </c>
      <c r="D309" s="23" t="s">
        <v>9</v>
      </c>
      <c r="E309" s="23" t="s">
        <v>62</v>
      </c>
      <c r="F309" s="88"/>
      <c r="G309" s="88"/>
      <c r="H309" s="88"/>
      <c r="I309" s="88"/>
      <c r="J309" s="8" t="e">
        <f>Data!Y313</f>
        <v>#N/A</v>
      </c>
    </row>
    <row r="310" spans="2:10" x14ac:dyDescent="0.3">
      <c r="B310" s="23" t="s">
        <v>48</v>
      </c>
      <c r="C310" s="23" t="str">
        <f t="shared" si="11"/>
        <v>TANF SMI</v>
      </c>
      <c r="D310" s="23" t="s">
        <v>10</v>
      </c>
      <c r="E310" s="23" t="s">
        <v>62</v>
      </c>
      <c r="F310" s="88"/>
      <c r="G310" s="88"/>
      <c r="H310" s="88"/>
      <c r="I310" s="88"/>
      <c r="J310" s="8" t="e">
        <f>Data!Y314</f>
        <v>#N/A</v>
      </c>
    </row>
    <row r="311" spans="2:10" x14ac:dyDescent="0.3">
      <c r="B311" s="23" t="s">
        <v>48</v>
      </c>
      <c r="C311" s="23" t="str">
        <f t="shared" si="11"/>
        <v>SSI Medicaid Only Non-SMI</v>
      </c>
      <c r="D311" s="23" t="s">
        <v>5</v>
      </c>
      <c r="E311" s="23" t="s">
        <v>62</v>
      </c>
      <c r="F311" s="88"/>
      <c r="G311" s="88"/>
      <c r="H311" s="88"/>
      <c r="I311" s="88"/>
      <c r="J311" s="8" t="e">
        <f>Data!Y315</f>
        <v>#N/A</v>
      </c>
    </row>
    <row r="312" spans="2:10" x14ac:dyDescent="0.3">
      <c r="B312" s="23" t="s">
        <v>48</v>
      </c>
      <c r="C312" s="23" t="str">
        <f t="shared" si="11"/>
        <v>SSI Medicaid Only Non-SMI</v>
      </c>
      <c r="D312" s="23" t="s">
        <v>6</v>
      </c>
      <c r="E312" s="23" t="s">
        <v>62</v>
      </c>
      <c r="F312" s="88"/>
      <c r="G312" s="88"/>
      <c r="H312" s="88"/>
      <c r="I312" s="88"/>
      <c r="J312" s="8" t="e">
        <f>Data!Y316</f>
        <v>#N/A</v>
      </c>
    </row>
    <row r="313" spans="2:10" x14ac:dyDescent="0.3">
      <c r="B313" s="23" t="s">
        <v>48</v>
      </c>
      <c r="C313" s="23" t="str">
        <f t="shared" si="11"/>
        <v>SSI Medicaid Only Non-SMI</v>
      </c>
      <c r="D313" s="23" t="s">
        <v>7</v>
      </c>
      <c r="E313" s="23" t="s">
        <v>62</v>
      </c>
      <c r="F313" s="88"/>
      <c r="G313" s="88"/>
      <c r="H313" s="88"/>
      <c r="I313" s="88"/>
      <c r="J313" s="8" t="e">
        <f>Data!Y317</f>
        <v>#N/A</v>
      </c>
    </row>
    <row r="314" spans="2:10" x14ac:dyDescent="0.3">
      <c r="B314" s="23" t="s">
        <v>48</v>
      </c>
      <c r="C314" s="23" t="str">
        <f t="shared" si="11"/>
        <v>SSI Medicaid Only Non-SMI</v>
      </c>
      <c r="D314" s="23" t="s">
        <v>14</v>
      </c>
      <c r="E314" s="23" t="s">
        <v>62</v>
      </c>
      <c r="F314" s="88"/>
      <c r="G314" s="88"/>
      <c r="H314" s="88"/>
      <c r="I314" s="88"/>
      <c r="J314" s="8" t="e">
        <f>Data!Y318</f>
        <v>#N/A</v>
      </c>
    </row>
    <row r="315" spans="2:10" x14ac:dyDescent="0.3">
      <c r="B315" s="23" t="s">
        <v>48</v>
      </c>
      <c r="C315" s="23" t="str">
        <f t="shared" si="11"/>
        <v>SSI Medicaid Only SMI</v>
      </c>
      <c r="D315" s="23" t="s">
        <v>12</v>
      </c>
      <c r="E315" s="23" t="s">
        <v>62</v>
      </c>
      <c r="F315" s="88"/>
      <c r="G315" s="88"/>
      <c r="H315" s="88"/>
      <c r="I315" s="88"/>
      <c r="J315" s="8" t="e">
        <f>Data!Y319</f>
        <v>#N/A</v>
      </c>
    </row>
    <row r="316" spans="2:10" x14ac:dyDescent="0.3">
      <c r="B316" s="23" t="s">
        <v>48</v>
      </c>
      <c r="C316" s="23" t="str">
        <f t="shared" si="11"/>
        <v>SSI Medicaid Only SMI</v>
      </c>
      <c r="D316" s="23" t="s">
        <v>14</v>
      </c>
      <c r="E316" s="23" t="s">
        <v>62</v>
      </c>
      <c r="F316" s="88"/>
      <c r="G316" s="88"/>
      <c r="H316" s="88"/>
      <c r="I316" s="88"/>
      <c r="J316" s="8" t="e">
        <f>Data!Y320</f>
        <v>#N/A</v>
      </c>
    </row>
    <row r="317" spans="2:10" x14ac:dyDescent="0.3">
      <c r="B317" s="23" t="s">
        <v>48</v>
      </c>
      <c r="C317" s="23" t="str">
        <f t="shared" si="11"/>
        <v>SSI Dual Eligible</v>
      </c>
      <c r="D317" s="23" t="s">
        <v>17</v>
      </c>
      <c r="E317" s="23" t="s">
        <v>62</v>
      </c>
      <c r="F317" s="88"/>
      <c r="G317" s="88"/>
      <c r="H317" s="88"/>
      <c r="I317" s="88"/>
      <c r="J317" s="8" t="e">
        <f>Data!Y321</f>
        <v>#N/A</v>
      </c>
    </row>
    <row r="318" spans="2:10" x14ac:dyDescent="0.3">
      <c r="B318" s="23" t="s">
        <v>48</v>
      </c>
      <c r="C318" s="23" t="str">
        <f t="shared" si="11"/>
        <v>SSI Dual Eligible</v>
      </c>
      <c r="D318" s="23" t="s">
        <v>18</v>
      </c>
      <c r="E318" s="23" t="s">
        <v>62</v>
      </c>
      <c r="F318" s="88"/>
      <c r="G318" s="88"/>
      <c r="H318" s="88"/>
      <c r="I318" s="88"/>
      <c r="J318" s="8" t="e">
        <f>Data!Y322</f>
        <v>#N/A</v>
      </c>
    </row>
    <row r="319" spans="2:10" x14ac:dyDescent="0.3">
      <c r="B319" s="23" t="s">
        <v>48</v>
      </c>
      <c r="C319" s="23" t="str">
        <f t="shared" si="11"/>
        <v>SSI Dual Eligible</v>
      </c>
      <c r="D319" s="23" t="s">
        <v>19</v>
      </c>
      <c r="E319" s="23" t="s">
        <v>62</v>
      </c>
      <c r="F319" s="88"/>
      <c r="G319" s="88"/>
      <c r="H319" s="88"/>
      <c r="I319" s="88"/>
      <c r="J319" s="8" t="e">
        <f>Data!Y323</f>
        <v>#N/A</v>
      </c>
    </row>
    <row r="320" spans="2:10" x14ac:dyDescent="0.3">
      <c r="B320" s="23" t="s">
        <v>48</v>
      </c>
      <c r="C320" s="23" t="str">
        <f t="shared" si="11"/>
        <v>Child Welfare</v>
      </c>
      <c r="D320" s="23" t="s">
        <v>5</v>
      </c>
      <c r="E320" s="23" t="s">
        <v>62</v>
      </c>
      <c r="F320" s="88"/>
      <c r="G320" s="88"/>
      <c r="H320" s="88"/>
      <c r="I320" s="88"/>
      <c r="J320" s="8" t="e">
        <f>Data!Y324</f>
        <v>#N/A</v>
      </c>
    </row>
    <row r="321" spans="2:10" x14ac:dyDescent="0.3">
      <c r="B321" s="23" t="s">
        <v>48</v>
      </c>
      <c r="C321" s="23" t="str">
        <f t="shared" si="11"/>
        <v>Child Welfare</v>
      </c>
      <c r="D321" s="23" t="s">
        <v>6</v>
      </c>
      <c r="E321" s="23" t="s">
        <v>62</v>
      </c>
      <c r="F321" s="88"/>
      <c r="G321" s="88"/>
      <c r="H321" s="88"/>
      <c r="I321" s="88"/>
      <c r="J321" s="8" t="e">
        <f>Data!Y325</f>
        <v>#N/A</v>
      </c>
    </row>
    <row r="322" spans="2:10" x14ac:dyDescent="0.3">
      <c r="B322" s="23" t="s">
        <v>48</v>
      </c>
      <c r="C322" s="23" t="str">
        <f t="shared" si="11"/>
        <v>Child Welfare</v>
      </c>
      <c r="D322" s="23" t="s">
        <v>7</v>
      </c>
      <c r="E322" s="23" t="s">
        <v>62</v>
      </c>
      <c r="F322" s="88"/>
      <c r="G322" s="88"/>
      <c r="H322" s="88"/>
      <c r="I322" s="88"/>
      <c r="J322" s="8" t="e">
        <f>Data!Y326</f>
        <v>#N/A</v>
      </c>
    </row>
    <row r="323" spans="2:10" x14ac:dyDescent="0.3">
      <c r="B323" s="23" t="s">
        <v>48</v>
      </c>
      <c r="C323" s="23" t="str">
        <f t="shared" si="11"/>
        <v>Child Welfare</v>
      </c>
      <c r="D323" s="23" t="s">
        <v>14</v>
      </c>
      <c r="E323" s="23" t="s">
        <v>62</v>
      </c>
      <c r="F323" s="88"/>
      <c r="G323" s="88"/>
      <c r="H323" s="88"/>
      <c r="I323" s="88"/>
      <c r="J323" s="8" t="e">
        <f>Data!Y327</f>
        <v>#N/A</v>
      </c>
    </row>
    <row r="324" spans="2:10" x14ac:dyDescent="0.3">
      <c r="B324" s="23" t="s">
        <v>48</v>
      </c>
      <c r="C324" s="23" t="str">
        <f t="shared" si="11"/>
        <v>HIV/AIDS Medicaid Only</v>
      </c>
      <c r="D324" s="23" t="s">
        <v>22</v>
      </c>
      <c r="E324" s="23" t="s">
        <v>62</v>
      </c>
      <c r="F324" s="88"/>
      <c r="G324" s="88"/>
      <c r="H324" s="88"/>
      <c r="I324" s="88"/>
      <c r="J324" s="8" t="e">
        <f>Data!Y328</f>
        <v>#N/A</v>
      </c>
    </row>
    <row r="325" spans="2:10" x14ac:dyDescent="0.3">
      <c r="B325" s="23" t="s">
        <v>48</v>
      </c>
      <c r="C325" s="23" t="str">
        <f t="shared" si="11"/>
        <v>HIV/AIDS Medicaid Only</v>
      </c>
      <c r="D325" s="23" t="s">
        <v>23</v>
      </c>
      <c r="E325" s="23" t="s">
        <v>62</v>
      </c>
      <c r="F325" s="88"/>
      <c r="G325" s="88"/>
      <c r="H325" s="88"/>
      <c r="I325" s="88"/>
      <c r="J325" s="8" t="e">
        <f>Data!Y329</f>
        <v>#N/A</v>
      </c>
    </row>
    <row r="326" spans="2:10" x14ac:dyDescent="0.3">
      <c r="B326" s="23" t="s">
        <v>48</v>
      </c>
      <c r="C326" s="23" t="str">
        <f t="shared" si="11"/>
        <v>HIV/AIDS Dual Eligible</v>
      </c>
      <c r="D326" s="23" t="s">
        <v>22</v>
      </c>
      <c r="E326" s="23" t="s">
        <v>62</v>
      </c>
      <c r="F326" s="88"/>
      <c r="G326" s="88"/>
      <c r="H326" s="88"/>
      <c r="I326" s="88"/>
      <c r="J326" s="8" t="e">
        <f>Data!Y330</f>
        <v>#N/A</v>
      </c>
    </row>
    <row r="327" spans="2:10" x14ac:dyDescent="0.3">
      <c r="B327" s="23" t="s">
        <v>48</v>
      </c>
      <c r="C327" s="23" t="str">
        <f t="shared" si="11"/>
        <v>HIV/AIDS Dual Eligible</v>
      </c>
      <c r="D327" s="23" t="s">
        <v>23</v>
      </c>
      <c r="E327" s="23" t="s">
        <v>62</v>
      </c>
      <c r="F327" s="88"/>
      <c r="G327" s="88"/>
      <c r="H327" s="88"/>
      <c r="I327" s="88"/>
      <c r="J327" s="8" t="e">
        <f>Data!Y331</f>
        <v>#N/A</v>
      </c>
    </row>
    <row r="328" spans="2:10" x14ac:dyDescent="0.3">
      <c r="B328" s="23" t="s">
        <v>48</v>
      </c>
      <c r="C328" s="23" t="str">
        <f t="shared" si="11"/>
        <v>LTC Medicaid Only</v>
      </c>
      <c r="D328" s="23" t="s">
        <v>17</v>
      </c>
      <c r="E328" s="23" t="s">
        <v>62</v>
      </c>
      <c r="F328" s="88"/>
      <c r="G328" s="88"/>
      <c r="H328" s="88"/>
      <c r="I328" s="88"/>
      <c r="J328" s="8" t="e">
        <f>Data!Y332</f>
        <v>#N/A</v>
      </c>
    </row>
    <row r="329" spans="2:10" x14ac:dyDescent="0.3">
      <c r="B329" s="23" t="s">
        <v>48</v>
      </c>
      <c r="C329" s="23" t="str">
        <f t="shared" si="11"/>
        <v>LTC Medicaid Only</v>
      </c>
      <c r="D329" s="23" t="s">
        <v>18</v>
      </c>
      <c r="E329" s="23" t="s">
        <v>62</v>
      </c>
      <c r="F329" s="88"/>
      <c r="G329" s="88"/>
      <c r="H329" s="88"/>
      <c r="I329" s="88"/>
      <c r="J329" s="8" t="e">
        <f>Data!Y333</f>
        <v>#N/A</v>
      </c>
    </row>
    <row r="330" spans="2:10" x14ac:dyDescent="0.3">
      <c r="B330" s="23" t="s">
        <v>48</v>
      </c>
      <c r="C330" s="23" t="str">
        <f t="shared" si="11"/>
        <v>LTC Medicaid Only</v>
      </c>
      <c r="D330" s="23" t="s">
        <v>19</v>
      </c>
      <c r="E330" s="23" t="s">
        <v>62</v>
      </c>
      <c r="F330" s="88"/>
      <c r="G330" s="88"/>
      <c r="H330" s="88"/>
      <c r="I330" s="88"/>
      <c r="J330" s="8" t="e">
        <f>Data!Y334</f>
        <v>#N/A</v>
      </c>
    </row>
    <row r="331" spans="2:10" x14ac:dyDescent="0.3">
      <c r="B331" s="23" t="s">
        <v>48</v>
      </c>
      <c r="C331" s="23" t="str">
        <f t="shared" si="11"/>
        <v>LTC Dual Eligible</v>
      </c>
      <c r="D331" s="23" t="s">
        <v>17</v>
      </c>
      <c r="E331" s="23" t="s">
        <v>62</v>
      </c>
      <c r="F331" s="88"/>
      <c r="G331" s="88"/>
      <c r="H331" s="88"/>
      <c r="I331" s="88"/>
      <c r="J331" s="8" t="e">
        <f>Data!Y335</f>
        <v>#N/A</v>
      </c>
    </row>
    <row r="332" spans="2:10" x14ac:dyDescent="0.3">
      <c r="B332" s="23" t="s">
        <v>48</v>
      </c>
      <c r="C332" s="23" t="str">
        <f t="shared" si="11"/>
        <v>LTC Dual Eligible</v>
      </c>
      <c r="D332" s="23" t="s">
        <v>18</v>
      </c>
      <c r="E332" s="23" t="s">
        <v>62</v>
      </c>
      <c r="F332" s="88"/>
      <c r="G332" s="88"/>
      <c r="H332" s="88"/>
      <c r="I332" s="88"/>
      <c r="J332" s="8" t="e">
        <f>Data!Y336</f>
        <v>#N/A</v>
      </c>
    </row>
    <row r="333" spans="2:10" x14ac:dyDescent="0.3">
      <c r="B333" s="23" t="s">
        <v>48</v>
      </c>
      <c r="C333" s="23" t="str">
        <f t="shared" si="11"/>
        <v>LTC Dual Eligible</v>
      </c>
      <c r="D333" s="23" t="s">
        <v>19</v>
      </c>
      <c r="E333" s="23" t="s">
        <v>62</v>
      </c>
      <c r="F333" s="88"/>
      <c r="G333" s="88"/>
      <c r="H333" s="88"/>
      <c r="I333" s="88"/>
      <c r="J333" s="8" t="e">
        <f>Data!Y337</f>
        <v>#N/A</v>
      </c>
    </row>
    <row r="334" spans="2:10" x14ac:dyDescent="0.3">
      <c r="B334" s="23" t="s">
        <v>48</v>
      </c>
      <c r="C334" s="23" t="str">
        <f t="shared" si="11"/>
        <v>All Other Plan - Private Duty Nursing</v>
      </c>
      <c r="D334" s="23" t="s">
        <v>28</v>
      </c>
      <c r="E334" s="23" t="s">
        <v>62</v>
      </c>
      <c r="F334" s="88"/>
      <c r="G334" s="88"/>
      <c r="H334" s="88"/>
      <c r="I334" s="88"/>
      <c r="J334" s="8" t="e">
        <f>Data!Y338</f>
        <v>#N/A</v>
      </c>
    </row>
    <row r="335" spans="2:10" x14ac:dyDescent="0.3">
      <c r="B335" s="23" t="s">
        <v>48</v>
      </c>
      <c r="C335" s="24" t="str">
        <f t="shared" si="11"/>
        <v>Maternity Kick Payment</v>
      </c>
      <c r="D335" s="24" t="s">
        <v>33</v>
      </c>
      <c r="E335" s="24" t="s">
        <v>62</v>
      </c>
      <c r="F335" s="89"/>
      <c r="G335" s="89"/>
      <c r="H335" s="89"/>
      <c r="I335" s="89"/>
      <c r="J335" s="9" t="e">
        <f>Data!Y339</f>
        <v>#N/A</v>
      </c>
    </row>
    <row r="336" spans="2:10" x14ac:dyDescent="0.3">
      <c r="B336" s="22" t="s">
        <v>47</v>
      </c>
      <c r="C336" s="22" t="str">
        <f t="shared" si="11"/>
        <v>HCBS</v>
      </c>
      <c r="D336" s="22" t="s">
        <v>33</v>
      </c>
      <c r="E336" s="22" t="s">
        <v>62</v>
      </c>
      <c r="F336" s="90"/>
      <c r="G336" s="90"/>
      <c r="H336" s="90"/>
      <c r="I336" s="90"/>
      <c r="J336" s="20" t="e">
        <f>Data!Y340</f>
        <v>#N/A</v>
      </c>
    </row>
    <row r="337" spans="2:10" x14ac:dyDescent="0.3">
      <c r="B337" s="24" t="s">
        <v>47</v>
      </c>
      <c r="C337" s="24" t="str">
        <f t="shared" si="11"/>
        <v>Non-HCBS</v>
      </c>
      <c r="D337" s="24" t="s">
        <v>33</v>
      </c>
      <c r="E337" s="24" t="s">
        <v>62</v>
      </c>
      <c r="F337" s="91"/>
      <c r="G337" s="91"/>
      <c r="H337" s="91"/>
      <c r="I337" s="91"/>
      <c r="J337" s="46" t="e">
        <f>Data!Y341</f>
        <v>#N/A</v>
      </c>
    </row>
  </sheetData>
  <sheetProtection algorithmName="SHA-512" hashValue="sp1+FrMty5cd1cJ8odXIsUc7s0f0TEfg9ke2kNOOGrt3rc27gasAYxP5WcBxNTn9M0zYFnaDxzd2dUhHFXCF9w==" saltValue="C8gtO8oViTChiCq0D95mRA==" spinCount="100000" sheet="1" objects="1" scenarios="1" selectLockedCells="1" autoFilter="0"/>
  <protectedRanges>
    <protectedRange sqref="B4:J4" name="AllowFilter"/>
  </protectedRanges>
  <autoFilter ref="B4:J337" xr:uid="{EFAE3672-34C5-46FB-9FD8-37C22146E18F}"/>
  <pageMargins left="0.7" right="0.7" top="0.75" bottom="0.75" header="0.3" footer="0.3"/>
  <pageSetup paperSize="5" scale="47" fitToHeight="0" orientation="landscape" r:id="rId1"/>
  <headerFooter>
    <oddHeader xml:space="preserve">&amp;CEXHIBIT A-6-a-V2
FINANCIAL COMMITMENT TEMPLATE
</oddHeader>
    <oddFooter>&amp;C&amp;"Arial,Bold"AHCA ITN 010-22/23, Attachment A, Exhibit A-6-a-V2,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2D4BC2D8-E7E8-4B5B-960B-EC31FE0526A4}">
            <xm:f>INDEX('Instructions &amp; General Inputs'!$D$24:$D$32,MATCH($E5,'Instructions &amp; General Inputs'!$C$24:$C$32,0))="No"</xm:f>
            <x14:dxf>
              <fill>
                <patternFill patternType="lightTrellis"/>
              </fill>
            </x14:dxf>
          </x14:cfRule>
          <xm:sqref>F5:J337</xm:sqref>
        </x14:conditionalFormatting>
        <x14:conditionalFormatting xmlns:xm="http://schemas.microsoft.com/office/excel/2006/main">
          <x14:cfRule type="expression" priority="2" id="{9B7F4EF8-E6E5-4AF5-9E64-FB3785318F6D}">
            <xm:f>'Instructions &amp; General Inputs'!$C$16="Managed Medical Assistance Plan"</xm:f>
            <x14:dxf>
              <fill>
                <patternFill patternType="lightTrellis"/>
              </fill>
            </x14:dxf>
          </x14:cfRule>
          <xm:sqref>L17:T18 L20:T20 B40:J41 B77:J78 B114:J115 B151:J152 B188:J189 B225:J226 B262:J263 B299:J300 B336:J337</xm:sqref>
        </x14:conditionalFormatting>
        <x14:conditionalFormatting xmlns:xm="http://schemas.microsoft.com/office/excel/2006/main">
          <x14:cfRule type="expression" priority="4" id="{EA79AA25-3A6D-4606-88B9-A0452B4300E5}">
            <xm:f>'Instructions &amp; General Inputs'!$C$13="No"</xm:f>
            <x14:dxf>
              <fill>
                <patternFill patternType="lightTrellis"/>
              </fill>
            </x14:dxf>
          </x14:cfRule>
          <xm:sqref>P4:S20 F4:I337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8313-3F1A-4B32-84AC-108BAE96A24B}">
  <sheetPr codeName="Sheet6">
    <pageSetUpPr fitToPage="1"/>
  </sheetPr>
  <dimension ref="B2:Q116"/>
  <sheetViews>
    <sheetView zoomScale="85" zoomScaleNormal="85" workbookViewId="0"/>
  </sheetViews>
  <sheetFormatPr defaultColWidth="9.15234375" defaultRowHeight="12.45" x14ac:dyDescent="0.3"/>
  <cols>
    <col min="1" max="1" width="2.69140625" style="25" customWidth="1"/>
    <col min="2" max="2" width="37.3046875" style="25" customWidth="1"/>
    <col min="3" max="17" width="18.15234375" style="25" customWidth="1"/>
    <col min="18" max="16384" width="9.15234375" style="25"/>
  </cols>
  <sheetData>
    <row r="2" spans="2:17" x14ac:dyDescent="0.3">
      <c r="B2" s="51"/>
    </row>
    <row r="3" spans="2:17" x14ac:dyDescent="0.3">
      <c r="B3" s="1" t="s">
        <v>0</v>
      </c>
      <c r="C3" s="2"/>
      <c r="D3" s="2"/>
      <c r="E3" s="2"/>
      <c r="F3" s="2"/>
      <c r="G3" s="2"/>
      <c r="H3" s="2"/>
      <c r="I3" s="2"/>
      <c r="J3" s="2"/>
      <c r="K3" s="2"/>
      <c r="L3" s="2"/>
      <c r="M3" s="2"/>
      <c r="N3" s="2"/>
      <c r="O3" s="2"/>
      <c r="P3" s="2"/>
      <c r="Q3" s="7"/>
    </row>
    <row r="4" spans="2:17" x14ac:dyDescent="0.3">
      <c r="B4" s="43" t="s">
        <v>35</v>
      </c>
      <c r="C4" s="30"/>
      <c r="D4" s="30"/>
      <c r="E4" s="30"/>
      <c r="F4" s="30"/>
      <c r="G4" s="30"/>
      <c r="H4" s="4"/>
      <c r="I4" s="4"/>
      <c r="J4" s="4"/>
      <c r="K4" s="4"/>
      <c r="L4" s="4"/>
      <c r="M4" s="4"/>
      <c r="N4" s="4"/>
      <c r="O4" s="4"/>
      <c r="P4" s="4"/>
      <c r="Q4" s="6"/>
    </row>
    <row r="5" spans="2:17" ht="24.9" x14ac:dyDescent="0.3">
      <c r="B5" s="29"/>
      <c r="C5" s="29" t="s">
        <v>441</v>
      </c>
      <c r="D5" s="128"/>
      <c r="E5" s="128"/>
      <c r="F5" s="128"/>
      <c r="G5" s="29" t="s">
        <v>95</v>
      </c>
      <c r="H5" s="128"/>
      <c r="I5" s="128"/>
      <c r="J5" s="128"/>
      <c r="K5" s="128"/>
      <c r="L5" s="128"/>
      <c r="M5" s="128"/>
      <c r="N5" s="128"/>
      <c r="O5" s="128"/>
      <c r="P5" s="128"/>
      <c r="Q5" s="148"/>
    </row>
    <row r="6" spans="2:17" s="33" customFormat="1" ht="54.75" customHeight="1" x14ac:dyDescent="0.3">
      <c r="B6" s="129" t="s">
        <v>1</v>
      </c>
      <c r="C6" s="191" t="s">
        <v>416</v>
      </c>
      <c r="D6" s="191" t="s">
        <v>417</v>
      </c>
      <c r="E6" s="191" t="s">
        <v>418</v>
      </c>
      <c r="F6" s="191" t="s">
        <v>419</v>
      </c>
      <c r="G6" s="191" t="s">
        <v>425</v>
      </c>
      <c r="H6" s="133" t="s">
        <v>424</v>
      </c>
      <c r="I6" s="190" t="s">
        <v>426</v>
      </c>
      <c r="J6" s="133" t="s">
        <v>423</v>
      </c>
      <c r="K6" s="190" t="s">
        <v>427</v>
      </c>
      <c r="L6" s="133" t="s">
        <v>422</v>
      </c>
      <c r="M6" s="190" t="s">
        <v>428</v>
      </c>
      <c r="N6" s="133" t="s">
        <v>421</v>
      </c>
      <c r="O6" s="190" t="s">
        <v>429</v>
      </c>
      <c r="P6" s="133" t="s">
        <v>420</v>
      </c>
      <c r="Q6" s="190" t="s">
        <v>430</v>
      </c>
    </row>
    <row r="7" spans="2:17" x14ac:dyDescent="0.3">
      <c r="B7" s="130" t="s">
        <v>48</v>
      </c>
      <c r="C7" s="14"/>
      <c r="D7" s="14"/>
      <c r="E7" s="14"/>
      <c r="F7" s="14"/>
      <c r="G7" s="14"/>
      <c r="H7" s="17"/>
      <c r="I7" s="15"/>
      <c r="J7" s="17"/>
      <c r="K7" s="15"/>
      <c r="L7" s="17"/>
      <c r="M7" s="15"/>
      <c r="N7" s="17"/>
      <c r="O7" s="15"/>
      <c r="P7" s="16"/>
      <c r="Q7" s="15"/>
    </row>
    <row r="8" spans="2:17" x14ac:dyDescent="0.3">
      <c r="B8" s="52" t="s">
        <v>4</v>
      </c>
      <c r="C8" s="83"/>
      <c r="D8" s="83"/>
      <c r="E8" s="83"/>
      <c r="F8" s="83"/>
      <c r="G8" s="83"/>
      <c r="H8" s="84"/>
      <c r="I8" s="53">
        <f>G8*(1-H8)</f>
        <v>0</v>
      </c>
      <c r="J8" s="84"/>
      <c r="K8" s="53">
        <f>I8*(1-J8)</f>
        <v>0</v>
      </c>
      <c r="L8" s="84"/>
      <c r="M8" s="53">
        <f>K8*(1-L8)</f>
        <v>0</v>
      </c>
      <c r="N8" s="84"/>
      <c r="O8" s="53">
        <f>M8*(1-N8)</f>
        <v>0</v>
      </c>
      <c r="P8" s="84"/>
      <c r="Q8" s="53">
        <f>O8*(1-P8)</f>
        <v>0</v>
      </c>
    </row>
    <row r="9" spans="2:17" x14ac:dyDescent="0.3">
      <c r="B9" s="52" t="s">
        <v>11</v>
      </c>
      <c r="C9" s="83"/>
      <c r="D9" s="83"/>
      <c r="E9" s="83"/>
      <c r="F9" s="83"/>
      <c r="G9" s="83"/>
      <c r="H9" s="84"/>
      <c r="I9" s="53">
        <f t="shared" ref="I9:I19" si="0">G9*(1-H9)</f>
        <v>0</v>
      </c>
      <c r="J9" s="84"/>
      <c r="K9" s="53">
        <f t="shared" ref="K9:K19" si="1">I9*(1-J9)</f>
        <v>0</v>
      </c>
      <c r="L9" s="84"/>
      <c r="M9" s="53">
        <f t="shared" ref="M9:M19" si="2">K9*(1-L9)</f>
        <v>0</v>
      </c>
      <c r="N9" s="84"/>
      <c r="O9" s="53">
        <f t="shared" ref="O9:O19" si="3">M9*(1-N9)</f>
        <v>0</v>
      </c>
      <c r="P9" s="84"/>
      <c r="Q9" s="53">
        <f t="shared" ref="Q9:Q19" si="4">O9*(1-P9)</f>
        <v>0</v>
      </c>
    </row>
    <row r="10" spans="2:17" x14ac:dyDescent="0.3">
      <c r="B10" s="52" t="s">
        <v>13</v>
      </c>
      <c r="C10" s="83"/>
      <c r="D10" s="83"/>
      <c r="E10" s="83"/>
      <c r="F10" s="83"/>
      <c r="G10" s="83"/>
      <c r="H10" s="84"/>
      <c r="I10" s="53">
        <f t="shared" si="0"/>
        <v>0</v>
      </c>
      <c r="J10" s="84"/>
      <c r="K10" s="53">
        <f t="shared" si="1"/>
        <v>0</v>
      </c>
      <c r="L10" s="84"/>
      <c r="M10" s="53">
        <f t="shared" si="2"/>
        <v>0</v>
      </c>
      <c r="N10" s="84"/>
      <c r="O10" s="53">
        <f t="shared" si="3"/>
        <v>0</v>
      </c>
      <c r="P10" s="84"/>
      <c r="Q10" s="53">
        <f t="shared" si="4"/>
        <v>0</v>
      </c>
    </row>
    <row r="11" spans="2:17" x14ac:dyDescent="0.3">
      <c r="B11" s="52" t="s">
        <v>15</v>
      </c>
      <c r="C11" s="83"/>
      <c r="D11" s="83"/>
      <c r="E11" s="83"/>
      <c r="F11" s="83"/>
      <c r="G11" s="83"/>
      <c r="H11" s="84"/>
      <c r="I11" s="53">
        <f t="shared" si="0"/>
        <v>0</v>
      </c>
      <c r="J11" s="84"/>
      <c r="K11" s="53">
        <f t="shared" si="1"/>
        <v>0</v>
      </c>
      <c r="L11" s="84"/>
      <c r="M11" s="53">
        <f t="shared" si="2"/>
        <v>0</v>
      </c>
      <c r="N11" s="84"/>
      <c r="O11" s="53">
        <f t="shared" si="3"/>
        <v>0</v>
      </c>
      <c r="P11" s="84"/>
      <c r="Q11" s="53">
        <f t="shared" si="4"/>
        <v>0</v>
      </c>
    </row>
    <row r="12" spans="2:17" x14ac:dyDescent="0.3">
      <c r="B12" s="52" t="s">
        <v>16</v>
      </c>
      <c r="C12" s="83"/>
      <c r="D12" s="83"/>
      <c r="E12" s="83"/>
      <c r="F12" s="83"/>
      <c r="G12" s="83"/>
      <c r="H12" s="84"/>
      <c r="I12" s="53">
        <f t="shared" si="0"/>
        <v>0</v>
      </c>
      <c r="J12" s="84"/>
      <c r="K12" s="53">
        <f t="shared" si="1"/>
        <v>0</v>
      </c>
      <c r="L12" s="84"/>
      <c r="M12" s="53">
        <f t="shared" si="2"/>
        <v>0</v>
      </c>
      <c r="N12" s="84"/>
      <c r="O12" s="53">
        <f t="shared" si="3"/>
        <v>0</v>
      </c>
      <c r="P12" s="84"/>
      <c r="Q12" s="53">
        <f t="shared" si="4"/>
        <v>0</v>
      </c>
    </row>
    <row r="13" spans="2:17" x14ac:dyDescent="0.3">
      <c r="B13" s="52" t="s">
        <v>20</v>
      </c>
      <c r="C13" s="83"/>
      <c r="D13" s="83"/>
      <c r="E13" s="83"/>
      <c r="F13" s="83"/>
      <c r="G13" s="83"/>
      <c r="H13" s="84"/>
      <c r="I13" s="53">
        <f t="shared" si="0"/>
        <v>0</v>
      </c>
      <c r="J13" s="84"/>
      <c r="K13" s="53">
        <f t="shared" si="1"/>
        <v>0</v>
      </c>
      <c r="L13" s="84"/>
      <c r="M13" s="53">
        <f t="shared" si="2"/>
        <v>0</v>
      </c>
      <c r="N13" s="84"/>
      <c r="O13" s="53">
        <f t="shared" si="3"/>
        <v>0</v>
      </c>
      <c r="P13" s="84"/>
      <c r="Q13" s="53">
        <f t="shared" si="4"/>
        <v>0</v>
      </c>
    </row>
    <row r="14" spans="2:17" x14ac:dyDescent="0.3">
      <c r="B14" s="153" t="s">
        <v>116</v>
      </c>
      <c r="C14" s="83"/>
      <c r="D14" s="83"/>
      <c r="E14" s="83"/>
      <c r="F14" s="83"/>
      <c r="G14" s="83"/>
      <c r="H14" s="84"/>
      <c r="I14" s="53">
        <f t="shared" si="0"/>
        <v>0</v>
      </c>
      <c r="J14" s="84"/>
      <c r="K14" s="53">
        <f t="shared" si="1"/>
        <v>0</v>
      </c>
      <c r="L14" s="84"/>
      <c r="M14" s="53">
        <f t="shared" si="2"/>
        <v>0</v>
      </c>
      <c r="N14" s="84"/>
      <c r="O14" s="53">
        <f t="shared" si="3"/>
        <v>0</v>
      </c>
      <c r="P14" s="84"/>
      <c r="Q14" s="53">
        <f t="shared" si="4"/>
        <v>0</v>
      </c>
    </row>
    <row r="15" spans="2:17" x14ac:dyDescent="0.3">
      <c r="B15" s="52" t="s">
        <v>24</v>
      </c>
      <c r="C15" s="83"/>
      <c r="D15" s="83"/>
      <c r="E15" s="83"/>
      <c r="F15" s="83"/>
      <c r="G15" s="83"/>
      <c r="H15" s="84"/>
      <c r="I15" s="53">
        <f t="shared" si="0"/>
        <v>0</v>
      </c>
      <c r="J15" s="84"/>
      <c r="K15" s="53">
        <f t="shared" si="1"/>
        <v>0</v>
      </c>
      <c r="L15" s="84"/>
      <c r="M15" s="53">
        <f t="shared" si="2"/>
        <v>0</v>
      </c>
      <c r="N15" s="84"/>
      <c r="O15" s="53">
        <f t="shared" si="3"/>
        <v>0</v>
      </c>
      <c r="P15" s="84"/>
      <c r="Q15" s="53">
        <f t="shared" si="4"/>
        <v>0</v>
      </c>
    </row>
    <row r="16" spans="2:17" x14ac:dyDescent="0.3">
      <c r="B16" s="52" t="s">
        <v>25</v>
      </c>
      <c r="C16" s="83"/>
      <c r="D16" s="83"/>
      <c r="E16" s="83"/>
      <c r="F16" s="83"/>
      <c r="G16" s="83"/>
      <c r="H16" s="84"/>
      <c r="I16" s="53">
        <f t="shared" si="0"/>
        <v>0</v>
      </c>
      <c r="J16" s="84"/>
      <c r="K16" s="53">
        <f t="shared" si="1"/>
        <v>0</v>
      </c>
      <c r="L16" s="84"/>
      <c r="M16" s="53">
        <f t="shared" si="2"/>
        <v>0</v>
      </c>
      <c r="N16" s="84"/>
      <c r="O16" s="53">
        <f t="shared" si="3"/>
        <v>0</v>
      </c>
      <c r="P16" s="84"/>
      <c r="Q16" s="53">
        <f t="shared" si="4"/>
        <v>0</v>
      </c>
    </row>
    <row r="17" spans="2:17" x14ac:dyDescent="0.3">
      <c r="B17" s="52" t="s">
        <v>26</v>
      </c>
      <c r="C17" s="83"/>
      <c r="D17" s="83"/>
      <c r="E17" s="83"/>
      <c r="F17" s="83"/>
      <c r="G17" s="83"/>
      <c r="H17" s="84"/>
      <c r="I17" s="53">
        <f t="shared" si="0"/>
        <v>0</v>
      </c>
      <c r="J17" s="84"/>
      <c r="K17" s="53">
        <f t="shared" si="1"/>
        <v>0</v>
      </c>
      <c r="L17" s="84"/>
      <c r="M17" s="53">
        <f t="shared" si="2"/>
        <v>0</v>
      </c>
      <c r="N17" s="84"/>
      <c r="O17" s="53">
        <f t="shared" si="3"/>
        <v>0</v>
      </c>
      <c r="P17" s="84"/>
      <c r="Q17" s="53">
        <f t="shared" si="4"/>
        <v>0</v>
      </c>
    </row>
    <row r="18" spans="2:17" x14ac:dyDescent="0.3">
      <c r="B18" s="52" t="s">
        <v>27</v>
      </c>
      <c r="C18" s="83"/>
      <c r="D18" s="83"/>
      <c r="E18" s="83"/>
      <c r="F18" s="83"/>
      <c r="G18" s="83"/>
      <c r="H18" s="84"/>
      <c r="I18" s="53">
        <f t="shared" si="0"/>
        <v>0</v>
      </c>
      <c r="J18" s="84"/>
      <c r="K18" s="53">
        <f t="shared" si="1"/>
        <v>0</v>
      </c>
      <c r="L18" s="84"/>
      <c r="M18" s="53">
        <f t="shared" si="2"/>
        <v>0</v>
      </c>
      <c r="N18" s="84"/>
      <c r="O18" s="53">
        <f t="shared" si="3"/>
        <v>0</v>
      </c>
      <c r="P18" s="84"/>
      <c r="Q18" s="53">
        <f t="shared" si="4"/>
        <v>0</v>
      </c>
    </row>
    <row r="19" spans="2:17" x14ac:dyDescent="0.3">
      <c r="B19" s="52" t="s">
        <v>32</v>
      </c>
      <c r="C19" s="83"/>
      <c r="D19" s="83"/>
      <c r="E19" s="83"/>
      <c r="F19" s="83"/>
      <c r="G19" s="83"/>
      <c r="H19" s="84"/>
      <c r="I19" s="53">
        <f t="shared" si="0"/>
        <v>0</v>
      </c>
      <c r="J19" s="84"/>
      <c r="K19" s="53">
        <f t="shared" si="1"/>
        <v>0</v>
      </c>
      <c r="L19" s="84"/>
      <c r="M19" s="53">
        <f t="shared" si="2"/>
        <v>0</v>
      </c>
      <c r="N19" s="84"/>
      <c r="O19" s="53">
        <f t="shared" si="3"/>
        <v>0</v>
      </c>
      <c r="P19" s="84"/>
      <c r="Q19" s="53">
        <f t="shared" si="4"/>
        <v>0</v>
      </c>
    </row>
    <row r="20" spans="2:17" x14ac:dyDescent="0.3">
      <c r="B20" s="5" t="s">
        <v>52</v>
      </c>
      <c r="C20" s="54" t="str">
        <f>IF('Plan Membership'!P$19=0,"",SUMPRODUCT('Plan Membership'!P$5:P$16,C8:C19)/'Plan Membership'!P$19)</f>
        <v/>
      </c>
      <c r="D20" s="54" t="str">
        <f>IF('Plan Membership'!Q$19=0,"",SUMPRODUCT('Plan Membership'!Q$5:Q$16,D8:D19)/'Plan Membership'!Q$19)</f>
        <v/>
      </c>
      <c r="E20" s="54" t="str">
        <f>IF('Plan Membership'!R$19=0,"",SUMPRODUCT('Plan Membership'!R$5:R$16,E8:E19)/'Plan Membership'!R$19)</f>
        <v/>
      </c>
      <c r="F20" s="54" t="str">
        <f>IF('Plan Membership'!S$19=0,"",SUMPRODUCT('Plan Membership'!S$5:S$16,F8:F19)/'Plan Membership'!S$19)</f>
        <v/>
      </c>
      <c r="G20" s="54" t="str">
        <f>IFERROR(SUMPRODUCT('Plan Membership'!$T$5:$T$16,G8:G19)/'Plan Membership'!$T$19,"")</f>
        <v/>
      </c>
      <c r="H20" s="55" t="str">
        <f>IFERROR(SUMPRODUCT('Plan Membership'!$T$5:$T$16,H8:H19)/'Plan Membership'!$T$19,"")</f>
        <v/>
      </c>
      <c r="I20" s="56" t="str">
        <f>IFERROR(SUMPRODUCT('Plan Membership'!$T$5:$T$16,I8:I19)/'Plan Membership'!$T$19,"")</f>
        <v/>
      </c>
      <c r="J20" s="55" t="str">
        <f>IFERROR(SUMPRODUCT('Plan Membership'!$T$5:$T$16,J8:J19)/'Plan Membership'!$T$19,"")</f>
        <v/>
      </c>
      <c r="K20" s="56" t="str">
        <f>IFERROR(SUMPRODUCT('Plan Membership'!$T$5:$T$16,K8:K19)/'Plan Membership'!$T$19,"")</f>
        <v/>
      </c>
      <c r="L20" s="55" t="str">
        <f>IFERROR(SUMPRODUCT('Plan Membership'!$T$5:$T$16,L8:L19)/'Plan Membership'!$T$19,"")</f>
        <v/>
      </c>
      <c r="M20" s="56" t="str">
        <f>IFERROR(SUMPRODUCT('Plan Membership'!$T$5:$T$16,M8:M19)/'Plan Membership'!$T$19,"")</f>
        <v/>
      </c>
      <c r="N20" s="55" t="str">
        <f>IFERROR(SUMPRODUCT('Plan Membership'!$T$5:$T$16,N8:N19)/'Plan Membership'!$T$19,"")</f>
        <v/>
      </c>
      <c r="O20" s="56" t="str">
        <f>IFERROR(SUMPRODUCT('Plan Membership'!$T$5:$T$16,O8:O19)/'Plan Membership'!$T$19,"")</f>
        <v/>
      </c>
      <c r="P20" s="55" t="str">
        <f>IFERROR(SUMPRODUCT('Plan Membership'!$T$5:$T$16,P8:P19)/'Plan Membership'!$T$19,"")</f>
        <v/>
      </c>
      <c r="Q20" s="56" t="str">
        <f>IFERROR(SUMPRODUCT('Plan Membership'!$T$5:$T$16,Q8:Q19)/'Plan Membership'!$T$19,"")</f>
        <v/>
      </c>
    </row>
    <row r="21" spans="2:17" x14ac:dyDescent="0.3">
      <c r="B21" s="130" t="s">
        <v>47</v>
      </c>
      <c r="C21" s="14"/>
      <c r="D21" s="14"/>
      <c r="E21" s="14"/>
      <c r="F21" s="14"/>
      <c r="G21" s="14"/>
      <c r="H21" s="17"/>
      <c r="I21" s="15"/>
      <c r="J21" s="17"/>
      <c r="K21" s="15"/>
      <c r="L21" s="17"/>
      <c r="M21" s="15"/>
      <c r="N21" s="17"/>
      <c r="O21" s="15"/>
      <c r="P21" s="17"/>
      <c r="Q21" s="15"/>
    </row>
    <row r="22" spans="2:17" x14ac:dyDescent="0.3">
      <c r="B22" s="52" t="s">
        <v>42</v>
      </c>
      <c r="C22" s="83"/>
      <c r="D22" s="83"/>
      <c r="E22" s="83"/>
      <c r="F22" s="83"/>
      <c r="G22" s="83"/>
      <c r="H22" s="84"/>
      <c r="I22" s="53">
        <f t="shared" ref="I22:I23" si="5">G22*(1-H22)</f>
        <v>0</v>
      </c>
      <c r="J22" s="84"/>
      <c r="K22" s="53">
        <f t="shared" ref="K22:K23" si="6">I22*(1-J22)</f>
        <v>0</v>
      </c>
      <c r="L22" s="84"/>
      <c r="M22" s="53">
        <f t="shared" ref="M22:M23" si="7">K22*(1-L22)</f>
        <v>0</v>
      </c>
      <c r="N22" s="84"/>
      <c r="O22" s="53">
        <f t="shared" ref="O22:O23" si="8">M22*(1-N22)</f>
        <v>0</v>
      </c>
      <c r="P22" s="84"/>
      <c r="Q22" s="53">
        <f t="shared" ref="Q22:Q23" si="9">O22*(1-P22)</f>
        <v>0</v>
      </c>
    </row>
    <row r="23" spans="2:17" x14ac:dyDescent="0.3">
      <c r="B23" s="57" t="s">
        <v>43</v>
      </c>
      <c r="C23" s="85"/>
      <c r="D23" s="85"/>
      <c r="E23" s="85"/>
      <c r="F23" s="85"/>
      <c r="G23" s="85"/>
      <c r="H23" s="86"/>
      <c r="I23" s="58">
        <f t="shared" si="5"/>
        <v>0</v>
      </c>
      <c r="J23" s="86"/>
      <c r="K23" s="58">
        <f t="shared" si="6"/>
        <v>0</v>
      </c>
      <c r="L23" s="86"/>
      <c r="M23" s="58">
        <f t="shared" si="7"/>
        <v>0</v>
      </c>
      <c r="N23" s="86"/>
      <c r="O23" s="58">
        <f t="shared" si="8"/>
        <v>0</v>
      </c>
      <c r="P23" s="86"/>
      <c r="Q23" s="58">
        <f t="shared" si="9"/>
        <v>0</v>
      </c>
    </row>
    <row r="24" spans="2:17" x14ac:dyDescent="0.3">
      <c r="B24" s="5" t="s">
        <v>53</v>
      </c>
      <c r="C24" s="54" t="str">
        <f>IF('Plan Membership'!P$20=0,"",SUMPRODUCT('Plan Membership'!P$17:P$18,C22:C23)/'Plan Membership'!P$20)</f>
        <v/>
      </c>
      <c r="D24" s="54" t="str">
        <f>IF('Plan Membership'!Q$20=0,"",SUMPRODUCT('Plan Membership'!Q$17:Q$18,D22:D23)/'Plan Membership'!Q$20)</f>
        <v/>
      </c>
      <c r="E24" s="54" t="str">
        <f>IF('Plan Membership'!R$20=0,"",SUMPRODUCT('Plan Membership'!R$17:R$18,E22:E23)/'Plan Membership'!R$20)</f>
        <v/>
      </c>
      <c r="F24" s="54" t="str">
        <f>IF('Plan Membership'!S$20=0,"",SUMPRODUCT('Plan Membership'!S$17:S$18,F22:F23)/'Plan Membership'!S$20)</f>
        <v/>
      </c>
      <c r="G24" s="54">
        <f>IFERROR(SUMPRODUCT('Plan Membership'!$T$17:$T$18,G22:G23)/'Plan Membership'!$T$20,0)</f>
        <v>0</v>
      </c>
      <c r="H24" s="55">
        <f>IFERROR(SUMPRODUCT('Plan Membership'!$T$17:$T$18,H22:H23)/'Plan Membership'!$T$20,0)</f>
        <v>0</v>
      </c>
      <c r="I24" s="56">
        <f>IFERROR(SUMPRODUCT('Plan Membership'!$T$17:$T$18,I22:I23)/'Plan Membership'!$T$20,0)</f>
        <v>0</v>
      </c>
      <c r="J24" s="55">
        <f>IFERROR(SUMPRODUCT('Plan Membership'!$T$17:$T$18,J22:J23)/'Plan Membership'!$T$20,0)</f>
        <v>0</v>
      </c>
      <c r="K24" s="56">
        <f>IFERROR(SUMPRODUCT('Plan Membership'!$T$17:$T$18,K22:K23)/'Plan Membership'!$T$20,0)</f>
        <v>0</v>
      </c>
      <c r="L24" s="55">
        <f>IFERROR(SUMPRODUCT('Plan Membership'!$T$17:$T$18,L22:L23)/'Plan Membership'!$T$20,0)</f>
        <v>0</v>
      </c>
      <c r="M24" s="56">
        <f>IFERROR(SUMPRODUCT('Plan Membership'!$T$17:$T$18,M22:M23)/'Plan Membership'!$T$20,0)</f>
        <v>0</v>
      </c>
      <c r="N24" s="55">
        <f>IFERROR(SUMPRODUCT('Plan Membership'!$T$17:$T$18,N22:N23)/'Plan Membership'!$T$20,0)</f>
        <v>0</v>
      </c>
      <c r="O24" s="56">
        <f>IFERROR(SUMPRODUCT('Plan Membership'!$T$17:$T$18,O22:O23)/'Plan Membership'!$T$20,0)</f>
        <v>0</v>
      </c>
      <c r="P24" s="55">
        <f>IFERROR(SUMPRODUCT('Plan Membership'!$T$17:$T$18,P22:P23)/'Plan Membership'!$T$20,0)</f>
        <v>0</v>
      </c>
      <c r="Q24" s="56">
        <f>IFERROR(SUMPRODUCT('Plan Membership'!$T$17:$T$18,Q22:Q23)/'Plan Membership'!$T$20,0)</f>
        <v>0</v>
      </c>
    </row>
    <row r="26" spans="2:17" x14ac:dyDescent="0.3">
      <c r="B26" s="1" t="s">
        <v>0</v>
      </c>
      <c r="C26" s="2"/>
      <c r="D26" s="2"/>
      <c r="E26" s="2"/>
      <c r="F26" s="2"/>
      <c r="G26" s="2"/>
      <c r="H26" s="2"/>
      <c r="I26" s="2"/>
      <c r="J26" s="2"/>
      <c r="K26" s="2"/>
      <c r="L26" s="2"/>
      <c r="M26" s="2"/>
      <c r="N26" s="2"/>
      <c r="O26" s="2"/>
      <c r="P26" s="2"/>
      <c r="Q26" s="7"/>
    </row>
    <row r="27" spans="2:17" x14ac:dyDescent="0.3">
      <c r="B27" s="3" t="s">
        <v>187</v>
      </c>
      <c r="C27" s="4"/>
      <c r="D27" s="4"/>
      <c r="E27" s="4"/>
      <c r="F27" s="4"/>
      <c r="G27" s="4"/>
      <c r="H27" s="4"/>
      <c r="I27" s="4"/>
      <c r="J27" s="4"/>
      <c r="K27" s="4"/>
      <c r="L27" s="4"/>
      <c r="M27" s="4"/>
      <c r="N27" s="4"/>
      <c r="O27" s="4"/>
      <c r="P27" s="4"/>
      <c r="Q27" s="6"/>
    </row>
    <row r="28" spans="2:17" ht="24.9" x14ac:dyDescent="0.3">
      <c r="B28" s="29"/>
      <c r="C28" s="29" t="s">
        <v>441</v>
      </c>
      <c r="D28" s="128"/>
      <c r="E28" s="128"/>
      <c r="F28" s="128"/>
      <c r="G28" s="29" t="s">
        <v>95</v>
      </c>
      <c r="H28" s="128"/>
      <c r="I28" s="128"/>
      <c r="J28" s="128"/>
      <c r="K28" s="128"/>
      <c r="L28" s="128"/>
      <c r="M28" s="128"/>
      <c r="N28" s="128"/>
      <c r="O28" s="128"/>
      <c r="P28" s="128"/>
      <c r="Q28" s="148"/>
    </row>
    <row r="29" spans="2:17" s="33" customFormat="1" ht="54.75" customHeight="1" x14ac:dyDescent="0.3">
      <c r="B29" s="129" t="s">
        <v>1</v>
      </c>
      <c r="C29" s="191" t="s">
        <v>416</v>
      </c>
      <c r="D29" s="191" t="s">
        <v>417</v>
      </c>
      <c r="E29" s="191" t="s">
        <v>418</v>
      </c>
      <c r="F29" s="191" t="s">
        <v>419</v>
      </c>
      <c r="G29" s="191" t="s">
        <v>425</v>
      </c>
      <c r="H29" s="133" t="s">
        <v>424</v>
      </c>
      <c r="I29" s="190" t="s">
        <v>426</v>
      </c>
      <c r="J29" s="133" t="s">
        <v>423</v>
      </c>
      <c r="K29" s="190" t="s">
        <v>427</v>
      </c>
      <c r="L29" s="133" t="s">
        <v>422</v>
      </c>
      <c r="M29" s="190" t="s">
        <v>428</v>
      </c>
      <c r="N29" s="133" t="s">
        <v>421</v>
      </c>
      <c r="O29" s="190" t="s">
        <v>429</v>
      </c>
      <c r="P29" s="133" t="s">
        <v>420</v>
      </c>
      <c r="Q29" s="190" t="s">
        <v>430</v>
      </c>
    </row>
    <row r="30" spans="2:17" x14ac:dyDescent="0.3">
      <c r="B30" s="130" t="s">
        <v>48</v>
      </c>
      <c r="C30" s="14"/>
      <c r="D30" s="14"/>
      <c r="E30" s="14"/>
      <c r="F30" s="14"/>
      <c r="G30" s="14"/>
      <c r="H30" s="17"/>
      <c r="I30" s="15"/>
      <c r="J30" s="17"/>
      <c r="K30" s="15"/>
      <c r="L30" s="17"/>
      <c r="M30" s="15"/>
      <c r="N30" s="17"/>
      <c r="O30" s="15"/>
      <c r="P30" s="16"/>
      <c r="Q30" s="15"/>
    </row>
    <row r="31" spans="2:17" x14ac:dyDescent="0.3">
      <c r="B31" s="52" t="s">
        <v>4</v>
      </c>
      <c r="C31" s="83"/>
      <c r="D31" s="83"/>
      <c r="E31" s="83"/>
      <c r="F31" s="83"/>
      <c r="G31" s="83"/>
      <c r="H31" s="84"/>
      <c r="I31" s="53">
        <f>G31*(1-H31)</f>
        <v>0</v>
      </c>
      <c r="J31" s="84"/>
      <c r="K31" s="53">
        <f>I31*(1-J31)</f>
        <v>0</v>
      </c>
      <c r="L31" s="84"/>
      <c r="M31" s="53">
        <f>K31*(1-L31)</f>
        <v>0</v>
      </c>
      <c r="N31" s="84"/>
      <c r="O31" s="53">
        <f>M31*(1-N31)</f>
        <v>0</v>
      </c>
      <c r="P31" s="84"/>
      <c r="Q31" s="53">
        <f>O31*(1-P31)</f>
        <v>0</v>
      </c>
    </row>
    <row r="32" spans="2:17" x14ac:dyDescent="0.3">
      <c r="B32" s="52" t="s">
        <v>11</v>
      </c>
      <c r="C32" s="83"/>
      <c r="D32" s="83"/>
      <c r="E32" s="83"/>
      <c r="F32" s="83"/>
      <c r="G32" s="83"/>
      <c r="H32" s="84"/>
      <c r="I32" s="53">
        <f t="shared" ref="I32:I42" si="10">G32*(1-H32)</f>
        <v>0</v>
      </c>
      <c r="J32" s="84"/>
      <c r="K32" s="53">
        <f t="shared" ref="K32:K42" si="11">I32*(1-J32)</f>
        <v>0</v>
      </c>
      <c r="L32" s="84"/>
      <c r="M32" s="53">
        <f t="shared" ref="M32:M42" si="12">K32*(1-L32)</f>
        <v>0</v>
      </c>
      <c r="N32" s="84"/>
      <c r="O32" s="53">
        <f t="shared" ref="O32:O42" si="13">M32*(1-N32)</f>
        <v>0</v>
      </c>
      <c r="P32" s="84"/>
      <c r="Q32" s="53">
        <f t="shared" ref="Q32:Q42" si="14">O32*(1-P32)</f>
        <v>0</v>
      </c>
    </row>
    <row r="33" spans="2:17" x14ac:dyDescent="0.3">
      <c r="B33" s="52" t="s">
        <v>13</v>
      </c>
      <c r="C33" s="83"/>
      <c r="D33" s="83"/>
      <c r="E33" s="83"/>
      <c r="F33" s="83"/>
      <c r="G33" s="83"/>
      <c r="H33" s="84"/>
      <c r="I33" s="53">
        <f t="shared" si="10"/>
        <v>0</v>
      </c>
      <c r="J33" s="84"/>
      <c r="K33" s="53">
        <f t="shared" si="11"/>
        <v>0</v>
      </c>
      <c r="L33" s="84"/>
      <c r="M33" s="53">
        <f t="shared" si="12"/>
        <v>0</v>
      </c>
      <c r="N33" s="84"/>
      <c r="O33" s="53">
        <f t="shared" si="13"/>
        <v>0</v>
      </c>
      <c r="P33" s="84"/>
      <c r="Q33" s="53">
        <f t="shared" si="14"/>
        <v>0</v>
      </c>
    </row>
    <row r="34" spans="2:17" x14ac:dyDescent="0.3">
      <c r="B34" s="52" t="s">
        <v>15</v>
      </c>
      <c r="C34" s="83"/>
      <c r="D34" s="83"/>
      <c r="E34" s="83"/>
      <c r="F34" s="83"/>
      <c r="G34" s="83"/>
      <c r="H34" s="84"/>
      <c r="I34" s="53">
        <f t="shared" si="10"/>
        <v>0</v>
      </c>
      <c r="J34" s="84"/>
      <c r="K34" s="53">
        <f t="shared" si="11"/>
        <v>0</v>
      </c>
      <c r="L34" s="84"/>
      <c r="M34" s="53">
        <f t="shared" si="12"/>
        <v>0</v>
      </c>
      <c r="N34" s="84"/>
      <c r="O34" s="53">
        <f t="shared" si="13"/>
        <v>0</v>
      </c>
      <c r="P34" s="84"/>
      <c r="Q34" s="53">
        <f t="shared" si="14"/>
        <v>0</v>
      </c>
    </row>
    <row r="35" spans="2:17" x14ac:dyDescent="0.3">
      <c r="B35" s="52" t="s">
        <v>16</v>
      </c>
      <c r="C35" s="83"/>
      <c r="D35" s="83"/>
      <c r="E35" s="83"/>
      <c r="F35" s="83"/>
      <c r="G35" s="83"/>
      <c r="H35" s="84"/>
      <c r="I35" s="53">
        <f t="shared" si="10"/>
        <v>0</v>
      </c>
      <c r="J35" s="84"/>
      <c r="K35" s="53">
        <f t="shared" si="11"/>
        <v>0</v>
      </c>
      <c r="L35" s="84"/>
      <c r="M35" s="53">
        <f t="shared" si="12"/>
        <v>0</v>
      </c>
      <c r="N35" s="84"/>
      <c r="O35" s="53">
        <f t="shared" si="13"/>
        <v>0</v>
      </c>
      <c r="P35" s="84"/>
      <c r="Q35" s="53">
        <f t="shared" si="14"/>
        <v>0</v>
      </c>
    </row>
    <row r="36" spans="2:17" x14ac:dyDescent="0.3">
      <c r="B36" s="52" t="s">
        <v>20</v>
      </c>
      <c r="C36" s="83"/>
      <c r="D36" s="83"/>
      <c r="E36" s="83"/>
      <c r="F36" s="83"/>
      <c r="G36" s="83"/>
      <c r="H36" s="84"/>
      <c r="I36" s="53">
        <f t="shared" si="10"/>
        <v>0</v>
      </c>
      <c r="J36" s="84"/>
      <c r="K36" s="53">
        <f t="shared" si="11"/>
        <v>0</v>
      </c>
      <c r="L36" s="84"/>
      <c r="M36" s="53">
        <f t="shared" si="12"/>
        <v>0</v>
      </c>
      <c r="N36" s="84"/>
      <c r="O36" s="53">
        <f t="shared" si="13"/>
        <v>0</v>
      </c>
      <c r="P36" s="84"/>
      <c r="Q36" s="53">
        <f t="shared" si="14"/>
        <v>0</v>
      </c>
    </row>
    <row r="37" spans="2:17" x14ac:dyDescent="0.3">
      <c r="B37" s="153" t="s">
        <v>116</v>
      </c>
      <c r="C37" s="83"/>
      <c r="D37" s="83"/>
      <c r="E37" s="83"/>
      <c r="F37" s="83"/>
      <c r="G37" s="83"/>
      <c r="H37" s="84"/>
      <c r="I37" s="53">
        <f t="shared" si="10"/>
        <v>0</v>
      </c>
      <c r="J37" s="84"/>
      <c r="K37" s="53">
        <f t="shared" si="11"/>
        <v>0</v>
      </c>
      <c r="L37" s="84"/>
      <c r="M37" s="53">
        <f t="shared" si="12"/>
        <v>0</v>
      </c>
      <c r="N37" s="84"/>
      <c r="O37" s="53">
        <f t="shared" si="13"/>
        <v>0</v>
      </c>
      <c r="P37" s="84"/>
      <c r="Q37" s="53">
        <f t="shared" si="14"/>
        <v>0</v>
      </c>
    </row>
    <row r="38" spans="2:17" x14ac:dyDescent="0.3">
      <c r="B38" s="52" t="s">
        <v>24</v>
      </c>
      <c r="C38" s="83"/>
      <c r="D38" s="83"/>
      <c r="E38" s="83"/>
      <c r="F38" s="83"/>
      <c r="G38" s="83"/>
      <c r="H38" s="84"/>
      <c r="I38" s="53">
        <f t="shared" si="10"/>
        <v>0</v>
      </c>
      <c r="J38" s="84"/>
      <c r="K38" s="53">
        <f t="shared" si="11"/>
        <v>0</v>
      </c>
      <c r="L38" s="84"/>
      <c r="M38" s="53">
        <f t="shared" si="12"/>
        <v>0</v>
      </c>
      <c r="N38" s="84"/>
      <c r="O38" s="53">
        <f t="shared" si="13"/>
        <v>0</v>
      </c>
      <c r="P38" s="84"/>
      <c r="Q38" s="53">
        <f t="shared" si="14"/>
        <v>0</v>
      </c>
    </row>
    <row r="39" spans="2:17" x14ac:dyDescent="0.3">
      <c r="B39" s="52" t="s">
        <v>25</v>
      </c>
      <c r="C39" s="83"/>
      <c r="D39" s="83"/>
      <c r="E39" s="83"/>
      <c r="F39" s="83"/>
      <c r="G39" s="83"/>
      <c r="H39" s="84"/>
      <c r="I39" s="53">
        <f t="shared" si="10"/>
        <v>0</v>
      </c>
      <c r="J39" s="84"/>
      <c r="K39" s="53">
        <f t="shared" si="11"/>
        <v>0</v>
      </c>
      <c r="L39" s="84"/>
      <c r="M39" s="53">
        <f t="shared" si="12"/>
        <v>0</v>
      </c>
      <c r="N39" s="84"/>
      <c r="O39" s="53">
        <f t="shared" si="13"/>
        <v>0</v>
      </c>
      <c r="P39" s="84"/>
      <c r="Q39" s="53">
        <f t="shared" si="14"/>
        <v>0</v>
      </c>
    </row>
    <row r="40" spans="2:17" x14ac:dyDescent="0.3">
      <c r="B40" s="52" t="s">
        <v>26</v>
      </c>
      <c r="C40" s="83"/>
      <c r="D40" s="83"/>
      <c r="E40" s="83"/>
      <c r="F40" s="83"/>
      <c r="G40" s="83"/>
      <c r="H40" s="84"/>
      <c r="I40" s="53">
        <f t="shared" si="10"/>
        <v>0</v>
      </c>
      <c r="J40" s="84"/>
      <c r="K40" s="53">
        <f t="shared" si="11"/>
        <v>0</v>
      </c>
      <c r="L40" s="84"/>
      <c r="M40" s="53">
        <f t="shared" si="12"/>
        <v>0</v>
      </c>
      <c r="N40" s="84"/>
      <c r="O40" s="53">
        <f t="shared" si="13"/>
        <v>0</v>
      </c>
      <c r="P40" s="84"/>
      <c r="Q40" s="53">
        <f t="shared" si="14"/>
        <v>0</v>
      </c>
    </row>
    <row r="41" spans="2:17" x14ac:dyDescent="0.3">
      <c r="B41" s="52" t="s">
        <v>27</v>
      </c>
      <c r="C41" s="83"/>
      <c r="D41" s="83"/>
      <c r="E41" s="83"/>
      <c r="F41" s="83"/>
      <c r="G41" s="83"/>
      <c r="H41" s="84"/>
      <c r="I41" s="53">
        <f t="shared" si="10"/>
        <v>0</v>
      </c>
      <c r="J41" s="84"/>
      <c r="K41" s="53">
        <f t="shared" si="11"/>
        <v>0</v>
      </c>
      <c r="L41" s="84"/>
      <c r="M41" s="53">
        <f t="shared" si="12"/>
        <v>0</v>
      </c>
      <c r="N41" s="84"/>
      <c r="O41" s="53">
        <f t="shared" si="13"/>
        <v>0</v>
      </c>
      <c r="P41" s="84"/>
      <c r="Q41" s="53">
        <f t="shared" si="14"/>
        <v>0</v>
      </c>
    </row>
    <row r="42" spans="2:17" x14ac:dyDescent="0.3">
      <c r="B42" s="52" t="s">
        <v>32</v>
      </c>
      <c r="C42" s="83"/>
      <c r="D42" s="83"/>
      <c r="E42" s="83"/>
      <c r="F42" s="83"/>
      <c r="G42" s="83"/>
      <c r="H42" s="84"/>
      <c r="I42" s="53">
        <f t="shared" si="10"/>
        <v>0</v>
      </c>
      <c r="J42" s="84"/>
      <c r="K42" s="53">
        <f t="shared" si="11"/>
        <v>0</v>
      </c>
      <c r="L42" s="84"/>
      <c r="M42" s="53">
        <f t="shared" si="12"/>
        <v>0</v>
      </c>
      <c r="N42" s="84"/>
      <c r="O42" s="53">
        <f t="shared" si="13"/>
        <v>0</v>
      </c>
      <c r="P42" s="84"/>
      <c r="Q42" s="53">
        <f t="shared" si="14"/>
        <v>0</v>
      </c>
    </row>
    <row r="43" spans="2:17" x14ac:dyDescent="0.3">
      <c r="B43" s="5" t="s">
        <v>52</v>
      </c>
      <c r="C43" s="54" t="str">
        <f>IF('Plan Membership'!P$19=0,"",SUMPRODUCT('Plan Membership'!P$5:P$16,C31:C42)/'Plan Membership'!P$19)</f>
        <v/>
      </c>
      <c r="D43" s="54" t="str">
        <f>IF('Plan Membership'!Q$19=0,"",SUMPRODUCT('Plan Membership'!Q$5:Q$16,D31:D42)/'Plan Membership'!Q$19)</f>
        <v/>
      </c>
      <c r="E43" s="54" t="str">
        <f>IF('Plan Membership'!R$19=0,"",SUMPRODUCT('Plan Membership'!R$5:R$16,E31:E42)/'Plan Membership'!R$19)</f>
        <v/>
      </c>
      <c r="F43" s="54" t="str">
        <f>IF('Plan Membership'!S$19=0,"",SUMPRODUCT('Plan Membership'!S$5:S$16,F31:F42)/'Plan Membership'!S$19)</f>
        <v/>
      </c>
      <c r="G43" s="54" t="str">
        <f>IFERROR(SUMPRODUCT('Plan Membership'!$T$5:$T$16,G31:G42)/'Plan Membership'!$T$19,"")</f>
        <v/>
      </c>
      <c r="H43" s="55" t="str">
        <f>IFERROR(SUMPRODUCT('Plan Membership'!$T$5:$T$16,H31:H42)/'Plan Membership'!$T$19,"")</f>
        <v/>
      </c>
      <c r="I43" s="56" t="str">
        <f>IFERROR(SUMPRODUCT('Plan Membership'!$T$5:$T$16,I31:I42)/'Plan Membership'!$T$19,"")</f>
        <v/>
      </c>
      <c r="J43" s="55" t="str">
        <f>IFERROR(SUMPRODUCT('Plan Membership'!$T$5:$T$16,J31:J42)/'Plan Membership'!$T$19,"")</f>
        <v/>
      </c>
      <c r="K43" s="56" t="str">
        <f>IFERROR(SUMPRODUCT('Plan Membership'!$T$5:$T$16,K31:K42)/'Plan Membership'!$T$19,"")</f>
        <v/>
      </c>
      <c r="L43" s="55" t="str">
        <f>IFERROR(SUMPRODUCT('Plan Membership'!$T$5:$T$16,L31:L42)/'Plan Membership'!$T$19,"")</f>
        <v/>
      </c>
      <c r="M43" s="56" t="str">
        <f>IFERROR(SUMPRODUCT('Plan Membership'!$T$5:$T$16,M31:M42)/'Plan Membership'!$T$19,"")</f>
        <v/>
      </c>
      <c r="N43" s="55" t="str">
        <f>IFERROR(SUMPRODUCT('Plan Membership'!$T$5:$T$16,N31:N42)/'Plan Membership'!$T$19,"")</f>
        <v/>
      </c>
      <c r="O43" s="56" t="str">
        <f>IFERROR(SUMPRODUCT('Plan Membership'!$T$5:$T$16,O31:O42)/'Plan Membership'!$T$19,"")</f>
        <v/>
      </c>
      <c r="P43" s="55" t="str">
        <f>IFERROR(SUMPRODUCT('Plan Membership'!$T$5:$T$16,P31:P42)/'Plan Membership'!$T$19,"")</f>
        <v/>
      </c>
      <c r="Q43" s="56" t="str">
        <f>IFERROR(SUMPRODUCT('Plan Membership'!$T$5:$T$16,Q31:Q42)/'Plan Membership'!$T$19,"")</f>
        <v/>
      </c>
    </row>
    <row r="44" spans="2:17" x14ac:dyDescent="0.3">
      <c r="B44" s="130" t="s">
        <v>47</v>
      </c>
      <c r="C44" s="14"/>
      <c r="D44" s="14"/>
      <c r="E44" s="14"/>
      <c r="F44" s="14"/>
      <c r="G44" s="14"/>
      <c r="H44" s="17"/>
      <c r="I44" s="15"/>
      <c r="J44" s="17"/>
      <c r="K44" s="15"/>
      <c r="L44" s="17"/>
      <c r="M44" s="15"/>
      <c r="N44" s="17"/>
      <c r="O44" s="15"/>
      <c r="P44" s="17"/>
      <c r="Q44" s="15"/>
    </row>
    <row r="45" spans="2:17" x14ac:dyDescent="0.3">
      <c r="B45" s="52" t="s">
        <v>42</v>
      </c>
      <c r="C45" s="83"/>
      <c r="D45" s="83"/>
      <c r="E45" s="83"/>
      <c r="F45" s="83"/>
      <c r="G45" s="83"/>
      <c r="H45" s="84"/>
      <c r="I45" s="53">
        <f t="shared" ref="I45:I46" si="15">G45*(1-H45)</f>
        <v>0</v>
      </c>
      <c r="J45" s="84"/>
      <c r="K45" s="53">
        <f t="shared" ref="K45:K46" si="16">I45*(1-J45)</f>
        <v>0</v>
      </c>
      <c r="L45" s="84"/>
      <c r="M45" s="53">
        <f t="shared" ref="M45:M46" si="17">K45*(1-L45)</f>
        <v>0</v>
      </c>
      <c r="N45" s="84"/>
      <c r="O45" s="53">
        <f t="shared" ref="O45:O46" si="18">M45*(1-N45)</f>
        <v>0</v>
      </c>
      <c r="P45" s="84"/>
      <c r="Q45" s="53">
        <f t="shared" ref="Q45:Q46" si="19">O45*(1-P45)</f>
        <v>0</v>
      </c>
    </row>
    <row r="46" spans="2:17" x14ac:dyDescent="0.3">
      <c r="B46" s="57" t="s">
        <v>43</v>
      </c>
      <c r="C46" s="85"/>
      <c r="D46" s="85"/>
      <c r="E46" s="85"/>
      <c r="F46" s="85"/>
      <c r="G46" s="85"/>
      <c r="H46" s="84"/>
      <c r="I46" s="58">
        <f t="shared" si="15"/>
        <v>0</v>
      </c>
      <c r="J46" s="84"/>
      <c r="K46" s="58">
        <f t="shared" si="16"/>
        <v>0</v>
      </c>
      <c r="L46" s="84"/>
      <c r="M46" s="58">
        <f t="shared" si="17"/>
        <v>0</v>
      </c>
      <c r="N46" s="84"/>
      <c r="O46" s="58">
        <f t="shared" si="18"/>
        <v>0</v>
      </c>
      <c r="P46" s="84"/>
      <c r="Q46" s="58">
        <f t="shared" si="19"/>
        <v>0</v>
      </c>
    </row>
    <row r="47" spans="2:17" x14ac:dyDescent="0.3">
      <c r="B47" s="5" t="s">
        <v>53</v>
      </c>
      <c r="C47" s="54" t="str">
        <f>IF('Plan Membership'!P$20=0,"",SUMPRODUCT('Plan Membership'!P$17:P$18,C45:C46)/'Plan Membership'!P$20)</f>
        <v/>
      </c>
      <c r="D47" s="54" t="str">
        <f>IF('Plan Membership'!Q$20=0,"",SUMPRODUCT('Plan Membership'!Q$17:Q$18,D45:D46)/'Plan Membership'!Q$20)</f>
        <v/>
      </c>
      <c r="E47" s="54" t="str">
        <f>IF('Plan Membership'!R$20=0,"",SUMPRODUCT('Plan Membership'!R$17:R$18,E45:E46)/'Plan Membership'!R$20)</f>
        <v/>
      </c>
      <c r="F47" s="54" t="str">
        <f>IF('Plan Membership'!S$20=0,"",SUMPRODUCT('Plan Membership'!S$17:S$18,F45:F46)/'Plan Membership'!S$20)</f>
        <v/>
      </c>
      <c r="G47" s="54">
        <f>IFERROR(SUMPRODUCT('Plan Membership'!$T$17:$T$18,G45:G46)/'Plan Membership'!$T$20,0)</f>
        <v>0</v>
      </c>
      <c r="H47" s="55">
        <f>IFERROR(SUMPRODUCT('Plan Membership'!$T$17:$T$18,H45:H46)/'Plan Membership'!$T$20,0)</f>
        <v>0</v>
      </c>
      <c r="I47" s="56">
        <f>IFERROR(SUMPRODUCT('Plan Membership'!$T$17:$T$18,I45:I46)/'Plan Membership'!$T$20,0)</f>
        <v>0</v>
      </c>
      <c r="J47" s="55">
        <f>IFERROR(SUMPRODUCT('Plan Membership'!$T$17:$T$18,J45:J46)/'Plan Membership'!$T$20,0)</f>
        <v>0</v>
      </c>
      <c r="K47" s="56">
        <f>IFERROR(SUMPRODUCT('Plan Membership'!$T$17:$T$18,K45:K46)/'Plan Membership'!$T$20,0)</f>
        <v>0</v>
      </c>
      <c r="L47" s="55">
        <f>IFERROR(SUMPRODUCT('Plan Membership'!$T$17:$T$18,L45:L46)/'Plan Membership'!$T$20,0)</f>
        <v>0</v>
      </c>
      <c r="M47" s="56">
        <f>IFERROR(SUMPRODUCT('Plan Membership'!$T$17:$T$18,M45:M46)/'Plan Membership'!$T$20,0)</f>
        <v>0</v>
      </c>
      <c r="N47" s="55">
        <f>IFERROR(SUMPRODUCT('Plan Membership'!$T$17:$T$18,N45:N46)/'Plan Membership'!$T$20,0)</f>
        <v>0</v>
      </c>
      <c r="O47" s="56">
        <f>IFERROR(SUMPRODUCT('Plan Membership'!$T$17:$T$18,O45:O46)/'Plan Membership'!$T$20,0)</f>
        <v>0</v>
      </c>
      <c r="P47" s="55">
        <f>IFERROR(SUMPRODUCT('Plan Membership'!$T$17:$T$18,P45:P46)/'Plan Membership'!$T$20,0)</f>
        <v>0</v>
      </c>
      <c r="Q47" s="56">
        <f>IFERROR(SUMPRODUCT('Plan Membership'!$T$17:$T$18,Q45:Q46)/'Plan Membership'!$T$20,0)</f>
        <v>0</v>
      </c>
    </row>
    <row r="49" spans="2:17" x14ac:dyDescent="0.3">
      <c r="B49" s="1" t="s">
        <v>0</v>
      </c>
      <c r="C49" s="2"/>
      <c r="D49" s="2"/>
      <c r="E49" s="2"/>
      <c r="F49" s="2"/>
      <c r="G49" s="2"/>
      <c r="H49" s="2"/>
      <c r="I49" s="2"/>
      <c r="J49" s="2"/>
      <c r="K49" s="2"/>
      <c r="L49" s="2"/>
      <c r="M49" s="2"/>
      <c r="N49" s="2"/>
      <c r="O49" s="2"/>
      <c r="P49" s="2"/>
      <c r="Q49" s="7"/>
    </row>
    <row r="50" spans="2:17" x14ac:dyDescent="0.3">
      <c r="B50" s="3" t="s">
        <v>119</v>
      </c>
      <c r="C50" s="4"/>
      <c r="D50" s="4"/>
      <c r="E50" s="4"/>
      <c r="F50" s="4"/>
      <c r="G50" s="4"/>
      <c r="H50" s="4"/>
      <c r="I50" s="4"/>
      <c r="J50" s="4"/>
      <c r="K50" s="4"/>
      <c r="L50" s="4"/>
      <c r="M50" s="4"/>
      <c r="N50" s="4"/>
      <c r="O50" s="4"/>
      <c r="P50" s="4"/>
      <c r="Q50" s="6"/>
    </row>
    <row r="51" spans="2:17" ht="24.9" x14ac:dyDescent="0.3">
      <c r="B51" s="29"/>
      <c r="C51" s="29" t="s">
        <v>441</v>
      </c>
      <c r="D51" s="128"/>
      <c r="E51" s="128"/>
      <c r="F51" s="128"/>
      <c r="G51" s="29" t="s">
        <v>95</v>
      </c>
      <c r="H51" s="128"/>
      <c r="I51" s="128"/>
      <c r="J51" s="128"/>
      <c r="K51" s="128"/>
      <c r="L51" s="128"/>
      <c r="M51" s="128"/>
      <c r="N51" s="128"/>
      <c r="O51" s="128"/>
      <c r="P51" s="128"/>
      <c r="Q51" s="148"/>
    </row>
    <row r="52" spans="2:17" s="33" customFormat="1" ht="54.75" customHeight="1" x14ac:dyDescent="0.3">
      <c r="B52" s="129" t="s">
        <v>1</v>
      </c>
      <c r="C52" s="191" t="s">
        <v>416</v>
      </c>
      <c r="D52" s="191" t="s">
        <v>417</v>
      </c>
      <c r="E52" s="191" t="s">
        <v>418</v>
      </c>
      <c r="F52" s="191" t="s">
        <v>419</v>
      </c>
      <c r="G52" s="191" t="s">
        <v>425</v>
      </c>
      <c r="H52" s="133" t="s">
        <v>424</v>
      </c>
      <c r="I52" s="190" t="s">
        <v>426</v>
      </c>
      <c r="J52" s="133" t="s">
        <v>423</v>
      </c>
      <c r="K52" s="190" t="s">
        <v>427</v>
      </c>
      <c r="L52" s="133" t="s">
        <v>422</v>
      </c>
      <c r="M52" s="190" t="s">
        <v>428</v>
      </c>
      <c r="N52" s="133" t="s">
        <v>421</v>
      </c>
      <c r="O52" s="190" t="s">
        <v>429</v>
      </c>
      <c r="P52" s="133" t="s">
        <v>420</v>
      </c>
      <c r="Q52" s="190" t="s">
        <v>430</v>
      </c>
    </row>
    <row r="53" spans="2:17" x14ac:dyDescent="0.3">
      <c r="B53" s="130" t="s">
        <v>48</v>
      </c>
      <c r="C53" s="14"/>
      <c r="D53" s="14"/>
      <c r="E53" s="14"/>
      <c r="F53" s="14"/>
      <c r="G53" s="14"/>
      <c r="H53" s="17"/>
      <c r="I53" s="15"/>
      <c r="J53" s="17"/>
      <c r="K53" s="15"/>
      <c r="L53" s="17"/>
      <c r="M53" s="15"/>
      <c r="N53" s="17"/>
      <c r="O53" s="15"/>
      <c r="P53" s="16"/>
      <c r="Q53" s="15"/>
    </row>
    <row r="54" spans="2:17" x14ac:dyDescent="0.3">
      <c r="B54" s="52" t="s">
        <v>4</v>
      </c>
      <c r="C54" s="83"/>
      <c r="D54" s="83"/>
      <c r="E54" s="83"/>
      <c r="F54" s="83"/>
      <c r="G54" s="83"/>
      <c r="H54" s="84"/>
      <c r="I54" s="53">
        <f>G54*(1-H54)</f>
        <v>0</v>
      </c>
      <c r="J54" s="84"/>
      <c r="K54" s="53">
        <f>I54*(1-J54)</f>
        <v>0</v>
      </c>
      <c r="L54" s="84"/>
      <c r="M54" s="53">
        <f>K54*(1-L54)</f>
        <v>0</v>
      </c>
      <c r="N54" s="84"/>
      <c r="O54" s="53">
        <f>M54*(1-N54)</f>
        <v>0</v>
      </c>
      <c r="P54" s="84"/>
      <c r="Q54" s="53">
        <f>O54*(1-P54)</f>
        <v>0</v>
      </c>
    </row>
    <row r="55" spans="2:17" x14ac:dyDescent="0.3">
      <c r="B55" s="52" t="s">
        <v>11</v>
      </c>
      <c r="C55" s="83"/>
      <c r="D55" s="83"/>
      <c r="E55" s="83"/>
      <c r="F55" s="83"/>
      <c r="G55" s="83"/>
      <c r="H55" s="84"/>
      <c r="I55" s="53">
        <f t="shared" ref="I55:I65" si="20">G55*(1-H55)</f>
        <v>0</v>
      </c>
      <c r="J55" s="84"/>
      <c r="K55" s="53">
        <f t="shared" ref="K55:K65" si="21">I55*(1-J55)</f>
        <v>0</v>
      </c>
      <c r="L55" s="84"/>
      <c r="M55" s="53">
        <f t="shared" ref="M55:M65" si="22">K55*(1-L55)</f>
        <v>0</v>
      </c>
      <c r="N55" s="84"/>
      <c r="O55" s="53">
        <f t="shared" ref="O55:O65" si="23">M55*(1-N55)</f>
        <v>0</v>
      </c>
      <c r="P55" s="84"/>
      <c r="Q55" s="53">
        <f t="shared" ref="Q55:Q65" si="24">O55*(1-P55)</f>
        <v>0</v>
      </c>
    </row>
    <row r="56" spans="2:17" x14ac:dyDescent="0.3">
      <c r="B56" s="52" t="s">
        <v>13</v>
      </c>
      <c r="C56" s="83"/>
      <c r="D56" s="83"/>
      <c r="E56" s="83"/>
      <c r="F56" s="83"/>
      <c r="G56" s="83"/>
      <c r="H56" s="84"/>
      <c r="I56" s="53">
        <f t="shared" si="20"/>
        <v>0</v>
      </c>
      <c r="J56" s="84"/>
      <c r="K56" s="53">
        <f t="shared" si="21"/>
        <v>0</v>
      </c>
      <c r="L56" s="84"/>
      <c r="M56" s="53">
        <f t="shared" si="22"/>
        <v>0</v>
      </c>
      <c r="N56" s="84"/>
      <c r="O56" s="53">
        <f t="shared" si="23"/>
        <v>0</v>
      </c>
      <c r="P56" s="84"/>
      <c r="Q56" s="53">
        <f t="shared" si="24"/>
        <v>0</v>
      </c>
    </row>
    <row r="57" spans="2:17" x14ac:dyDescent="0.3">
      <c r="B57" s="52" t="s">
        <v>15</v>
      </c>
      <c r="C57" s="83"/>
      <c r="D57" s="83"/>
      <c r="E57" s="83"/>
      <c r="F57" s="83"/>
      <c r="G57" s="83"/>
      <c r="H57" s="84"/>
      <c r="I57" s="53">
        <f t="shared" si="20"/>
        <v>0</v>
      </c>
      <c r="J57" s="84"/>
      <c r="K57" s="53">
        <f t="shared" si="21"/>
        <v>0</v>
      </c>
      <c r="L57" s="84"/>
      <c r="M57" s="53">
        <f t="shared" si="22"/>
        <v>0</v>
      </c>
      <c r="N57" s="84"/>
      <c r="O57" s="53">
        <f t="shared" si="23"/>
        <v>0</v>
      </c>
      <c r="P57" s="84"/>
      <c r="Q57" s="53">
        <f t="shared" si="24"/>
        <v>0</v>
      </c>
    </row>
    <row r="58" spans="2:17" x14ac:dyDescent="0.3">
      <c r="B58" s="52" t="s">
        <v>16</v>
      </c>
      <c r="C58" s="83"/>
      <c r="D58" s="83"/>
      <c r="E58" s="83"/>
      <c r="F58" s="83"/>
      <c r="G58" s="83"/>
      <c r="H58" s="84"/>
      <c r="I58" s="53">
        <f t="shared" si="20"/>
        <v>0</v>
      </c>
      <c r="J58" s="84"/>
      <c r="K58" s="53">
        <f t="shared" si="21"/>
        <v>0</v>
      </c>
      <c r="L58" s="84"/>
      <c r="M58" s="53">
        <f t="shared" si="22"/>
        <v>0</v>
      </c>
      <c r="N58" s="84"/>
      <c r="O58" s="53">
        <f t="shared" si="23"/>
        <v>0</v>
      </c>
      <c r="P58" s="84"/>
      <c r="Q58" s="53">
        <f t="shared" si="24"/>
        <v>0</v>
      </c>
    </row>
    <row r="59" spans="2:17" x14ac:dyDescent="0.3">
      <c r="B59" s="52" t="s">
        <v>20</v>
      </c>
      <c r="C59" s="83"/>
      <c r="D59" s="83"/>
      <c r="E59" s="83"/>
      <c r="F59" s="83"/>
      <c r="G59" s="83"/>
      <c r="H59" s="84"/>
      <c r="I59" s="53">
        <f t="shared" si="20"/>
        <v>0</v>
      </c>
      <c r="J59" s="84"/>
      <c r="K59" s="53">
        <f t="shared" si="21"/>
        <v>0</v>
      </c>
      <c r="L59" s="84"/>
      <c r="M59" s="53">
        <f t="shared" si="22"/>
        <v>0</v>
      </c>
      <c r="N59" s="84"/>
      <c r="O59" s="53">
        <f t="shared" si="23"/>
        <v>0</v>
      </c>
      <c r="P59" s="84"/>
      <c r="Q59" s="53">
        <f t="shared" si="24"/>
        <v>0</v>
      </c>
    </row>
    <row r="60" spans="2:17" x14ac:dyDescent="0.3">
      <c r="B60" s="153" t="s">
        <v>116</v>
      </c>
      <c r="C60" s="83"/>
      <c r="D60" s="83"/>
      <c r="E60" s="83"/>
      <c r="F60" s="83"/>
      <c r="G60" s="83"/>
      <c r="H60" s="84"/>
      <c r="I60" s="53">
        <f t="shared" si="20"/>
        <v>0</v>
      </c>
      <c r="J60" s="84"/>
      <c r="K60" s="53">
        <f t="shared" si="21"/>
        <v>0</v>
      </c>
      <c r="L60" s="84"/>
      <c r="M60" s="53">
        <f t="shared" si="22"/>
        <v>0</v>
      </c>
      <c r="N60" s="84"/>
      <c r="O60" s="53">
        <f t="shared" si="23"/>
        <v>0</v>
      </c>
      <c r="P60" s="84"/>
      <c r="Q60" s="53">
        <f t="shared" si="24"/>
        <v>0</v>
      </c>
    </row>
    <row r="61" spans="2:17" x14ac:dyDescent="0.3">
      <c r="B61" s="52" t="s">
        <v>24</v>
      </c>
      <c r="C61" s="83"/>
      <c r="D61" s="83"/>
      <c r="E61" s="83"/>
      <c r="F61" s="83"/>
      <c r="G61" s="83"/>
      <c r="H61" s="84"/>
      <c r="I61" s="53">
        <f t="shared" si="20"/>
        <v>0</v>
      </c>
      <c r="J61" s="84"/>
      <c r="K61" s="53">
        <f t="shared" si="21"/>
        <v>0</v>
      </c>
      <c r="L61" s="84"/>
      <c r="M61" s="53">
        <f t="shared" si="22"/>
        <v>0</v>
      </c>
      <c r="N61" s="84"/>
      <c r="O61" s="53">
        <f t="shared" si="23"/>
        <v>0</v>
      </c>
      <c r="P61" s="84"/>
      <c r="Q61" s="53">
        <f t="shared" si="24"/>
        <v>0</v>
      </c>
    </row>
    <row r="62" spans="2:17" x14ac:dyDescent="0.3">
      <c r="B62" s="52" t="s">
        <v>25</v>
      </c>
      <c r="C62" s="83"/>
      <c r="D62" s="83"/>
      <c r="E62" s="83"/>
      <c r="F62" s="83"/>
      <c r="G62" s="83"/>
      <c r="H62" s="84"/>
      <c r="I62" s="53">
        <f t="shared" si="20"/>
        <v>0</v>
      </c>
      <c r="J62" s="84"/>
      <c r="K62" s="53">
        <f t="shared" si="21"/>
        <v>0</v>
      </c>
      <c r="L62" s="84"/>
      <c r="M62" s="53">
        <f t="shared" si="22"/>
        <v>0</v>
      </c>
      <c r="N62" s="84"/>
      <c r="O62" s="53">
        <f t="shared" si="23"/>
        <v>0</v>
      </c>
      <c r="P62" s="84"/>
      <c r="Q62" s="53">
        <f t="shared" si="24"/>
        <v>0</v>
      </c>
    </row>
    <row r="63" spans="2:17" x14ac:dyDescent="0.3">
      <c r="B63" s="52" t="s">
        <v>26</v>
      </c>
      <c r="C63" s="83"/>
      <c r="D63" s="83"/>
      <c r="E63" s="83"/>
      <c r="F63" s="83"/>
      <c r="G63" s="83"/>
      <c r="H63" s="84"/>
      <c r="I63" s="53">
        <f t="shared" si="20"/>
        <v>0</v>
      </c>
      <c r="J63" s="84"/>
      <c r="K63" s="53">
        <f t="shared" si="21"/>
        <v>0</v>
      </c>
      <c r="L63" s="84"/>
      <c r="M63" s="53">
        <f t="shared" si="22"/>
        <v>0</v>
      </c>
      <c r="N63" s="84"/>
      <c r="O63" s="53">
        <f t="shared" si="23"/>
        <v>0</v>
      </c>
      <c r="P63" s="84"/>
      <c r="Q63" s="53">
        <f t="shared" si="24"/>
        <v>0</v>
      </c>
    </row>
    <row r="64" spans="2:17" x14ac:dyDescent="0.3">
      <c r="B64" s="52" t="s">
        <v>27</v>
      </c>
      <c r="C64" s="83"/>
      <c r="D64" s="83"/>
      <c r="E64" s="83"/>
      <c r="F64" s="83"/>
      <c r="G64" s="83"/>
      <c r="H64" s="84"/>
      <c r="I64" s="53">
        <f t="shared" si="20"/>
        <v>0</v>
      </c>
      <c r="J64" s="84"/>
      <c r="K64" s="53">
        <f t="shared" si="21"/>
        <v>0</v>
      </c>
      <c r="L64" s="84"/>
      <c r="M64" s="53">
        <f t="shared" si="22"/>
        <v>0</v>
      </c>
      <c r="N64" s="84"/>
      <c r="O64" s="53">
        <f t="shared" si="23"/>
        <v>0</v>
      </c>
      <c r="P64" s="84"/>
      <c r="Q64" s="53">
        <f t="shared" si="24"/>
        <v>0</v>
      </c>
    </row>
    <row r="65" spans="2:17" x14ac:dyDescent="0.3">
      <c r="B65" s="52" t="s">
        <v>32</v>
      </c>
      <c r="C65" s="83"/>
      <c r="D65" s="83"/>
      <c r="E65" s="83"/>
      <c r="F65" s="83"/>
      <c r="G65" s="83"/>
      <c r="H65" s="84"/>
      <c r="I65" s="53">
        <f t="shared" si="20"/>
        <v>0</v>
      </c>
      <c r="J65" s="84"/>
      <c r="K65" s="53">
        <f t="shared" si="21"/>
        <v>0</v>
      </c>
      <c r="L65" s="84"/>
      <c r="M65" s="53">
        <f t="shared" si="22"/>
        <v>0</v>
      </c>
      <c r="N65" s="84"/>
      <c r="O65" s="53">
        <f t="shared" si="23"/>
        <v>0</v>
      </c>
      <c r="P65" s="84"/>
      <c r="Q65" s="53">
        <f t="shared" si="24"/>
        <v>0</v>
      </c>
    </row>
    <row r="66" spans="2:17" x14ac:dyDescent="0.3">
      <c r="B66" s="5" t="s">
        <v>52</v>
      </c>
      <c r="C66" s="54" t="str">
        <f>IF('Plan Membership'!P$19=0,"",SUMPRODUCT('Plan Membership'!P$5:P$16,C54:C65)/'Plan Membership'!P$19)</f>
        <v/>
      </c>
      <c r="D66" s="54" t="str">
        <f>IF('Plan Membership'!Q$19=0,"",SUMPRODUCT('Plan Membership'!Q$5:Q$16,D54:D65)/'Plan Membership'!Q$19)</f>
        <v/>
      </c>
      <c r="E66" s="54" t="str">
        <f>IF('Plan Membership'!R$19=0,"",SUMPRODUCT('Plan Membership'!R$5:R$16,E54:E65)/'Plan Membership'!R$19)</f>
        <v/>
      </c>
      <c r="F66" s="54" t="str">
        <f>IF('Plan Membership'!S$19=0,"",SUMPRODUCT('Plan Membership'!S$5:S$16,F54:F65)/'Plan Membership'!S$19)</f>
        <v/>
      </c>
      <c r="G66" s="54" t="str">
        <f>IFERROR(SUMPRODUCT('Plan Membership'!$T$5:$T$16,G54:G65)/'Plan Membership'!$T$19,"")</f>
        <v/>
      </c>
      <c r="H66" s="55" t="str">
        <f>IFERROR(SUMPRODUCT('Plan Membership'!$T$5:$T$16,H54:H65)/'Plan Membership'!$T$19,"")</f>
        <v/>
      </c>
      <c r="I66" s="56" t="str">
        <f>IFERROR(SUMPRODUCT('Plan Membership'!$T$5:$T$16,I54:I65)/'Plan Membership'!$T$19,"")</f>
        <v/>
      </c>
      <c r="J66" s="55" t="str">
        <f>IFERROR(SUMPRODUCT('Plan Membership'!$T$5:$T$16,J54:J65)/'Plan Membership'!$T$19,"")</f>
        <v/>
      </c>
      <c r="K66" s="56" t="str">
        <f>IFERROR(SUMPRODUCT('Plan Membership'!$T$5:$T$16,K54:K65)/'Plan Membership'!$T$19,"")</f>
        <v/>
      </c>
      <c r="L66" s="55" t="str">
        <f>IFERROR(SUMPRODUCT('Plan Membership'!$T$5:$T$16,L54:L65)/'Plan Membership'!$T$19,"")</f>
        <v/>
      </c>
      <c r="M66" s="56" t="str">
        <f>IFERROR(SUMPRODUCT('Plan Membership'!$T$5:$T$16,M54:M65)/'Plan Membership'!$T$19,"")</f>
        <v/>
      </c>
      <c r="N66" s="55" t="str">
        <f>IFERROR(SUMPRODUCT('Plan Membership'!$T$5:$T$16,N54:N65)/'Plan Membership'!$T$19,"")</f>
        <v/>
      </c>
      <c r="O66" s="56" t="str">
        <f>IFERROR(SUMPRODUCT('Plan Membership'!$T$5:$T$16,O54:O65)/'Plan Membership'!$T$19,"")</f>
        <v/>
      </c>
      <c r="P66" s="55" t="str">
        <f>IFERROR(SUMPRODUCT('Plan Membership'!$T$5:$T$16,P54:P65)/'Plan Membership'!$T$19,"")</f>
        <v/>
      </c>
      <c r="Q66" s="56" t="str">
        <f>IFERROR(SUMPRODUCT('Plan Membership'!$T$5:$T$16,Q54:Q65)/'Plan Membership'!$T$19,"")</f>
        <v/>
      </c>
    </row>
    <row r="67" spans="2:17" x14ac:dyDescent="0.3">
      <c r="B67" s="130" t="s">
        <v>47</v>
      </c>
      <c r="C67" s="14"/>
      <c r="D67" s="14"/>
      <c r="E67" s="14"/>
      <c r="F67" s="14"/>
      <c r="G67" s="14"/>
      <c r="H67" s="17"/>
      <c r="I67" s="15"/>
      <c r="J67" s="17"/>
      <c r="K67" s="15"/>
      <c r="L67" s="17"/>
      <c r="M67" s="15"/>
      <c r="N67" s="17"/>
      <c r="O67" s="15"/>
      <c r="P67" s="17"/>
      <c r="Q67" s="15"/>
    </row>
    <row r="68" spans="2:17" x14ac:dyDescent="0.3">
      <c r="B68" s="52" t="s">
        <v>42</v>
      </c>
      <c r="C68" s="83"/>
      <c r="D68" s="83"/>
      <c r="E68" s="83"/>
      <c r="F68" s="83"/>
      <c r="G68" s="83"/>
      <c r="H68" s="84"/>
      <c r="I68" s="53">
        <f t="shared" ref="I68:I69" si="25">G68*(1-H68)</f>
        <v>0</v>
      </c>
      <c r="J68" s="84"/>
      <c r="K68" s="53">
        <f t="shared" ref="K68:K69" si="26">I68*(1-J68)</f>
        <v>0</v>
      </c>
      <c r="L68" s="84"/>
      <c r="M68" s="53">
        <f t="shared" ref="M68:M69" si="27">K68*(1-L68)</f>
        <v>0</v>
      </c>
      <c r="N68" s="84"/>
      <c r="O68" s="53">
        <f t="shared" ref="O68:O69" si="28">M68*(1-N68)</f>
        <v>0</v>
      </c>
      <c r="P68" s="84"/>
      <c r="Q68" s="53">
        <f t="shared" ref="Q68:Q69" si="29">O68*(1-P68)</f>
        <v>0</v>
      </c>
    </row>
    <row r="69" spans="2:17" x14ac:dyDescent="0.3">
      <c r="B69" s="57" t="s">
        <v>43</v>
      </c>
      <c r="C69" s="85"/>
      <c r="D69" s="85"/>
      <c r="E69" s="85"/>
      <c r="F69" s="85"/>
      <c r="G69" s="85"/>
      <c r="H69" s="84"/>
      <c r="I69" s="58">
        <f t="shared" si="25"/>
        <v>0</v>
      </c>
      <c r="J69" s="84"/>
      <c r="K69" s="58">
        <f t="shared" si="26"/>
        <v>0</v>
      </c>
      <c r="L69" s="84"/>
      <c r="M69" s="58">
        <f t="shared" si="27"/>
        <v>0</v>
      </c>
      <c r="N69" s="84"/>
      <c r="O69" s="58">
        <f t="shared" si="28"/>
        <v>0</v>
      </c>
      <c r="P69" s="84"/>
      <c r="Q69" s="58">
        <f t="shared" si="29"/>
        <v>0</v>
      </c>
    </row>
    <row r="70" spans="2:17" x14ac:dyDescent="0.3">
      <c r="B70" s="5" t="s">
        <v>53</v>
      </c>
      <c r="C70" s="54" t="str">
        <f>IF('Plan Membership'!P$20=0,"",SUMPRODUCT('Plan Membership'!P$17:P$18,C68:C69)/'Plan Membership'!P$20)</f>
        <v/>
      </c>
      <c r="D70" s="54" t="str">
        <f>IF('Plan Membership'!Q$20=0,"",SUMPRODUCT('Plan Membership'!Q$17:Q$18,D68:D69)/'Plan Membership'!Q$20)</f>
        <v/>
      </c>
      <c r="E70" s="54" t="str">
        <f>IF('Plan Membership'!R$20=0,"",SUMPRODUCT('Plan Membership'!R$17:R$18,E68:E69)/'Plan Membership'!R$20)</f>
        <v/>
      </c>
      <c r="F70" s="54" t="str">
        <f>IF('Plan Membership'!S$20=0,"",SUMPRODUCT('Plan Membership'!S$17:S$18,F68:F69)/'Plan Membership'!S$20)</f>
        <v/>
      </c>
      <c r="G70" s="54">
        <f>IFERROR(SUMPRODUCT('Plan Membership'!$T$17:$T$18,G68:G69)/'Plan Membership'!$T$20,0)</f>
        <v>0</v>
      </c>
      <c r="H70" s="55">
        <f>IFERROR(SUMPRODUCT('Plan Membership'!$T$17:$T$18,H68:H69)/'Plan Membership'!$T$20,0)</f>
        <v>0</v>
      </c>
      <c r="I70" s="56">
        <f>IFERROR(SUMPRODUCT('Plan Membership'!$T$17:$T$18,I68:I69)/'Plan Membership'!$T$20,0)</f>
        <v>0</v>
      </c>
      <c r="J70" s="55">
        <f>IFERROR(SUMPRODUCT('Plan Membership'!$T$17:$T$18,J68:J69)/'Plan Membership'!$T$20,0)</f>
        <v>0</v>
      </c>
      <c r="K70" s="56">
        <f>IFERROR(SUMPRODUCT('Plan Membership'!$T$17:$T$18,K68:K69)/'Plan Membership'!$T$20,0)</f>
        <v>0</v>
      </c>
      <c r="L70" s="55">
        <f>IFERROR(SUMPRODUCT('Plan Membership'!$T$17:$T$18,L68:L69)/'Plan Membership'!$T$20,0)</f>
        <v>0</v>
      </c>
      <c r="M70" s="56">
        <f>IFERROR(SUMPRODUCT('Plan Membership'!$T$17:$T$18,M68:M69)/'Plan Membership'!$T$20,0)</f>
        <v>0</v>
      </c>
      <c r="N70" s="55">
        <f>IFERROR(SUMPRODUCT('Plan Membership'!$T$17:$T$18,N68:N69)/'Plan Membership'!$T$20,0)</f>
        <v>0</v>
      </c>
      <c r="O70" s="56">
        <f>IFERROR(SUMPRODUCT('Plan Membership'!$T$17:$T$18,O68:O69)/'Plan Membership'!$T$20,0)</f>
        <v>0</v>
      </c>
      <c r="P70" s="55">
        <f>IFERROR(SUMPRODUCT('Plan Membership'!$T$17:$T$18,P68:P69)/'Plan Membership'!$T$20,0)</f>
        <v>0</v>
      </c>
      <c r="Q70" s="56">
        <f>IFERROR(SUMPRODUCT('Plan Membership'!$T$17:$T$18,Q68:Q69)/'Plan Membership'!$T$20,0)</f>
        <v>0</v>
      </c>
    </row>
    <row r="72" spans="2:17" x14ac:dyDescent="0.3">
      <c r="B72" s="1" t="s">
        <v>0</v>
      </c>
      <c r="C72" s="2"/>
      <c r="D72" s="2"/>
      <c r="E72" s="2"/>
      <c r="F72" s="2"/>
      <c r="G72" s="2"/>
      <c r="H72" s="2"/>
      <c r="I72" s="2"/>
      <c r="J72" s="2"/>
      <c r="K72" s="2"/>
      <c r="L72" s="2"/>
      <c r="M72" s="2"/>
      <c r="N72" s="2"/>
      <c r="O72" s="2"/>
      <c r="P72" s="2"/>
      <c r="Q72" s="7"/>
    </row>
    <row r="73" spans="2:17" x14ac:dyDescent="0.3">
      <c r="B73" s="3" t="s">
        <v>34</v>
      </c>
      <c r="C73" s="4"/>
      <c r="D73" s="4"/>
      <c r="E73" s="4"/>
      <c r="F73" s="4"/>
      <c r="G73" s="4"/>
      <c r="H73" s="4"/>
      <c r="I73" s="4"/>
      <c r="J73" s="4"/>
      <c r="K73" s="4"/>
      <c r="L73" s="4"/>
      <c r="M73" s="4"/>
      <c r="N73" s="4"/>
      <c r="O73" s="4"/>
      <c r="P73" s="4"/>
      <c r="Q73" s="6"/>
    </row>
    <row r="74" spans="2:17" ht="24.9" x14ac:dyDescent="0.3">
      <c r="B74" s="29"/>
      <c r="C74" s="29" t="s">
        <v>441</v>
      </c>
      <c r="D74" s="128"/>
      <c r="E74" s="128"/>
      <c r="F74" s="128"/>
      <c r="G74" s="29" t="s">
        <v>95</v>
      </c>
      <c r="H74" s="128"/>
      <c r="I74" s="128"/>
      <c r="J74" s="128"/>
      <c r="K74" s="128"/>
      <c r="L74" s="128"/>
      <c r="M74" s="128"/>
      <c r="N74" s="128"/>
      <c r="O74" s="128"/>
      <c r="P74" s="128"/>
      <c r="Q74" s="148"/>
    </row>
    <row r="75" spans="2:17" s="33" customFormat="1" ht="54.75" customHeight="1" x14ac:dyDescent="0.3">
      <c r="B75" s="129" t="s">
        <v>1</v>
      </c>
      <c r="C75" s="191" t="s">
        <v>416</v>
      </c>
      <c r="D75" s="191" t="s">
        <v>417</v>
      </c>
      <c r="E75" s="191" t="s">
        <v>418</v>
      </c>
      <c r="F75" s="191" t="s">
        <v>419</v>
      </c>
      <c r="G75" s="191" t="s">
        <v>425</v>
      </c>
      <c r="H75" s="133" t="s">
        <v>424</v>
      </c>
      <c r="I75" s="190" t="s">
        <v>426</v>
      </c>
      <c r="J75" s="133" t="s">
        <v>423</v>
      </c>
      <c r="K75" s="190" t="s">
        <v>427</v>
      </c>
      <c r="L75" s="133" t="s">
        <v>422</v>
      </c>
      <c r="M75" s="190" t="s">
        <v>428</v>
      </c>
      <c r="N75" s="133" t="s">
        <v>421</v>
      </c>
      <c r="O75" s="190" t="s">
        <v>429</v>
      </c>
      <c r="P75" s="133" t="s">
        <v>420</v>
      </c>
      <c r="Q75" s="190" t="s">
        <v>430</v>
      </c>
    </row>
    <row r="76" spans="2:17" x14ac:dyDescent="0.3">
      <c r="B76" s="130" t="s">
        <v>48</v>
      </c>
      <c r="C76" s="14"/>
      <c r="D76" s="14"/>
      <c r="E76" s="14"/>
      <c r="F76" s="14"/>
      <c r="G76" s="14"/>
      <c r="H76" s="17"/>
      <c r="I76" s="180"/>
      <c r="J76" s="17"/>
      <c r="K76" s="180"/>
      <c r="L76" s="184"/>
      <c r="M76" s="15"/>
      <c r="N76" s="184"/>
      <c r="O76" s="15"/>
      <c r="P76" s="184"/>
      <c r="Q76" s="15"/>
    </row>
    <row r="77" spans="2:17" x14ac:dyDescent="0.3">
      <c r="B77" s="52" t="s">
        <v>4</v>
      </c>
      <c r="C77" s="59" t="str">
        <f>IF(AND(C8="",C31="",C54=""),"",SUM(C8,C31,C54))</f>
        <v/>
      </c>
      <c r="D77" s="59" t="str">
        <f t="shared" ref="D77:F77" si="30">IF(AND(D8="",D31="",D54=""),"",SUM(D8,D31,D54))</f>
        <v/>
      </c>
      <c r="E77" s="59" t="str">
        <f t="shared" si="30"/>
        <v/>
      </c>
      <c r="F77" s="59" t="str">
        <f t="shared" si="30"/>
        <v/>
      </c>
      <c r="G77" s="59">
        <f t="shared" ref="G77" si="31">SUM(G8,G31,G54)</f>
        <v>0</v>
      </c>
      <c r="H77" s="60" t="str">
        <f>IFERROR((H8*G8+H31*G31+H54*G54)/(G77),"")</f>
        <v/>
      </c>
      <c r="I77" s="181">
        <f t="shared" ref="I77:K77" si="32">SUM(I8,I31,I54)</f>
        <v>0</v>
      </c>
      <c r="J77" s="60" t="str">
        <f>IFERROR((J8*I8+J31*I31+J54*I54)/(I77),"")</f>
        <v/>
      </c>
      <c r="K77" s="181">
        <f t="shared" si="32"/>
        <v>0</v>
      </c>
      <c r="L77" s="185" t="str">
        <f>IFERROR((L8*K8+L31*K31+L54*K54)/(K77),"")</f>
        <v/>
      </c>
      <c r="M77" s="53">
        <f t="shared" ref="M77" si="33">SUM(M8,M31,M54)</f>
        <v>0</v>
      </c>
      <c r="N77" s="185" t="str">
        <f>IFERROR((N8*M8+N31*M31+N54*M54)/(M77),"")</f>
        <v/>
      </c>
      <c r="O77" s="53">
        <f t="shared" ref="O77" si="34">SUM(O8,O31,O54)</f>
        <v>0</v>
      </c>
      <c r="P77" s="185" t="str">
        <f>IFERROR((P8*O8+P31*O31+P54*O54)/(O77),"")</f>
        <v/>
      </c>
      <c r="Q77" s="53">
        <f t="shared" ref="Q77" si="35">SUM(Q8,Q31,Q54)</f>
        <v>0</v>
      </c>
    </row>
    <row r="78" spans="2:17" x14ac:dyDescent="0.3">
      <c r="B78" s="52" t="s">
        <v>11</v>
      </c>
      <c r="C78" s="59" t="str">
        <f t="shared" ref="C78:F78" si="36">IF(AND(C9="",C32="",C55=""),"",SUM(C9,C32,C55))</f>
        <v/>
      </c>
      <c r="D78" s="59" t="str">
        <f t="shared" si="36"/>
        <v/>
      </c>
      <c r="E78" s="59" t="str">
        <f t="shared" si="36"/>
        <v/>
      </c>
      <c r="F78" s="59" t="str">
        <f t="shared" si="36"/>
        <v/>
      </c>
      <c r="G78" s="59">
        <f t="shared" ref="G78" si="37">SUM(G9,G32,G55)</f>
        <v>0</v>
      </c>
      <c r="H78" s="61" t="str">
        <f t="shared" ref="H78:H93" si="38">IFERROR((H9*G9+H32*G32+H55*G55)/(G78),"")</f>
        <v/>
      </c>
      <c r="I78" s="181">
        <f t="shared" ref="I78:K78" si="39">SUM(I9,I32,I55)</f>
        <v>0</v>
      </c>
      <c r="J78" s="61" t="str">
        <f t="shared" ref="J78:J93" si="40">IFERROR((J9*I9+J32*I32+J55*I55)/(I78),"")</f>
        <v/>
      </c>
      <c r="K78" s="181">
        <f t="shared" si="39"/>
        <v>0</v>
      </c>
      <c r="L78" s="186" t="str">
        <f t="shared" ref="L78:N93" si="41">IFERROR((L9*K9+L32*K32+L55*K55)/(K78),"")</f>
        <v/>
      </c>
      <c r="M78" s="53">
        <f t="shared" ref="M78" si="42">SUM(M9,M32,M55)</f>
        <v>0</v>
      </c>
      <c r="N78" s="186" t="str">
        <f t="shared" si="41"/>
        <v/>
      </c>
      <c r="O78" s="53">
        <f t="shared" ref="O78" si="43">SUM(O9,O32,O55)</f>
        <v>0</v>
      </c>
      <c r="P78" s="186" t="str">
        <f t="shared" ref="P78" si="44">IFERROR((P9*O9+P32*O32+P55*O55)/(O78),"")</f>
        <v/>
      </c>
      <c r="Q78" s="53">
        <f t="shared" ref="Q78" si="45">SUM(Q9,Q32,Q55)</f>
        <v>0</v>
      </c>
    </row>
    <row r="79" spans="2:17" x14ac:dyDescent="0.3">
      <c r="B79" s="52" t="s">
        <v>13</v>
      </c>
      <c r="C79" s="59" t="str">
        <f t="shared" ref="C79:F79" si="46">IF(AND(C10="",C33="",C56=""),"",SUM(C10,C33,C56))</f>
        <v/>
      </c>
      <c r="D79" s="59" t="str">
        <f t="shared" si="46"/>
        <v/>
      </c>
      <c r="E79" s="59" t="str">
        <f t="shared" si="46"/>
        <v/>
      </c>
      <c r="F79" s="59" t="str">
        <f t="shared" si="46"/>
        <v/>
      </c>
      <c r="G79" s="59">
        <f t="shared" ref="G79" si="47">SUM(G10,G33,G56)</f>
        <v>0</v>
      </c>
      <c r="H79" s="61" t="str">
        <f t="shared" si="38"/>
        <v/>
      </c>
      <c r="I79" s="181">
        <f t="shared" ref="I79:K79" si="48">SUM(I10,I33,I56)</f>
        <v>0</v>
      </c>
      <c r="J79" s="61" t="str">
        <f t="shared" si="40"/>
        <v/>
      </c>
      <c r="K79" s="181">
        <f t="shared" si="48"/>
        <v>0</v>
      </c>
      <c r="L79" s="186" t="str">
        <f t="shared" si="41"/>
        <v/>
      </c>
      <c r="M79" s="53">
        <f t="shared" ref="M79" si="49">SUM(M10,M33,M56)</f>
        <v>0</v>
      </c>
      <c r="N79" s="186" t="str">
        <f t="shared" si="41"/>
        <v/>
      </c>
      <c r="O79" s="53">
        <f t="shared" ref="O79" si="50">SUM(O10,O33,O56)</f>
        <v>0</v>
      </c>
      <c r="P79" s="186" t="str">
        <f t="shared" ref="P79" si="51">IFERROR((P10*O10+P33*O33+P56*O56)/(O79),"")</f>
        <v/>
      </c>
      <c r="Q79" s="53">
        <f t="shared" ref="Q79" si="52">SUM(Q10,Q33,Q56)</f>
        <v>0</v>
      </c>
    </row>
    <row r="80" spans="2:17" x14ac:dyDescent="0.3">
      <c r="B80" s="52" t="s">
        <v>15</v>
      </c>
      <c r="C80" s="59" t="str">
        <f t="shared" ref="C80:F80" si="53">IF(AND(C11="",C34="",C57=""),"",SUM(C11,C34,C57))</f>
        <v/>
      </c>
      <c r="D80" s="59" t="str">
        <f t="shared" si="53"/>
        <v/>
      </c>
      <c r="E80" s="59" t="str">
        <f t="shared" si="53"/>
        <v/>
      </c>
      <c r="F80" s="59" t="str">
        <f t="shared" si="53"/>
        <v/>
      </c>
      <c r="G80" s="59">
        <f t="shared" ref="G80" si="54">SUM(G11,G34,G57)</f>
        <v>0</v>
      </c>
      <c r="H80" s="61" t="str">
        <f t="shared" si="38"/>
        <v/>
      </c>
      <c r="I80" s="181">
        <f t="shared" ref="I80:K80" si="55">SUM(I11,I34,I57)</f>
        <v>0</v>
      </c>
      <c r="J80" s="61" t="str">
        <f t="shared" si="40"/>
        <v/>
      </c>
      <c r="K80" s="181">
        <f t="shared" si="55"/>
        <v>0</v>
      </c>
      <c r="L80" s="186" t="str">
        <f t="shared" si="41"/>
        <v/>
      </c>
      <c r="M80" s="53">
        <f t="shared" ref="M80" si="56">SUM(M11,M34,M57)</f>
        <v>0</v>
      </c>
      <c r="N80" s="186" t="str">
        <f t="shared" si="41"/>
        <v/>
      </c>
      <c r="O80" s="53">
        <f t="shared" ref="O80" si="57">SUM(O11,O34,O57)</f>
        <v>0</v>
      </c>
      <c r="P80" s="186" t="str">
        <f t="shared" ref="P80" si="58">IFERROR((P11*O11+P34*O34+P57*O57)/(O80),"")</f>
        <v/>
      </c>
      <c r="Q80" s="53">
        <f t="shared" ref="Q80" si="59">SUM(Q11,Q34,Q57)</f>
        <v>0</v>
      </c>
    </row>
    <row r="81" spans="2:17" x14ac:dyDescent="0.3">
      <c r="B81" s="52" t="s">
        <v>16</v>
      </c>
      <c r="C81" s="59" t="str">
        <f t="shared" ref="C81:F81" si="60">IF(AND(C12="",C35="",C58=""),"",SUM(C12,C35,C58))</f>
        <v/>
      </c>
      <c r="D81" s="59" t="str">
        <f t="shared" si="60"/>
        <v/>
      </c>
      <c r="E81" s="59" t="str">
        <f t="shared" si="60"/>
        <v/>
      </c>
      <c r="F81" s="59" t="str">
        <f t="shared" si="60"/>
        <v/>
      </c>
      <c r="G81" s="59">
        <f t="shared" ref="G81" si="61">SUM(G12,G35,G58)</f>
        <v>0</v>
      </c>
      <c r="H81" s="61" t="str">
        <f t="shared" si="38"/>
        <v/>
      </c>
      <c r="I81" s="181">
        <f t="shared" ref="I81:K81" si="62">SUM(I12,I35,I58)</f>
        <v>0</v>
      </c>
      <c r="J81" s="61" t="str">
        <f t="shared" si="40"/>
        <v/>
      </c>
      <c r="K81" s="181">
        <f t="shared" si="62"/>
        <v>0</v>
      </c>
      <c r="L81" s="186" t="str">
        <f t="shared" si="41"/>
        <v/>
      </c>
      <c r="M81" s="53">
        <f t="shared" ref="M81" si="63">SUM(M12,M35,M58)</f>
        <v>0</v>
      </c>
      <c r="N81" s="186" t="str">
        <f t="shared" si="41"/>
        <v/>
      </c>
      <c r="O81" s="53">
        <f t="shared" ref="O81" si="64">SUM(O12,O35,O58)</f>
        <v>0</v>
      </c>
      <c r="P81" s="186" t="str">
        <f t="shared" ref="P81" si="65">IFERROR((P12*O12+P35*O35+P58*O58)/(O81),"")</f>
        <v/>
      </c>
      <c r="Q81" s="53">
        <f t="shared" ref="Q81" si="66">SUM(Q12,Q35,Q58)</f>
        <v>0</v>
      </c>
    </row>
    <row r="82" spans="2:17" x14ac:dyDescent="0.3">
      <c r="B82" s="52" t="s">
        <v>20</v>
      </c>
      <c r="C82" s="59" t="str">
        <f t="shared" ref="C82:F82" si="67">IF(AND(C13="",C36="",C59=""),"",SUM(C13,C36,C59))</f>
        <v/>
      </c>
      <c r="D82" s="59" t="str">
        <f t="shared" si="67"/>
        <v/>
      </c>
      <c r="E82" s="59" t="str">
        <f t="shared" si="67"/>
        <v/>
      </c>
      <c r="F82" s="59" t="str">
        <f t="shared" si="67"/>
        <v/>
      </c>
      <c r="G82" s="59">
        <f t="shared" ref="G82" si="68">SUM(G13,G36,G59)</f>
        <v>0</v>
      </c>
      <c r="H82" s="61" t="str">
        <f t="shared" si="38"/>
        <v/>
      </c>
      <c r="I82" s="181">
        <f t="shared" ref="I82:K82" si="69">SUM(I13,I36,I59)</f>
        <v>0</v>
      </c>
      <c r="J82" s="61" t="str">
        <f t="shared" si="40"/>
        <v/>
      </c>
      <c r="K82" s="181">
        <f t="shared" si="69"/>
        <v>0</v>
      </c>
      <c r="L82" s="186" t="str">
        <f t="shared" si="41"/>
        <v/>
      </c>
      <c r="M82" s="53">
        <f t="shared" ref="M82" si="70">SUM(M13,M36,M59)</f>
        <v>0</v>
      </c>
      <c r="N82" s="186" t="str">
        <f t="shared" si="41"/>
        <v/>
      </c>
      <c r="O82" s="53">
        <f t="shared" ref="O82" si="71">SUM(O13,O36,O59)</f>
        <v>0</v>
      </c>
      <c r="P82" s="186" t="str">
        <f t="shared" ref="P82" si="72">IFERROR((P13*O13+P36*O36+P59*O59)/(O82),"")</f>
        <v/>
      </c>
      <c r="Q82" s="53">
        <f t="shared" ref="Q82" si="73">SUM(Q13,Q36,Q59)</f>
        <v>0</v>
      </c>
    </row>
    <row r="83" spans="2:17" x14ac:dyDescent="0.3">
      <c r="B83" s="153" t="s">
        <v>116</v>
      </c>
      <c r="C83" s="59" t="str">
        <f t="shared" ref="C83:F83" si="74">IF(AND(C14="",C37="",C60=""),"",SUM(C14,C37,C60))</f>
        <v/>
      </c>
      <c r="D83" s="59" t="str">
        <f t="shared" si="74"/>
        <v/>
      </c>
      <c r="E83" s="59" t="str">
        <f t="shared" si="74"/>
        <v/>
      </c>
      <c r="F83" s="59" t="str">
        <f t="shared" si="74"/>
        <v/>
      </c>
      <c r="G83" s="59">
        <f t="shared" ref="G83" si="75">SUM(G14,G37,G60)</f>
        <v>0</v>
      </c>
      <c r="H83" s="61" t="str">
        <f t="shared" si="38"/>
        <v/>
      </c>
      <c r="I83" s="181">
        <f t="shared" ref="I83:K83" si="76">SUM(I14,I37,I60)</f>
        <v>0</v>
      </c>
      <c r="J83" s="61" t="str">
        <f t="shared" si="40"/>
        <v/>
      </c>
      <c r="K83" s="181">
        <f t="shared" si="76"/>
        <v>0</v>
      </c>
      <c r="L83" s="186" t="str">
        <f t="shared" si="41"/>
        <v/>
      </c>
      <c r="M83" s="53">
        <f t="shared" ref="M83" si="77">SUM(M14,M37,M60)</f>
        <v>0</v>
      </c>
      <c r="N83" s="186" t="str">
        <f t="shared" si="41"/>
        <v/>
      </c>
      <c r="O83" s="53">
        <f t="shared" ref="O83" si="78">SUM(O14,O37,O60)</f>
        <v>0</v>
      </c>
      <c r="P83" s="186" t="str">
        <f t="shared" ref="P83" si="79">IFERROR((P14*O14+P37*O37+P60*O60)/(O83),"")</f>
        <v/>
      </c>
      <c r="Q83" s="53">
        <f t="shared" ref="Q83" si="80">SUM(Q14,Q37,Q60)</f>
        <v>0</v>
      </c>
    </row>
    <row r="84" spans="2:17" x14ac:dyDescent="0.3">
      <c r="B84" s="52" t="s">
        <v>24</v>
      </c>
      <c r="C84" s="59" t="str">
        <f t="shared" ref="C84:F84" si="81">IF(AND(C15="",C38="",C61=""),"",SUM(C15,C38,C61))</f>
        <v/>
      </c>
      <c r="D84" s="59" t="str">
        <f t="shared" si="81"/>
        <v/>
      </c>
      <c r="E84" s="59" t="str">
        <f t="shared" si="81"/>
        <v/>
      </c>
      <c r="F84" s="59" t="str">
        <f t="shared" si="81"/>
        <v/>
      </c>
      <c r="G84" s="59">
        <f t="shared" ref="G84" si="82">SUM(G15,G38,G61)</f>
        <v>0</v>
      </c>
      <c r="H84" s="61" t="str">
        <f t="shared" si="38"/>
        <v/>
      </c>
      <c r="I84" s="181">
        <f t="shared" ref="I84:K84" si="83">SUM(I15,I38,I61)</f>
        <v>0</v>
      </c>
      <c r="J84" s="61" t="str">
        <f t="shared" si="40"/>
        <v/>
      </c>
      <c r="K84" s="181">
        <f t="shared" si="83"/>
        <v>0</v>
      </c>
      <c r="L84" s="186" t="str">
        <f t="shared" si="41"/>
        <v/>
      </c>
      <c r="M84" s="53">
        <f t="shared" ref="M84" si="84">SUM(M15,M38,M61)</f>
        <v>0</v>
      </c>
      <c r="N84" s="186" t="str">
        <f t="shared" si="41"/>
        <v/>
      </c>
      <c r="O84" s="53">
        <f t="shared" ref="O84" si="85">SUM(O15,O38,O61)</f>
        <v>0</v>
      </c>
      <c r="P84" s="186" t="str">
        <f t="shared" ref="P84" si="86">IFERROR((P15*O15+P38*O38+P61*O61)/(O84),"")</f>
        <v/>
      </c>
      <c r="Q84" s="53">
        <f t="shared" ref="Q84" si="87">SUM(Q15,Q38,Q61)</f>
        <v>0</v>
      </c>
    </row>
    <row r="85" spans="2:17" x14ac:dyDescent="0.3">
      <c r="B85" s="52" t="s">
        <v>25</v>
      </c>
      <c r="C85" s="59" t="str">
        <f t="shared" ref="C85:F85" si="88">IF(AND(C16="",C39="",C62=""),"",SUM(C16,C39,C62))</f>
        <v/>
      </c>
      <c r="D85" s="59" t="str">
        <f t="shared" si="88"/>
        <v/>
      </c>
      <c r="E85" s="59" t="str">
        <f t="shared" si="88"/>
        <v/>
      </c>
      <c r="F85" s="59" t="str">
        <f t="shared" si="88"/>
        <v/>
      </c>
      <c r="G85" s="59">
        <f t="shared" ref="G85" si="89">SUM(G16,G39,G62)</f>
        <v>0</v>
      </c>
      <c r="H85" s="61" t="str">
        <f t="shared" si="38"/>
        <v/>
      </c>
      <c r="I85" s="181">
        <f t="shared" ref="I85:K85" si="90">SUM(I16,I39,I62)</f>
        <v>0</v>
      </c>
      <c r="J85" s="61" t="str">
        <f t="shared" si="40"/>
        <v/>
      </c>
      <c r="K85" s="181">
        <f t="shared" si="90"/>
        <v>0</v>
      </c>
      <c r="L85" s="186" t="str">
        <f t="shared" si="41"/>
        <v/>
      </c>
      <c r="M85" s="53">
        <f t="shared" ref="M85" si="91">SUM(M16,M39,M62)</f>
        <v>0</v>
      </c>
      <c r="N85" s="186" t="str">
        <f t="shared" si="41"/>
        <v/>
      </c>
      <c r="O85" s="53">
        <f t="shared" ref="O85" si="92">SUM(O16,O39,O62)</f>
        <v>0</v>
      </c>
      <c r="P85" s="186" t="str">
        <f t="shared" ref="P85" si="93">IFERROR((P16*O16+P39*O39+P62*O62)/(O85),"")</f>
        <v/>
      </c>
      <c r="Q85" s="53">
        <f t="shared" ref="Q85" si="94">SUM(Q16,Q39,Q62)</f>
        <v>0</v>
      </c>
    </row>
    <row r="86" spans="2:17" x14ac:dyDescent="0.3">
      <c r="B86" s="52" t="s">
        <v>26</v>
      </c>
      <c r="C86" s="59" t="str">
        <f t="shared" ref="C86:F86" si="95">IF(AND(C17="",C40="",C63=""),"",SUM(C17,C40,C63))</f>
        <v/>
      </c>
      <c r="D86" s="59" t="str">
        <f t="shared" si="95"/>
        <v/>
      </c>
      <c r="E86" s="59" t="str">
        <f t="shared" si="95"/>
        <v/>
      </c>
      <c r="F86" s="59" t="str">
        <f t="shared" si="95"/>
        <v/>
      </c>
      <c r="G86" s="59">
        <f t="shared" ref="G86" si="96">SUM(G17,G40,G63)</f>
        <v>0</v>
      </c>
      <c r="H86" s="61" t="str">
        <f t="shared" si="38"/>
        <v/>
      </c>
      <c r="I86" s="181">
        <f t="shared" ref="I86:K86" si="97">SUM(I17,I40,I63)</f>
        <v>0</v>
      </c>
      <c r="J86" s="61" t="str">
        <f t="shared" si="40"/>
        <v/>
      </c>
      <c r="K86" s="181">
        <f t="shared" si="97"/>
        <v>0</v>
      </c>
      <c r="L86" s="186" t="str">
        <f t="shared" si="41"/>
        <v/>
      </c>
      <c r="M86" s="53">
        <f t="shared" ref="M86" si="98">SUM(M17,M40,M63)</f>
        <v>0</v>
      </c>
      <c r="N86" s="186" t="str">
        <f t="shared" si="41"/>
        <v/>
      </c>
      <c r="O86" s="53">
        <f t="shared" ref="O86" si="99">SUM(O17,O40,O63)</f>
        <v>0</v>
      </c>
      <c r="P86" s="186" t="str">
        <f t="shared" ref="P86" si="100">IFERROR((P17*O17+P40*O40+P63*O63)/(O86),"")</f>
        <v/>
      </c>
      <c r="Q86" s="53">
        <f t="shared" ref="Q86" si="101">SUM(Q17,Q40,Q63)</f>
        <v>0</v>
      </c>
    </row>
    <row r="87" spans="2:17" x14ac:dyDescent="0.3">
      <c r="B87" s="52" t="s">
        <v>27</v>
      </c>
      <c r="C87" s="59" t="str">
        <f t="shared" ref="C87:F87" si="102">IF(AND(C18="",C41="",C64=""),"",SUM(C18,C41,C64))</f>
        <v/>
      </c>
      <c r="D87" s="59" t="str">
        <f t="shared" si="102"/>
        <v/>
      </c>
      <c r="E87" s="59" t="str">
        <f t="shared" si="102"/>
        <v/>
      </c>
      <c r="F87" s="59" t="str">
        <f t="shared" si="102"/>
        <v/>
      </c>
      <c r="G87" s="59">
        <f t="shared" ref="G87" si="103">SUM(G18,G41,G64)</f>
        <v>0</v>
      </c>
      <c r="H87" s="61" t="str">
        <f t="shared" si="38"/>
        <v/>
      </c>
      <c r="I87" s="181">
        <f t="shared" ref="I87:K87" si="104">SUM(I18,I41,I64)</f>
        <v>0</v>
      </c>
      <c r="J87" s="61" t="str">
        <f t="shared" si="40"/>
        <v/>
      </c>
      <c r="K87" s="181">
        <f t="shared" si="104"/>
        <v>0</v>
      </c>
      <c r="L87" s="186" t="str">
        <f t="shared" si="41"/>
        <v/>
      </c>
      <c r="M87" s="53">
        <f t="shared" ref="M87" si="105">SUM(M18,M41,M64)</f>
        <v>0</v>
      </c>
      <c r="N87" s="186" t="str">
        <f t="shared" si="41"/>
        <v/>
      </c>
      <c r="O87" s="53">
        <f t="shared" ref="O87" si="106">SUM(O18,O41,O64)</f>
        <v>0</v>
      </c>
      <c r="P87" s="186" t="str">
        <f t="shared" ref="P87" si="107">IFERROR((P18*O18+P41*O41+P64*O64)/(O87),"")</f>
        <v/>
      </c>
      <c r="Q87" s="53">
        <f t="shared" ref="Q87" si="108">SUM(Q18,Q41,Q64)</f>
        <v>0</v>
      </c>
    </row>
    <row r="88" spans="2:17" x14ac:dyDescent="0.3">
      <c r="B88" s="52" t="s">
        <v>32</v>
      </c>
      <c r="C88" s="59" t="str">
        <f t="shared" ref="C88:F88" si="109">IF(AND(C19="",C42="",C65=""),"",SUM(C19,C42,C65))</f>
        <v/>
      </c>
      <c r="D88" s="59" t="str">
        <f t="shared" si="109"/>
        <v/>
      </c>
      <c r="E88" s="59" t="str">
        <f t="shared" si="109"/>
        <v/>
      </c>
      <c r="F88" s="59" t="str">
        <f t="shared" si="109"/>
        <v/>
      </c>
      <c r="G88" s="59">
        <f t="shared" ref="G88" si="110">SUM(G19,G42,G65)</f>
        <v>0</v>
      </c>
      <c r="H88" s="61" t="str">
        <f t="shared" si="38"/>
        <v/>
      </c>
      <c r="I88" s="181">
        <f t="shared" ref="I88:K88" si="111">SUM(I19,I42,I65)</f>
        <v>0</v>
      </c>
      <c r="J88" s="61" t="str">
        <f t="shared" si="40"/>
        <v/>
      </c>
      <c r="K88" s="181">
        <f t="shared" si="111"/>
        <v>0</v>
      </c>
      <c r="L88" s="186" t="str">
        <f t="shared" si="41"/>
        <v/>
      </c>
      <c r="M88" s="53">
        <f t="shared" ref="M88" si="112">SUM(M19,M42,M65)</f>
        <v>0</v>
      </c>
      <c r="N88" s="186" t="str">
        <f t="shared" si="41"/>
        <v/>
      </c>
      <c r="O88" s="53">
        <f t="shared" ref="O88" si="113">SUM(O19,O42,O65)</f>
        <v>0</v>
      </c>
      <c r="P88" s="186" t="str">
        <f t="shared" ref="P88" si="114">IFERROR((P19*O19+P42*O42+P65*O65)/(O88),"")</f>
        <v/>
      </c>
      <c r="Q88" s="53">
        <f t="shared" ref="Q88" si="115">SUM(Q19,Q42,Q65)</f>
        <v>0</v>
      </c>
    </row>
    <row r="89" spans="2:17" x14ac:dyDescent="0.3">
      <c r="B89" s="5" t="s">
        <v>52</v>
      </c>
      <c r="C89" s="54" t="str">
        <f>IF(C20="","",SUM(C20,C43,C66))</f>
        <v/>
      </c>
      <c r="D89" s="54" t="str">
        <f t="shared" ref="D89:F89" si="116">IF(D20="","",SUM(D20,D43,D66))</f>
        <v/>
      </c>
      <c r="E89" s="54" t="str">
        <f t="shared" si="116"/>
        <v/>
      </c>
      <c r="F89" s="54" t="str">
        <f t="shared" si="116"/>
        <v/>
      </c>
      <c r="G89" s="54">
        <f t="shared" ref="G89:I89" si="117">SUM(G20,G43,G66)</f>
        <v>0</v>
      </c>
      <c r="H89" s="55" t="str">
        <f t="shared" si="38"/>
        <v/>
      </c>
      <c r="I89" s="182">
        <f t="shared" si="117"/>
        <v>0</v>
      </c>
      <c r="J89" s="55" t="str">
        <f t="shared" si="40"/>
        <v/>
      </c>
      <c r="K89" s="182">
        <f t="shared" ref="K89" si="118">SUM(K20,K43,K66)</f>
        <v>0</v>
      </c>
      <c r="L89" s="187" t="str">
        <f t="shared" si="41"/>
        <v/>
      </c>
      <c r="M89" s="154">
        <f t="shared" ref="M89" si="119">SUM(M20,M43,M66)</f>
        <v>0</v>
      </c>
      <c r="N89" s="187" t="str">
        <f t="shared" si="41"/>
        <v/>
      </c>
      <c r="O89" s="154">
        <f t="shared" ref="O89" si="120">SUM(O20,O43,O66)</f>
        <v>0</v>
      </c>
      <c r="P89" s="187" t="str">
        <f t="shared" ref="P89" si="121">IFERROR((P20*O20+P43*O43+P66*O66)/(O89),"")</f>
        <v/>
      </c>
      <c r="Q89" s="154">
        <f t="shared" ref="Q89" si="122">SUM(Q20,Q43,Q66)</f>
        <v>0</v>
      </c>
    </row>
    <row r="90" spans="2:17" x14ac:dyDescent="0.3">
      <c r="B90" s="130" t="s">
        <v>47</v>
      </c>
      <c r="C90" s="18"/>
      <c r="D90" s="18"/>
      <c r="E90" s="18"/>
      <c r="F90" s="18"/>
      <c r="G90" s="18"/>
      <c r="H90" s="19" t="str">
        <f t="shared" si="38"/>
        <v/>
      </c>
      <c r="I90" s="180"/>
      <c r="J90" s="19" t="str">
        <f t="shared" si="40"/>
        <v/>
      </c>
      <c r="K90" s="180"/>
      <c r="L90" s="188" t="str">
        <f t="shared" si="41"/>
        <v/>
      </c>
      <c r="M90" s="15"/>
      <c r="N90" s="188" t="str">
        <f t="shared" si="41"/>
        <v/>
      </c>
      <c r="O90" s="15"/>
      <c r="P90" s="188" t="str">
        <f t="shared" ref="P90" si="123">IFERROR((P21*O21+P44*O44+P67*O67)/(O90),"")</f>
        <v/>
      </c>
      <c r="Q90" s="15"/>
    </row>
    <row r="91" spans="2:17" x14ac:dyDescent="0.3">
      <c r="B91" s="52" t="s">
        <v>42</v>
      </c>
      <c r="C91" s="59" t="str">
        <f t="shared" ref="C91:F91" si="124">IF(AND(C22="",C45="",C68=""),"",SUM(C22,C45,C68))</f>
        <v/>
      </c>
      <c r="D91" s="59" t="str">
        <f t="shared" si="124"/>
        <v/>
      </c>
      <c r="E91" s="59" t="str">
        <f t="shared" si="124"/>
        <v/>
      </c>
      <c r="F91" s="59" t="str">
        <f t="shared" si="124"/>
        <v/>
      </c>
      <c r="G91" s="59">
        <f t="shared" ref="G91" si="125">SUM(G22,G45,G68)</f>
        <v>0</v>
      </c>
      <c r="H91" s="60" t="str">
        <f t="shared" si="38"/>
        <v/>
      </c>
      <c r="I91" s="181">
        <f t="shared" ref="I91:K91" si="126">SUM(I22,I45,I68)</f>
        <v>0</v>
      </c>
      <c r="J91" s="60" t="str">
        <f t="shared" si="40"/>
        <v/>
      </c>
      <c r="K91" s="181">
        <f t="shared" si="126"/>
        <v>0</v>
      </c>
      <c r="L91" s="185" t="str">
        <f t="shared" si="41"/>
        <v/>
      </c>
      <c r="M91" s="53">
        <f t="shared" ref="M91" si="127">SUM(M22,M45,M68)</f>
        <v>0</v>
      </c>
      <c r="N91" s="185" t="str">
        <f t="shared" si="41"/>
        <v/>
      </c>
      <c r="O91" s="53">
        <f t="shared" ref="O91" si="128">SUM(O22,O45,O68)</f>
        <v>0</v>
      </c>
      <c r="P91" s="185" t="str">
        <f t="shared" ref="P91" si="129">IFERROR((P22*O22+P45*O45+P68*O68)/(O91),"")</f>
        <v/>
      </c>
      <c r="Q91" s="53">
        <f t="shared" ref="Q91" si="130">SUM(Q22,Q45,Q68)</f>
        <v>0</v>
      </c>
    </row>
    <row r="92" spans="2:17" x14ac:dyDescent="0.3">
      <c r="B92" s="57" t="s">
        <v>43</v>
      </c>
      <c r="C92" s="62" t="str">
        <f t="shared" ref="C92:F92" si="131">IF(AND(C23="",C46="",C69=""),"",SUM(C23,C46,C69))</f>
        <v/>
      </c>
      <c r="D92" s="62" t="str">
        <f t="shared" si="131"/>
        <v/>
      </c>
      <c r="E92" s="62" t="str">
        <f t="shared" si="131"/>
        <v/>
      </c>
      <c r="F92" s="62" t="str">
        <f t="shared" si="131"/>
        <v/>
      </c>
      <c r="G92" s="62">
        <f t="shared" ref="G92" si="132">SUM(G23,G46,G69)</f>
        <v>0</v>
      </c>
      <c r="H92" s="63" t="str">
        <f t="shared" si="38"/>
        <v/>
      </c>
      <c r="I92" s="183">
        <f t="shared" ref="I92:K92" si="133">SUM(I23,I46,I69)</f>
        <v>0</v>
      </c>
      <c r="J92" s="63" t="str">
        <f t="shared" si="40"/>
        <v/>
      </c>
      <c r="K92" s="183">
        <f t="shared" si="133"/>
        <v>0</v>
      </c>
      <c r="L92" s="189" t="str">
        <f t="shared" si="41"/>
        <v/>
      </c>
      <c r="M92" s="58">
        <f t="shared" ref="M92" si="134">SUM(M23,M46,M69)</f>
        <v>0</v>
      </c>
      <c r="N92" s="189" t="str">
        <f t="shared" si="41"/>
        <v/>
      </c>
      <c r="O92" s="58">
        <f t="shared" ref="O92" si="135">SUM(O23,O46,O69)</f>
        <v>0</v>
      </c>
      <c r="P92" s="189" t="str">
        <f t="shared" ref="P92" si="136">IFERROR((P23*O23+P46*O46+P69*O69)/(O92),"")</f>
        <v/>
      </c>
      <c r="Q92" s="58">
        <f t="shared" ref="Q92" si="137">SUM(Q23,Q46,Q69)</f>
        <v>0</v>
      </c>
    </row>
    <row r="93" spans="2:17" x14ac:dyDescent="0.3">
      <c r="B93" s="5" t="s">
        <v>53</v>
      </c>
      <c r="C93" s="54" t="str">
        <f>IF(C24="","",SUM(C24,C47,C70))</f>
        <v/>
      </c>
      <c r="D93" s="54" t="str">
        <f t="shared" ref="D93:F93" si="138">IF(D24="","",SUM(D24,D47,D70))</f>
        <v/>
      </c>
      <c r="E93" s="54" t="str">
        <f t="shared" si="138"/>
        <v/>
      </c>
      <c r="F93" s="54" t="str">
        <f t="shared" si="138"/>
        <v/>
      </c>
      <c r="G93" s="54">
        <f t="shared" ref="G93" si="139">SUM(G24,G47,G70)</f>
        <v>0</v>
      </c>
      <c r="H93" s="55" t="str">
        <f t="shared" si="38"/>
        <v/>
      </c>
      <c r="I93" s="182">
        <f t="shared" ref="I93:K93" si="140">SUM(I24,I47,I70)</f>
        <v>0</v>
      </c>
      <c r="J93" s="55" t="str">
        <f t="shared" si="40"/>
        <v/>
      </c>
      <c r="K93" s="182">
        <f t="shared" si="140"/>
        <v>0</v>
      </c>
      <c r="L93" s="187" t="str">
        <f t="shared" si="41"/>
        <v/>
      </c>
      <c r="M93" s="154">
        <f t="shared" ref="M93" si="141">SUM(M24,M47,M70)</f>
        <v>0</v>
      </c>
      <c r="N93" s="187" t="str">
        <f t="shared" si="41"/>
        <v/>
      </c>
      <c r="O93" s="154">
        <f t="shared" ref="O93" si="142">SUM(O24,O47,O70)</f>
        <v>0</v>
      </c>
      <c r="P93" s="187" t="str">
        <f t="shared" ref="P93" si="143">IFERROR((P24*O24+P47*O47+P70*O70)/(O93),"")</f>
        <v/>
      </c>
      <c r="Q93" s="154">
        <f t="shared" ref="Q93" si="144">SUM(Q24,Q47,Q70)</f>
        <v>0</v>
      </c>
    </row>
    <row r="95" spans="2:17" x14ac:dyDescent="0.3">
      <c r="B95" s="1" t="s">
        <v>0</v>
      </c>
      <c r="C95" s="2"/>
      <c r="D95" s="2"/>
      <c r="E95" s="2"/>
      <c r="F95" s="155"/>
    </row>
    <row r="96" spans="2:17" x14ac:dyDescent="0.3">
      <c r="B96" s="43" t="s">
        <v>445</v>
      </c>
      <c r="C96" s="30"/>
      <c r="D96" s="30"/>
      <c r="E96" s="30"/>
      <c r="F96" s="196"/>
    </row>
    <row r="97" spans="2:6" ht="24.9" x14ac:dyDescent="0.3">
      <c r="B97" s="29"/>
      <c r="C97" s="29" t="s">
        <v>441</v>
      </c>
      <c r="D97" s="128"/>
      <c r="E97" s="128"/>
      <c r="F97" s="148"/>
    </row>
    <row r="98" spans="2:6" ht="24.9" x14ac:dyDescent="0.3">
      <c r="B98" s="129" t="s">
        <v>1</v>
      </c>
      <c r="C98" s="191" t="s">
        <v>416</v>
      </c>
      <c r="D98" s="191" t="s">
        <v>417</v>
      </c>
      <c r="E98" s="191" t="s">
        <v>418</v>
      </c>
      <c r="F98" s="197" t="s">
        <v>419</v>
      </c>
    </row>
    <row r="99" spans="2:6" x14ac:dyDescent="0.3">
      <c r="B99" s="130" t="s">
        <v>48</v>
      </c>
      <c r="C99" s="14"/>
      <c r="D99" s="14"/>
      <c r="E99" s="14"/>
      <c r="F99" s="198"/>
    </row>
    <row r="100" spans="2:6" x14ac:dyDescent="0.3">
      <c r="B100" s="52" t="s">
        <v>4</v>
      </c>
      <c r="C100" s="83"/>
      <c r="D100" s="83"/>
      <c r="E100" s="83"/>
      <c r="F100" s="199"/>
    </row>
    <row r="101" spans="2:6" x14ac:dyDescent="0.3">
      <c r="B101" s="52" t="s">
        <v>11</v>
      </c>
      <c r="C101" s="83"/>
      <c r="D101" s="83"/>
      <c r="E101" s="83"/>
      <c r="F101" s="199"/>
    </row>
    <row r="102" spans="2:6" x14ac:dyDescent="0.3">
      <c r="B102" s="52" t="s">
        <v>13</v>
      </c>
      <c r="C102" s="83"/>
      <c r="D102" s="83"/>
      <c r="E102" s="83"/>
      <c r="F102" s="199"/>
    </row>
    <row r="103" spans="2:6" x14ac:dyDescent="0.3">
      <c r="B103" s="52" t="s">
        <v>15</v>
      </c>
      <c r="C103" s="83"/>
      <c r="D103" s="83"/>
      <c r="E103" s="83"/>
      <c r="F103" s="199"/>
    </row>
    <row r="104" spans="2:6" x14ac:dyDescent="0.3">
      <c r="B104" s="52" t="s">
        <v>16</v>
      </c>
      <c r="C104" s="83"/>
      <c r="D104" s="83"/>
      <c r="E104" s="83"/>
      <c r="F104" s="199"/>
    </row>
    <row r="105" spans="2:6" x14ac:dyDescent="0.3">
      <c r="B105" s="52" t="s">
        <v>20</v>
      </c>
      <c r="C105" s="83"/>
      <c r="D105" s="83"/>
      <c r="E105" s="83"/>
      <c r="F105" s="199"/>
    </row>
    <row r="106" spans="2:6" x14ac:dyDescent="0.3">
      <c r="B106" s="153" t="s">
        <v>116</v>
      </c>
      <c r="C106" s="83"/>
      <c r="D106" s="83"/>
      <c r="E106" s="83"/>
      <c r="F106" s="199"/>
    </row>
    <row r="107" spans="2:6" x14ac:dyDescent="0.3">
      <c r="B107" s="52" t="s">
        <v>24</v>
      </c>
      <c r="C107" s="83"/>
      <c r="D107" s="83"/>
      <c r="E107" s="83"/>
      <c r="F107" s="199"/>
    </row>
    <row r="108" spans="2:6" x14ac:dyDescent="0.3">
      <c r="B108" s="52" t="s">
        <v>25</v>
      </c>
      <c r="C108" s="83"/>
      <c r="D108" s="83"/>
      <c r="E108" s="83"/>
      <c r="F108" s="199"/>
    </row>
    <row r="109" spans="2:6" x14ac:dyDescent="0.3">
      <c r="B109" s="52" t="s">
        <v>26</v>
      </c>
      <c r="C109" s="83"/>
      <c r="D109" s="83"/>
      <c r="E109" s="83"/>
      <c r="F109" s="199"/>
    </row>
    <row r="110" spans="2:6" x14ac:dyDescent="0.3">
      <c r="B110" s="52" t="s">
        <v>27</v>
      </c>
      <c r="C110" s="83"/>
      <c r="D110" s="83"/>
      <c r="E110" s="83"/>
      <c r="F110" s="199"/>
    </row>
    <row r="111" spans="2:6" x14ac:dyDescent="0.3">
      <c r="B111" s="52" t="s">
        <v>32</v>
      </c>
      <c r="C111" s="83"/>
      <c r="D111" s="83"/>
      <c r="E111" s="83"/>
      <c r="F111" s="199"/>
    </row>
    <row r="112" spans="2:6" x14ac:dyDescent="0.3">
      <c r="B112" s="5" t="s">
        <v>52</v>
      </c>
      <c r="C112" s="54" t="str">
        <f>IF('Plan Membership'!P$19=0,"",SUMPRODUCT('Plan Membership'!P$5:P$16,C100:C111)/'Plan Membership'!P$19)</f>
        <v/>
      </c>
      <c r="D112" s="54" t="str">
        <f>IF('Plan Membership'!Q$19=0,"",SUMPRODUCT('Plan Membership'!Q$5:Q$16,D100:D111)/'Plan Membership'!Q$19)</f>
        <v/>
      </c>
      <c r="E112" s="54" t="str">
        <f>IF('Plan Membership'!R$19=0,"",SUMPRODUCT('Plan Membership'!R$5:R$16,E100:E111)/'Plan Membership'!R$19)</f>
        <v/>
      </c>
      <c r="F112" s="182" t="str">
        <f>IF('Plan Membership'!S$19=0,"",SUMPRODUCT('Plan Membership'!S$5:S$16,F100:F111)/'Plan Membership'!S$19)</f>
        <v/>
      </c>
    </row>
    <row r="113" spans="2:6" x14ac:dyDescent="0.3">
      <c r="B113" s="130" t="s">
        <v>47</v>
      </c>
      <c r="C113" s="14"/>
      <c r="D113" s="14"/>
      <c r="E113" s="14"/>
      <c r="F113" s="198"/>
    </row>
    <row r="114" spans="2:6" x14ac:dyDescent="0.3">
      <c r="B114" s="52" t="s">
        <v>42</v>
      </c>
      <c r="C114" s="83"/>
      <c r="D114" s="83"/>
      <c r="E114" s="83"/>
      <c r="F114" s="199"/>
    </row>
    <row r="115" spans="2:6" x14ac:dyDescent="0.3">
      <c r="B115" s="57" t="s">
        <v>43</v>
      </c>
      <c r="C115" s="85"/>
      <c r="D115" s="85"/>
      <c r="E115" s="85"/>
      <c r="F115" s="200"/>
    </row>
    <row r="116" spans="2:6" x14ac:dyDescent="0.3">
      <c r="B116" s="5" t="s">
        <v>53</v>
      </c>
      <c r="C116" s="54" t="str">
        <f>IF('Plan Membership'!P$20=0,"",SUMPRODUCT('Plan Membership'!P$17:P$18,C114:C115)/'Plan Membership'!P$20)</f>
        <v/>
      </c>
      <c r="D116" s="54" t="str">
        <f>IF('Plan Membership'!Q$20=0,"",SUMPRODUCT('Plan Membership'!Q$17:Q$18,D114:D115)/'Plan Membership'!Q$20)</f>
        <v/>
      </c>
      <c r="E116" s="54" t="str">
        <f>IF('Plan Membership'!R$20=0,"",SUMPRODUCT('Plan Membership'!R$17:R$18,E114:E115)/'Plan Membership'!R$20)</f>
        <v/>
      </c>
      <c r="F116" s="182" t="str">
        <f>IF('Plan Membership'!S$20=0,"",SUMPRODUCT('Plan Membership'!S$17:S$18,F114:F115)/'Plan Membership'!S$20)</f>
        <v/>
      </c>
    </row>
  </sheetData>
  <sheetProtection algorithmName="SHA-512" hashValue="wVLcdzl53XBVTlv0oVVuuUBxMc9pb9wnTrcTA0SWRDRIRVxpEt11hnfX9/z1azcnebcnjz777DQoOJBGyH9IBg==" saltValue="ALW4H7Y7pNX2Oxw+HPJ+Xw==" spinCount="100000" sheet="1" objects="1" scenarios="1"/>
  <pageMargins left="0.7" right="0.7" top="0.75" bottom="0.75" header="0.3" footer="0.3"/>
  <pageSetup paperSize="5" scale="52" fitToHeight="0" orientation="landscape" verticalDpi="300" r:id="rId1"/>
  <headerFooter>
    <oddHeader xml:space="preserve">&amp;C&amp;"Arial,Bold"EXHIBIT A-6-a-V2
FINANCIAL COMMITMENT TEMPLATE&amp;"Arial,Regular"
</oddHeader>
    <oddFooter>&amp;C&amp;"Arial,Bold"AHCA ITN 010-22/23, Attachment A, Exhibit A-6-a-V2,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C95F456D-16ED-466C-8874-56B9E890A5E1}">
            <xm:f>'Instructions &amp; General Inputs'!$C$16="Managed Medical Assistance Plan"</xm:f>
            <x14:dxf>
              <fill>
                <patternFill patternType="lightTrellis"/>
              </fill>
            </x14:dxf>
          </x14:cfRule>
          <xm:sqref>B113:F116</xm:sqref>
        </x14:conditionalFormatting>
        <x14:conditionalFormatting xmlns:xm="http://schemas.microsoft.com/office/excel/2006/main">
          <x14:cfRule type="expression" priority="4" id="{375C8669-448B-4C1C-B36A-41F2EFE404A5}">
            <xm:f>OR('Instructions &amp; General Inputs'!$C$16="Managed Medical Assistance Plan",'Instructions &amp; General Inputs'!$C$16="Managed Medical Assistance Enhanced Plan")</xm:f>
            <x14:dxf>
              <fill>
                <patternFill patternType="lightTrellis"/>
              </fill>
            </x14:dxf>
          </x14:cfRule>
          <xm:sqref>B21:Q24 B44:Q44 B45:G46 I45:I46 K45:K46 M45:M46 O45:O46 Q45:Q46 B47:Q47 B67:Q67 B68:G69 I68:I69 K68:K69 M68:M69 O68:O69 Q68:Q69 B70:Q70 B90:Q93</xm:sqref>
        </x14:conditionalFormatting>
        <x14:conditionalFormatting xmlns:xm="http://schemas.microsoft.com/office/excel/2006/main">
          <x14:cfRule type="expression" priority="6" id="{8E6C3066-3A9D-4BC9-82B2-3EFED183962E}">
            <xm:f>'Instructions &amp; General Inputs'!$C$13="No"</xm:f>
            <x14:dxf>
              <fill>
                <patternFill patternType="lightTrellis"/>
              </fill>
            </x14:dxf>
          </x14:cfRule>
          <xm:sqref>C6:F24 C52:F70 C75:F93</xm:sqref>
        </x14:conditionalFormatting>
        <x14:conditionalFormatting xmlns:xm="http://schemas.microsoft.com/office/excel/2006/main">
          <x14:cfRule type="expression" priority="3" id="{05EDC76E-A9ED-46D6-B790-B966BBE3C072}">
            <xm:f>'Instructions &amp; General Inputs'!$C$13="No"</xm:f>
            <x14:dxf>
              <fill>
                <patternFill patternType="lightTrellis"/>
              </fill>
            </x14:dxf>
          </x14:cfRule>
          <xm:sqref>C29:F47</xm:sqref>
        </x14:conditionalFormatting>
        <x14:conditionalFormatting xmlns:xm="http://schemas.microsoft.com/office/excel/2006/main">
          <x14:cfRule type="expression" priority="2" id="{D068E340-4336-4ABA-85B6-21ED4DCBCBE2}">
            <xm:f>'Instructions &amp; General Inputs'!$C$13="No"</xm:f>
            <x14:dxf>
              <fill>
                <patternFill patternType="lightTrellis"/>
              </fill>
            </x14:dxf>
          </x14:cfRule>
          <xm:sqref>C98:F116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C762-2153-4C66-A5EC-3F546A964817}">
  <sheetPr codeName="Sheet7">
    <pageSetUpPr fitToPage="1"/>
  </sheetPr>
  <dimension ref="B2:P1006"/>
  <sheetViews>
    <sheetView zoomScale="85" zoomScaleNormal="85" workbookViewId="0">
      <selection activeCell="B7" sqref="B7"/>
    </sheetView>
  </sheetViews>
  <sheetFormatPr defaultColWidth="9.15234375" defaultRowHeight="12.45" x14ac:dyDescent="0.3"/>
  <cols>
    <col min="1" max="1" width="2.69140625" style="25" customWidth="1"/>
    <col min="2" max="2" width="15.15234375" style="25" customWidth="1"/>
    <col min="3" max="3" width="56.15234375" style="25" customWidth="1"/>
    <col min="4" max="4" width="9.15234375" style="25"/>
    <col min="5" max="7" width="24.15234375" style="25" customWidth="1"/>
    <col min="8" max="16" width="15" style="25" customWidth="1"/>
    <col min="17" max="16384" width="9.15234375" style="25"/>
  </cols>
  <sheetData>
    <row r="2" spans="2:16" x14ac:dyDescent="0.3">
      <c r="B2" s="51"/>
    </row>
    <row r="3" spans="2:16" x14ac:dyDescent="0.3">
      <c r="B3" s="1" t="s">
        <v>91</v>
      </c>
      <c r="C3" s="2"/>
      <c r="D3" s="2"/>
      <c r="E3" s="2"/>
      <c r="F3" s="2"/>
      <c r="G3" s="2"/>
      <c r="H3" s="2"/>
      <c r="I3" s="2"/>
      <c r="J3" s="2"/>
      <c r="K3" s="2"/>
      <c r="L3" s="2"/>
      <c r="M3" s="2"/>
      <c r="N3" s="2"/>
      <c r="O3" s="2"/>
      <c r="P3" s="7"/>
    </row>
    <row r="4" spans="2:16" x14ac:dyDescent="0.3">
      <c r="B4" s="3" t="s">
        <v>92</v>
      </c>
      <c r="C4" s="4"/>
      <c r="D4" s="4"/>
      <c r="E4" s="4"/>
      <c r="F4" s="4"/>
      <c r="G4" s="4"/>
      <c r="H4" s="4"/>
      <c r="I4" s="4"/>
      <c r="J4" s="4"/>
      <c r="K4" s="4"/>
      <c r="L4" s="4"/>
      <c r="M4" s="4"/>
      <c r="N4" s="4"/>
      <c r="O4" s="4"/>
      <c r="P4" s="6"/>
    </row>
    <row r="5" spans="2:16" ht="37.299999999999997" x14ac:dyDescent="0.3">
      <c r="B5" s="124"/>
      <c r="C5" s="92"/>
      <c r="D5" s="92"/>
      <c r="E5" s="92"/>
      <c r="F5" s="92"/>
      <c r="G5" s="125"/>
      <c r="H5" s="41" t="s">
        <v>443</v>
      </c>
      <c r="I5" s="42"/>
      <c r="J5" s="42"/>
      <c r="K5" s="42" t="s">
        <v>94</v>
      </c>
      <c r="L5" s="42"/>
      <c r="M5" s="42"/>
      <c r="N5" s="42"/>
      <c r="O5" s="42"/>
      <c r="P5" s="44"/>
    </row>
    <row r="6" spans="2:16" ht="49.75" x14ac:dyDescent="0.3">
      <c r="B6" s="5" t="s">
        <v>36</v>
      </c>
      <c r="C6" s="126" t="s">
        <v>125</v>
      </c>
      <c r="D6" s="127" t="s">
        <v>41</v>
      </c>
      <c r="E6" s="127" t="s">
        <v>1</v>
      </c>
      <c r="F6" s="127" t="s">
        <v>2</v>
      </c>
      <c r="G6" s="127" t="s">
        <v>37</v>
      </c>
      <c r="H6" s="133" t="s">
        <v>439</v>
      </c>
      <c r="I6" s="133" t="s">
        <v>438</v>
      </c>
      <c r="J6" s="133" t="s">
        <v>437</v>
      </c>
      <c r="K6" s="133" t="s">
        <v>431</v>
      </c>
      <c r="L6" s="133" t="s">
        <v>432</v>
      </c>
      <c r="M6" s="133" t="s">
        <v>433</v>
      </c>
      <c r="N6" s="133" t="s">
        <v>434</v>
      </c>
      <c r="O6" s="133" t="s">
        <v>435</v>
      </c>
      <c r="P6" s="190" t="s">
        <v>436</v>
      </c>
    </row>
    <row r="7" spans="2:16" x14ac:dyDescent="0.3">
      <c r="B7" s="101">
        <v>1</v>
      </c>
      <c r="C7" s="101"/>
      <c r="D7" s="102"/>
      <c r="E7" s="102"/>
      <c r="F7" s="102"/>
      <c r="G7" s="102"/>
      <c r="H7" s="192"/>
      <c r="I7" s="193"/>
      <c r="J7" s="193"/>
      <c r="K7" s="94"/>
      <c r="L7" s="95"/>
      <c r="M7" s="95"/>
      <c r="N7" s="95"/>
      <c r="O7" s="95"/>
      <c r="P7" s="96"/>
    </row>
    <row r="8" spans="2:16" x14ac:dyDescent="0.3">
      <c r="B8" s="104">
        <v>2</v>
      </c>
      <c r="C8" s="104"/>
      <c r="D8" s="105"/>
      <c r="E8" s="105"/>
      <c r="F8" s="105"/>
      <c r="G8" s="105"/>
      <c r="H8" s="194"/>
      <c r="I8" s="195"/>
      <c r="J8" s="195"/>
      <c r="K8" s="97"/>
      <c r="L8" s="98"/>
      <c r="M8" s="99"/>
      <c r="N8" s="99"/>
      <c r="O8" s="99"/>
      <c r="P8" s="100"/>
    </row>
    <row r="9" spans="2:16" x14ac:dyDescent="0.3">
      <c r="B9" s="104">
        <v>3</v>
      </c>
      <c r="C9" s="104"/>
      <c r="D9" s="105"/>
      <c r="E9" s="105"/>
      <c r="F9" s="105"/>
      <c r="G9" s="105"/>
      <c r="H9" s="194"/>
      <c r="I9" s="195"/>
      <c r="J9" s="195"/>
      <c r="K9" s="97"/>
      <c r="L9" s="98"/>
      <c r="M9" s="99"/>
      <c r="N9" s="99"/>
      <c r="O9" s="99"/>
      <c r="P9" s="100"/>
    </row>
    <row r="10" spans="2:16" x14ac:dyDescent="0.3">
      <c r="B10" s="108">
        <v>4</v>
      </c>
      <c r="C10" s="104"/>
      <c r="D10" s="105"/>
      <c r="E10" s="105"/>
      <c r="F10" s="105"/>
      <c r="G10" s="105"/>
      <c r="H10" s="194"/>
      <c r="I10" s="195"/>
      <c r="J10" s="195"/>
      <c r="K10" s="97"/>
      <c r="L10" s="98"/>
      <c r="M10" s="99"/>
      <c r="N10" s="99"/>
      <c r="O10" s="99"/>
      <c r="P10" s="100"/>
    </row>
    <row r="11" spans="2:16" x14ac:dyDescent="0.3">
      <c r="B11" s="108">
        <v>5</v>
      </c>
      <c r="C11" s="104"/>
      <c r="D11" s="105"/>
      <c r="E11" s="105"/>
      <c r="F11" s="105"/>
      <c r="G11" s="105"/>
      <c r="H11" s="194"/>
      <c r="I11" s="195"/>
      <c r="J11" s="195"/>
      <c r="K11" s="97"/>
      <c r="L11" s="98"/>
      <c r="M11" s="99"/>
      <c r="N11" s="99"/>
      <c r="O11" s="99"/>
      <c r="P11" s="100"/>
    </row>
    <row r="12" spans="2:16" x14ac:dyDescent="0.3">
      <c r="B12" s="108">
        <v>6</v>
      </c>
      <c r="C12" s="104"/>
      <c r="D12" s="105"/>
      <c r="E12" s="105"/>
      <c r="F12" s="105"/>
      <c r="G12" s="105"/>
      <c r="H12" s="194"/>
      <c r="I12" s="195"/>
      <c r="J12" s="195"/>
      <c r="K12" s="97"/>
      <c r="L12" s="98"/>
      <c r="M12" s="99"/>
      <c r="N12" s="99"/>
      <c r="O12" s="99"/>
      <c r="P12" s="100"/>
    </row>
    <row r="13" spans="2:16" x14ac:dyDescent="0.3">
      <c r="B13" s="108">
        <v>7</v>
      </c>
      <c r="C13" s="104"/>
      <c r="D13" s="105"/>
      <c r="E13" s="105"/>
      <c r="F13" s="105"/>
      <c r="G13" s="105"/>
      <c r="H13" s="194"/>
      <c r="I13" s="195"/>
      <c r="J13" s="195"/>
      <c r="K13" s="97"/>
      <c r="L13" s="98"/>
      <c r="M13" s="99"/>
      <c r="N13" s="99"/>
      <c r="O13" s="99"/>
      <c r="P13" s="100"/>
    </row>
    <row r="14" spans="2:16" x14ac:dyDescent="0.3">
      <c r="B14" s="108">
        <v>8</v>
      </c>
      <c r="C14" s="104"/>
      <c r="D14" s="105"/>
      <c r="E14" s="105"/>
      <c r="F14" s="105"/>
      <c r="G14" s="105"/>
      <c r="H14" s="194"/>
      <c r="I14" s="195"/>
      <c r="J14" s="195"/>
      <c r="K14" s="97"/>
      <c r="L14" s="98"/>
      <c r="M14" s="99"/>
      <c r="N14" s="99"/>
      <c r="O14" s="99"/>
      <c r="P14" s="100"/>
    </row>
    <row r="15" spans="2:16" x14ac:dyDescent="0.3">
      <c r="B15" s="108">
        <v>9</v>
      </c>
      <c r="C15" s="104"/>
      <c r="D15" s="105"/>
      <c r="E15" s="105"/>
      <c r="F15" s="105"/>
      <c r="G15" s="105"/>
      <c r="H15" s="194"/>
      <c r="I15" s="195"/>
      <c r="J15" s="195"/>
      <c r="K15" s="97"/>
      <c r="L15" s="98"/>
      <c r="M15" s="99"/>
      <c r="N15" s="99"/>
      <c r="O15" s="99"/>
      <c r="P15" s="100"/>
    </row>
    <row r="16" spans="2:16" x14ac:dyDescent="0.3">
      <c r="B16" s="108">
        <v>10</v>
      </c>
      <c r="C16" s="104"/>
      <c r="D16" s="105"/>
      <c r="E16" s="105"/>
      <c r="F16" s="105"/>
      <c r="G16" s="105"/>
      <c r="H16" s="194"/>
      <c r="I16" s="195"/>
      <c r="J16" s="195"/>
      <c r="K16" s="97"/>
      <c r="L16" s="98"/>
      <c r="M16" s="99"/>
      <c r="N16" s="99"/>
      <c r="O16" s="99"/>
      <c r="P16" s="100"/>
    </row>
    <row r="17" spans="2:16" x14ac:dyDescent="0.3">
      <c r="B17" s="108">
        <v>11</v>
      </c>
      <c r="C17" s="104"/>
      <c r="D17" s="105"/>
      <c r="E17" s="105"/>
      <c r="F17" s="105"/>
      <c r="G17" s="105"/>
      <c r="H17" s="194"/>
      <c r="I17" s="195"/>
      <c r="J17" s="195"/>
      <c r="K17" s="97"/>
      <c r="L17" s="98"/>
      <c r="M17" s="99"/>
      <c r="N17" s="99"/>
      <c r="O17" s="99"/>
      <c r="P17" s="100"/>
    </row>
    <row r="18" spans="2:16" x14ac:dyDescent="0.3">
      <c r="B18" s="108">
        <v>12</v>
      </c>
      <c r="C18" s="104"/>
      <c r="D18" s="105"/>
      <c r="E18" s="105"/>
      <c r="F18" s="105"/>
      <c r="G18" s="105"/>
      <c r="H18" s="194"/>
      <c r="I18" s="195"/>
      <c r="J18" s="195"/>
      <c r="K18" s="97"/>
      <c r="L18" s="98"/>
      <c r="M18" s="98"/>
      <c r="N18" s="98"/>
      <c r="O18" s="98"/>
      <c r="P18" s="100"/>
    </row>
    <row r="19" spans="2:16" x14ac:dyDescent="0.3">
      <c r="B19" s="108">
        <v>13</v>
      </c>
      <c r="C19" s="104"/>
      <c r="D19" s="105"/>
      <c r="E19" s="105"/>
      <c r="F19" s="105"/>
      <c r="G19" s="105"/>
      <c r="H19" s="194"/>
      <c r="I19" s="195"/>
      <c r="J19" s="195"/>
      <c r="K19" s="97"/>
      <c r="L19" s="98"/>
      <c r="M19" s="99"/>
      <c r="N19" s="99"/>
      <c r="O19" s="99"/>
      <c r="P19" s="100"/>
    </row>
    <row r="20" spans="2:16" x14ac:dyDescent="0.3">
      <c r="B20" s="108">
        <v>14</v>
      </c>
      <c r="C20" s="104"/>
      <c r="D20" s="105"/>
      <c r="E20" s="105"/>
      <c r="F20" s="105"/>
      <c r="G20" s="105"/>
      <c r="H20" s="194"/>
      <c r="I20" s="195"/>
      <c r="J20" s="195"/>
      <c r="K20" s="97"/>
      <c r="L20" s="98"/>
      <c r="M20" s="99"/>
      <c r="N20" s="99"/>
      <c r="O20" s="99"/>
      <c r="P20" s="100"/>
    </row>
    <row r="21" spans="2:16" x14ac:dyDescent="0.3">
      <c r="B21" s="108">
        <v>15</v>
      </c>
      <c r="C21" s="104"/>
      <c r="D21" s="105"/>
      <c r="E21" s="105"/>
      <c r="F21" s="105"/>
      <c r="G21" s="105"/>
      <c r="H21" s="194"/>
      <c r="I21" s="195"/>
      <c r="J21" s="195"/>
      <c r="K21" s="97"/>
      <c r="L21" s="98"/>
      <c r="M21" s="98"/>
      <c r="N21" s="98"/>
      <c r="O21" s="98"/>
      <c r="P21" s="100"/>
    </row>
    <row r="22" spans="2:16" x14ac:dyDescent="0.3">
      <c r="B22" s="108">
        <v>16</v>
      </c>
      <c r="C22" s="104"/>
      <c r="D22" s="105"/>
      <c r="E22" s="105"/>
      <c r="F22" s="105"/>
      <c r="G22" s="105"/>
      <c r="H22" s="194"/>
      <c r="I22" s="195"/>
      <c r="J22" s="195"/>
      <c r="K22" s="97"/>
      <c r="L22" s="98"/>
      <c r="M22" s="99"/>
      <c r="N22" s="99"/>
      <c r="O22" s="99"/>
      <c r="P22" s="100"/>
    </row>
    <row r="23" spans="2:16" x14ac:dyDescent="0.3">
      <c r="B23" s="108">
        <v>17</v>
      </c>
      <c r="C23" s="104"/>
      <c r="D23" s="105"/>
      <c r="E23" s="105"/>
      <c r="F23" s="105"/>
      <c r="G23" s="105"/>
      <c r="H23" s="194"/>
      <c r="I23" s="195"/>
      <c r="J23" s="195"/>
      <c r="K23" s="97"/>
      <c r="L23" s="98"/>
      <c r="M23" s="99"/>
      <c r="N23" s="99"/>
      <c r="O23" s="99"/>
      <c r="P23" s="100"/>
    </row>
    <row r="24" spans="2:16" x14ac:dyDescent="0.3">
      <c r="B24" s="108">
        <v>18</v>
      </c>
      <c r="C24" s="104"/>
      <c r="D24" s="105"/>
      <c r="E24" s="105"/>
      <c r="F24" s="105"/>
      <c r="G24" s="105"/>
      <c r="H24" s="194"/>
      <c r="I24" s="195"/>
      <c r="J24" s="195"/>
      <c r="K24" s="97"/>
      <c r="L24" s="98"/>
      <c r="M24" s="98"/>
      <c r="N24" s="98"/>
      <c r="O24" s="98"/>
      <c r="P24" s="100"/>
    </row>
    <row r="25" spans="2:16" x14ac:dyDescent="0.3">
      <c r="B25" s="108">
        <v>19</v>
      </c>
      <c r="C25" s="104"/>
      <c r="D25" s="105"/>
      <c r="E25" s="105"/>
      <c r="F25" s="105"/>
      <c r="G25" s="105"/>
      <c r="H25" s="194"/>
      <c r="I25" s="195"/>
      <c r="J25" s="195"/>
      <c r="K25" s="97"/>
      <c r="L25" s="98"/>
      <c r="M25" s="99"/>
      <c r="N25" s="99"/>
      <c r="O25" s="99"/>
      <c r="P25" s="100"/>
    </row>
    <row r="26" spans="2:16" x14ac:dyDescent="0.3">
      <c r="B26" s="108">
        <v>20</v>
      </c>
      <c r="C26" s="104"/>
      <c r="D26" s="105"/>
      <c r="E26" s="105"/>
      <c r="F26" s="105"/>
      <c r="G26" s="105"/>
      <c r="H26" s="194"/>
      <c r="I26" s="195"/>
      <c r="J26" s="195"/>
      <c r="K26" s="97"/>
      <c r="L26" s="98"/>
      <c r="M26" s="99"/>
      <c r="N26" s="99"/>
      <c r="O26" s="99"/>
      <c r="P26" s="100"/>
    </row>
    <row r="27" spans="2:16" x14ac:dyDescent="0.3">
      <c r="B27" s="108">
        <v>21</v>
      </c>
      <c r="C27" s="104"/>
      <c r="D27" s="105"/>
      <c r="E27" s="105"/>
      <c r="F27" s="105"/>
      <c r="G27" s="105"/>
      <c r="H27" s="194"/>
      <c r="I27" s="195"/>
      <c r="J27" s="195"/>
      <c r="K27" s="97"/>
      <c r="L27" s="98"/>
      <c r="M27" s="98"/>
      <c r="N27" s="98"/>
      <c r="O27" s="98"/>
      <c r="P27" s="100"/>
    </row>
    <row r="28" spans="2:16" x14ac:dyDescent="0.3">
      <c r="B28" s="108">
        <v>22</v>
      </c>
      <c r="C28" s="104"/>
      <c r="D28" s="105"/>
      <c r="E28" s="105"/>
      <c r="F28" s="105"/>
      <c r="G28" s="105"/>
      <c r="H28" s="194"/>
      <c r="I28" s="195"/>
      <c r="J28" s="195"/>
      <c r="K28" s="97"/>
      <c r="L28" s="98"/>
      <c r="M28" s="99"/>
      <c r="N28" s="99"/>
      <c r="O28" s="99"/>
      <c r="P28" s="100"/>
    </row>
    <row r="29" spans="2:16" x14ac:dyDescent="0.3">
      <c r="B29" s="108">
        <v>23</v>
      </c>
      <c r="C29" s="104"/>
      <c r="D29" s="105"/>
      <c r="E29" s="105"/>
      <c r="F29" s="105"/>
      <c r="G29" s="105"/>
      <c r="H29" s="194"/>
      <c r="I29" s="195"/>
      <c r="J29" s="195"/>
      <c r="K29" s="97"/>
      <c r="L29" s="98"/>
      <c r="M29" s="99"/>
      <c r="N29" s="99"/>
      <c r="O29" s="99"/>
      <c r="P29" s="100"/>
    </row>
    <row r="30" spans="2:16" x14ac:dyDescent="0.3">
      <c r="B30" s="108">
        <v>24</v>
      </c>
      <c r="C30" s="104"/>
      <c r="D30" s="105"/>
      <c r="E30" s="105"/>
      <c r="F30" s="105"/>
      <c r="G30" s="105"/>
      <c r="H30" s="194"/>
      <c r="I30" s="195"/>
      <c r="J30" s="195"/>
      <c r="K30" s="97"/>
      <c r="L30" s="98"/>
      <c r="M30" s="98"/>
      <c r="N30" s="98"/>
      <c r="O30" s="98"/>
      <c r="P30" s="100"/>
    </row>
    <row r="31" spans="2:16" x14ac:dyDescent="0.3">
      <c r="B31" s="108">
        <v>25</v>
      </c>
      <c r="C31" s="104"/>
      <c r="D31" s="105"/>
      <c r="E31" s="105"/>
      <c r="F31" s="105"/>
      <c r="G31" s="105"/>
      <c r="H31" s="194"/>
      <c r="I31" s="195"/>
      <c r="J31" s="195"/>
      <c r="K31" s="97"/>
      <c r="L31" s="98"/>
      <c r="M31" s="99"/>
      <c r="N31" s="99"/>
      <c r="O31" s="99"/>
      <c r="P31" s="100"/>
    </row>
    <row r="32" spans="2:16" x14ac:dyDescent="0.3">
      <c r="B32" s="108">
        <v>26</v>
      </c>
      <c r="C32" s="104"/>
      <c r="D32" s="105"/>
      <c r="E32" s="105"/>
      <c r="F32" s="105"/>
      <c r="G32" s="105"/>
      <c r="H32" s="194"/>
      <c r="I32" s="195"/>
      <c r="J32" s="195"/>
      <c r="K32" s="97"/>
      <c r="L32" s="98"/>
      <c r="M32" s="99"/>
      <c r="N32" s="99"/>
      <c r="O32" s="99"/>
      <c r="P32" s="100"/>
    </row>
    <row r="33" spans="2:16" x14ac:dyDescent="0.3">
      <c r="B33" s="108">
        <v>27</v>
      </c>
      <c r="C33" s="104"/>
      <c r="D33" s="105"/>
      <c r="E33" s="105"/>
      <c r="F33" s="105"/>
      <c r="G33" s="105"/>
      <c r="H33" s="194"/>
      <c r="I33" s="195"/>
      <c r="J33" s="195"/>
      <c r="K33" s="97"/>
      <c r="L33" s="98"/>
      <c r="M33" s="98"/>
      <c r="N33" s="98"/>
      <c r="O33" s="98"/>
      <c r="P33" s="100"/>
    </row>
    <row r="34" spans="2:16" x14ac:dyDescent="0.3">
      <c r="B34" s="108">
        <v>28</v>
      </c>
      <c r="C34" s="104"/>
      <c r="D34" s="105"/>
      <c r="E34" s="105"/>
      <c r="F34" s="105"/>
      <c r="G34" s="105"/>
      <c r="H34" s="194"/>
      <c r="I34" s="195"/>
      <c r="J34" s="195"/>
      <c r="K34" s="97"/>
      <c r="L34" s="98"/>
      <c r="M34" s="99"/>
      <c r="N34" s="99"/>
      <c r="O34" s="99"/>
      <c r="P34" s="100"/>
    </row>
    <row r="35" spans="2:16" x14ac:dyDescent="0.3">
      <c r="B35" s="108">
        <v>29</v>
      </c>
      <c r="C35" s="104"/>
      <c r="D35" s="105"/>
      <c r="E35" s="105"/>
      <c r="F35" s="105"/>
      <c r="G35" s="105"/>
      <c r="H35" s="194"/>
      <c r="I35" s="195"/>
      <c r="J35" s="195"/>
      <c r="K35" s="97"/>
      <c r="L35" s="98"/>
      <c r="M35" s="99"/>
      <c r="N35" s="99"/>
      <c r="O35" s="99"/>
      <c r="P35" s="100"/>
    </row>
    <row r="36" spans="2:16" x14ac:dyDescent="0.3">
      <c r="B36" s="108">
        <v>30</v>
      </c>
      <c r="C36" s="104"/>
      <c r="D36" s="105"/>
      <c r="E36" s="105"/>
      <c r="F36" s="105"/>
      <c r="G36" s="105"/>
      <c r="H36" s="194"/>
      <c r="I36" s="195"/>
      <c r="J36" s="195"/>
      <c r="K36" s="97"/>
      <c r="L36" s="98"/>
      <c r="M36" s="98"/>
      <c r="N36" s="98"/>
      <c r="O36" s="98"/>
      <c r="P36" s="100"/>
    </row>
    <row r="37" spans="2:16" x14ac:dyDescent="0.3">
      <c r="B37" s="108">
        <v>31</v>
      </c>
      <c r="C37" s="104"/>
      <c r="D37" s="105"/>
      <c r="E37" s="105"/>
      <c r="F37" s="105"/>
      <c r="G37" s="105"/>
      <c r="H37" s="194"/>
      <c r="I37" s="195"/>
      <c r="J37" s="195"/>
      <c r="K37" s="97"/>
      <c r="L37" s="98"/>
      <c r="M37" s="99"/>
      <c r="N37" s="99"/>
      <c r="O37" s="99"/>
      <c r="P37" s="100"/>
    </row>
    <row r="38" spans="2:16" x14ac:dyDescent="0.3">
      <c r="B38" s="108">
        <v>32</v>
      </c>
      <c r="C38" s="104"/>
      <c r="D38" s="105"/>
      <c r="E38" s="105"/>
      <c r="F38" s="105"/>
      <c r="G38" s="105"/>
      <c r="H38" s="194"/>
      <c r="I38" s="195"/>
      <c r="J38" s="195"/>
      <c r="K38" s="97"/>
      <c r="L38" s="98"/>
      <c r="M38" s="99"/>
      <c r="N38" s="99"/>
      <c r="O38" s="99"/>
      <c r="P38" s="100"/>
    </row>
    <row r="39" spans="2:16" x14ac:dyDescent="0.3">
      <c r="B39" s="108">
        <v>33</v>
      </c>
      <c r="C39" s="104"/>
      <c r="D39" s="105"/>
      <c r="E39" s="105"/>
      <c r="F39" s="105"/>
      <c r="G39" s="105"/>
      <c r="H39" s="194"/>
      <c r="I39" s="195"/>
      <c r="J39" s="195"/>
      <c r="K39" s="97"/>
      <c r="L39" s="98"/>
      <c r="M39" s="98"/>
      <c r="N39" s="98"/>
      <c r="O39" s="98"/>
      <c r="P39" s="100"/>
    </row>
    <row r="40" spans="2:16" x14ac:dyDescent="0.3">
      <c r="B40" s="108">
        <v>34</v>
      </c>
      <c r="C40" s="104"/>
      <c r="D40" s="105"/>
      <c r="E40" s="105"/>
      <c r="F40" s="105"/>
      <c r="G40" s="105"/>
      <c r="H40" s="194"/>
      <c r="I40" s="195"/>
      <c r="J40" s="195"/>
      <c r="K40" s="97"/>
      <c r="L40" s="98"/>
      <c r="M40" s="99"/>
      <c r="N40" s="99"/>
      <c r="O40" s="99"/>
      <c r="P40" s="100"/>
    </row>
    <row r="41" spans="2:16" x14ac:dyDescent="0.3">
      <c r="B41" s="108">
        <v>35</v>
      </c>
      <c r="C41" s="104"/>
      <c r="D41" s="105"/>
      <c r="E41" s="105"/>
      <c r="F41" s="105"/>
      <c r="G41" s="105"/>
      <c r="H41" s="194"/>
      <c r="I41" s="195"/>
      <c r="J41" s="195"/>
      <c r="K41" s="97"/>
      <c r="L41" s="98"/>
      <c r="M41" s="99"/>
      <c r="N41" s="99"/>
      <c r="O41" s="99"/>
      <c r="P41" s="100"/>
    </row>
    <row r="42" spans="2:16" x14ac:dyDescent="0.3">
      <c r="B42" s="108">
        <v>36</v>
      </c>
      <c r="C42" s="104"/>
      <c r="D42" s="105"/>
      <c r="E42" s="105"/>
      <c r="F42" s="105"/>
      <c r="G42" s="105"/>
      <c r="H42" s="194"/>
      <c r="I42" s="195"/>
      <c r="J42" s="195"/>
      <c r="K42" s="97"/>
      <c r="L42" s="98"/>
      <c r="M42" s="98"/>
      <c r="N42" s="98"/>
      <c r="O42" s="98"/>
      <c r="P42" s="100"/>
    </row>
    <row r="43" spans="2:16" x14ac:dyDescent="0.3">
      <c r="B43" s="108">
        <v>37</v>
      </c>
      <c r="C43" s="104"/>
      <c r="D43" s="105"/>
      <c r="E43" s="105"/>
      <c r="F43" s="105"/>
      <c r="G43" s="105"/>
      <c r="H43" s="194"/>
      <c r="I43" s="195"/>
      <c r="J43" s="195"/>
      <c r="K43" s="97"/>
      <c r="L43" s="98"/>
      <c r="M43" s="99"/>
      <c r="N43" s="99"/>
      <c r="O43" s="99"/>
      <c r="P43" s="100"/>
    </row>
    <row r="44" spans="2:16" x14ac:dyDescent="0.3">
      <c r="B44" s="108">
        <v>38</v>
      </c>
      <c r="C44" s="104"/>
      <c r="D44" s="105"/>
      <c r="E44" s="105"/>
      <c r="F44" s="105"/>
      <c r="G44" s="105"/>
      <c r="H44" s="194"/>
      <c r="I44" s="195"/>
      <c r="J44" s="195"/>
      <c r="K44" s="97"/>
      <c r="L44" s="98"/>
      <c r="M44" s="99"/>
      <c r="N44" s="99"/>
      <c r="O44" s="99"/>
      <c r="P44" s="100"/>
    </row>
    <row r="45" spans="2:16" x14ac:dyDescent="0.3">
      <c r="B45" s="108">
        <v>39</v>
      </c>
      <c r="C45" s="104"/>
      <c r="D45" s="105"/>
      <c r="E45" s="105"/>
      <c r="F45" s="105"/>
      <c r="G45" s="105"/>
      <c r="H45" s="194"/>
      <c r="I45" s="195"/>
      <c r="J45" s="195"/>
      <c r="K45" s="97"/>
      <c r="L45" s="98"/>
      <c r="M45" s="98"/>
      <c r="N45" s="98"/>
      <c r="O45" s="98"/>
      <c r="P45" s="100"/>
    </row>
    <row r="46" spans="2:16" x14ac:dyDescent="0.3">
      <c r="B46" s="108">
        <v>40</v>
      </c>
      <c r="C46" s="104"/>
      <c r="D46" s="105"/>
      <c r="E46" s="105"/>
      <c r="F46" s="105"/>
      <c r="G46" s="105"/>
      <c r="H46" s="194"/>
      <c r="I46" s="195"/>
      <c r="J46" s="195"/>
      <c r="K46" s="97"/>
      <c r="L46" s="98"/>
      <c r="M46" s="99"/>
      <c r="N46" s="99"/>
      <c r="O46" s="99"/>
      <c r="P46" s="100"/>
    </row>
    <row r="47" spans="2:16" x14ac:dyDescent="0.3">
      <c r="B47" s="108">
        <v>41</v>
      </c>
      <c r="C47" s="104"/>
      <c r="D47" s="105"/>
      <c r="E47" s="105"/>
      <c r="F47" s="105"/>
      <c r="G47" s="105"/>
      <c r="H47" s="194"/>
      <c r="I47" s="195"/>
      <c r="J47" s="195"/>
      <c r="K47" s="97"/>
      <c r="L47" s="98"/>
      <c r="M47" s="99"/>
      <c r="N47" s="99"/>
      <c r="O47" s="99"/>
      <c r="P47" s="100"/>
    </row>
    <row r="48" spans="2:16" x14ac:dyDescent="0.3">
      <c r="B48" s="108">
        <v>42</v>
      </c>
      <c r="C48" s="104"/>
      <c r="D48" s="105"/>
      <c r="E48" s="105"/>
      <c r="F48" s="105"/>
      <c r="G48" s="105"/>
      <c r="H48" s="194"/>
      <c r="I48" s="195"/>
      <c r="J48" s="195"/>
      <c r="K48" s="97"/>
      <c r="L48" s="98"/>
      <c r="M48" s="98"/>
      <c r="N48" s="98"/>
      <c r="O48" s="98"/>
      <c r="P48" s="100"/>
    </row>
    <row r="49" spans="2:16" x14ac:dyDescent="0.3">
      <c r="B49" s="108">
        <v>43</v>
      </c>
      <c r="C49" s="104"/>
      <c r="D49" s="105"/>
      <c r="E49" s="105"/>
      <c r="F49" s="105"/>
      <c r="G49" s="105"/>
      <c r="H49" s="194"/>
      <c r="I49" s="195"/>
      <c r="J49" s="195"/>
      <c r="K49" s="97"/>
      <c r="L49" s="98"/>
      <c r="M49" s="99"/>
      <c r="N49" s="99"/>
      <c r="O49" s="99"/>
      <c r="P49" s="100"/>
    </row>
    <row r="50" spans="2:16" x14ac:dyDescent="0.3">
      <c r="B50" s="108">
        <v>44</v>
      </c>
      <c r="C50" s="104"/>
      <c r="D50" s="105"/>
      <c r="E50" s="105"/>
      <c r="F50" s="105"/>
      <c r="G50" s="105"/>
      <c r="H50" s="194"/>
      <c r="I50" s="195"/>
      <c r="J50" s="195"/>
      <c r="K50" s="97"/>
      <c r="L50" s="98"/>
      <c r="M50" s="99"/>
      <c r="N50" s="99"/>
      <c r="O50" s="99"/>
      <c r="P50" s="100"/>
    </row>
    <row r="51" spans="2:16" x14ac:dyDescent="0.3">
      <c r="B51" s="108">
        <v>45</v>
      </c>
      <c r="C51" s="104"/>
      <c r="D51" s="105"/>
      <c r="E51" s="105"/>
      <c r="F51" s="105"/>
      <c r="G51" s="105"/>
      <c r="H51" s="194"/>
      <c r="I51" s="195"/>
      <c r="J51" s="195"/>
      <c r="K51" s="97"/>
      <c r="L51" s="98"/>
      <c r="M51" s="98"/>
      <c r="N51" s="98"/>
      <c r="O51" s="98"/>
      <c r="P51" s="100"/>
    </row>
    <row r="52" spans="2:16" x14ac:dyDescent="0.3">
      <c r="B52" s="108">
        <v>46</v>
      </c>
      <c r="C52" s="104"/>
      <c r="D52" s="105"/>
      <c r="E52" s="105"/>
      <c r="F52" s="105"/>
      <c r="G52" s="105"/>
      <c r="H52" s="194"/>
      <c r="I52" s="195"/>
      <c r="J52" s="195"/>
      <c r="K52" s="97"/>
      <c r="L52" s="98"/>
      <c r="M52" s="99"/>
      <c r="N52" s="99"/>
      <c r="O52" s="99"/>
      <c r="P52" s="100"/>
    </row>
    <row r="53" spans="2:16" x14ac:dyDescent="0.3">
      <c r="B53" s="108">
        <v>47</v>
      </c>
      <c r="C53" s="104"/>
      <c r="D53" s="105"/>
      <c r="E53" s="105"/>
      <c r="F53" s="105"/>
      <c r="G53" s="105"/>
      <c r="H53" s="194"/>
      <c r="I53" s="195"/>
      <c r="J53" s="195"/>
      <c r="K53" s="97"/>
      <c r="L53" s="98"/>
      <c r="M53" s="99"/>
      <c r="N53" s="99"/>
      <c r="O53" s="99"/>
      <c r="P53" s="100"/>
    </row>
    <row r="54" spans="2:16" x14ac:dyDescent="0.3">
      <c r="B54" s="108">
        <v>48</v>
      </c>
      <c r="C54" s="104"/>
      <c r="D54" s="105"/>
      <c r="E54" s="105"/>
      <c r="F54" s="105"/>
      <c r="G54" s="105"/>
      <c r="H54" s="194"/>
      <c r="I54" s="195"/>
      <c r="J54" s="195"/>
      <c r="K54" s="97"/>
      <c r="L54" s="98"/>
      <c r="M54" s="98"/>
      <c r="N54" s="98"/>
      <c r="O54" s="98"/>
      <c r="P54" s="100"/>
    </row>
    <row r="55" spans="2:16" x14ac:dyDescent="0.3">
      <c r="B55" s="108">
        <v>49</v>
      </c>
      <c r="C55" s="104"/>
      <c r="D55" s="105"/>
      <c r="E55" s="105"/>
      <c r="F55" s="105"/>
      <c r="G55" s="105"/>
      <c r="H55" s="194"/>
      <c r="I55" s="195"/>
      <c r="J55" s="195"/>
      <c r="K55" s="97"/>
      <c r="L55" s="98"/>
      <c r="M55" s="99"/>
      <c r="N55" s="99"/>
      <c r="O55" s="99"/>
      <c r="P55" s="100"/>
    </row>
    <row r="56" spans="2:16" x14ac:dyDescent="0.3">
      <c r="B56" s="108">
        <v>50</v>
      </c>
      <c r="C56" s="104"/>
      <c r="D56" s="105"/>
      <c r="E56" s="105"/>
      <c r="F56" s="105"/>
      <c r="G56" s="105"/>
      <c r="H56" s="194"/>
      <c r="I56" s="195"/>
      <c r="J56" s="195"/>
      <c r="K56" s="97"/>
      <c r="L56" s="98"/>
      <c r="M56" s="99"/>
      <c r="N56" s="99"/>
      <c r="O56" s="99"/>
      <c r="P56" s="100"/>
    </row>
    <row r="57" spans="2:16" x14ac:dyDescent="0.3">
      <c r="B57" s="108">
        <v>51</v>
      </c>
      <c r="C57" s="104"/>
      <c r="D57" s="105"/>
      <c r="E57" s="105"/>
      <c r="F57" s="105"/>
      <c r="G57" s="105"/>
      <c r="H57" s="194"/>
      <c r="I57" s="195"/>
      <c r="J57" s="195"/>
      <c r="K57" s="97"/>
      <c r="L57" s="98"/>
      <c r="M57" s="98"/>
      <c r="N57" s="98"/>
      <c r="O57" s="98"/>
      <c r="P57" s="100"/>
    </row>
    <row r="58" spans="2:16" x14ac:dyDescent="0.3">
      <c r="B58" s="108">
        <v>52</v>
      </c>
      <c r="C58" s="104"/>
      <c r="D58" s="105"/>
      <c r="E58" s="105"/>
      <c r="F58" s="105"/>
      <c r="G58" s="105"/>
      <c r="H58" s="194"/>
      <c r="I58" s="195"/>
      <c r="J58" s="195"/>
      <c r="K58" s="97"/>
      <c r="L58" s="98"/>
      <c r="M58" s="99"/>
      <c r="N58" s="99"/>
      <c r="O58" s="99"/>
      <c r="P58" s="100"/>
    </row>
    <row r="59" spans="2:16" x14ac:dyDescent="0.3">
      <c r="B59" s="108">
        <v>53</v>
      </c>
      <c r="C59" s="104"/>
      <c r="D59" s="105"/>
      <c r="E59" s="105"/>
      <c r="F59" s="105"/>
      <c r="G59" s="105"/>
      <c r="H59" s="194"/>
      <c r="I59" s="195"/>
      <c r="J59" s="195"/>
      <c r="K59" s="97"/>
      <c r="L59" s="98"/>
      <c r="M59" s="99"/>
      <c r="N59" s="99"/>
      <c r="O59" s="99"/>
      <c r="P59" s="100"/>
    </row>
    <row r="60" spans="2:16" x14ac:dyDescent="0.3">
      <c r="B60" s="108">
        <v>54</v>
      </c>
      <c r="C60" s="104"/>
      <c r="D60" s="105"/>
      <c r="E60" s="105"/>
      <c r="F60" s="105"/>
      <c r="G60" s="105"/>
      <c r="H60" s="194"/>
      <c r="I60" s="195"/>
      <c r="J60" s="195"/>
      <c r="K60" s="97"/>
      <c r="L60" s="98"/>
      <c r="M60" s="98"/>
      <c r="N60" s="98"/>
      <c r="O60" s="98"/>
      <c r="P60" s="100"/>
    </row>
    <row r="61" spans="2:16" x14ac:dyDescent="0.3">
      <c r="B61" s="108">
        <v>55</v>
      </c>
      <c r="C61" s="104"/>
      <c r="D61" s="105"/>
      <c r="E61" s="105"/>
      <c r="F61" s="105"/>
      <c r="G61" s="105"/>
      <c r="H61" s="194"/>
      <c r="I61" s="195"/>
      <c r="J61" s="195"/>
      <c r="K61" s="97"/>
      <c r="L61" s="98"/>
      <c r="M61" s="99"/>
      <c r="N61" s="99"/>
      <c r="O61" s="99"/>
      <c r="P61" s="100"/>
    </row>
    <row r="62" spans="2:16" x14ac:dyDescent="0.3">
      <c r="B62" s="108">
        <v>56</v>
      </c>
      <c r="C62" s="104"/>
      <c r="D62" s="105"/>
      <c r="E62" s="105"/>
      <c r="F62" s="105"/>
      <c r="G62" s="105"/>
      <c r="H62" s="194"/>
      <c r="I62" s="195"/>
      <c r="J62" s="195"/>
      <c r="K62" s="97"/>
      <c r="L62" s="98"/>
      <c r="M62" s="99"/>
      <c r="N62" s="99"/>
      <c r="O62" s="99"/>
      <c r="P62" s="100"/>
    </row>
    <row r="63" spans="2:16" x14ac:dyDescent="0.3">
      <c r="B63" s="108">
        <v>57</v>
      </c>
      <c r="C63" s="104"/>
      <c r="D63" s="105"/>
      <c r="E63" s="105"/>
      <c r="F63" s="105"/>
      <c r="G63" s="105"/>
      <c r="H63" s="194"/>
      <c r="I63" s="195"/>
      <c r="J63" s="195"/>
      <c r="K63" s="97"/>
      <c r="L63" s="98"/>
      <c r="M63" s="98"/>
      <c r="N63" s="98"/>
      <c r="O63" s="98"/>
      <c r="P63" s="100"/>
    </row>
    <row r="64" spans="2:16" x14ac:dyDescent="0.3">
      <c r="B64" s="108">
        <v>58</v>
      </c>
      <c r="C64" s="104"/>
      <c r="D64" s="105"/>
      <c r="E64" s="105"/>
      <c r="F64" s="105"/>
      <c r="G64" s="105"/>
      <c r="H64" s="194"/>
      <c r="I64" s="195"/>
      <c r="J64" s="195"/>
      <c r="K64" s="97"/>
      <c r="L64" s="98"/>
      <c r="M64" s="99"/>
      <c r="N64" s="99"/>
      <c r="O64" s="99"/>
      <c r="P64" s="100"/>
    </row>
    <row r="65" spans="2:16" x14ac:dyDescent="0.3">
      <c r="B65" s="108">
        <v>59</v>
      </c>
      <c r="C65" s="104"/>
      <c r="D65" s="105"/>
      <c r="E65" s="105"/>
      <c r="F65" s="105"/>
      <c r="G65" s="105"/>
      <c r="H65" s="194"/>
      <c r="I65" s="195"/>
      <c r="J65" s="195"/>
      <c r="K65" s="97"/>
      <c r="L65" s="98"/>
      <c r="M65" s="99"/>
      <c r="N65" s="99"/>
      <c r="O65" s="99"/>
      <c r="P65" s="100"/>
    </row>
    <row r="66" spans="2:16" x14ac:dyDescent="0.3">
      <c r="B66" s="108">
        <v>60</v>
      </c>
      <c r="C66" s="104"/>
      <c r="D66" s="105"/>
      <c r="E66" s="105"/>
      <c r="F66" s="105"/>
      <c r="G66" s="105"/>
      <c r="H66" s="194"/>
      <c r="I66" s="195"/>
      <c r="J66" s="195"/>
      <c r="K66" s="97"/>
      <c r="L66" s="98"/>
      <c r="M66" s="98"/>
      <c r="N66" s="98"/>
      <c r="O66" s="98"/>
      <c r="P66" s="100"/>
    </row>
    <row r="67" spans="2:16" x14ac:dyDescent="0.3">
      <c r="B67" s="108">
        <v>61</v>
      </c>
      <c r="C67" s="104"/>
      <c r="D67" s="105"/>
      <c r="E67" s="105"/>
      <c r="F67" s="105"/>
      <c r="G67" s="105"/>
      <c r="H67" s="194"/>
      <c r="I67" s="195"/>
      <c r="J67" s="195"/>
      <c r="K67" s="97"/>
      <c r="L67" s="98"/>
      <c r="M67" s="99"/>
      <c r="N67" s="99"/>
      <c r="O67" s="99"/>
      <c r="P67" s="100"/>
    </row>
    <row r="68" spans="2:16" x14ac:dyDescent="0.3">
      <c r="B68" s="108">
        <v>62</v>
      </c>
      <c r="C68" s="104"/>
      <c r="D68" s="105"/>
      <c r="E68" s="105"/>
      <c r="F68" s="105"/>
      <c r="G68" s="105"/>
      <c r="H68" s="194"/>
      <c r="I68" s="195"/>
      <c r="J68" s="195"/>
      <c r="K68" s="97"/>
      <c r="L68" s="98"/>
      <c r="M68" s="99"/>
      <c r="N68" s="99"/>
      <c r="O68" s="99"/>
      <c r="P68" s="100"/>
    </row>
    <row r="69" spans="2:16" x14ac:dyDescent="0.3">
      <c r="B69" s="108">
        <v>63</v>
      </c>
      <c r="C69" s="104"/>
      <c r="D69" s="105"/>
      <c r="E69" s="105"/>
      <c r="F69" s="105"/>
      <c r="G69" s="105"/>
      <c r="H69" s="194"/>
      <c r="I69" s="195"/>
      <c r="J69" s="195"/>
      <c r="K69" s="97"/>
      <c r="L69" s="98"/>
      <c r="M69" s="98"/>
      <c r="N69" s="98"/>
      <c r="O69" s="98"/>
      <c r="P69" s="100"/>
    </row>
    <row r="70" spans="2:16" x14ac:dyDescent="0.3">
      <c r="B70" s="108">
        <v>64</v>
      </c>
      <c r="C70" s="104"/>
      <c r="D70" s="105"/>
      <c r="E70" s="105"/>
      <c r="F70" s="105"/>
      <c r="G70" s="105"/>
      <c r="H70" s="194"/>
      <c r="I70" s="195"/>
      <c r="J70" s="195"/>
      <c r="K70" s="97"/>
      <c r="L70" s="98"/>
      <c r="M70" s="99"/>
      <c r="N70" s="99"/>
      <c r="O70" s="99"/>
      <c r="P70" s="100"/>
    </row>
    <row r="71" spans="2:16" x14ac:dyDescent="0.3">
      <c r="B71" s="108">
        <v>65</v>
      </c>
      <c r="C71" s="104"/>
      <c r="D71" s="105"/>
      <c r="E71" s="105"/>
      <c r="F71" s="105"/>
      <c r="G71" s="105"/>
      <c r="H71" s="194"/>
      <c r="I71" s="195"/>
      <c r="J71" s="195"/>
      <c r="K71" s="97"/>
      <c r="L71" s="98"/>
      <c r="M71" s="99"/>
      <c r="N71" s="99"/>
      <c r="O71" s="99"/>
      <c r="P71" s="100"/>
    </row>
    <row r="72" spans="2:16" x14ac:dyDescent="0.3">
      <c r="B72" s="108">
        <v>66</v>
      </c>
      <c r="C72" s="104"/>
      <c r="D72" s="105"/>
      <c r="E72" s="105"/>
      <c r="F72" s="105"/>
      <c r="G72" s="105"/>
      <c r="H72" s="194"/>
      <c r="I72" s="195"/>
      <c r="J72" s="195"/>
      <c r="K72" s="97"/>
      <c r="L72" s="98"/>
      <c r="M72" s="98"/>
      <c r="N72" s="98"/>
      <c r="O72" s="98"/>
      <c r="P72" s="100"/>
    </row>
    <row r="73" spans="2:16" x14ac:dyDescent="0.3">
      <c r="B73" s="108">
        <v>67</v>
      </c>
      <c r="C73" s="104"/>
      <c r="D73" s="105"/>
      <c r="E73" s="105"/>
      <c r="F73" s="105"/>
      <c r="G73" s="105"/>
      <c r="H73" s="194"/>
      <c r="I73" s="195"/>
      <c r="J73" s="195"/>
      <c r="K73" s="97"/>
      <c r="L73" s="98"/>
      <c r="M73" s="99"/>
      <c r="N73" s="99"/>
      <c r="O73" s="99"/>
      <c r="P73" s="100"/>
    </row>
    <row r="74" spans="2:16" x14ac:dyDescent="0.3">
      <c r="B74" s="108">
        <v>68</v>
      </c>
      <c r="C74" s="104"/>
      <c r="D74" s="105"/>
      <c r="E74" s="105"/>
      <c r="F74" s="105"/>
      <c r="G74" s="105"/>
      <c r="H74" s="194"/>
      <c r="I74" s="195"/>
      <c r="J74" s="195"/>
      <c r="K74" s="97"/>
      <c r="L74" s="98"/>
      <c r="M74" s="99"/>
      <c r="N74" s="99"/>
      <c r="O74" s="99"/>
      <c r="P74" s="100"/>
    </row>
    <row r="75" spans="2:16" x14ac:dyDescent="0.3">
      <c r="B75" s="108">
        <v>69</v>
      </c>
      <c r="C75" s="104"/>
      <c r="D75" s="105"/>
      <c r="E75" s="105"/>
      <c r="F75" s="105"/>
      <c r="G75" s="105"/>
      <c r="H75" s="194"/>
      <c r="I75" s="195"/>
      <c r="J75" s="195"/>
      <c r="K75" s="97"/>
      <c r="L75" s="98"/>
      <c r="M75" s="98"/>
      <c r="N75" s="98"/>
      <c r="O75" s="98"/>
      <c r="P75" s="100"/>
    </row>
    <row r="76" spans="2:16" x14ac:dyDescent="0.3">
      <c r="B76" s="108">
        <v>70</v>
      </c>
      <c r="C76" s="104"/>
      <c r="D76" s="105"/>
      <c r="E76" s="105"/>
      <c r="F76" s="105"/>
      <c r="G76" s="105"/>
      <c r="H76" s="194"/>
      <c r="I76" s="195"/>
      <c r="J76" s="195"/>
      <c r="K76" s="97"/>
      <c r="L76" s="98"/>
      <c r="M76" s="99"/>
      <c r="N76" s="99"/>
      <c r="O76" s="99"/>
      <c r="P76" s="100"/>
    </row>
    <row r="77" spans="2:16" x14ac:dyDescent="0.3">
      <c r="B77" s="108">
        <v>71</v>
      </c>
      <c r="C77" s="104"/>
      <c r="D77" s="105"/>
      <c r="E77" s="105"/>
      <c r="F77" s="105"/>
      <c r="G77" s="105"/>
      <c r="H77" s="194"/>
      <c r="I77" s="195"/>
      <c r="J77" s="195"/>
      <c r="K77" s="97"/>
      <c r="L77" s="98"/>
      <c r="M77" s="99"/>
      <c r="N77" s="99"/>
      <c r="O77" s="99"/>
      <c r="P77" s="100"/>
    </row>
    <row r="78" spans="2:16" x14ac:dyDescent="0.3">
      <c r="B78" s="108">
        <v>72</v>
      </c>
      <c r="C78" s="104"/>
      <c r="D78" s="105"/>
      <c r="E78" s="105"/>
      <c r="F78" s="105"/>
      <c r="G78" s="105"/>
      <c r="H78" s="194"/>
      <c r="I78" s="195"/>
      <c r="J78" s="195"/>
      <c r="K78" s="97"/>
      <c r="L78" s="98"/>
      <c r="M78" s="98"/>
      <c r="N78" s="98"/>
      <c r="O78" s="98"/>
      <c r="P78" s="100"/>
    </row>
    <row r="79" spans="2:16" x14ac:dyDescent="0.3">
      <c r="B79" s="108">
        <v>73</v>
      </c>
      <c r="C79" s="104"/>
      <c r="D79" s="105"/>
      <c r="E79" s="105"/>
      <c r="F79" s="105"/>
      <c r="G79" s="105"/>
      <c r="H79" s="194"/>
      <c r="I79" s="195"/>
      <c r="J79" s="195"/>
      <c r="K79" s="97"/>
      <c r="L79" s="98"/>
      <c r="M79" s="99"/>
      <c r="N79" s="99"/>
      <c r="O79" s="99"/>
      <c r="P79" s="100"/>
    </row>
    <row r="80" spans="2:16" x14ac:dyDescent="0.3">
      <c r="B80" s="108">
        <v>74</v>
      </c>
      <c r="C80" s="104"/>
      <c r="D80" s="105"/>
      <c r="E80" s="105"/>
      <c r="F80" s="105"/>
      <c r="G80" s="105"/>
      <c r="H80" s="194"/>
      <c r="I80" s="195"/>
      <c r="J80" s="195"/>
      <c r="K80" s="97"/>
      <c r="L80" s="98"/>
      <c r="M80" s="99"/>
      <c r="N80" s="99"/>
      <c r="O80" s="99"/>
      <c r="P80" s="100"/>
    </row>
    <row r="81" spans="2:16" x14ac:dyDescent="0.3">
      <c r="B81" s="108">
        <v>75</v>
      </c>
      <c r="C81" s="104"/>
      <c r="D81" s="105"/>
      <c r="E81" s="105"/>
      <c r="F81" s="105"/>
      <c r="G81" s="105"/>
      <c r="H81" s="194"/>
      <c r="I81" s="195"/>
      <c r="J81" s="195"/>
      <c r="K81" s="97"/>
      <c r="L81" s="98"/>
      <c r="M81" s="98"/>
      <c r="N81" s="98"/>
      <c r="O81" s="98"/>
      <c r="P81" s="100"/>
    </row>
    <row r="82" spans="2:16" x14ac:dyDescent="0.3">
      <c r="B82" s="108">
        <v>76</v>
      </c>
      <c r="C82" s="104"/>
      <c r="D82" s="105"/>
      <c r="E82" s="105"/>
      <c r="F82" s="105"/>
      <c r="G82" s="105"/>
      <c r="H82" s="194"/>
      <c r="I82" s="195"/>
      <c r="J82" s="195"/>
      <c r="K82" s="97"/>
      <c r="L82" s="98"/>
      <c r="M82" s="99"/>
      <c r="N82" s="99"/>
      <c r="O82" s="99"/>
      <c r="P82" s="100"/>
    </row>
    <row r="83" spans="2:16" x14ac:dyDescent="0.3">
      <c r="B83" s="108">
        <v>77</v>
      </c>
      <c r="C83" s="104"/>
      <c r="D83" s="105"/>
      <c r="E83" s="105"/>
      <c r="F83" s="105"/>
      <c r="G83" s="105"/>
      <c r="H83" s="194"/>
      <c r="I83" s="195"/>
      <c r="J83" s="195"/>
      <c r="K83" s="97"/>
      <c r="L83" s="98"/>
      <c r="M83" s="99"/>
      <c r="N83" s="99"/>
      <c r="O83" s="99"/>
      <c r="P83" s="100"/>
    </row>
    <row r="84" spans="2:16" x14ac:dyDescent="0.3">
      <c r="B84" s="108">
        <v>78</v>
      </c>
      <c r="C84" s="104"/>
      <c r="D84" s="105"/>
      <c r="E84" s="105"/>
      <c r="F84" s="105"/>
      <c r="G84" s="105"/>
      <c r="H84" s="194"/>
      <c r="I84" s="195"/>
      <c r="J84" s="195"/>
      <c r="K84" s="97"/>
      <c r="L84" s="98"/>
      <c r="M84" s="98"/>
      <c r="N84" s="98"/>
      <c r="O84" s="98"/>
      <c r="P84" s="100"/>
    </row>
    <row r="85" spans="2:16" x14ac:dyDescent="0.3">
      <c r="B85" s="108">
        <v>79</v>
      </c>
      <c r="C85" s="104"/>
      <c r="D85" s="105"/>
      <c r="E85" s="105"/>
      <c r="F85" s="105"/>
      <c r="G85" s="105"/>
      <c r="H85" s="194"/>
      <c r="I85" s="195"/>
      <c r="J85" s="195"/>
      <c r="K85" s="97"/>
      <c r="L85" s="98"/>
      <c r="M85" s="99"/>
      <c r="N85" s="99"/>
      <c r="O85" s="99"/>
      <c r="P85" s="100"/>
    </row>
    <row r="86" spans="2:16" x14ac:dyDescent="0.3">
      <c r="B86" s="108">
        <v>80</v>
      </c>
      <c r="C86" s="104"/>
      <c r="D86" s="105"/>
      <c r="E86" s="105"/>
      <c r="F86" s="105"/>
      <c r="G86" s="105"/>
      <c r="H86" s="194"/>
      <c r="I86" s="195"/>
      <c r="J86" s="195"/>
      <c r="K86" s="97"/>
      <c r="L86" s="98"/>
      <c r="M86" s="99"/>
      <c r="N86" s="99"/>
      <c r="O86" s="99"/>
      <c r="P86" s="100"/>
    </row>
    <row r="87" spans="2:16" x14ac:dyDescent="0.3">
      <c r="B87" s="108">
        <v>81</v>
      </c>
      <c r="C87" s="104"/>
      <c r="D87" s="105"/>
      <c r="E87" s="105"/>
      <c r="F87" s="105"/>
      <c r="G87" s="105"/>
      <c r="H87" s="194"/>
      <c r="I87" s="195"/>
      <c r="J87" s="195"/>
      <c r="K87" s="97"/>
      <c r="L87" s="98"/>
      <c r="M87" s="98"/>
      <c r="N87" s="98"/>
      <c r="O87" s="98"/>
      <c r="P87" s="100"/>
    </row>
    <row r="88" spans="2:16" x14ac:dyDescent="0.3">
      <c r="B88" s="108">
        <v>82</v>
      </c>
      <c r="C88" s="104"/>
      <c r="D88" s="105"/>
      <c r="E88" s="105"/>
      <c r="F88" s="105"/>
      <c r="G88" s="105"/>
      <c r="H88" s="194"/>
      <c r="I88" s="195"/>
      <c r="J88" s="195"/>
      <c r="K88" s="97"/>
      <c r="L88" s="98"/>
      <c r="M88" s="99"/>
      <c r="N88" s="99"/>
      <c r="O88" s="99"/>
      <c r="P88" s="100"/>
    </row>
    <row r="89" spans="2:16" x14ac:dyDescent="0.3">
      <c r="B89" s="108">
        <v>83</v>
      </c>
      <c r="C89" s="104"/>
      <c r="D89" s="105"/>
      <c r="E89" s="105"/>
      <c r="F89" s="105"/>
      <c r="G89" s="105"/>
      <c r="H89" s="194"/>
      <c r="I89" s="195"/>
      <c r="J89" s="195"/>
      <c r="K89" s="97"/>
      <c r="L89" s="98"/>
      <c r="M89" s="99"/>
      <c r="N89" s="99"/>
      <c r="O89" s="99"/>
      <c r="P89" s="100"/>
    </row>
    <row r="90" spans="2:16" x14ac:dyDescent="0.3">
      <c r="B90" s="108">
        <v>84</v>
      </c>
      <c r="C90" s="104"/>
      <c r="D90" s="105"/>
      <c r="E90" s="105"/>
      <c r="F90" s="105"/>
      <c r="G90" s="105"/>
      <c r="H90" s="194"/>
      <c r="I90" s="195"/>
      <c r="J90" s="195"/>
      <c r="K90" s="97"/>
      <c r="L90" s="98"/>
      <c r="M90" s="98"/>
      <c r="N90" s="98"/>
      <c r="O90" s="98"/>
      <c r="P90" s="100"/>
    </row>
    <row r="91" spans="2:16" x14ac:dyDescent="0.3">
      <c r="B91" s="108">
        <v>85</v>
      </c>
      <c r="C91" s="104"/>
      <c r="D91" s="105"/>
      <c r="E91" s="105"/>
      <c r="F91" s="105"/>
      <c r="G91" s="105"/>
      <c r="H91" s="194"/>
      <c r="I91" s="195"/>
      <c r="J91" s="195"/>
      <c r="K91" s="97"/>
      <c r="L91" s="98"/>
      <c r="M91" s="99"/>
      <c r="N91" s="99"/>
      <c r="O91" s="99"/>
      <c r="P91" s="100"/>
    </row>
    <row r="92" spans="2:16" x14ac:dyDescent="0.3">
      <c r="B92" s="108">
        <v>86</v>
      </c>
      <c r="C92" s="104"/>
      <c r="D92" s="105"/>
      <c r="E92" s="105"/>
      <c r="F92" s="105"/>
      <c r="G92" s="105"/>
      <c r="H92" s="194"/>
      <c r="I92" s="195"/>
      <c r="J92" s="195"/>
      <c r="K92" s="97"/>
      <c r="L92" s="98"/>
      <c r="M92" s="99"/>
      <c r="N92" s="99"/>
      <c r="O92" s="99"/>
      <c r="P92" s="100"/>
    </row>
    <row r="93" spans="2:16" x14ac:dyDescent="0.3">
      <c r="B93" s="108">
        <v>87</v>
      </c>
      <c r="C93" s="104"/>
      <c r="D93" s="105"/>
      <c r="E93" s="105"/>
      <c r="F93" s="105"/>
      <c r="G93" s="105"/>
      <c r="H93" s="194"/>
      <c r="I93" s="195"/>
      <c r="J93" s="195"/>
      <c r="K93" s="97"/>
      <c r="L93" s="98"/>
      <c r="M93" s="98"/>
      <c r="N93" s="98"/>
      <c r="O93" s="98"/>
      <c r="P93" s="100"/>
    </row>
    <row r="94" spans="2:16" x14ac:dyDescent="0.3">
      <c r="B94" s="108">
        <v>88</v>
      </c>
      <c r="C94" s="104"/>
      <c r="D94" s="105"/>
      <c r="E94" s="105"/>
      <c r="F94" s="105"/>
      <c r="G94" s="105"/>
      <c r="H94" s="194"/>
      <c r="I94" s="195"/>
      <c r="J94" s="195"/>
      <c r="K94" s="97"/>
      <c r="L94" s="98"/>
      <c r="M94" s="99"/>
      <c r="N94" s="99"/>
      <c r="O94" s="99"/>
      <c r="P94" s="100"/>
    </row>
    <row r="95" spans="2:16" x14ac:dyDescent="0.3">
      <c r="B95" s="108">
        <v>89</v>
      </c>
      <c r="C95" s="104"/>
      <c r="D95" s="105"/>
      <c r="E95" s="105"/>
      <c r="F95" s="105"/>
      <c r="G95" s="105"/>
      <c r="H95" s="194"/>
      <c r="I95" s="195"/>
      <c r="J95" s="195"/>
      <c r="K95" s="97"/>
      <c r="L95" s="98"/>
      <c r="M95" s="99"/>
      <c r="N95" s="99"/>
      <c r="O95" s="99"/>
      <c r="P95" s="100"/>
    </row>
    <row r="96" spans="2:16" x14ac:dyDescent="0.3">
      <c r="B96" s="108">
        <v>90</v>
      </c>
      <c r="C96" s="104"/>
      <c r="D96" s="105"/>
      <c r="E96" s="105"/>
      <c r="F96" s="105"/>
      <c r="G96" s="105"/>
      <c r="H96" s="194"/>
      <c r="I96" s="195"/>
      <c r="J96" s="195"/>
      <c r="K96" s="97"/>
      <c r="L96" s="98"/>
      <c r="M96" s="98"/>
      <c r="N96" s="98"/>
      <c r="O96" s="98"/>
      <c r="P96" s="100"/>
    </row>
    <row r="97" spans="2:16" x14ac:dyDescent="0.3">
      <c r="B97" s="108">
        <v>91</v>
      </c>
      <c r="C97" s="104"/>
      <c r="D97" s="105"/>
      <c r="E97" s="105"/>
      <c r="F97" s="105"/>
      <c r="G97" s="105"/>
      <c r="H97" s="194"/>
      <c r="I97" s="195"/>
      <c r="J97" s="195"/>
      <c r="K97" s="97"/>
      <c r="L97" s="98"/>
      <c r="M97" s="99"/>
      <c r="N97" s="99"/>
      <c r="O97" s="99"/>
      <c r="P97" s="100"/>
    </row>
    <row r="98" spans="2:16" x14ac:dyDescent="0.3">
      <c r="B98" s="108">
        <v>92</v>
      </c>
      <c r="C98" s="104"/>
      <c r="D98" s="105"/>
      <c r="E98" s="105"/>
      <c r="F98" s="105"/>
      <c r="G98" s="105"/>
      <c r="H98" s="194"/>
      <c r="I98" s="195"/>
      <c r="J98" s="195"/>
      <c r="K98" s="97"/>
      <c r="L98" s="98"/>
      <c r="M98" s="99"/>
      <c r="N98" s="99"/>
      <c r="O98" s="99"/>
      <c r="P98" s="100"/>
    </row>
    <row r="99" spans="2:16" x14ac:dyDescent="0.3">
      <c r="B99" s="108">
        <v>93</v>
      </c>
      <c r="C99" s="104"/>
      <c r="D99" s="105"/>
      <c r="E99" s="105"/>
      <c r="F99" s="105"/>
      <c r="G99" s="105"/>
      <c r="H99" s="194"/>
      <c r="I99" s="195"/>
      <c r="J99" s="195"/>
      <c r="K99" s="97"/>
      <c r="L99" s="98"/>
      <c r="M99" s="98"/>
      <c r="N99" s="98"/>
      <c r="O99" s="98"/>
      <c r="P99" s="100"/>
    </row>
    <row r="100" spans="2:16" x14ac:dyDescent="0.3">
      <c r="B100" s="108">
        <v>94</v>
      </c>
      <c r="C100" s="104"/>
      <c r="D100" s="105"/>
      <c r="E100" s="105"/>
      <c r="F100" s="105"/>
      <c r="G100" s="105"/>
      <c r="H100" s="194"/>
      <c r="I100" s="195"/>
      <c r="J100" s="195"/>
      <c r="K100" s="97"/>
      <c r="L100" s="98"/>
      <c r="M100" s="99"/>
      <c r="N100" s="99"/>
      <c r="O100" s="99"/>
      <c r="P100" s="100"/>
    </row>
    <row r="101" spans="2:16" x14ac:dyDescent="0.3">
      <c r="B101" s="108">
        <v>95</v>
      </c>
      <c r="C101" s="104"/>
      <c r="D101" s="105"/>
      <c r="E101" s="105"/>
      <c r="F101" s="105"/>
      <c r="G101" s="105"/>
      <c r="H101" s="194"/>
      <c r="I101" s="195"/>
      <c r="J101" s="195"/>
      <c r="K101" s="97"/>
      <c r="L101" s="98"/>
      <c r="M101" s="99"/>
      <c r="N101" s="99"/>
      <c r="O101" s="99"/>
      <c r="P101" s="100"/>
    </row>
    <row r="102" spans="2:16" x14ac:dyDescent="0.3">
      <c r="B102" s="108">
        <v>96</v>
      </c>
      <c r="C102" s="104"/>
      <c r="D102" s="105"/>
      <c r="E102" s="105"/>
      <c r="F102" s="105"/>
      <c r="G102" s="105"/>
      <c r="H102" s="194"/>
      <c r="I102" s="195"/>
      <c r="J102" s="195"/>
      <c r="K102" s="97"/>
      <c r="L102" s="98"/>
      <c r="M102" s="98"/>
      <c r="N102" s="98"/>
      <c r="O102" s="98"/>
      <c r="P102" s="100"/>
    </row>
    <row r="103" spans="2:16" x14ac:dyDescent="0.3">
      <c r="B103" s="108">
        <v>97</v>
      </c>
      <c r="C103" s="104"/>
      <c r="D103" s="105"/>
      <c r="E103" s="105"/>
      <c r="F103" s="105"/>
      <c r="G103" s="105"/>
      <c r="H103" s="194"/>
      <c r="I103" s="195"/>
      <c r="J103" s="195"/>
      <c r="K103" s="97"/>
      <c r="L103" s="98"/>
      <c r="M103" s="99"/>
      <c r="N103" s="99"/>
      <c r="O103" s="99"/>
      <c r="P103" s="100"/>
    </row>
    <row r="104" spans="2:16" x14ac:dyDescent="0.3">
      <c r="B104" s="108">
        <v>98</v>
      </c>
      <c r="C104" s="104"/>
      <c r="D104" s="105"/>
      <c r="E104" s="105"/>
      <c r="F104" s="105"/>
      <c r="G104" s="105"/>
      <c r="H104" s="194"/>
      <c r="I104" s="195"/>
      <c r="J104" s="195"/>
      <c r="K104" s="97"/>
      <c r="L104" s="98"/>
      <c r="M104" s="99"/>
      <c r="N104" s="99"/>
      <c r="O104" s="99"/>
      <c r="P104" s="100"/>
    </row>
    <row r="105" spans="2:16" x14ac:dyDescent="0.3">
      <c r="B105" s="108">
        <v>99</v>
      </c>
      <c r="C105" s="104"/>
      <c r="D105" s="105"/>
      <c r="E105" s="105"/>
      <c r="F105" s="105"/>
      <c r="G105" s="105"/>
      <c r="H105" s="194"/>
      <c r="I105" s="195"/>
      <c r="J105" s="195"/>
      <c r="K105" s="97"/>
      <c r="L105" s="98"/>
      <c r="M105" s="98"/>
      <c r="N105" s="98"/>
      <c r="O105" s="98"/>
      <c r="P105" s="100"/>
    </row>
    <row r="106" spans="2:16" x14ac:dyDescent="0.3">
      <c r="B106" s="108">
        <v>100</v>
      </c>
      <c r="C106" s="104"/>
      <c r="D106" s="105"/>
      <c r="E106" s="105"/>
      <c r="F106" s="105"/>
      <c r="G106" s="105"/>
      <c r="H106" s="194"/>
      <c r="I106" s="195"/>
      <c r="J106" s="195"/>
      <c r="K106" s="97"/>
      <c r="L106" s="98"/>
      <c r="M106" s="99"/>
      <c r="N106" s="99"/>
      <c r="O106" s="99"/>
      <c r="P106" s="100"/>
    </row>
    <row r="107" spans="2:16" x14ac:dyDescent="0.3">
      <c r="B107" s="108">
        <v>101</v>
      </c>
      <c r="C107" s="104"/>
      <c r="D107" s="105"/>
      <c r="E107" s="105"/>
      <c r="F107" s="105"/>
      <c r="G107" s="105"/>
      <c r="H107" s="194"/>
      <c r="I107" s="195"/>
      <c r="J107" s="195"/>
      <c r="K107" s="97"/>
      <c r="L107" s="98"/>
      <c r="M107" s="99"/>
      <c r="N107" s="99"/>
      <c r="O107" s="99"/>
      <c r="P107" s="100"/>
    </row>
    <row r="108" spans="2:16" x14ac:dyDescent="0.3">
      <c r="B108" s="108">
        <v>102</v>
      </c>
      <c r="C108" s="104"/>
      <c r="D108" s="105"/>
      <c r="E108" s="105"/>
      <c r="F108" s="105"/>
      <c r="G108" s="105"/>
      <c r="H108" s="194"/>
      <c r="I108" s="195"/>
      <c r="J108" s="195"/>
      <c r="K108" s="97"/>
      <c r="L108" s="98"/>
      <c r="M108" s="98"/>
      <c r="N108" s="98"/>
      <c r="O108" s="98"/>
      <c r="P108" s="100"/>
    </row>
    <row r="109" spans="2:16" x14ac:dyDescent="0.3">
      <c r="B109" s="108">
        <v>103</v>
      </c>
      <c r="C109" s="104"/>
      <c r="D109" s="105"/>
      <c r="E109" s="105"/>
      <c r="F109" s="105"/>
      <c r="G109" s="105"/>
      <c r="H109" s="194"/>
      <c r="I109" s="195"/>
      <c r="J109" s="195"/>
      <c r="K109" s="97"/>
      <c r="L109" s="98"/>
      <c r="M109" s="99"/>
      <c r="N109" s="99"/>
      <c r="O109" s="99"/>
      <c r="P109" s="100"/>
    </row>
    <row r="110" spans="2:16" x14ac:dyDescent="0.3">
      <c r="B110" s="108">
        <v>104</v>
      </c>
      <c r="C110" s="104"/>
      <c r="D110" s="105"/>
      <c r="E110" s="105"/>
      <c r="F110" s="105"/>
      <c r="G110" s="105"/>
      <c r="H110" s="194"/>
      <c r="I110" s="195"/>
      <c r="J110" s="195"/>
      <c r="K110" s="97"/>
      <c r="L110" s="98"/>
      <c r="M110" s="99"/>
      <c r="N110" s="99"/>
      <c r="O110" s="99"/>
      <c r="P110" s="100"/>
    </row>
    <row r="111" spans="2:16" x14ac:dyDescent="0.3">
      <c r="B111" s="108">
        <v>105</v>
      </c>
      <c r="C111" s="104"/>
      <c r="D111" s="105"/>
      <c r="E111" s="105"/>
      <c r="F111" s="105"/>
      <c r="G111" s="105"/>
      <c r="H111" s="194"/>
      <c r="I111" s="195"/>
      <c r="J111" s="195"/>
      <c r="K111" s="97"/>
      <c r="L111" s="98"/>
      <c r="M111" s="98"/>
      <c r="N111" s="98"/>
      <c r="O111" s="98"/>
      <c r="P111" s="100"/>
    </row>
    <row r="112" spans="2:16" x14ac:dyDescent="0.3">
      <c r="B112" s="108">
        <v>106</v>
      </c>
      <c r="C112" s="104"/>
      <c r="D112" s="105"/>
      <c r="E112" s="105"/>
      <c r="F112" s="105"/>
      <c r="G112" s="105"/>
      <c r="H112" s="194"/>
      <c r="I112" s="195"/>
      <c r="J112" s="195"/>
      <c r="K112" s="97"/>
      <c r="L112" s="98"/>
      <c r="M112" s="99"/>
      <c r="N112" s="99"/>
      <c r="O112" s="99"/>
      <c r="P112" s="100"/>
    </row>
    <row r="113" spans="2:16" x14ac:dyDescent="0.3">
      <c r="B113" s="108">
        <v>107</v>
      </c>
      <c r="C113" s="104"/>
      <c r="D113" s="105"/>
      <c r="E113" s="105"/>
      <c r="F113" s="105"/>
      <c r="G113" s="105"/>
      <c r="H113" s="194"/>
      <c r="I113" s="195"/>
      <c r="J113" s="195"/>
      <c r="K113" s="97"/>
      <c r="L113" s="98"/>
      <c r="M113" s="99"/>
      <c r="N113" s="99"/>
      <c r="O113" s="99"/>
      <c r="P113" s="100"/>
    </row>
    <row r="114" spans="2:16" x14ac:dyDescent="0.3">
      <c r="B114" s="108">
        <v>108</v>
      </c>
      <c r="C114" s="104"/>
      <c r="D114" s="105"/>
      <c r="E114" s="105"/>
      <c r="F114" s="105"/>
      <c r="G114" s="105"/>
      <c r="H114" s="194"/>
      <c r="I114" s="195"/>
      <c r="J114" s="195"/>
      <c r="K114" s="97"/>
      <c r="L114" s="98"/>
      <c r="M114" s="98"/>
      <c r="N114" s="98"/>
      <c r="O114" s="98"/>
      <c r="P114" s="100"/>
    </row>
    <row r="115" spans="2:16" x14ac:dyDescent="0.3">
      <c r="B115" s="108">
        <v>109</v>
      </c>
      <c r="C115" s="104"/>
      <c r="D115" s="105"/>
      <c r="E115" s="105"/>
      <c r="F115" s="105"/>
      <c r="G115" s="105"/>
      <c r="H115" s="194"/>
      <c r="I115" s="195"/>
      <c r="J115" s="195"/>
      <c r="K115" s="97"/>
      <c r="L115" s="98"/>
      <c r="M115" s="99"/>
      <c r="N115" s="99"/>
      <c r="O115" s="99"/>
      <c r="P115" s="100"/>
    </row>
    <row r="116" spans="2:16" x14ac:dyDescent="0.3">
      <c r="B116" s="108">
        <v>110</v>
      </c>
      <c r="C116" s="104"/>
      <c r="D116" s="105"/>
      <c r="E116" s="105"/>
      <c r="F116" s="105"/>
      <c r="G116" s="105"/>
      <c r="H116" s="194"/>
      <c r="I116" s="195"/>
      <c r="J116" s="195"/>
      <c r="K116" s="97"/>
      <c r="L116" s="98"/>
      <c r="M116" s="99"/>
      <c r="N116" s="99"/>
      <c r="O116" s="99"/>
      <c r="P116" s="100"/>
    </row>
    <row r="117" spans="2:16" x14ac:dyDescent="0.3">
      <c r="B117" s="108">
        <v>111</v>
      </c>
      <c r="C117" s="104"/>
      <c r="D117" s="105"/>
      <c r="E117" s="105"/>
      <c r="F117" s="105"/>
      <c r="G117" s="105"/>
      <c r="H117" s="194"/>
      <c r="I117" s="195"/>
      <c r="J117" s="195"/>
      <c r="K117" s="97"/>
      <c r="L117" s="98"/>
      <c r="M117" s="98"/>
      <c r="N117" s="98"/>
      <c r="O117" s="98"/>
      <c r="P117" s="100"/>
    </row>
    <row r="118" spans="2:16" x14ac:dyDescent="0.3">
      <c r="B118" s="108">
        <v>112</v>
      </c>
      <c r="C118" s="104"/>
      <c r="D118" s="105"/>
      <c r="E118" s="105"/>
      <c r="F118" s="105"/>
      <c r="G118" s="105"/>
      <c r="H118" s="194"/>
      <c r="I118" s="195"/>
      <c r="J118" s="195"/>
      <c r="K118" s="97"/>
      <c r="L118" s="98"/>
      <c r="M118" s="99"/>
      <c r="N118" s="99"/>
      <c r="O118" s="99"/>
      <c r="P118" s="100"/>
    </row>
    <row r="119" spans="2:16" x14ac:dyDescent="0.3">
      <c r="B119" s="108">
        <v>113</v>
      </c>
      <c r="C119" s="104"/>
      <c r="D119" s="105"/>
      <c r="E119" s="105"/>
      <c r="F119" s="105"/>
      <c r="G119" s="105"/>
      <c r="H119" s="194"/>
      <c r="I119" s="195"/>
      <c r="J119" s="195"/>
      <c r="K119" s="97"/>
      <c r="L119" s="98"/>
      <c r="M119" s="99"/>
      <c r="N119" s="99"/>
      <c r="O119" s="99"/>
      <c r="P119" s="100"/>
    </row>
    <row r="120" spans="2:16" x14ac:dyDescent="0.3">
      <c r="B120" s="108">
        <v>114</v>
      </c>
      <c r="C120" s="104"/>
      <c r="D120" s="105"/>
      <c r="E120" s="105"/>
      <c r="F120" s="105"/>
      <c r="G120" s="105"/>
      <c r="H120" s="194"/>
      <c r="I120" s="195"/>
      <c r="J120" s="195"/>
      <c r="K120" s="97"/>
      <c r="L120" s="98"/>
      <c r="M120" s="98"/>
      <c r="N120" s="98"/>
      <c r="O120" s="98"/>
      <c r="P120" s="100"/>
    </row>
    <row r="121" spans="2:16" x14ac:dyDescent="0.3">
      <c r="B121" s="108">
        <v>115</v>
      </c>
      <c r="C121" s="104"/>
      <c r="D121" s="105"/>
      <c r="E121" s="105"/>
      <c r="F121" s="105"/>
      <c r="G121" s="105"/>
      <c r="H121" s="194"/>
      <c r="I121" s="195"/>
      <c r="J121" s="195"/>
      <c r="K121" s="97"/>
      <c r="L121" s="98"/>
      <c r="M121" s="99"/>
      <c r="N121" s="99"/>
      <c r="O121" s="99"/>
      <c r="P121" s="100"/>
    </row>
    <row r="122" spans="2:16" x14ac:dyDescent="0.3">
      <c r="B122" s="108">
        <v>116</v>
      </c>
      <c r="C122" s="104"/>
      <c r="D122" s="105"/>
      <c r="E122" s="105"/>
      <c r="F122" s="105"/>
      <c r="G122" s="105"/>
      <c r="H122" s="194"/>
      <c r="I122" s="195"/>
      <c r="J122" s="195"/>
      <c r="K122" s="97"/>
      <c r="L122" s="98"/>
      <c r="M122" s="99"/>
      <c r="N122" s="99"/>
      <c r="O122" s="99"/>
      <c r="P122" s="100"/>
    </row>
    <row r="123" spans="2:16" x14ac:dyDescent="0.3">
      <c r="B123" s="108">
        <v>117</v>
      </c>
      <c r="C123" s="104"/>
      <c r="D123" s="105"/>
      <c r="E123" s="105"/>
      <c r="F123" s="105"/>
      <c r="G123" s="105"/>
      <c r="H123" s="194"/>
      <c r="I123" s="195"/>
      <c r="J123" s="195"/>
      <c r="K123" s="97"/>
      <c r="L123" s="98"/>
      <c r="M123" s="98"/>
      <c r="N123" s="98"/>
      <c r="O123" s="98"/>
      <c r="P123" s="100"/>
    </row>
    <row r="124" spans="2:16" x14ac:dyDescent="0.3">
      <c r="B124" s="108">
        <v>118</v>
      </c>
      <c r="C124" s="104"/>
      <c r="D124" s="105"/>
      <c r="E124" s="105"/>
      <c r="F124" s="105"/>
      <c r="G124" s="105"/>
      <c r="H124" s="194"/>
      <c r="I124" s="195"/>
      <c r="J124" s="195"/>
      <c r="K124" s="97"/>
      <c r="L124" s="98"/>
      <c r="M124" s="99"/>
      <c r="N124" s="99"/>
      <c r="O124" s="99"/>
      <c r="P124" s="100"/>
    </row>
    <row r="125" spans="2:16" x14ac:dyDescent="0.3">
      <c r="B125" s="108">
        <v>119</v>
      </c>
      <c r="C125" s="104"/>
      <c r="D125" s="105"/>
      <c r="E125" s="105"/>
      <c r="F125" s="105"/>
      <c r="G125" s="105"/>
      <c r="H125" s="194"/>
      <c r="I125" s="195"/>
      <c r="J125" s="195"/>
      <c r="K125" s="97"/>
      <c r="L125" s="98"/>
      <c r="M125" s="99"/>
      <c r="N125" s="99"/>
      <c r="O125" s="99"/>
      <c r="P125" s="100"/>
    </row>
    <row r="126" spans="2:16" x14ac:dyDescent="0.3">
      <c r="B126" s="108">
        <v>120</v>
      </c>
      <c r="C126" s="104"/>
      <c r="D126" s="105"/>
      <c r="E126" s="105"/>
      <c r="F126" s="105"/>
      <c r="G126" s="105"/>
      <c r="H126" s="194"/>
      <c r="I126" s="195"/>
      <c r="J126" s="195"/>
      <c r="K126" s="97"/>
      <c r="L126" s="98"/>
      <c r="M126" s="98"/>
      <c r="N126" s="98"/>
      <c r="O126" s="98"/>
      <c r="P126" s="100"/>
    </row>
    <row r="127" spans="2:16" x14ac:dyDescent="0.3">
      <c r="B127" s="108">
        <v>121</v>
      </c>
      <c r="C127" s="104"/>
      <c r="D127" s="105"/>
      <c r="E127" s="105"/>
      <c r="F127" s="105"/>
      <c r="G127" s="105"/>
      <c r="H127" s="194"/>
      <c r="I127" s="195"/>
      <c r="J127" s="195"/>
      <c r="K127" s="97"/>
      <c r="L127" s="98"/>
      <c r="M127" s="99"/>
      <c r="N127" s="99"/>
      <c r="O127" s="99"/>
      <c r="P127" s="100"/>
    </row>
    <row r="128" spans="2:16" x14ac:dyDescent="0.3">
      <c r="B128" s="108">
        <v>122</v>
      </c>
      <c r="C128" s="104"/>
      <c r="D128" s="105"/>
      <c r="E128" s="105"/>
      <c r="F128" s="105"/>
      <c r="G128" s="105"/>
      <c r="H128" s="194"/>
      <c r="I128" s="195"/>
      <c r="J128" s="195"/>
      <c r="K128" s="97"/>
      <c r="L128" s="98"/>
      <c r="M128" s="99"/>
      <c r="N128" s="99"/>
      <c r="O128" s="99"/>
      <c r="P128" s="100"/>
    </row>
    <row r="129" spans="2:16" x14ac:dyDescent="0.3">
      <c r="B129" s="108">
        <v>123</v>
      </c>
      <c r="C129" s="104"/>
      <c r="D129" s="105"/>
      <c r="E129" s="105"/>
      <c r="F129" s="105"/>
      <c r="G129" s="105"/>
      <c r="H129" s="194"/>
      <c r="I129" s="195"/>
      <c r="J129" s="195"/>
      <c r="K129" s="97"/>
      <c r="L129" s="98"/>
      <c r="M129" s="98"/>
      <c r="N129" s="98"/>
      <c r="O129" s="98"/>
      <c r="P129" s="100"/>
    </row>
    <row r="130" spans="2:16" x14ac:dyDescent="0.3">
      <c r="B130" s="108">
        <v>124</v>
      </c>
      <c r="C130" s="104"/>
      <c r="D130" s="105"/>
      <c r="E130" s="105"/>
      <c r="F130" s="105"/>
      <c r="G130" s="105"/>
      <c r="H130" s="194"/>
      <c r="I130" s="195"/>
      <c r="J130" s="195"/>
      <c r="K130" s="97"/>
      <c r="L130" s="98"/>
      <c r="M130" s="99"/>
      <c r="N130" s="99"/>
      <c r="O130" s="99"/>
      <c r="P130" s="100"/>
    </row>
    <row r="131" spans="2:16" x14ac:dyDescent="0.3">
      <c r="B131" s="108">
        <v>125</v>
      </c>
      <c r="C131" s="104"/>
      <c r="D131" s="105"/>
      <c r="E131" s="105"/>
      <c r="F131" s="105"/>
      <c r="G131" s="105"/>
      <c r="H131" s="194"/>
      <c r="I131" s="195"/>
      <c r="J131" s="195"/>
      <c r="K131" s="97"/>
      <c r="L131" s="98"/>
      <c r="M131" s="99"/>
      <c r="N131" s="99"/>
      <c r="O131" s="99"/>
      <c r="P131" s="100"/>
    </row>
    <row r="132" spans="2:16" x14ac:dyDescent="0.3">
      <c r="B132" s="108">
        <v>126</v>
      </c>
      <c r="C132" s="104"/>
      <c r="D132" s="105"/>
      <c r="E132" s="105"/>
      <c r="F132" s="105"/>
      <c r="G132" s="105"/>
      <c r="H132" s="194"/>
      <c r="I132" s="195"/>
      <c r="J132" s="195"/>
      <c r="K132" s="97"/>
      <c r="L132" s="98"/>
      <c r="M132" s="98"/>
      <c r="N132" s="98"/>
      <c r="O132" s="98"/>
      <c r="P132" s="100"/>
    </row>
    <row r="133" spans="2:16" x14ac:dyDescent="0.3">
      <c r="B133" s="108">
        <v>127</v>
      </c>
      <c r="C133" s="104"/>
      <c r="D133" s="105"/>
      <c r="E133" s="105"/>
      <c r="F133" s="105"/>
      <c r="G133" s="105"/>
      <c r="H133" s="194"/>
      <c r="I133" s="195"/>
      <c r="J133" s="195"/>
      <c r="K133" s="97"/>
      <c r="L133" s="98"/>
      <c r="M133" s="99"/>
      <c r="N133" s="99"/>
      <c r="O133" s="99"/>
      <c r="P133" s="100"/>
    </row>
    <row r="134" spans="2:16" x14ac:dyDescent="0.3">
      <c r="B134" s="108">
        <v>128</v>
      </c>
      <c r="C134" s="104"/>
      <c r="D134" s="105"/>
      <c r="E134" s="105"/>
      <c r="F134" s="105"/>
      <c r="G134" s="105"/>
      <c r="H134" s="194"/>
      <c r="I134" s="195"/>
      <c r="J134" s="195"/>
      <c r="K134" s="97"/>
      <c r="L134" s="98"/>
      <c r="M134" s="99"/>
      <c r="N134" s="99"/>
      <c r="O134" s="99"/>
      <c r="P134" s="100"/>
    </row>
    <row r="135" spans="2:16" x14ac:dyDescent="0.3">
      <c r="B135" s="108">
        <v>129</v>
      </c>
      <c r="C135" s="104"/>
      <c r="D135" s="105"/>
      <c r="E135" s="105"/>
      <c r="F135" s="105"/>
      <c r="G135" s="105"/>
      <c r="H135" s="194"/>
      <c r="I135" s="195"/>
      <c r="J135" s="195"/>
      <c r="K135" s="97"/>
      <c r="L135" s="98"/>
      <c r="M135" s="98"/>
      <c r="N135" s="98"/>
      <c r="O135" s="98"/>
      <c r="P135" s="100"/>
    </row>
    <row r="136" spans="2:16" x14ac:dyDescent="0.3">
      <c r="B136" s="108">
        <v>130</v>
      </c>
      <c r="C136" s="104"/>
      <c r="D136" s="105"/>
      <c r="E136" s="105"/>
      <c r="F136" s="105"/>
      <c r="G136" s="105"/>
      <c r="H136" s="194"/>
      <c r="I136" s="195"/>
      <c r="J136" s="195"/>
      <c r="K136" s="97"/>
      <c r="L136" s="98"/>
      <c r="M136" s="99"/>
      <c r="N136" s="99"/>
      <c r="O136" s="99"/>
      <c r="P136" s="100"/>
    </row>
    <row r="137" spans="2:16" x14ac:dyDescent="0.3">
      <c r="B137" s="108">
        <v>131</v>
      </c>
      <c r="C137" s="104"/>
      <c r="D137" s="105"/>
      <c r="E137" s="105"/>
      <c r="F137" s="105"/>
      <c r="G137" s="105"/>
      <c r="H137" s="194"/>
      <c r="I137" s="195"/>
      <c r="J137" s="195"/>
      <c r="K137" s="97"/>
      <c r="L137" s="98"/>
      <c r="M137" s="99"/>
      <c r="N137" s="99"/>
      <c r="O137" s="99"/>
      <c r="P137" s="100"/>
    </row>
    <row r="138" spans="2:16" x14ac:dyDescent="0.3">
      <c r="B138" s="108">
        <v>132</v>
      </c>
      <c r="C138" s="104"/>
      <c r="D138" s="105"/>
      <c r="E138" s="105"/>
      <c r="F138" s="105"/>
      <c r="G138" s="105"/>
      <c r="H138" s="194"/>
      <c r="I138" s="195"/>
      <c r="J138" s="195"/>
      <c r="K138" s="97"/>
      <c r="L138" s="98"/>
      <c r="M138" s="98"/>
      <c r="N138" s="98"/>
      <c r="O138" s="98"/>
      <c r="P138" s="100"/>
    </row>
    <row r="139" spans="2:16" x14ac:dyDescent="0.3">
      <c r="B139" s="108">
        <v>133</v>
      </c>
      <c r="C139" s="104"/>
      <c r="D139" s="105"/>
      <c r="E139" s="105"/>
      <c r="F139" s="105"/>
      <c r="G139" s="105"/>
      <c r="H139" s="194"/>
      <c r="I139" s="195"/>
      <c r="J139" s="195"/>
      <c r="K139" s="97"/>
      <c r="L139" s="98"/>
      <c r="M139" s="99"/>
      <c r="N139" s="99"/>
      <c r="O139" s="99"/>
      <c r="P139" s="100"/>
    </row>
    <row r="140" spans="2:16" x14ac:dyDescent="0.3">
      <c r="B140" s="108">
        <v>134</v>
      </c>
      <c r="C140" s="104"/>
      <c r="D140" s="105"/>
      <c r="E140" s="105"/>
      <c r="F140" s="105"/>
      <c r="G140" s="105"/>
      <c r="H140" s="194"/>
      <c r="I140" s="195"/>
      <c r="J140" s="195"/>
      <c r="K140" s="97"/>
      <c r="L140" s="98"/>
      <c r="M140" s="99"/>
      <c r="N140" s="99"/>
      <c r="O140" s="99"/>
      <c r="P140" s="100"/>
    </row>
    <row r="141" spans="2:16" x14ac:dyDescent="0.3">
      <c r="B141" s="108">
        <v>135</v>
      </c>
      <c r="C141" s="104"/>
      <c r="D141" s="105"/>
      <c r="E141" s="105"/>
      <c r="F141" s="105"/>
      <c r="G141" s="105"/>
      <c r="H141" s="194"/>
      <c r="I141" s="195"/>
      <c r="J141" s="195"/>
      <c r="K141" s="97"/>
      <c r="L141" s="98"/>
      <c r="M141" s="98"/>
      <c r="N141" s="98"/>
      <c r="O141" s="98"/>
      <c r="P141" s="100"/>
    </row>
    <row r="142" spans="2:16" x14ac:dyDescent="0.3">
      <c r="B142" s="108">
        <v>136</v>
      </c>
      <c r="C142" s="104"/>
      <c r="D142" s="105"/>
      <c r="E142" s="105"/>
      <c r="F142" s="105"/>
      <c r="G142" s="105"/>
      <c r="H142" s="194"/>
      <c r="I142" s="195"/>
      <c r="J142" s="195"/>
      <c r="K142" s="97"/>
      <c r="L142" s="98"/>
      <c r="M142" s="99"/>
      <c r="N142" s="99"/>
      <c r="O142" s="99"/>
      <c r="P142" s="100"/>
    </row>
    <row r="143" spans="2:16" x14ac:dyDescent="0.3">
      <c r="B143" s="108">
        <v>137</v>
      </c>
      <c r="C143" s="104"/>
      <c r="D143" s="105"/>
      <c r="E143" s="105"/>
      <c r="F143" s="105"/>
      <c r="G143" s="105"/>
      <c r="H143" s="194"/>
      <c r="I143" s="195"/>
      <c r="J143" s="195"/>
      <c r="K143" s="97"/>
      <c r="L143" s="98"/>
      <c r="M143" s="99"/>
      <c r="N143" s="99"/>
      <c r="O143" s="99"/>
      <c r="P143" s="100"/>
    </row>
    <row r="144" spans="2:16" x14ac:dyDescent="0.3">
      <c r="B144" s="108">
        <v>138</v>
      </c>
      <c r="C144" s="104"/>
      <c r="D144" s="105"/>
      <c r="E144" s="105"/>
      <c r="F144" s="105"/>
      <c r="G144" s="105"/>
      <c r="H144" s="194"/>
      <c r="I144" s="195"/>
      <c r="J144" s="195"/>
      <c r="K144" s="97"/>
      <c r="L144" s="98"/>
      <c r="M144" s="98"/>
      <c r="N144" s="98"/>
      <c r="O144" s="98"/>
      <c r="P144" s="100"/>
    </row>
    <row r="145" spans="2:16" x14ac:dyDescent="0.3">
      <c r="B145" s="108">
        <v>139</v>
      </c>
      <c r="C145" s="104"/>
      <c r="D145" s="105"/>
      <c r="E145" s="105"/>
      <c r="F145" s="105"/>
      <c r="G145" s="105"/>
      <c r="H145" s="194"/>
      <c r="I145" s="195"/>
      <c r="J145" s="195"/>
      <c r="K145" s="97"/>
      <c r="L145" s="98"/>
      <c r="M145" s="99"/>
      <c r="N145" s="99"/>
      <c r="O145" s="99"/>
      <c r="P145" s="100"/>
    </row>
    <row r="146" spans="2:16" x14ac:dyDescent="0.3">
      <c r="B146" s="108">
        <v>140</v>
      </c>
      <c r="C146" s="104"/>
      <c r="D146" s="105"/>
      <c r="E146" s="105"/>
      <c r="F146" s="105"/>
      <c r="G146" s="105"/>
      <c r="H146" s="194"/>
      <c r="I146" s="195"/>
      <c r="J146" s="195"/>
      <c r="K146" s="97"/>
      <c r="L146" s="98"/>
      <c r="M146" s="99"/>
      <c r="N146" s="99"/>
      <c r="O146" s="99"/>
      <c r="P146" s="100"/>
    </row>
    <row r="147" spans="2:16" x14ac:dyDescent="0.3">
      <c r="B147" s="108">
        <v>141</v>
      </c>
      <c r="C147" s="104"/>
      <c r="D147" s="105"/>
      <c r="E147" s="105"/>
      <c r="F147" s="105"/>
      <c r="G147" s="105"/>
      <c r="H147" s="194"/>
      <c r="I147" s="195"/>
      <c r="J147" s="195"/>
      <c r="K147" s="97"/>
      <c r="L147" s="98"/>
      <c r="M147" s="98"/>
      <c r="N147" s="98"/>
      <c r="O147" s="98"/>
      <c r="P147" s="100"/>
    </row>
    <row r="148" spans="2:16" x14ac:dyDescent="0.3">
      <c r="B148" s="108">
        <v>142</v>
      </c>
      <c r="C148" s="104"/>
      <c r="D148" s="105"/>
      <c r="E148" s="105"/>
      <c r="F148" s="105"/>
      <c r="G148" s="105"/>
      <c r="H148" s="194"/>
      <c r="I148" s="195"/>
      <c r="J148" s="195"/>
      <c r="K148" s="97"/>
      <c r="L148" s="98"/>
      <c r="M148" s="99"/>
      <c r="N148" s="99"/>
      <c r="O148" s="99"/>
      <c r="P148" s="100"/>
    </row>
    <row r="149" spans="2:16" x14ac:dyDescent="0.3">
      <c r="B149" s="108">
        <v>143</v>
      </c>
      <c r="C149" s="104"/>
      <c r="D149" s="105"/>
      <c r="E149" s="105"/>
      <c r="F149" s="105"/>
      <c r="G149" s="105"/>
      <c r="H149" s="194"/>
      <c r="I149" s="195"/>
      <c r="J149" s="195"/>
      <c r="K149" s="97"/>
      <c r="L149" s="98"/>
      <c r="M149" s="99"/>
      <c r="N149" s="99"/>
      <c r="O149" s="99"/>
      <c r="P149" s="100"/>
    </row>
    <row r="150" spans="2:16" x14ac:dyDescent="0.3">
      <c r="B150" s="108">
        <v>144</v>
      </c>
      <c r="C150" s="104"/>
      <c r="D150" s="105"/>
      <c r="E150" s="105"/>
      <c r="F150" s="105"/>
      <c r="G150" s="105"/>
      <c r="H150" s="194"/>
      <c r="I150" s="195"/>
      <c r="J150" s="195"/>
      <c r="K150" s="97"/>
      <c r="L150" s="98"/>
      <c r="M150" s="98"/>
      <c r="N150" s="98"/>
      <c r="O150" s="98"/>
      <c r="P150" s="100"/>
    </row>
    <row r="151" spans="2:16" x14ac:dyDescent="0.3">
      <c r="B151" s="108">
        <v>145</v>
      </c>
      <c r="C151" s="104"/>
      <c r="D151" s="105"/>
      <c r="E151" s="105"/>
      <c r="F151" s="105"/>
      <c r="G151" s="105"/>
      <c r="H151" s="194"/>
      <c r="I151" s="195"/>
      <c r="J151" s="195"/>
      <c r="K151" s="97"/>
      <c r="L151" s="98"/>
      <c r="M151" s="99"/>
      <c r="N151" s="99"/>
      <c r="O151" s="99"/>
      <c r="P151" s="100"/>
    </row>
    <row r="152" spans="2:16" x14ac:dyDescent="0.3">
      <c r="B152" s="108">
        <v>146</v>
      </c>
      <c r="C152" s="104"/>
      <c r="D152" s="105"/>
      <c r="E152" s="105"/>
      <c r="F152" s="105"/>
      <c r="G152" s="105"/>
      <c r="H152" s="194"/>
      <c r="I152" s="195"/>
      <c r="J152" s="195"/>
      <c r="K152" s="97"/>
      <c r="L152" s="98"/>
      <c r="M152" s="99"/>
      <c r="N152" s="99"/>
      <c r="O152" s="99"/>
      <c r="P152" s="100"/>
    </row>
    <row r="153" spans="2:16" x14ac:dyDescent="0.3">
      <c r="B153" s="108">
        <v>147</v>
      </c>
      <c r="C153" s="104"/>
      <c r="D153" s="105"/>
      <c r="E153" s="105"/>
      <c r="F153" s="105"/>
      <c r="G153" s="105"/>
      <c r="H153" s="194"/>
      <c r="I153" s="195"/>
      <c r="J153" s="195"/>
      <c r="K153" s="97"/>
      <c r="L153" s="98"/>
      <c r="M153" s="98"/>
      <c r="N153" s="98"/>
      <c r="O153" s="98"/>
      <c r="P153" s="100"/>
    </row>
    <row r="154" spans="2:16" x14ac:dyDescent="0.3">
      <c r="B154" s="108">
        <v>148</v>
      </c>
      <c r="C154" s="104"/>
      <c r="D154" s="105"/>
      <c r="E154" s="105"/>
      <c r="F154" s="105"/>
      <c r="G154" s="105"/>
      <c r="H154" s="194"/>
      <c r="I154" s="195"/>
      <c r="J154" s="195"/>
      <c r="K154" s="97"/>
      <c r="L154" s="98"/>
      <c r="M154" s="99"/>
      <c r="N154" s="99"/>
      <c r="O154" s="99"/>
      <c r="P154" s="100"/>
    </row>
    <row r="155" spans="2:16" x14ac:dyDescent="0.3">
      <c r="B155" s="108">
        <v>149</v>
      </c>
      <c r="C155" s="104"/>
      <c r="D155" s="105"/>
      <c r="E155" s="105"/>
      <c r="F155" s="105"/>
      <c r="G155" s="105"/>
      <c r="H155" s="194"/>
      <c r="I155" s="195"/>
      <c r="J155" s="195"/>
      <c r="K155" s="97"/>
      <c r="L155" s="98"/>
      <c r="M155" s="99"/>
      <c r="N155" s="99"/>
      <c r="O155" s="99"/>
      <c r="P155" s="100"/>
    </row>
    <row r="156" spans="2:16" x14ac:dyDescent="0.3">
      <c r="B156" s="108">
        <v>150</v>
      </c>
      <c r="C156" s="104"/>
      <c r="D156" s="105"/>
      <c r="E156" s="105"/>
      <c r="F156" s="105"/>
      <c r="G156" s="105"/>
      <c r="H156" s="194"/>
      <c r="I156" s="195"/>
      <c r="J156" s="195"/>
      <c r="K156" s="97"/>
      <c r="L156" s="98"/>
      <c r="M156" s="98"/>
      <c r="N156" s="98"/>
      <c r="O156" s="98"/>
      <c r="P156" s="100"/>
    </row>
    <row r="157" spans="2:16" x14ac:dyDescent="0.3">
      <c r="B157" s="108">
        <v>151</v>
      </c>
      <c r="C157" s="104"/>
      <c r="D157" s="105"/>
      <c r="E157" s="105"/>
      <c r="F157" s="105"/>
      <c r="G157" s="105"/>
      <c r="H157" s="194"/>
      <c r="I157" s="195"/>
      <c r="J157" s="195"/>
      <c r="K157" s="97"/>
      <c r="L157" s="98"/>
      <c r="M157" s="99"/>
      <c r="N157" s="99"/>
      <c r="O157" s="99"/>
      <c r="P157" s="100"/>
    </row>
    <row r="158" spans="2:16" x14ac:dyDescent="0.3">
      <c r="B158" s="108">
        <v>152</v>
      </c>
      <c r="C158" s="104"/>
      <c r="D158" s="105"/>
      <c r="E158" s="105"/>
      <c r="F158" s="105"/>
      <c r="G158" s="105"/>
      <c r="H158" s="194"/>
      <c r="I158" s="195"/>
      <c r="J158" s="195"/>
      <c r="K158" s="97"/>
      <c r="L158" s="98"/>
      <c r="M158" s="99"/>
      <c r="N158" s="99"/>
      <c r="O158" s="99"/>
      <c r="P158" s="100"/>
    </row>
    <row r="159" spans="2:16" x14ac:dyDescent="0.3">
      <c r="B159" s="108">
        <v>153</v>
      </c>
      <c r="C159" s="104"/>
      <c r="D159" s="105"/>
      <c r="E159" s="105"/>
      <c r="F159" s="105"/>
      <c r="G159" s="105"/>
      <c r="H159" s="194"/>
      <c r="I159" s="195"/>
      <c r="J159" s="195"/>
      <c r="K159" s="97"/>
      <c r="L159" s="98"/>
      <c r="M159" s="98"/>
      <c r="N159" s="98"/>
      <c r="O159" s="98"/>
      <c r="P159" s="100"/>
    </row>
    <row r="160" spans="2:16" x14ac:dyDescent="0.3">
      <c r="B160" s="108">
        <v>154</v>
      </c>
      <c r="C160" s="104"/>
      <c r="D160" s="105"/>
      <c r="E160" s="105"/>
      <c r="F160" s="105"/>
      <c r="G160" s="105"/>
      <c r="H160" s="194"/>
      <c r="I160" s="195"/>
      <c r="J160" s="195"/>
      <c r="K160" s="97"/>
      <c r="L160" s="98"/>
      <c r="M160" s="99"/>
      <c r="N160" s="99"/>
      <c r="O160" s="99"/>
      <c r="P160" s="100"/>
    </row>
    <row r="161" spans="2:16" x14ac:dyDescent="0.3">
      <c r="B161" s="108">
        <v>155</v>
      </c>
      <c r="C161" s="104"/>
      <c r="D161" s="105"/>
      <c r="E161" s="105"/>
      <c r="F161" s="105"/>
      <c r="G161" s="105"/>
      <c r="H161" s="194"/>
      <c r="I161" s="195"/>
      <c r="J161" s="195"/>
      <c r="K161" s="97"/>
      <c r="L161" s="98"/>
      <c r="M161" s="99"/>
      <c r="N161" s="99"/>
      <c r="O161" s="99"/>
      <c r="P161" s="100"/>
    </row>
    <row r="162" spans="2:16" x14ac:dyDescent="0.3">
      <c r="B162" s="108">
        <v>156</v>
      </c>
      <c r="C162" s="104"/>
      <c r="D162" s="105"/>
      <c r="E162" s="105"/>
      <c r="F162" s="105"/>
      <c r="G162" s="105"/>
      <c r="H162" s="194"/>
      <c r="I162" s="195"/>
      <c r="J162" s="195"/>
      <c r="K162" s="97"/>
      <c r="L162" s="98"/>
      <c r="M162" s="98"/>
      <c r="N162" s="98"/>
      <c r="O162" s="98"/>
      <c r="P162" s="100"/>
    </row>
    <row r="163" spans="2:16" x14ac:dyDescent="0.3">
      <c r="B163" s="108">
        <v>157</v>
      </c>
      <c r="C163" s="104"/>
      <c r="D163" s="105"/>
      <c r="E163" s="105"/>
      <c r="F163" s="105"/>
      <c r="G163" s="105"/>
      <c r="H163" s="194"/>
      <c r="I163" s="195"/>
      <c r="J163" s="195"/>
      <c r="K163" s="97"/>
      <c r="L163" s="98"/>
      <c r="M163" s="99"/>
      <c r="N163" s="99"/>
      <c r="O163" s="99"/>
      <c r="P163" s="100"/>
    </row>
    <row r="164" spans="2:16" x14ac:dyDescent="0.3">
      <c r="B164" s="108">
        <v>158</v>
      </c>
      <c r="C164" s="104"/>
      <c r="D164" s="105"/>
      <c r="E164" s="105"/>
      <c r="F164" s="105"/>
      <c r="G164" s="105"/>
      <c r="H164" s="194"/>
      <c r="I164" s="195"/>
      <c r="J164" s="195"/>
      <c r="K164" s="97"/>
      <c r="L164" s="98"/>
      <c r="M164" s="99"/>
      <c r="N164" s="99"/>
      <c r="O164" s="99"/>
      <c r="P164" s="100"/>
    </row>
    <row r="165" spans="2:16" x14ac:dyDescent="0.3">
      <c r="B165" s="108">
        <v>159</v>
      </c>
      <c r="C165" s="104"/>
      <c r="D165" s="105"/>
      <c r="E165" s="105"/>
      <c r="F165" s="105"/>
      <c r="G165" s="105"/>
      <c r="H165" s="194"/>
      <c r="I165" s="195"/>
      <c r="J165" s="195"/>
      <c r="K165" s="97"/>
      <c r="L165" s="98"/>
      <c r="M165" s="98"/>
      <c r="N165" s="98"/>
      <c r="O165" s="98"/>
      <c r="P165" s="100"/>
    </row>
    <row r="166" spans="2:16" x14ac:dyDescent="0.3">
      <c r="B166" s="108">
        <v>160</v>
      </c>
      <c r="C166" s="104"/>
      <c r="D166" s="105"/>
      <c r="E166" s="105"/>
      <c r="F166" s="105"/>
      <c r="G166" s="105"/>
      <c r="H166" s="194"/>
      <c r="I166" s="195"/>
      <c r="J166" s="195"/>
      <c r="K166" s="97"/>
      <c r="L166" s="98"/>
      <c r="M166" s="99"/>
      <c r="N166" s="99"/>
      <c r="O166" s="99"/>
      <c r="P166" s="100"/>
    </row>
    <row r="167" spans="2:16" x14ac:dyDescent="0.3">
      <c r="B167" s="108">
        <v>161</v>
      </c>
      <c r="C167" s="104"/>
      <c r="D167" s="105"/>
      <c r="E167" s="105"/>
      <c r="F167" s="105"/>
      <c r="G167" s="105"/>
      <c r="H167" s="194"/>
      <c r="I167" s="195"/>
      <c r="J167" s="195"/>
      <c r="K167" s="97"/>
      <c r="L167" s="98"/>
      <c r="M167" s="99"/>
      <c r="N167" s="99"/>
      <c r="O167" s="99"/>
      <c r="P167" s="100"/>
    </row>
    <row r="168" spans="2:16" x14ac:dyDescent="0.3">
      <c r="B168" s="108">
        <v>162</v>
      </c>
      <c r="C168" s="104"/>
      <c r="D168" s="105"/>
      <c r="E168" s="105"/>
      <c r="F168" s="105"/>
      <c r="G168" s="105"/>
      <c r="H168" s="194"/>
      <c r="I168" s="195"/>
      <c r="J168" s="195"/>
      <c r="K168" s="97"/>
      <c r="L168" s="98"/>
      <c r="M168" s="98"/>
      <c r="N168" s="98"/>
      <c r="O168" s="98"/>
      <c r="P168" s="100"/>
    </row>
    <row r="169" spans="2:16" x14ac:dyDescent="0.3">
      <c r="B169" s="108">
        <v>163</v>
      </c>
      <c r="C169" s="104"/>
      <c r="D169" s="105"/>
      <c r="E169" s="105"/>
      <c r="F169" s="105"/>
      <c r="G169" s="105"/>
      <c r="H169" s="194"/>
      <c r="I169" s="195"/>
      <c r="J169" s="195"/>
      <c r="K169" s="97"/>
      <c r="L169" s="98"/>
      <c r="M169" s="99"/>
      <c r="N169" s="99"/>
      <c r="O169" s="99"/>
      <c r="P169" s="100"/>
    </row>
    <row r="170" spans="2:16" x14ac:dyDescent="0.3">
      <c r="B170" s="108">
        <v>164</v>
      </c>
      <c r="C170" s="104"/>
      <c r="D170" s="105"/>
      <c r="E170" s="105"/>
      <c r="F170" s="105"/>
      <c r="G170" s="105"/>
      <c r="H170" s="194"/>
      <c r="I170" s="195"/>
      <c r="J170" s="195"/>
      <c r="K170" s="97"/>
      <c r="L170" s="98"/>
      <c r="M170" s="99"/>
      <c r="N170" s="99"/>
      <c r="O170" s="99"/>
      <c r="P170" s="100"/>
    </row>
    <row r="171" spans="2:16" x14ac:dyDescent="0.3">
      <c r="B171" s="108">
        <v>165</v>
      </c>
      <c r="C171" s="104"/>
      <c r="D171" s="105"/>
      <c r="E171" s="105"/>
      <c r="F171" s="105"/>
      <c r="G171" s="105"/>
      <c r="H171" s="194"/>
      <c r="I171" s="195"/>
      <c r="J171" s="195"/>
      <c r="K171" s="97"/>
      <c r="L171" s="98"/>
      <c r="M171" s="98"/>
      <c r="N171" s="98"/>
      <c r="O171" s="98"/>
      <c r="P171" s="100"/>
    </row>
    <row r="172" spans="2:16" x14ac:dyDescent="0.3">
      <c r="B172" s="108">
        <v>166</v>
      </c>
      <c r="C172" s="104"/>
      <c r="D172" s="105"/>
      <c r="E172" s="105"/>
      <c r="F172" s="105"/>
      <c r="G172" s="105"/>
      <c r="H172" s="194"/>
      <c r="I172" s="195"/>
      <c r="J172" s="195"/>
      <c r="K172" s="97"/>
      <c r="L172" s="98"/>
      <c r="M172" s="99"/>
      <c r="N172" s="99"/>
      <c r="O172" s="99"/>
      <c r="P172" s="100"/>
    </row>
    <row r="173" spans="2:16" x14ac:dyDescent="0.3">
      <c r="B173" s="108">
        <v>167</v>
      </c>
      <c r="C173" s="104"/>
      <c r="D173" s="105"/>
      <c r="E173" s="105"/>
      <c r="F173" s="105"/>
      <c r="G173" s="105"/>
      <c r="H173" s="194"/>
      <c r="I173" s="195"/>
      <c r="J173" s="195"/>
      <c r="K173" s="97"/>
      <c r="L173" s="98"/>
      <c r="M173" s="99"/>
      <c r="N173" s="99"/>
      <c r="O173" s="99"/>
      <c r="P173" s="100"/>
    </row>
    <row r="174" spans="2:16" x14ac:dyDescent="0.3">
      <c r="B174" s="108">
        <v>168</v>
      </c>
      <c r="C174" s="104"/>
      <c r="D174" s="105"/>
      <c r="E174" s="105"/>
      <c r="F174" s="105"/>
      <c r="G174" s="105"/>
      <c r="H174" s="194"/>
      <c r="I174" s="195"/>
      <c r="J174" s="195"/>
      <c r="K174" s="97"/>
      <c r="L174" s="98"/>
      <c r="M174" s="98"/>
      <c r="N174" s="98"/>
      <c r="O174" s="98"/>
      <c r="P174" s="100"/>
    </row>
    <row r="175" spans="2:16" x14ac:dyDescent="0.3">
      <c r="B175" s="108">
        <v>169</v>
      </c>
      <c r="C175" s="104"/>
      <c r="D175" s="105"/>
      <c r="E175" s="105"/>
      <c r="F175" s="105"/>
      <c r="G175" s="105"/>
      <c r="H175" s="194"/>
      <c r="I175" s="195"/>
      <c r="J175" s="195"/>
      <c r="K175" s="97"/>
      <c r="L175" s="98"/>
      <c r="M175" s="99"/>
      <c r="N175" s="99"/>
      <c r="O175" s="99"/>
      <c r="P175" s="100"/>
    </row>
    <row r="176" spans="2:16" x14ac:dyDescent="0.3">
      <c r="B176" s="108">
        <v>170</v>
      </c>
      <c r="C176" s="104"/>
      <c r="D176" s="105"/>
      <c r="E176" s="105"/>
      <c r="F176" s="105"/>
      <c r="G176" s="105"/>
      <c r="H176" s="194"/>
      <c r="I176" s="195"/>
      <c r="J176" s="195"/>
      <c r="K176" s="97"/>
      <c r="L176" s="98"/>
      <c r="M176" s="99"/>
      <c r="N176" s="99"/>
      <c r="O176" s="99"/>
      <c r="P176" s="100"/>
    </row>
    <row r="177" spans="2:16" x14ac:dyDescent="0.3">
      <c r="B177" s="108">
        <v>171</v>
      </c>
      <c r="C177" s="104"/>
      <c r="D177" s="105"/>
      <c r="E177" s="105"/>
      <c r="F177" s="105"/>
      <c r="G177" s="105"/>
      <c r="H177" s="194"/>
      <c r="I177" s="195"/>
      <c r="J177" s="195"/>
      <c r="K177" s="97"/>
      <c r="L177" s="98"/>
      <c r="M177" s="98"/>
      <c r="N177" s="98"/>
      <c r="O177" s="98"/>
      <c r="P177" s="100"/>
    </row>
    <row r="178" spans="2:16" x14ac:dyDescent="0.3">
      <c r="B178" s="108">
        <v>172</v>
      </c>
      <c r="C178" s="104"/>
      <c r="D178" s="105"/>
      <c r="E178" s="105"/>
      <c r="F178" s="105"/>
      <c r="G178" s="105"/>
      <c r="H178" s="194"/>
      <c r="I178" s="195"/>
      <c r="J178" s="195"/>
      <c r="K178" s="97"/>
      <c r="L178" s="98"/>
      <c r="M178" s="99"/>
      <c r="N178" s="99"/>
      <c r="O178" s="99"/>
      <c r="P178" s="100"/>
    </row>
    <row r="179" spans="2:16" x14ac:dyDescent="0.3">
      <c r="B179" s="108">
        <v>173</v>
      </c>
      <c r="C179" s="104"/>
      <c r="D179" s="105"/>
      <c r="E179" s="105"/>
      <c r="F179" s="105"/>
      <c r="G179" s="105"/>
      <c r="H179" s="194"/>
      <c r="I179" s="195"/>
      <c r="J179" s="195"/>
      <c r="K179" s="97"/>
      <c r="L179" s="98"/>
      <c r="M179" s="99"/>
      <c r="N179" s="99"/>
      <c r="O179" s="99"/>
      <c r="P179" s="100"/>
    </row>
    <row r="180" spans="2:16" x14ac:dyDescent="0.3">
      <c r="B180" s="108">
        <v>174</v>
      </c>
      <c r="C180" s="104"/>
      <c r="D180" s="105"/>
      <c r="E180" s="105"/>
      <c r="F180" s="105"/>
      <c r="G180" s="105"/>
      <c r="H180" s="194"/>
      <c r="I180" s="195"/>
      <c r="J180" s="195"/>
      <c r="K180" s="97"/>
      <c r="L180" s="98"/>
      <c r="M180" s="98"/>
      <c r="N180" s="98"/>
      <c r="O180" s="98"/>
      <c r="P180" s="100"/>
    </row>
    <row r="181" spans="2:16" x14ac:dyDescent="0.3">
      <c r="B181" s="108">
        <v>175</v>
      </c>
      <c r="C181" s="104"/>
      <c r="D181" s="105"/>
      <c r="E181" s="105"/>
      <c r="F181" s="105"/>
      <c r="G181" s="105"/>
      <c r="H181" s="194"/>
      <c r="I181" s="195"/>
      <c r="J181" s="195"/>
      <c r="K181" s="97"/>
      <c r="L181" s="98"/>
      <c r="M181" s="99"/>
      <c r="N181" s="99"/>
      <c r="O181" s="99"/>
      <c r="P181" s="100"/>
    </row>
    <row r="182" spans="2:16" x14ac:dyDescent="0.3">
      <c r="B182" s="108">
        <v>176</v>
      </c>
      <c r="C182" s="104"/>
      <c r="D182" s="105"/>
      <c r="E182" s="105"/>
      <c r="F182" s="105"/>
      <c r="G182" s="105"/>
      <c r="H182" s="194"/>
      <c r="I182" s="195"/>
      <c r="J182" s="195"/>
      <c r="K182" s="97"/>
      <c r="L182" s="98"/>
      <c r="M182" s="99"/>
      <c r="N182" s="99"/>
      <c r="O182" s="99"/>
      <c r="P182" s="100"/>
    </row>
    <row r="183" spans="2:16" x14ac:dyDescent="0.3">
      <c r="B183" s="108">
        <v>177</v>
      </c>
      <c r="C183" s="104"/>
      <c r="D183" s="105"/>
      <c r="E183" s="105"/>
      <c r="F183" s="105"/>
      <c r="G183" s="105"/>
      <c r="H183" s="194"/>
      <c r="I183" s="195"/>
      <c r="J183" s="195"/>
      <c r="K183" s="97"/>
      <c r="L183" s="98"/>
      <c r="M183" s="98"/>
      <c r="N183" s="98"/>
      <c r="O183" s="98"/>
      <c r="P183" s="100"/>
    </row>
    <row r="184" spans="2:16" x14ac:dyDescent="0.3">
      <c r="B184" s="108">
        <v>178</v>
      </c>
      <c r="C184" s="104"/>
      <c r="D184" s="105"/>
      <c r="E184" s="105"/>
      <c r="F184" s="105"/>
      <c r="G184" s="105"/>
      <c r="H184" s="194"/>
      <c r="I184" s="195"/>
      <c r="J184" s="195"/>
      <c r="K184" s="97"/>
      <c r="L184" s="98"/>
      <c r="M184" s="99"/>
      <c r="N184" s="99"/>
      <c r="O184" s="99"/>
      <c r="P184" s="100"/>
    </row>
    <row r="185" spans="2:16" x14ac:dyDescent="0.3">
      <c r="B185" s="108">
        <v>179</v>
      </c>
      <c r="C185" s="104"/>
      <c r="D185" s="105"/>
      <c r="E185" s="105"/>
      <c r="F185" s="105"/>
      <c r="G185" s="105"/>
      <c r="H185" s="194"/>
      <c r="I185" s="195"/>
      <c r="J185" s="195"/>
      <c r="K185" s="97"/>
      <c r="L185" s="98"/>
      <c r="M185" s="99"/>
      <c r="N185" s="99"/>
      <c r="O185" s="99"/>
      <c r="P185" s="100"/>
    </row>
    <row r="186" spans="2:16" x14ac:dyDescent="0.3">
      <c r="B186" s="108">
        <v>180</v>
      </c>
      <c r="C186" s="104"/>
      <c r="D186" s="105"/>
      <c r="E186" s="105"/>
      <c r="F186" s="105"/>
      <c r="G186" s="105"/>
      <c r="H186" s="194"/>
      <c r="I186" s="195"/>
      <c r="J186" s="195"/>
      <c r="K186" s="97"/>
      <c r="L186" s="98"/>
      <c r="M186" s="98"/>
      <c r="N186" s="98"/>
      <c r="O186" s="98"/>
      <c r="P186" s="100"/>
    </row>
    <row r="187" spans="2:16" x14ac:dyDescent="0.3">
      <c r="B187" s="108">
        <v>181</v>
      </c>
      <c r="C187" s="104"/>
      <c r="D187" s="105"/>
      <c r="E187" s="105"/>
      <c r="F187" s="105"/>
      <c r="G187" s="105"/>
      <c r="H187" s="194"/>
      <c r="I187" s="195"/>
      <c r="J187" s="195"/>
      <c r="K187" s="97"/>
      <c r="L187" s="98"/>
      <c r="M187" s="99"/>
      <c r="N187" s="99"/>
      <c r="O187" s="99"/>
      <c r="P187" s="100"/>
    </row>
    <row r="188" spans="2:16" x14ac:dyDescent="0.3">
      <c r="B188" s="108">
        <v>182</v>
      </c>
      <c r="C188" s="104"/>
      <c r="D188" s="105"/>
      <c r="E188" s="105"/>
      <c r="F188" s="105"/>
      <c r="G188" s="105"/>
      <c r="H188" s="194"/>
      <c r="I188" s="195"/>
      <c r="J188" s="195"/>
      <c r="K188" s="97"/>
      <c r="L188" s="98"/>
      <c r="M188" s="99"/>
      <c r="N188" s="99"/>
      <c r="O188" s="99"/>
      <c r="P188" s="100"/>
    </row>
    <row r="189" spans="2:16" x14ac:dyDescent="0.3">
      <c r="B189" s="108">
        <v>183</v>
      </c>
      <c r="C189" s="104"/>
      <c r="D189" s="105"/>
      <c r="E189" s="105"/>
      <c r="F189" s="105"/>
      <c r="G189" s="105"/>
      <c r="H189" s="194"/>
      <c r="I189" s="195"/>
      <c r="J189" s="195"/>
      <c r="K189" s="97"/>
      <c r="L189" s="98"/>
      <c r="M189" s="98"/>
      <c r="N189" s="98"/>
      <c r="O189" s="98"/>
      <c r="P189" s="100"/>
    </row>
    <row r="190" spans="2:16" x14ac:dyDescent="0.3">
      <c r="B190" s="108">
        <v>184</v>
      </c>
      <c r="C190" s="104"/>
      <c r="D190" s="105"/>
      <c r="E190" s="105"/>
      <c r="F190" s="105"/>
      <c r="G190" s="105"/>
      <c r="H190" s="194"/>
      <c r="I190" s="195"/>
      <c r="J190" s="195"/>
      <c r="K190" s="97"/>
      <c r="L190" s="98"/>
      <c r="M190" s="99"/>
      <c r="N190" s="99"/>
      <c r="O190" s="99"/>
      <c r="P190" s="100"/>
    </row>
    <row r="191" spans="2:16" x14ac:dyDescent="0.3">
      <c r="B191" s="108">
        <v>185</v>
      </c>
      <c r="C191" s="104"/>
      <c r="D191" s="105"/>
      <c r="E191" s="105"/>
      <c r="F191" s="105"/>
      <c r="G191" s="105"/>
      <c r="H191" s="194"/>
      <c r="I191" s="195"/>
      <c r="J191" s="195"/>
      <c r="K191" s="97"/>
      <c r="L191" s="98"/>
      <c r="M191" s="99"/>
      <c r="N191" s="99"/>
      <c r="O191" s="99"/>
      <c r="P191" s="100"/>
    </row>
    <row r="192" spans="2:16" x14ac:dyDescent="0.3">
      <c r="B192" s="108">
        <v>186</v>
      </c>
      <c r="C192" s="104"/>
      <c r="D192" s="105"/>
      <c r="E192" s="105"/>
      <c r="F192" s="105"/>
      <c r="G192" s="105"/>
      <c r="H192" s="194"/>
      <c r="I192" s="195"/>
      <c r="J192" s="195"/>
      <c r="K192" s="97"/>
      <c r="L192" s="98"/>
      <c r="M192" s="98"/>
      <c r="N192" s="98"/>
      <c r="O192" s="98"/>
      <c r="P192" s="100"/>
    </row>
    <row r="193" spans="2:16" x14ac:dyDescent="0.3">
      <c r="B193" s="108">
        <v>187</v>
      </c>
      <c r="C193" s="104"/>
      <c r="D193" s="105"/>
      <c r="E193" s="105"/>
      <c r="F193" s="105"/>
      <c r="G193" s="105"/>
      <c r="H193" s="194"/>
      <c r="I193" s="195"/>
      <c r="J193" s="195"/>
      <c r="K193" s="97"/>
      <c r="L193" s="98"/>
      <c r="M193" s="99"/>
      <c r="N193" s="99"/>
      <c r="O193" s="99"/>
      <c r="P193" s="100"/>
    </row>
    <row r="194" spans="2:16" x14ac:dyDescent="0.3">
      <c r="B194" s="108">
        <v>188</v>
      </c>
      <c r="C194" s="104"/>
      <c r="D194" s="105"/>
      <c r="E194" s="105"/>
      <c r="F194" s="105"/>
      <c r="G194" s="105"/>
      <c r="H194" s="194"/>
      <c r="I194" s="195"/>
      <c r="J194" s="195"/>
      <c r="K194" s="97"/>
      <c r="L194" s="98"/>
      <c r="M194" s="99"/>
      <c r="N194" s="99"/>
      <c r="O194" s="99"/>
      <c r="P194" s="100"/>
    </row>
    <row r="195" spans="2:16" x14ac:dyDescent="0.3">
      <c r="B195" s="108">
        <v>189</v>
      </c>
      <c r="C195" s="104"/>
      <c r="D195" s="105"/>
      <c r="E195" s="105"/>
      <c r="F195" s="105"/>
      <c r="G195" s="105"/>
      <c r="H195" s="194"/>
      <c r="I195" s="195"/>
      <c r="J195" s="195"/>
      <c r="K195" s="97"/>
      <c r="L195" s="98"/>
      <c r="M195" s="98"/>
      <c r="N195" s="98"/>
      <c r="O195" s="98"/>
      <c r="P195" s="100"/>
    </row>
    <row r="196" spans="2:16" x14ac:dyDescent="0.3">
      <c r="B196" s="108">
        <v>190</v>
      </c>
      <c r="C196" s="104"/>
      <c r="D196" s="105"/>
      <c r="E196" s="105"/>
      <c r="F196" s="105"/>
      <c r="G196" s="105"/>
      <c r="H196" s="194"/>
      <c r="I196" s="195"/>
      <c r="J196" s="195"/>
      <c r="K196" s="97"/>
      <c r="L196" s="98"/>
      <c r="M196" s="99"/>
      <c r="N196" s="99"/>
      <c r="O196" s="99"/>
      <c r="P196" s="100"/>
    </row>
    <row r="197" spans="2:16" x14ac:dyDescent="0.3">
      <c r="B197" s="108">
        <v>191</v>
      </c>
      <c r="C197" s="104"/>
      <c r="D197" s="105"/>
      <c r="E197" s="105"/>
      <c r="F197" s="105"/>
      <c r="G197" s="105"/>
      <c r="H197" s="194"/>
      <c r="I197" s="195"/>
      <c r="J197" s="195"/>
      <c r="K197" s="97"/>
      <c r="L197" s="98"/>
      <c r="M197" s="99"/>
      <c r="N197" s="99"/>
      <c r="O197" s="99"/>
      <c r="P197" s="100"/>
    </row>
    <row r="198" spans="2:16" x14ac:dyDescent="0.3">
      <c r="B198" s="108">
        <v>192</v>
      </c>
      <c r="C198" s="104"/>
      <c r="D198" s="105"/>
      <c r="E198" s="105"/>
      <c r="F198" s="105"/>
      <c r="G198" s="105"/>
      <c r="H198" s="194"/>
      <c r="I198" s="195"/>
      <c r="J198" s="195"/>
      <c r="K198" s="97"/>
      <c r="L198" s="98"/>
      <c r="M198" s="98"/>
      <c r="N198" s="98"/>
      <c r="O198" s="98"/>
      <c r="P198" s="100"/>
    </row>
    <row r="199" spans="2:16" x14ac:dyDescent="0.3">
      <c r="B199" s="108">
        <v>193</v>
      </c>
      <c r="C199" s="104"/>
      <c r="D199" s="105"/>
      <c r="E199" s="105"/>
      <c r="F199" s="105"/>
      <c r="G199" s="105"/>
      <c r="H199" s="194"/>
      <c r="I199" s="195"/>
      <c r="J199" s="195"/>
      <c r="K199" s="97"/>
      <c r="L199" s="98"/>
      <c r="M199" s="99"/>
      <c r="N199" s="99"/>
      <c r="O199" s="99"/>
      <c r="P199" s="100"/>
    </row>
    <row r="200" spans="2:16" x14ac:dyDescent="0.3">
      <c r="B200" s="108">
        <v>194</v>
      </c>
      <c r="C200" s="104"/>
      <c r="D200" s="105"/>
      <c r="E200" s="105"/>
      <c r="F200" s="105"/>
      <c r="G200" s="105"/>
      <c r="H200" s="194"/>
      <c r="I200" s="195"/>
      <c r="J200" s="195"/>
      <c r="K200" s="97"/>
      <c r="L200" s="98"/>
      <c r="M200" s="99"/>
      <c r="N200" s="99"/>
      <c r="O200" s="99"/>
      <c r="P200" s="100"/>
    </row>
    <row r="201" spans="2:16" x14ac:dyDescent="0.3">
      <c r="B201" s="108">
        <v>195</v>
      </c>
      <c r="C201" s="104"/>
      <c r="D201" s="105"/>
      <c r="E201" s="105"/>
      <c r="F201" s="105"/>
      <c r="G201" s="105"/>
      <c r="H201" s="194"/>
      <c r="I201" s="195"/>
      <c r="J201" s="195"/>
      <c r="K201" s="97"/>
      <c r="L201" s="98"/>
      <c r="M201" s="98"/>
      <c r="N201" s="98"/>
      <c r="O201" s="98"/>
      <c r="P201" s="100"/>
    </row>
    <row r="202" spans="2:16" x14ac:dyDescent="0.3">
      <c r="B202" s="108">
        <v>196</v>
      </c>
      <c r="C202" s="104"/>
      <c r="D202" s="105"/>
      <c r="E202" s="105"/>
      <c r="F202" s="105"/>
      <c r="G202" s="105"/>
      <c r="H202" s="194"/>
      <c r="I202" s="195"/>
      <c r="J202" s="195"/>
      <c r="K202" s="97"/>
      <c r="L202" s="98"/>
      <c r="M202" s="99"/>
      <c r="N202" s="99"/>
      <c r="O202" s="99"/>
      <c r="P202" s="100"/>
    </row>
    <row r="203" spans="2:16" x14ac:dyDescent="0.3">
      <c r="B203" s="108">
        <v>197</v>
      </c>
      <c r="C203" s="104"/>
      <c r="D203" s="105"/>
      <c r="E203" s="105"/>
      <c r="F203" s="105"/>
      <c r="G203" s="105"/>
      <c r="H203" s="194"/>
      <c r="I203" s="195"/>
      <c r="J203" s="195"/>
      <c r="K203" s="97"/>
      <c r="L203" s="98"/>
      <c r="M203" s="99"/>
      <c r="N203" s="99"/>
      <c r="O203" s="99"/>
      <c r="P203" s="100"/>
    </row>
    <row r="204" spans="2:16" x14ac:dyDescent="0.3">
      <c r="B204" s="108">
        <v>198</v>
      </c>
      <c r="C204" s="104"/>
      <c r="D204" s="105"/>
      <c r="E204" s="105"/>
      <c r="F204" s="105"/>
      <c r="G204" s="105"/>
      <c r="H204" s="194"/>
      <c r="I204" s="195"/>
      <c r="J204" s="195"/>
      <c r="K204" s="97"/>
      <c r="L204" s="98"/>
      <c r="M204" s="98"/>
      <c r="N204" s="98"/>
      <c r="O204" s="98"/>
      <c r="P204" s="100"/>
    </row>
    <row r="205" spans="2:16" x14ac:dyDescent="0.3">
      <c r="B205" s="108">
        <v>199</v>
      </c>
      <c r="C205" s="104"/>
      <c r="D205" s="105"/>
      <c r="E205" s="105"/>
      <c r="F205" s="105"/>
      <c r="G205" s="105"/>
      <c r="H205" s="194"/>
      <c r="I205" s="195"/>
      <c r="J205" s="195"/>
      <c r="K205" s="97"/>
      <c r="L205" s="98"/>
      <c r="M205" s="99"/>
      <c r="N205" s="99"/>
      <c r="O205" s="99"/>
      <c r="P205" s="100"/>
    </row>
    <row r="206" spans="2:16" x14ac:dyDescent="0.3">
      <c r="B206" s="108">
        <v>200</v>
      </c>
      <c r="C206" s="104"/>
      <c r="D206" s="105"/>
      <c r="E206" s="105"/>
      <c r="F206" s="105"/>
      <c r="G206" s="105"/>
      <c r="H206" s="194"/>
      <c r="I206" s="195"/>
      <c r="J206" s="195"/>
      <c r="K206" s="97"/>
      <c r="L206" s="98"/>
      <c r="M206" s="99"/>
      <c r="N206" s="99"/>
      <c r="O206" s="99"/>
      <c r="P206" s="100"/>
    </row>
    <row r="207" spans="2:16" x14ac:dyDescent="0.3">
      <c r="B207" s="108">
        <v>201</v>
      </c>
      <c r="C207" s="104"/>
      <c r="D207" s="105"/>
      <c r="E207" s="105"/>
      <c r="F207" s="105"/>
      <c r="G207" s="105"/>
      <c r="H207" s="194"/>
      <c r="I207" s="195"/>
      <c r="J207" s="195"/>
      <c r="K207" s="97"/>
      <c r="L207" s="98"/>
      <c r="M207" s="98"/>
      <c r="N207" s="98"/>
      <c r="O207" s="98"/>
      <c r="P207" s="100"/>
    </row>
    <row r="208" spans="2:16" x14ac:dyDescent="0.3">
      <c r="B208" s="108">
        <v>202</v>
      </c>
      <c r="C208" s="104"/>
      <c r="D208" s="105"/>
      <c r="E208" s="105"/>
      <c r="F208" s="105"/>
      <c r="G208" s="105"/>
      <c r="H208" s="194"/>
      <c r="I208" s="195"/>
      <c r="J208" s="195"/>
      <c r="K208" s="97"/>
      <c r="L208" s="98"/>
      <c r="M208" s="99"/>
      <c r="N208" s="99"/>
      <c r="O208" s="99"/>
      <c r="P208" s="100"/>
    </row>
    <row r="209" spans="2:16" x14ac:dyDescent="0.3">
      <c r="B209" s="108">
        <v>203</v>
      </c>
      <c r="C209" s="104"/>
      <c r="D209" s="105"/>
      <c r="E209" s="105"/>
      <c r="F209" s="105"/>
      <c r="G209" s="105"/>
      <c r="H209" s="194"/>
      <c r="I209" s="195"/>
      <c r="J209" s="195"/>
      <c r="K209" s="97"/>
      <c r="L209" s="98"/>
      <c r="M209" s="99"/>
      <c r="N209" s="99"/>
      <c r="O209" s="99"/>
      <c r="P209" s="100"/>
    </row>
    <row r="210" spans="2:16" x14ac:dyDescent="0.3">
      <c r="B210" s="108">
        <v>204</v>
      </c>
      <c r="C210" s="104"/>
      <c r="D210" s="105"/>
      <c r="E210" s="105"/>
      <c r="F210" s="105"/>
      <c r="G210" s="105"/>
      <c r="H210" s="194"/>
      <c r="I210" s="195"/>
      <c r="J210" s="195"/>
      <c r="K210" s="97"/>
      <c r="L210" s="98"/>
      <c r="M210" s="98"/>
      <c r="N210" s="98"/>
      <c r="O210" s="98"/>
      <c r="P210" s="100"/>
    </row>
    <row r="211" spans="2:16" x14ac:dyDescent="0.3">
      <c r="B211" s="108">
        <v>205</v>
      </c>
      <c r="C211" s="104"/>
      <c r="D211" s="105"/>
      <c r="E211" s="105"/>
      <c r="F211" s="105"/>
      <c r="G211" s="105"/>
      <c r="H211" s="194"/>
      <c r="I211" s="195"/>
      <c r="J211" s="195"/>
      <c r="K211" s="97"/>
      <c r="L211" s="98"/>
      <c r="M211" s="99"/>
      <c r="N211" s="99"/>
      <c r="O211" s="99"/>
      <c r="P211" s="100"/>
    </row>
    <row r="212" spans="2:16" x14ac:dyDescent="0.3">
      <c r="B212" s="108">
        <v>206</v>
      </c>
      <c r="C212" s="104"/>
      <c r="D212" s="105"/>
      <c r="E212" s="105"/>
      <c r="F212" s="105"/>
      <c r="G212" s="105"/>
      <c r="H212" s="194"/>
      <c r="I212" s="195"/>
      <c r="J212" s="195"/>
      <c r="K212" s="97"/>
      <c r="L212" s="98"/>
      <c r="M212" s="99"/>
      <c r="N212" s="99"/>
      <c r="O212" s="99"/>
      <c r="P212" s="100"/>
    </row>
    <row r="213" spans="2:16" x14ac:dyDescent="0.3">
      <c r="B213" s="108">
        <v>207</v>
      </c>
      <c r="C213" s="104"/>
      <c r="D213" s="105"/>
      <c r="E213" s="105"/>
      <c r="F213" s="105"/>
      <c r="G213" s="105"/>
      <c r="H213" s="194"/>
      <c r="I213" s="195"/>
      <c r="J213" s="195"/>
      <c r="K213" s="97"/>
      <c r="L213" s="98"/>
      <c r="M213" s="98"/>
      <c r="N213" s="98"/>
      <c r="O213" s="98"/>
      <c r="P213" s="100"/>
    </row>
    <row r="214" spans="2:16" x14ac:dyDescent="0.3">
      <c r="B214" s="108">
        <v>208</v>
      </c>
      <c r="C214" s="104"/>
      <c r="D214" s="105"/>
      <c r="E214" s="105"/>
      <c r="F214" s="105"/>
      <c r="G214" s="105"/>
      <c r="H214" s="194"/>
      <c r="I214" s="195"/>
      <c r="J214" s="195"/>
      <c r="K214" s="97"/>
      <c r="L214" s="98"/>
      <c r="M214" s="99"/>
      <c r="N214" s="99"/>
      <c r="O214" s="99"/>
      <c r="P214" s="100"/>
    </row>
    <row r="215" spans="2:16" x14ac:dyDescent="0.3">
      <c r="B215" s="108">
        <v>209</v>
      </c>
      <c r="C215" s="104"/>
      <c r="D215" s="105"/>
      <c r="E215" s="105"/>
      <c r="F215" s="105"/>
      <c r="G215" s="105"/>
      <c r="H215" s="194"/>
      <c r="I215" s="195"/>
      <c r="J215" s="195"/>
      <c r="K215" s="97"/>
      <c r="L215" s="98"/>
      <c r="M215" s="99"/>
      <c r="N215" s="99"/>
      <c r="O215" s="99"/>
      <c r="P215" s="100"/>
    </row>
    <row r="216" spans="2:16" x14ac:dyDescent="0.3">
      <c r="B216" s="108">
        <v>210</v>
      </c>
      <c r="C216" s="104"/>
      <c r="D216" s="105"/>
      <c r="E216" s="105"/>
      <c r="F216" s="105"/>
      <c r="G216" s="105"/>
      <c r="H216" s="194"/>
      <c r="I216" s="195"/>
      <c r="J216" s="195"/>
      <c r="K216" s="97"/>
      <c r="L216" s="98"/>
      <c r="M216" s="98"/>
      <c r="N216" s="98"/>
      <c r="O216" s="98"/>
      <c r="P216" s="100"/>
    </row>
    <row r="217" spans="2:16" x14ac:dyDescent="0.3">
      <c r="B217" s="108">
        <v>211</v>
      </c>
      <c r="C217" s="104"/>
      <c r="D217" s="105"/>
      <c r="E217" s="105"/>
      <c r="F217" s="105"/>
      <c r="G217" s="105"/>
      <c r="H217" s="194"/>
      <c r="I217" s="195"/>
      <c r="J217" s="195"/>
      <c r="K217" s="97"/>
      <c r="L217" s="98"/>
      <c r="M217" s="99"/>
      <c r="N217" s="99"/>
      <c r="O217" s="99"/>
      <c r="P217" s="100"/>
    </row>
    <row r="218" spans="2:16" x14ac:dyDescent="0.3">
      <c r="B218" s="108">
        <v>212</v>
      </c>
      <c r="C218" s="104"/>
      <c r="D218" s="105"/>
      <c r="E218" s="105"/>
      <c r="F218" s="105"/>
      <c r="G218" s="105"/>
      <c r="H218" s="194"/>
      <c r="I218" s="195"/>
      <c r="J218" s="195"/>
      <c r="K218" s="97"/>
      <c r="L218" s="98"/>
      <c r="M218" s="99"/>
      <c r="N218" s="99"/>
      <c r="O218" s="99"/>
      <c r="P218" s="100"/>
    </row>
    <row r="219" spans="2:16" x14ac:dyDescent="0.3">
      <c r="B219" s="108">
        <v>213</v>
      </c>
      <c r="C219" s="104"/>
      <c r="D219" s="105"/>
      <c r="E219" s="105"/>
      <c r="F219" s="105"/>
      <c r="G219" s="105"/>
      <c r="H219" s="194"/>
      <c r="I219" s="195"/>
      <c r="J219" s="195"/>
      <c r="K219" s="97"/>
      <c r="L219" s="98"/>
      <c r="M219" s="98"/>
      <c r="N219" s="98"/>
      <c r="O219" s="98"/>
      <c r="P219" s="100"/>
    </row>
    <row r="220" spans="2:16" x14ac:dyDescent="0.3">
      <c r="B220" s="108">
        <v>214</v>
      </c>
      <c r="C220" s="104"/>
      <c r="D220" s="105"/>
      <c r="E220" s="105"/>
      <c r="F220" s="105"/>
      <c r="G220" s="105"/>
      <c r="H220" s="194"/>
      <c r="I220" s="195"/>
      <c r="J220" s="195"/>
      <c r="K220" s="97"/>
      <c r="L220" s="98"/>
      <c r="M220" s="99"/>
      <c r="N220" s="99"/>
      <c r="O220" s="99"/>
      <c r="P220" s="100"/>
    </row>
    <row r="221" spans="2:16" x14ac:dyDescent="0.3">
      <c r="B221" s="108">
        <v>215</v>
      </c>
      <c r="C221" s="104"/>
      <c r="D221" s="105"/>
      <c r="E221" s="105"/>
      <c r="F221" s="105"/>
      <c r="G221" s="105"/>
      <c r="H221" s="194"/>
      <c r="I221" s="195"/>
      <c r="J221" s="195"/>
      <c r="K221" s="97"/>
      <c r="L221" s="98"/>
      <c r="M221" s="99"/>
      <c r="N221" s="99"/>
      <c r="O221" s="99"/>
      <c r="P221" s="100"/>
    </row>
    <row r="222" spans="2:16" x14ac:dyDescent="0.3">
      <c r="B222" s="108">
        <v>216</v>
      </c>
      <c r="C222" s="104"/>
      <c r="D222" s="105"/>
      <c r="E222" s="105"/>
      <c r="F222" s="105"/>
      <c r="G222" s="105"/>
      <c r="H222" s="194"/>
      <c r="I222" s="195"/>
      <c r="J222" s="195"/>
      <c r="K222" s="97"/>
      <c r="L222" s="98"/>
      <c r="M222" s="98"/>
      <c r="N222" s="98"/>
      <c r="O222" s="98"/>
      <c r="P222" s="100"/>
    </row>
    <row r="223" spans="2:16" x14ac:dyDescent="0.3">
      <c r="B223" s="108">
        <v>217</v>
      </c>
      <c r="C223" s="104"/>
      <c r="D223" s="105"/>
      <c r="E223" s="105"/>
      <c r="F223" s="105"/>
      <c r="G223" s="105"/>
      <c r="H223" s="194"/>
      <c r="I223" s="195"/>
      <c r="J223" s="195"/>
      <c r="K223" s="97"/>
      <c r="L223" s="98"/>
      <c r="M223" s="99"/>
      <c r="N223" s="99"/>
      <c r="O223" s="99"/>
      <c r="P223" s="100"/>
    </row>
    <row r="224" spans="2:16" x14ac:dyDescent="0.3">
      <c r="B224" s="108">
        <v>218</v>
      </c>
      <c r="C224" s="104"/>
      <c r="D224" s="105"/>
      <c r="E224" s="105"/>
      <c r="F224" s="105"/>
      <c r="G224" s="105"/>
      <c r="H224" s="194"/>
      <c r="I224" s="195"/>
      <c r="J224" s="195"/>
      <c r="K224" s="97"/>
      <c r="L224" s="98"/>
      <c r="M224" s="99"/>
      <c r="N224" s="99"/>
      <c r="O224" s="99"/>
      <c r="P224" s="100"/>
    </row>
    <row r="225" spans="2:16" x14ac:dyDescent="0.3">
      <c r="B225" s="108">
        <v>219</v>
      </c>
      <c r="C225" s="104"/>
      <c r="D225" s="105"/>
      <c r="E225" s="105"/>
      <c r="F225" s="105"/>
      <c r="G225" s="105"/>
      <c r="H225" s="194"/>
      <c r="I225" s="195"/>
      <c r="J225" s="195"/>
      <c r="K225" s="97"/>
      <c r="L225" s="98"/>
      <c r="M225" s="98"/>
      <c r="N225" s="98"/>
      <c r="O225" s="98"/>
      <c r="P225" s="100"/>
    </row>
    <row r="226" spans="2:16" x14ac:dyDescent="0.3">
      <c r="B226" s="108">
        <v>220</v>
      </c>
      <c r="C226" s="104"/>
      <c r="D226" s="105"/>
      <c r="E226" s="105"/>
      <c r="F226" s="105"/>
      <c r="G226" s="105"/>
      <c r="H226" s="194"/>
      <c r="I226" s="195"/>
      <c r="J226" s="195"/>
      <c r="K226" s="97"/>
      <c r="L226" s="98"/>
      <c r="M226" s="99"/>
      <c r="N226" s="99"/>
      <c r="O226" s="99"/>
      <c r="P226" s="100"/>
    </row>
    <row r="227" spans="2:16" x14ac:dyDescent="0.3">
      <c r="B227" s="108">
        <v>221</v>
      </c>
      <c r="C227" s="104"/>
      <c r="D227" s="105"/>
      <c r="E227" s="105"/>
      <c r="F227" s="105"/>
      <c r="G227" s="105"/>
      <c r="H227" s="194"/>
      <c r="I227" s="195"/>
      <c r="J227" s="195"/>
      <c r="K227" s="97"/>
      <c r="L227" s="98"/>
      <c r="M227" s="99"/>
      <c r="N227" s="99"/>
      <c r="O227" s="99"/>
      <c r="P227" s="100"/>
    </row>
    <row r="228" spans="2:16" x14ac:dyDescent="0.3">
      <c r="B228" s="108">
        <v>222</v>
      </c>
      <c r="C228" s="104"/>
      <c r="D228" s="105"/>
      <c r="E228" s="105"/>
      <c r="F228" s="105"/>
      <c r="G228" s="105"/>
      <c r="H228" s="194"/>
      <c r="I228" s="195"/>
      <c r="J228" s="195"/>
      <c r="K228" s="97"/>
      <c r="L228" s="98"/>
      <c r="M228" s="98"/>
      <c r="N228" s="98"/>
      <c r="O228" s="98"/>
      <c r="P228" s="100"/>
    </row>
    <row r="229" spans="2:16" x14ac:dyDescent="0.3">
      <c r="B229" s="108">
        <v>223</v>
      </c>
      <c r="C229" s="104"/>
      <c r="D229" s="105"/>
      <c r="E229" s="105"/>
      <c r="F229" s="105"/>
      <c r="G229" s="105"/>
      <c r="H229" s="194"/>
      <c r="I229" s="195"/>
      <c r="J229" s="195"/>
      <c r="K229" s="97"/>
      <c r="L229" s="98"/>
      <c r="M229" s="99"/>
      <c r="N229" s="99"/>
      <c r="O229" s="99"/>
      <c r="P229" s="100"/>
    </row>
    <row r="230" spans="2:16" x14ac:dyDescent="0.3">
      <c r="B230" s="108">
        <v>224</v>
      </c>
      <c r="C230" s="104"/>
      <c r="D230" s="105"/>
      <c r="E230" s="105"/>
      <c r="F230" s="105"/>
      <c r="G230" s="105"/>
      <c r="H230" s="194"/>
      <c r="I230" s="195"/>
      <c r="J230" s="195"/>
      <c r="K230" s="97"/>
      <c r="L230" s="98"/>
      <c r="M230" s="99"/>
      <c r="N230" s="99"/>
      <c r="O230" s="99"/>
      <c r="P230" s="100"/>
    </row>
    <row r="231" spans="2:16" x14ac:dyDescent="0.3">
      <c r="B231" s="108">
        <v>225</v>
      </c>
      <c r="C231" s="104"/>
      <c r="D231" s="105"/>
      <c r="E231" s="105"/>
      <c r="F231" s="105"/>
      <c r="G231" s="105"/>
      <c r="H231" s="194"/>
      <c r="I231" s="195"/>
      <c r="J231" s="195"/>
      <c r="K231" s="97"/>
      <c r="L231" s="98"/>
      <c r="M231" s="98"/>
      <c r="N231" s="98"/>
      <c r="O231" s="98"/>
      <c r="P231" s="100"/>
    </row>
    <row r="232" spans="2:16" x14ac:dyDescent="0.3">
      <c r="B232" s="108">
        <v>226</v>
      </c>
      <c r="C232" s="104"/>
      <c r="D232" s="105"/>
      <c r="E232" s="105"/>
      <c r="F232" s="105"/>
      <c r="G232" s="105"/>
      <c r="H232" s="194"/>
      <c r="I232" s="195"/>
      <c r="J232" s="195"/>
      <c r="K232" s="97"/>
      <c r="L232" s="98"/>
      <c r="M232" s="99"/>
      <c r="N232" s="99"/>
      <c r="O232" s="99"/>
      <c r="P232" s="100"/>
    </row>
    <row r="233" spans="2:16" x14ac:dyDescent="0.3">
      <c r="B233" s="108">
        <v>227</v>
      </c>
      <c r="C233" s="104"/>
      <c r="D233" s="105"/>
      <c r="E233" s="105"/>
      <c r="F233" s="105"/>
      <c r="G233" s="105"/>
      <c r="H233" s="194"/>
      <c r="I233" s="195"/>
      <c r="J233" s="195"/>
      <c r="K233" s="97"/>
      <c r="L233" s="98"/>
      <c r="M233" s="99"/>
      <c r="N233" s="99"/>
      <c r="O233" s="99"/>
      <c r="P233" s="100"/>
    </row>
    <row r="234" spans="2:16" x14ac:dyDescent="0.3">
      <c r="B234" s="108">
        <v>228</v>
      </c>
      <c r="C234" s="104"/>
      <c r="D234" s="105"/>
      <c r="E234" s="105"/>
      <c r="F234" s="105"/>
      <c r="G234" s="105"/>
      <c r="H234" s="194"/>
      <c r="I234" s="195"/>
      <c r="J234" s="195"/>
      <c r="K234" s="97"/>
      <c r="L234" s="98"/>
      <c r="M234" s="98"/>
      <c r="N234" s="98"/>
      <c r="O234" s="98"/>
      <c r="P234" s="100"/>
    </row>
    <row r="235" spans="2:16" x14ac:dyDescent="0.3">
      <c r="B235" s="108">
        <v>229</v>
      </c>
      <c r="C235" s="104"/>
      <c r="D235" s="105"/>
      <c r="E235" s="105"/>
      <c r="F235" s="105"/>
      <c r="G235" s="105"/>
      <c r="H235" s="194"/>
      <c r="I235" s="195"/>
      <c r="J235" s="195"/>
      <c r="K235" s="97"/>
      <c r="L235" s="98"/>
      <c r="M235" s="99"/>
      <c r="N235" s="99"/>
      <c r="O235" s="99"/>
      <c r="P235" s="100"/>
    </row>
    <row r="236" spans="2:16" x14ac:dyDescent="0.3">
      <c r="B236" s="108">
        <v>230</v>
      </c>
      <c r="C236" s="104"/>
      <c r="D236" s="105"/>
      <c r="E236" s="105"/>
      <c r="F236" s="105"/>
      <c r="G236" s="105"/>
      <c r="H236" s="194"/>
      <c r="I236" s="195"/>
      <c r="J236" s="195"/>
      <c r="K236" s="97"/>
      <c r="L236" s="98"/>
      <c r="M236" s="99"/>
      <c r="N236" s="99"/>
      <c r="O236" s="99"/>
      <c r="P236" s="100"/>
    </row>
    <row r="237" spans="2:16" x14ac:dyDescent="0.3">
      <c r="B237" s="108">
        <v>231</v>
      </c>
      <c r="C237" s="104"/>
      <c r="D237" s="105"/>
      <c r="E237" s="105"/>
      <c r="F237" s="105"/>
      <c r="G237" s="105"/>
      <c r="H237" s="194"/>
      <c r="I237" s="195"/>
      <c r="J237" s="195"/>
      <c r="K237" s="97"/>
      <c r="L237" s="98"/>
      <c r="M237" s="98"/>
      <c r="N237" s="98"/>
      <c r="O237" s="98"/>
      <c r="P237" s="100"/>
    </row>
    <row r="238" spans="2:16" x14ac:dyDescent="0.3">
      <c r="B238" s="108">
        <v>232</v>
      </c>
      <c r="C238" s="104"/>
      <c r="D238" s="105"/>
      <c r="E238" s="105"/>
      <c r="F238" s="105"/>
      <c r="G238" s="105"/>
      <c r="H238" s="194"/>
      <c r="I238" s="195"/>
      <c r="J238" s="195"/>
      <c r="K238" s="97"/>
      <c r="L238" s="98"/>
      <c r="M238" s="99"/>
      <c r="N238" s="99"/>
      <c r="O238" s="99"/>
      <c r="P238" s="100"/>
    </row>
    <row r="239" spans="2:16" x14ac:dyDescent="0.3">
      <c r="B239" s="108">
        <v>233</v>
      </c>
      <c r="C239" s="104"/>
      <c r="D239" s="105"/>
      <c r="E239" s="105"/>
      <c r="F239" s="105"/>
      <c r="G239" s="105"/>
      <c r="H239" s="194"/>
      <c r="I239" s="195"/>
      <c r="J239" s="195"/>
      <c r="K239" s="97"/>
      <c r="L239" s="98"/>
      <c r="M239" s="99"/>
      <c r="N239" s="99"/>
      <c r="O239" s="99"/>
      <c r="P239" s="100"/>
    </row>
    <row r="240" spans="2:16" x14ac:dyDescent="0.3">
      <c r="B240" s="108">
        <v>234</v>
      </c>
      <c r="C240" s="104"/>
      <c r="D240" s="105"/>
      <c r="E240" s="105"/>
      <c r="F240" s="105"/>
      <c r="G240" s="105"/>
      <c r="H240" s="194"/>
      <c r="I240" s="195"/>
      <c r="J240" s="195"/>
      <c r="K240" s="97"/>
      <c r="L240" s="98"/>
      <c r="M240" s="98"/>
      <c r="N240" s="98"/>
      <c r="O240" s="98"/>
      <c r="P240" s="100"/>
    </row>
    <row r="241" spans="2:16" x14ac:dyDescent="0.3">
      <c r="B241" s="108">
        <v>235</v>
      </c>
      <c r="C241" s="104"/>
      <c r="D241" s="105"/>
      <c r="E241" s="105"/>
      <c r="F241" s="105"/>
      <c r="G241" s="105"/>
      <c r="H241" s="194"/>
      <c r="I241" s="195"/>
      <c r="J241" s="195"/>
      <c r="K241" s="97"/>
      <c r="L241" s="98"/>
      <c r="M241" s="99"/>
      <c r="N241" s="99"/>
      <c r="O241" s="99"/>
      <c r="P241" s="100"/>
    </row>
    <row r="242" spans="2:16" x14ac:dyDescent="0.3">
      <c r="B242" s="108">
        <v>236</v>
      </c>
      <c r="C242" s="104"/>
      <c r="D242" s="105"/>
      <c r="E242" s="105"/>
      <c r="F242" s="105"/>
      <c r="G242" s="105"/>
      <c r="H242" s="194"/>
      <c r="I242" s="195"/>
      <c r="J242" s="195"/>
      <c r="K242" s="97"/>
      <c r="L242" s="98"/>
      <c r="M242" s="99"/>
      <c r="N242" s="99"/>
      <c r="O242" s="99"/>
      <c r="P242" s="100"/>
    </row>
    <row r="243" spans="2:16" x14ac:dyDescent="0.3">
      <c r="B243" s="108">
        <v>237</v>
      </c>
      <c r="C243" s="104"/>
      <c r="D243" s="105"/>
      <c r="E243" s="105"/>
      <c r="F243" s="105"/>
      <c r="G243" s="105"/>
      <c r="H243" s="194"/>
      <c r="I243" s="195"/>
      <c r="J243" s="195"/>
      <c r="K243" s="97"/>
      <c r="L243" s="98"/>
      <c r="M243" s="98"/>
      <c r="N243" s="98"/>
      <c r="O243" s="98"/>
      <c r="P243" s="100"/>
    </row>
    <row r="244" spans="2:16" x14ac:dyDescent="0.3">
      <c r="B244" s="108">
        <v>238</v>
      </c>
      <c r="C244" s="104"/>
      <c r="D244" s="105"/>
      <c r="E244" s="105"/>
      <c r="F244" s="105"/>
      <c r="G244" s="105"/>
      <c r="H244" s="194"/>
      <c r="I244" s="195"/>
      <c r="J244" s="195"/>
      <c r="K244" s="97"/>
      <c r="L244" s="98"/>
      <c r="M244" s="99"/>
      <c r="N244" s="99"/>
      <c r="O244" s="99"/>
      <c r="P244" s="100"/>
    </row>
    <row r="245" spans="2:16" x14ac:dyDescent="0.3">
      <c r="B245" s="108">
        <v>239</v>
      </c>
      <c r="C245" s="104"/>
      <c r="D245" s="105"/>
      <c r="E245" s="105"/>
      <c r="F245" s="105"/>
      <c r="G245" s="105"/>
      <c r="H245" s="194"/>
      <c r="I245" s="195"/>
      <c r="J245" s="195"/>
      <c r="K245" s="97"/>
      <c r="L245" s="98"/>
      <c r="M245" s="99"/>
      <c r="N245" s="99"/>
      <c r="O245" s="99"/>
      <c r="P245" s="100"/>
    </row>
    <row r="246" spans="2:16" x14ac:dyDescent="0.3">
      <c r="B246" s="108">
        <v>240</v>
      </c>
      <c r="C246" s="104"/>
      <c r="D246" s="105"/>
      <c r="E246" s="105"/>
      <c r="F246" s="105"/>
      <c r="G246" s="105"/>
      <c r="H246" s="194"/>
      <c r="I246" s="195"/>
      <c r="J246" s="195"/>
      <c r="K246" s="97"/>
      <c r="L246" s="98"/>
      <c r="M246" s="98"/>
      <c r="N246" s="98"/>
      <c r="O246" s="98"/>
      <c r="P246" s="100"/>
    </row>
    <row r="247" spans="2:16" x14ac:dyDescent="0.3">
      <c r="B247" s="108">
        <v>241</v>
      </c>
      <c r="C247" s="104"/>
      <c r="D247" s="105"/>
      <c r="E247" s="105"/>
      <c r="F247" s="105"/>
      <c r="G247" s="105"/>
      <c r="H247" s="194"/>
      <c r="I247" s="195"/>
      <c r="J247" s="195"/>
      <c r="K247" s="97"/>
      <c r="L247" s="98"/>
      <c r="M247" s="99"/>
      <c r="N247" s="99"/>
      <c r="O247" s="99"/>
      <c r="P247" s="100"/>
    </row>
    <row r="248" spans="2:16" x14ac:dyDescent="0.3">
      <c r="B248" s="108">
        <v>242</v>
      </c>
      <c r="C248" s="104"/>
      <c r="D248" s="105"/>
      <c r="E248" s="105"/>
      <c r="F248" s="105"/>
      <c r="G248" s="105"/>
      <c r="H248" s="194"/>
      <c r="I248" s="195"/>
      <c r="J248" s="195"/>
      <c r="K248" s="97"/>
      <c r="L248" s="98"/>
      <c r="M248" s="99"/>
      <c r="N248" s="99"/>
      <c r="O248" s="99"/>
      <c r="P248" s="100"/>
    </row>
    <row r="249" spans="2:16" x14ac:dyDescent="0.3">
      <c r="B249" s="108">
        <v>243</v>
      </c>
      <c r="C249" s="104"/>
      <c r="D249" s="105"/>
      <c r="E249" s="105"/>
      <c r="F249" s="105"/>
      <c r="G249" s="105"/>
      <c r="H249" s="194"/>
      <c r="I249" s="195"/>
      <c r="J249" s="195"/>
      <c r="K249" s="97"/>
      <c r="L249" s="98"/>
      <c r="M249" s="98"/>
      <c r="N249" s="98"/>
      <c r="O249" s="98"/>
      <c r="P249" s="100"/>
    </row>
    <row r="250" spans="2:16" x14ac:dyDescent="0.3">
      <c r="B250" s="108">
        <v>244</v>
      </c>
      <c r="C250" s="104"/>
      <c r="D250" s="105"/>
      <c r="E250" s="105"/>
      <c r="F250" s="105"/>
      <c r="G250" s="105"/>
      <c r="H250" s="194"/>
      <c r="I250" s="195"/>
      <c r="J250" s="195"/>
      <c r="K250" s="97"/>
      <c r="L250" s="98"/>
      <c r="M250" s="99"/>
      <c r="N250" s="99"/>
      <c r="O250" s="99"/>
      <c r="P250" s="100"/>
    </row>
    <row r="251" spans="2:16" x14ac:dyDescent="0.3">
      <c r="B251" s="108">
        <v>245</v>
      </c>
      <c r="C251" s="104"/>
      <c r="D251" s="105"/>
      <c r="E251" s="105"/>
      <c r="F251" s="105"/>
      <c r="G251" s="105"/>
      <c r="H251" s="194"/>
      <c r="I251" s="195"/>
      <c r="J251" s="195"/>
      <c r="K251" s="97"/>
      <c r="L251" s="98"/>
      <c r="M251" s="99"/>
      <c r="N251" s="99"/>
      <c r="O251" s="99"/>
      <c r="P251" s="100"/>
    </row>
    <row r="252" spans="2:16" x14ac:dyDescent="0.3">
      <c r="B252" s="108">
        <v>246</v>
      </c>
      <c r="C252" s="104"/>
      <c r="D252" s="105"/>
      <c r="E252" s="105"/>
      <c r="F252" s="105"/>
      <c r="G252" s="105"/>
      <c r="H252" s="194"/>
      <c r="I252" s="195"/>
      <c r="J252" s="195"/>
      <c r="K252" s="97"/>
      <c r="L252" s="98"/>
      <c r="M252" s="98"/>
      <c r="N252" s="98"/>
      <c r="O252" s="98"/>
      <c r="P252" s="100"/>
    </row>
    <row r="253" spans="2:16" x14ac:dyDescent="0.3">
      <c r="B253" s="108">
        <v>247</v>
      </c>
      <c r="C253" s="104"/>
      <c r="D253" s="105"/>
      <c r="E253" s="105"/>
      <c r="F253" s="105"/>
      <c r="G253" s="105"/>
      <c r="H253" s="194"/>
      <c r="I253" s="195"/>
      <c r="J253" s="195"/>
      <c r="K253" s="97"/>
      <c r="L253" s="98"/>
      <c r="M253" s="99"/>
      <c r="N253" s="99"/>
      <c r="O253" s="99"/>
      <c r="P253" s="100"/>
    </row>
    <row r="254" spans="2:16" x14ac:dyDescent="0.3">
      <c r="B254" s="108">
        <v>248</v>
      </c>
      <c r="C254" s="104"/>
      <c r="D254" s="105"/>
      <c r="E254" s="105"/>
      <c r="F254" s="105"/>
      <c r="G254" s="105"/>
      <c r="H254" s="194"/>
      <c r="I254" s="195"/>
      <c r="J254" s="195"/>
      <c r="K254" s="97"/>
      <c r="L254" s="98"/>
      <c r="M254" s="99"/>
      <c r="N254" s="99"/>
      <c r="O254" s="99"/>
      <c r="P254" s="100"/>
    </row>
    <row r="255" spans="2:16" x14ac:dyDescent="0.3">
      <c r="B255" s="108">
        <v>249</v>
      </c>
      <c r="C255" s="104"/>
      <c r="D255" s="105"/>
      <c r="E255" s="105"/>
      <c r="F255" s="105"/>
      <c r="G255" s="105"/>
      <c r="H255" s="194"/>
      <c r="I255" s="195"/>
      <c r="J255" s="195"/>
      <c r="K255" s="97"/>
      <c r="L255" s="98"/>
      <c r="M255" s="98"/>
      <c r="N255" s="98"/>
      <c r="O255" s="98"/>
      <c r="P255" s="100"/>
    </row>
    <row r="256" spans="2:16" x14ac:dyDescent="0.3">
      <c r="B256" s="108">
        <v>250</v>
      </c>
      <c r="C256" s="104"/>
      <c r="D256" s="105"/>
      <c r="E256" s="105"/>
      <c r="F256" s="105"/>
      <c r="G256" s="105"/>
      <c r="H256" s="194"/>
      <c r="I256" s="195"/>
      <c r="J256" s="195"/>
      <c r="K256" s="97"/>
      <c r="L256" s="98"/>
      <c r="M256" s="99"/>
      <c r="N256" s="99"/>
      <c r="O256" s="99"/>
      <c r="P256" s="100"/>
    </row>
    <row r="257" spans="2:16" x14ac:dyDescent="0.3">
      <c r="B257" s="108">
        <v>251</v>
      </c>
      <c r="C257" s="104"/>
      <c r="D257" s="105"/>
      <c r="E257" s="105"/>
      <c r="F257" s="105"/>
      <c r="G257" s="105"/>
      <c r="H257" s="194"/>
      <c r="I257" s="195"/>
      <c r="J257" s="195"/>
      <c r="K257" s="97"/>
      <c r="L257" s="98"/>
      <c r="M257" s="99"/>
      <c r="N257" s="99"/>
      <c r="O257" s="99"/>
      <c r="P257" s="100"/>
    </row>
    <row r="258" spans="2:16" x14ac:dyDescent="0.3">
      <c r="B258" s="108">
        <v>252</v>
      </c>
      <c r="C258" s="104"/>
      <c r="D258" s="105"/>
      <c r="E258" s="105"/>
      <c r="F258" s="105"/>
      <c r="G258" s="105"/>
      <c r="H258" s="194"/>
      <c r="I258" s="195"/>
      <c r="J258" s="195"/>
      <c r="K258" s="97"/>
      <c r="L258" s="98"/>
      <c r="M258" s="98"/>
      <c r="N258" s="98"/>
      <c r="O258" s="98"/>
      <c r="P258" s="100"/>
    </row>
    <row r="259" spans="2:16" x14ac:dyDescent="0.3">
      <c r="B259" s="108">
        <v>253</v>
      </c>
      <c r="C259" s="104"/>
      <c r="D259" s="105"/>
      <c r="E259" s="105"/>
      <c r="F259" s="105"/>
      <c r="G259" s="105"/>
      <c r="H259" s="194"/>
      <c r="I259" s="195"/>
      <c r="J259" s="195"/>
      <c r="K259" s="97"/>
      <c r="L259" s="98"/>
      <c r="M259" s="99"/>
      <c r="N259" s="99"/>
      <c r="O259" s="99"/>
      <c r="P259" s="100"/>
    </row>
    <row r="260" spans="2:16" x14ac:dyDescent="0.3">
      <c r="B260" s="108">
        <v>254</v>
      </c>
      <c r="C260" s="104"/>
      <c r="D260" s="105"/>
      <c r="E260" s="105"/>
      <c r="F260" s="105"/>
      <c r="G260" s="105"/>
      <c r="H260" s="194"/>
      <c r="I260" s="195"/>
      <c r="J260" s="195"/>
      <c r="K260" s="97"/>
      <c r="L260" s="98"/>
      <c r="M260" s="99"/>
      <c r="N260" s="99"/>
      <c r="O260" s="99"/>
      <c r="P260" s="100"/>
    </row>
    <row r="261" spans="2:16" x14ac:dyDescent="0.3">
      <c r="B261" s="108">
        <v>255</v>
      </c>
      <c r="C261" s="104"/>
      <c r="D261" s="105"/>
      <c r="E261" s="105"/>
      <c r="F261" s="105"/>
      <c r="G261" s="105"/>
      <c r="H261" s="194"/>
      <c r="I261" s="195"/>
      <c r="J261" s="195"/>
      <c r="K261" s="97"/>
      <c r="L261" s="98"/>
      <c r="M261" s="98"/>
      <c r="N261" s="98"/>
      <c r="O261" s="98"/>
      <c r="P261" s="100"/>
    </row>
    <row r="262" spans="2:16" x14ac:dyDescent="0.3">
      <c r="B262" s="108">
        <v>256</v>
      </c>
      <c r="C262" s="104"/>
      <c r="D262" s="105"/>
      <c r="E262" s="105"/>
      <c r="F262" s="105"/>
      <c r="G262" s="105"/>
      <c r="H262" s="194"/>
      <c r="I262" s="195"/>
      <c r="J262" s="195"/>
      <c r="K262" s="97"/>
      <c r="L262" s="98"/>
      <c r="M262" s="99"/>
      <c r="N262" s="99"/>
      <c r="O262" s="99"/>
      <c r="P262" s="100"/>
    </row>
    <row r="263" spans="2:16" x14ac:dyDescent="0.3">
      <c r="B263" s="108">
        <v>257</v>
      </c>
      <c r="C263" s="104"/>
      <c r="D263" s="105"/>
      <c r="E263" s="105"/>
      <c r="F263" s="105"/>
      <c r="G263" s="105"/>
      <c r="H263" s="194"/>
      <c r="I263" s="195"/>
      <c r="J263" s="195"/>
      <c r="K263" s="97"/>
      <c r="L263" s="98"/>
      <c r="M263" s="99"/>
      <c r="N263" s="99"/>
      <c r="O263" s="99"/>
      <c r="P263" s="100"/>
    </row>
    <row r="264" spans="2:16" x14ac:dyDescent="0.3">
      <c r="B264" s="108">
        <v>258</v>
      </c>
      <c r="C264" s="104"/>
      <c r="D264" s="105"/>
      <c r="E264" s="105"/>
      <c r="F264" s="105"/>
      <c r="G264" s="105"/>
      <c r="H264" s="194"/>
      <c r="I264" s="195"/>
      <c r="J264" s="195"/>
      <c r="K264" s="97"/>
      <c r="L264" s="98"/>
      <c r="M264" s="98"/>
      <c r="N264" s="98"/>
      <c r="O264" s="98"/>
      <c r="P264" s="100"/>
    </row>
    <row r="265" spans="2:16" x14ac:dyDescent="0.3">
      <c r="B265" s="108">
        <v>259</v>
      </c>
      <c r="C265" s="104"/>
      <c r="D265" s="105"/>
      <c r="E265" s="105"/>
      <c r="F265" s="105"/>
      <c r="G265" s="105"/>
      <c r="H265" s="194"/>
      <c r="I265" s="195"/>
      <c r="J265" s="195"/>
      <c r="K265" s="97"/>
      <c r="L265" s="98"/>
      <c r="M265" s="99"/>
      <c r="N265" s="99"/>
      <c r="O265" s="99"/>
      <c r="P265" s="100"/>
    </row>
    <row r="266" spans="2:16" x14ac:dyDescent="0.3">
      <c r="B266" s="108">
        <v>260</v>
      </c>
      <c r="C266" s="104"/>
      <c r="D266" s="105"/>
      <c r="E266" s="105"/>
      <c r="F266" s="105"/>
      <c r="G266" s="105"/>
      <c r="H266" s="194"/>
      <c r="I266" s="195"/>
      <c r="J266" s="195"/>
      <c r="K266" s="97"/>
      <c r="L266" s="98"/>
      <c r="M266" s="99"/>
      <c r="N266" s="99"/>
      <c r="O266" s="99"/>
      <c r="P266" s="100"/>
    </row>
    <row r="267" spans="2:16" x14ac:dyDescent="0.3">
      <c r="B267" s="108">
        <v>261</v>
      </c>
      <c r="C267" s="104"/>
      <c r="D267" s="105"/>
      <c r="E267" s="105"/>
      <c r="F267" s="105"/>
      <c r="G267" s="105"/>
      <c r="H267" s="194"/>
      <c r="I267" s="195"/>
      <c r="J267" s="195"/>
      <c r="K267" s="97"/>
      <c r="L267" s="98"/>
      <c r="M267" s="98"/>
      <c r="N267" s="98"/>
      <c r="O267" s="98"/>
      <c r="P267" s="100"/>
    </row>
    <row r="268" spans="2:16" x14ac:dyDescent="0.3">
      <c r="B268" s="108">
        <v>262</v>
      </c>
      <c r="C268" s="104"/>
      <c r="D268" s="105"/>
      <c r="E268" s="105"/>
      <c r="F268" s="105"/>
      <c r="G268" s="105"/>
      <c r="H268" s="194"/>
      <c r="I268" s="195"/>
      <c r="J268" s="195"/>
      <c r="K268" s="97"/>
      <c r="L268" s="98"/>
      <c r="M268" s="99"/>
      <c r="N268" s="99"/>
      <c r="O268" s="99"/>
      <c r="P268" s="100"/>
    </row>
    <row r="269" spans="2:16" x14ac:dyDescent="0.3">
      <c r="B269" s="108">
        <v>263</v>
      </c>
      <c r="C269" s="104"/>
      <c r="D269" s="105"/>
      <c r="E269" s="105"/>
      <c r="F269" s="105"/>
      <c r="G269" s="105"/>
      <c r="H269" s="194"/>
      <c r="I269" s="195"/>
      <c r="J269" s="195"/>
      <c r="K269" s="97"/>
      <c r="L269" s="98"/>
      <c r="M269" s="99"/>
      <c r="N269" s="99"/>
      <c r="O269" s="99"/>
      <c r="P269" s="100"/>
    </row>
    <row r="270" spans="2:16" x14ac:dyDescent="0.3">
      <c r="B270" s="108">
        <v>264</v>
      </c>
      <c r="C270" s="104"/>
      <c r="D270" s="105"/>
      <c r="E270" s="105"/>
      <c r="F270" s="105"/>
      <c r="G270" s="105"/>
      <c r="H270" s="194"/>
      <c r="I270" s="195"/>
      <c r="J270" s="195"/>
      <c r="K270" s="97"/>
      <c r="L270" s="98"/>
      <c r="M270" s="98"/>
      <c r="N270" s="98"/>
      <c r="O270" s="98"/>
      <c r="P270" s="100"/>
    </row>
    <row r="271" spans="2:16" x14ac:dyDescent="0.3">
      <c r="B271" s="108">
        <v>265</v>
      </c>
      <c r="C271" s="104"/>
      <c r="D271" s="105"/>
      <c r="E271" s="105"/>
      <c r="F271" s="105"/>
      <c r="G271" s="105"/>
      <c r="H271" s="194"/>
      <c r="I271" s="195"/>
      <c r="J271" s="195"/>
      <c r="K271" s="97"/>
      <c r="L271" s="98"/>
      <c r="M271" s="99"/>
      <c r="N271" s="99"/>
      <c r="O271" s="99"/>
      <c r="P271" s="100"/>
    </row>
    <row r="272" spans="2:16" x14ac:dyDescent="0.3">
      <c r="B272" s="108">
        <v>266</v>
      </c>
      <c r="C272" s="104"/>
      <c r="D272" s="105"/>
      <c r="E272" s="105"/>
      <c r="F272" s="105"/>
      <c r="G272" s="105"/>
      <c r="H272" s="194"/>
      <c r="I272" s="195"/>
      <c r="J272" s="195"/>
      <c r="K272" s="97"/>
      <c r="L272" s="98"/>
      <c r="M272" s="99"/>
      <c r="N272" s="99"/>
      <c r="O272" s="99"/>
      <c r="P272" s="100"/>
    </row>
    <row r="273" spans="2:16" x14ac:dyDescent="0.3">
      <c r="B273" s="108">
        <v>267</v>
      </c>
      <c r="C273" s="104"/>
      <c r="D273" s="105"/>
      <c r="E273" s="105"/>
      <c r="F273" s="105"/>
      <c r="G273" s="105"/>
      <c r="H273" s="194"/>
      <c r="I273" s="195"/>
      <c r="J273" s="195"/>
      <c r="K273" s="97"/>
      <c r="L273" s="98"/>
      <c r="M273" s="98"/>
      <c r="N273" s="98"/>
      <c r="O273" s="98"/>
      <c r="P273" s="100"/>
    </row>
    <row r="274" spans="2:16" x14ac:dyDescent="0.3">
      <c r="B274" s="108">
        <v>268</v>
      </c>
      <c r="C274" s="104"/>
      <c r="D274" s="105"/>
      <c r="E274" s="105"/>
      <c r="F274" s="105"/>
      <c r="G274" s="105"/>
      <c r="H274" s="194"/>
      <c r="I274" s="195"/>
      <c r="J274" s="195"/>
      <c r="K274" s="97"/>
      <c r="L274" s="98"/>
      <c r="M274" s="99"/>
      <c r="N274" s="99"/>
      <c r="O274" s="99"/>
      <c r="P274" s="100"/>
    </row>
    <row r="275" spans="2:16" x14ac:dyDescent="0.3">
      <c r="B275" s="108">
        <v>269</v>
      </c>
      <c r="C275" s="104"/>
      <c r="D275" s="105"/>
      <c r="E275" s="105"/>
      <c r="F275" s="105"/>
      <c r="G275" s="105"/>
      <c r="H275" s="194"/>
      <c r="I275" s="195"/>
      <c r="J275" s="195"/>
      <c r="K275" s="97"/>
      <c r="L275" s="98"/>
      <c r="M275" s="99"/>
      <c r="N275" s="99"/>
      <c r="O275" s="99"/>
      <c r="P275" s="100"/>
    </row>
    <row r="276" spans="2:16" x14ac:dyDescent="0.3">
      <c r="B276" s="108">
        <v>270</v>
      </c>
      <c r="C276" s="104"/>
      <c r="D276" s="105"/>
      <c r="E276" s="105"/>
      <c r="F276" s="105"/>
      <c r="G276" s="105"/>
      <c r="H276" s="194"/>
      <c r="I276" s="195"/>
      <c r="J276" s="195"/>
      <c r="K276" s="97"/>
      <c r="L276" s="98"/>
      <c r="M276" s="98"/>
      <c r="N276" s="98"/>
      <c r="O276" s="98"/>
      <c r="P276" s="100"/>
    </row>
    <row r="277" spans="2:16" x14ac:dyDescent="0.3">
      <c r="B277" s="108">
        <v>271</v>
      </c>
      <c r="C277" s="104"/>
      <c r="D277" s="105"/>
      <c r="E277" s="105"/>
      <c r="F277" s="105"/>
      <c r="G277" s="105"/>
      <c r="H277" s="194"/>
      <c r="I277" s="195"/>
      <c r="J277" s="195"/>
      <c r="K277" s="97"/>
      <c r="L277" s="98"/>
      <c r="M277" s="99"/>
      <c r="N277" s="99"/>
      <c r="O277" s="99"/>
      <c r="P277" s="100"/>
    </row>
    <row r="278" spans="2:16" x14ac:dyDescent="0.3">
      <c r="B278" s="108">
        <v>272</v>
      </c>
      <c r="C278" s="104"/>
      <c r="D278" s="105"/>
      <c r="E278" s="105"/>
      <c r="F278" s="105"/>
      <c r="G278" s="105"/>
      <c r="H278" s="194"/>
      <c r="I278" s="195"/>
      <c r="J278" s="195"/>
      <c r="K278" s="97"/>
      <c r="L278" s="98"/>
      <c r="M278" s="99"/>
      <c r="N278" s="99"/>
      <c r="O278" s="99"/>
      <c r="P278" s="100"/>
    </row>
    <row r="279" spans="2:16" x14ac:dyDescent="0.3">
      <c r="B279" s="108">
        <v>273</v>
      </c>
      <c r="C279" s="104"/>
      <c r="D279" s="105"/>
      <c r="E279" s="105"/>
      <c r="F279" s="105"/>
      <c r="G279" s="105"/>
      <c r="H279" s="194"/>
      <c r="I279" s="195"/>
      <c r="J279" s="195"/>
      <c r="K279" s="97"/>
      <c r="L279" s="98"/>
      <c r="M279" s="98"/>
      <c r="N279" s="98"/>
      <c r="O279" s="98"/>
      <c r="P279" s="100"/>
    </row>
    <row r="280" spans="2:16" x14ac:dyDescent="0.3">
      <c r="B280" s="108">
        <v>274</v>
      </c>
      <c r="C280" s="104"/>
      <c r="D280" s="105"/>
      <c r="E280" s="105"/>
      <c r="F280" s="105"/>
      <c r="G280" s="105"/>
      <c r="H280" s="194"/>
      <c r="I280" s="195"/>
      <c r="J280" s="195"/>
      <c r="K280" s="97"/>
      <c r="L280" s="98"/>
      <c r="M280" s="99"/>
      <c r="N280" s="99"/>
      <c r="O280" s="99"/>
      <c r="P280" s="100"/>
    </row>
    <row r="281" spans="2:16" x14ac:dyDescent="0.3">
      <c r="B281" s="108">
        <v>275</v>
      </c>
      <c r="C281" s="104"/>
      <c r="D281" s="105"/>
      <c r="E281" s="105"/>
      <c r="F281" s="105"/>
      <c r="G281" s="105"/>
      <c r="H281" s="194"/>
      <c r="I281" s="195"/>
      <c r="J281" s="195"/>
      <c r="K281" s="97"/>
      <c r="L281" s="98"/>
      <c r="M281" s="99"/>
      <c r="N281" s="99"/>
      <c r="O281" s="99"/>
      <c r="P281" s="100"/>
    </row>
    <row r="282" spans="2:16" x14ac:dyDescent="0.3">
      <c r="B282" s="108">
        <v>276</v>
      </c>
      <c r="C282" s="104"/>
      <c r="D282" s="105"/>
      <c r="E282" s="105"/>
      <c r="F282" s="105"/>
      <c r="G282" s="105"/>
      <c r="H282" s="194"/>
      <c r="I282" s="195"/>
      <c r="J282" s="195"/>
      <c r="K282" s="97"/>
      <c r="L282" s="98"/>
      <c r="M282" s="98"/>
      <c r="N282" s="98"/>
      <c r="O282" s="98"/>
      <c r="P282" s="100"/>
    </row>
    <row r="283" spans="2:16" x14ac:dyDescent="0.3">
      <c r="B283" s="108">
        <v>277</v>
      </c>
      <c r="C283" s="104"/>
      <c r="D283" s="105"/>
      <c r="E283" s="105"/>
      <c r="F283" s="105"/>
      <c r="G283" s="105"/>
      <c r="H283" s="194"/>
      <c r="I283" s="195"/>
      <c r="J283" s="195"/>
      <c r="K283" s="97"/>
      <c r="L283" s="98"/>
      <c r="M283" s="99"/>
      <c r="N283" s="99"/>
      <c r="O283" s="99"/>
      <c r="P283" s="100"/>
    </row>
    <row r="284" spans="2:16" x14ac:dyDescent="0.3">
      <c r="B284" s="108">
        <v>278</v>
      </c>
      <c r="C284" s="104"/>
      <c r="D284" s="105"/>
      <c r="E284" s="105"/>
      <c r="F284" s="105"/>
      <c r="G284" s="105"/>
      <c r="H284" s="194"/>
      <c r="I284" s="195"/>
      <c r="J284" s="195"/>
      <c r="K284" s="97"/>
      <c r="L284" s="98"/>
      <c r="M284" s="99"/>
      <c r="N284" s="99"/>
      <c r="O284" s="99"/>
      <c r="P284" s="100"/>
    </row>
    <row r="285" spans="2:16" x14ac:dyDescent="0.3">
      <c r="B285" s="108">
        <v>279</v>
      </c>
      <c r="C285" s="104"/>
      <c r="D285" s="105"/>
      <c r="E285" s="105"/>
      <c r="F285" s="105"/>
      <c r="G285" s="105"/>
      <c r="H285" s="194"/>
      <c r="I285" s="195"/>
      <c r="J285" s="195"/>
      <c r="K285" s="97"/>
      <c r="L285" s="98"/>
      <c r="M285" s="98"/>
      <c r="N285" s="98"/>
      <c r="O285" s="98"/>
      <c r="P285" s="100"/>
    </row>
    <row r="286" spans="2:16" x14ac:dyDescent="0.3">
      <c r="B286" s="108">
        <v>280</v>
      </c>
      <c r="C286" s="104"/>
      <c r="D286" s="105"/>
      <c r="E286" s="105"/>
      <c r="F286" s="105"/>
      <c r="G286" s="105"/>
      <c r="H286" s="194"/>
      <c r="I286" s="195"/>
      <c r="J286" s="195"/>
      <c r="K286" s="97"/>
      <c r="L286" s="98"/>
      <c r="M286" s="99"/>
      <c r="N286" s="99"/>
      <c r="O286" s="99"/>
      <c r="P286" s="100"/>
    </row>
    <row r="287" spans="2:16" x14ac:dyDescent="0.3">
      <c r="B287" s="108">
        <v>281</v>
      </c>
      <c r="C287" s="104"/>
      <c r="D287" s="105"/>
      <c r="E287" s="105"/>
      <c r="F287" s="105"/>
      <c r="G287" s="105"/>
      <c r="H287" s="194"/>
      <c r="I287" s="195"/>
      <c r="J287" s="195"/>
      <c r="K287" s="97"/>
      <c r="L287" s="98"/>
      <c r="M287" s="99"/>
      <c r="N287" s="99"/>
      <c r="O287" s="99"/>
      <c r="P287" s="100"/>
    </row>
    <row r="288" spans="2:16" x14ac:dyDescent="0.3">
      <c r="B288" s="108">
        <v>282</v>
      </c>
      <c r="C288" s="104"/>
      <c r="D288" s="105"/>
      <c r="E288" s="105"/>
      <c r="F288" s="105"/>
      <c r="G288" s="105"/>
      <c r="H288" s="194"/>
      <c r="I288" s="195"/>
      <c r="J288" s="195"/>
      <c r="K288" s="97"/>
      <c r="L288" s="98"/>
      <c r="M288" s="98"/>
      <c r="N288" s="98"/>
      <c r="O288" s="98"/>
      <c r="P288" s="100"/>
    </row>
    <row r="289" spans="2:16" x14ac:dyDescent="0.3">
      <c r="B289" s="108">
        <v>283</v>
      </c>
      <c r="C289" s="104"/>
      <c r="D289" s="105"/>
      <c r="E289" s="105"/>
      <c r="F289" s="105"/>
      <c r="G289" s="105"/>
      <c r="H289" s="194"/>
      <c r="I289" s="195"/>
      <c r="J289" s="195"/>
      <c r="K289" s="97"/>
      <c r="L289" s="98"/>
      <c r="M289" s="99"/>
      <c r="N289" s="99"/>
      <c r="O289" s="99"/>
      <c r="P289" s="100"/>
    </row>
    <row r="290" spans="2:16" x14ac:dyDescent="0.3">
      <c r="B290" s="108">
        <v>284</v>
      </c>
      <c r="C290" s="104"/>
      <c r="D290" s="105"/>
      <c r="E290" s="105"/>
      <c r="F290" s="105"/>
      <c r="G290" s="105"/>
      <c r="H290" s="194"/>
      <c r="I290" s="195"/>
      <c r="J290" s="195"/>
      <c r="K290" s="97"/>
      <c r="L290" s="98"/>
      <c r="M290" s="99"/>
      <c r="N290" s="99"/>
      <c r="O290" s="99"/>
      <c r="P290" s="100"/>
    </row>
    <row r="291" spans="2:16" x14ac:dyDescent="0.3">
      <c r="B291" s="108">
        <v>285</v>
      </c>
      <c r="C291" s="104"/>
      <c r="D291" s="105"/>
      <c r="E291" s="105"/>
      <c r="F291" s="105"/>
      <c r="G291" s="105"/>
      <c r="H291" s="194"/>
      <c r="I291" s="195"/>
      <c r="J291" s="195"/>
      <c r="K291" s="97"/>
      <c r="L291" s="98"/>
      <c r="M291" s="98"/>
      <c r="N291" s="98"/>
      <c r="O291" s="98"/>
      <c r="P291" s="100"/>
    </row>
    <row r="292" spans="2:16" x14ac:dyDescent="0.3">
      <c r="B292" s="108">
        <v>286</v>
      </c>
      <c r="C292" s="104"/>
      <c r="D292" s="105"/>
      <c r="E292" s="105"/>
      <c r="F292" s="105"/>
      <c r="G292" s="105"/>
      <c r="H292" s="194"/>
      <c r="I292" s="195"/>
      <c r="J292" s="195"/>
      <c r="K292" s="97"/>
      <c r="L292" s="98"/>
      <c r="M292" s="99"/>
      <c r="N292" s="99"/>
      <c r="O292" s="99"/>
      <c r="P292" s="100"/>
    </row>
    <row r="293" spans="2:16" x14ac:dyDescent="0.3">
      <c r="B293" s="108">
        <v>287</v>
      </c>
      <c r="C293" s="104"/>
      <c r="D293" s="105"/>
      <c r="E293" s="105"/>
      <c r="F293" s="105"/>
      <c r="G293" s="105"/>
      <c r="H293" s="194"/>
      <c r="I293" s="195"/>
      <c r="J293" s="195"/>
      <c r="K293" s="97"/>
      <c r="L293" s="98"/>
      <c r="M293" s="99"/>
      <c r="N293" s="99"/>
      <c r="O293" s="99"/>
      <c r="P293" s="100"/>
    </row>
    <row r="294" spans="2:16" x14ac:dyDescent="0.3">
      <c r="B294" s="108">
        <v>288</v>
      </c>
      <c r="C294" s="104"/>
      <c r="D294" s="105"/>
      <c r="E294" s="105"/>
      <c r="F294" s="105"/>
      <c r="G294" s="105"/>
      <c r="H294" s="194"/>
      <c r="I294" s="195"/>
      <c r="J294" s="195"/>
      <c r="K294" s="97"/>
      <c r="L294" s="98"/>
      <c r="M294" s="98"/>
      <c r="N294" s="98"/>
      <c r="O294" s="98"/>
      <c r="P294" s="100"/>
    </row>
    <row r="295" spans="2:16" x14ac:dyDescent="0.3">
      <c r="B295" s="108">
        <v>289</v>
      </c>
      <c r="C295" s="104"/>
      <c r="D295" s="105"/>
      <c r="E295" s="105"/>
      <c r="F295" s="105"/>
      <c r="G295" s="105"/>
      <c r="H295" s="194"/>
      <c r="I295" s="195"/>
      <c r="J295" s="195"/>
      <c r="K295" s="97"/>
      <c r="L295" s="98"/>
      <c r="M295" s="99"/>
      <c r="N295" s="99"/>
      <c r="O295" s="99"/>
      <c r="P295" s="100"/>
    </row>
    <row r="296" spans="2:16" x14ac:dyDescent="0.3">
      <c r="B296" s="108">
        <v>290</v>
      </c>
      <c r="C296" s="104"/>
      <c r="D296" s="105"/>
      <c r="E296" s="105"/>
      <c r="F296" s="105"/>
      <c r="G296" s="105"/>
      <c r="H296" s="194"/>
      <c r="I296" s="195"/>
      <c r="J296" s="195"/>
      <c r="K296" s="97"/>
      <c r="L296" s="98"/>
      <c r="M296" s="99"/>
      <c r="N296" s="99"/>
      <c r="O296" s="99"/>
      <c r="P296" s="100"/>
    </row>
    <row r="297" spans="2:16" x14ac:dyDescent="0.3">
      <c r="B297" s="108">
        <v>291</v>
      </c>
      <c r="C297" s="104"/>
      <c r="D297" s="105"/>
      <c r="E297" s="105"/>
      <c r="F297" s="105"/>
      <c r="G297" s="105"/>
      <c r="H297" s="194"/>
      <c r="I297" s="195"/>
      <c r="J297" s="195"/>
      <c r="K297" s="97"/>
      <c r="L297" s="98"/>
      <c r="M297" s="98"/>
      <c r="N297" s="98"/>
      <c r="O297" s="98"/>
      <c r="P297" s="100"/>
    </row>
    <row r="298" spans="2:16" x14ac:dyDescent="0.3">
      <c r="B298" s="108">
        <v>292</v>
      </c>
      <c r="C298" s="104"/>
      <c r="D298" s="105"/>
      <c r="E298" s="105"/>
      <c r="F298" s="105"/>
      <c r="G298" s="105"/>
      <c r="H298" s="194"/>
      <c r="I298" s="195"/>
      <c r="J298" s="195"/>
      <c r="K298" s="97"/>
      <c r="L298" s="98"/>
      <c r="M298" s="99"/>
      <c r="N298" s="99"/>
      <c r="O298" s="99"/>
      <c r="P298" s="100"/>
    </row>
    <row r="299" spans="2:16" x14ac:dyDescent="0.3">
      <c r="B299" s="108">
        <v>293</v>
      </c>
      <c r="C299" s="104"/>
      <c r="D299" s="105"/>
      <c r="E299" s="105"/>
      <c r="F299" s="105"/>
      <c r="G299" s="105"/>
      <c r="H299" s="194"/>
      <c r="I299" s="195"/>
      <c r="J299" s="195"/>
      <c r="K299" s="97"/>
      <c r="L299" s="98"/>
      <c r="M299" s="99"/>
      <c r="N299" s="99"/>
      <c r="O299" s="99"/>
      <c r="P299" s="100"/>
    </row>
    <row r="300" spans="2:16" x14ac:dyDescent="0.3">
      <c r="B300" s="108">
        <v>294</v>
      </c>
      <c r="C300" s="104"/>
      <c r="D300" s="105"/>
      <c r="E300" s="105"/>
      <c r="F300" s="105"/>
      <c r="G300" s="105"/>
      <c r="H300" s="194"/>
      <c r="I300" s="195"/>
      <c r="J300" s="195"/>
      <c r="K300" s="97"/>
      <c r="L300" s="98"/>
      <c r="M300" s="98"/>
      <c r="N300" s="98"/>
      <c r="O300" s="98"/>
      <c r="P300" s="100"/>
    </row>
    <row r="301" spans="2:16" x14ac:dyDescent="0.3">
      <c r="B301" s="108">
        <v>295</v>
      </c>
      <c r="C301" s="104"/>
      <c r="D301" s="105"/>
      <c r="E301" s="105"/>
      <c r="F301" s="105"/>
      <c r="G301" s="105"/>
      <c r="H301" s="194"/>
      <c r="I301" s="195"/>
      <c r="J301" s="195"/>
      <c r="K301" s="97"/>
      <c r="L301" s="98"/>
      <c r="M301" s="99"/>
      <c r="N301" s="99"/>
      <c r="O301" s="99"/>
      <c r="P301" s="100"/>
    </row>
    <row r="302" spans="2:16" x14ac:dyDescent="0.3">
      <c r="B302" s="108">
        <v>296</v>
      </c>
      <c r="C302" s="104"/>
      <c r="D302" s="105"/>
      <c r="E302" s="105"/>
      <c r="F302" s="105"/>
      <c r="G302" s="105"/>
      <c r="H302" s="194"/>
      <c r="I302" s="195"/>
      <c r="J302" s="195"/>
      <c r="K302" s="97"/>
      <c r="L302" s="98"/>
      <c r="M302" s="99"/>
      <c r="N302" s="99"/>
      <c r="O302" s="99"/>
      <c r="P302" s="100"/>
    </row>
    <row r="303" spans="2:16" x14ac:dyDescent="0.3">
      <c r="B303" s="108">
        <v>297</v>
      </c>
      <c r="C303" s="104"/>
      <c r="D303" s="105"/>
      <c r="E303" s="105"/>
      <c r="F303" s="105"/>
      <c r="G303" s="105"/>
      <c r="H303" s="194"/>
      <c r="I303" s="195"/>
      <c r="J303" s="195"/>
      <c r="K303" s="97"/>
      <c r="L303" s="98"/>
      <c r="M303" s="98"/>
      <c r="N303" s="98"/>
      <c r="O303" s="98"/>
      <c r="P303" s="100"/>
    </row>
    <row r="304" spans="2:16" x14ac:dyDescent="0.3">
      <c r="B304" s="108">
        <v>298</v>
      </c>
      <c r="C304" s="104"/>
      <c r="D304" s="105"/>
      <c r="E304" s="105"/>
      <c r="F304" s="105"/>
      <c r="G304" s="105"/>
      <c r="H304" s="194"/>
      <c r="I304" s="195"/>
      <c r="J304" s="195"/>
      <c r="K304" s="97"/>
      <c r="L304" s="98"/>
      <c r="M304" s="99"/>
      <c r="N304" s="99"/>
      <c r="O304" s="99"/>
      <c r="P304" s="100"/>
    </row>
    <row r="305" spans="2:16" x14ac:dyDescent="0.3">
      <c r="B305" s="108">
        <v>299</v>
      </c>
      <c r="C305" s="104"/>
      <c r="D305" s="105"/>
      <c r="E305" s="105"/>
      <c r="F305" s="105"/>
      <c r="G305" s="105"/>
      <c r="H305" s="194"/>
      <c r="I305" s="195"/>
      <c r="J305" s="195"/>
      <c r="K305" s="97"/>
      <c r="L305" s="98"/>
      <c r="M305" s="99"/>
      <c r="N305" s="99"/>
      <c r="O305" s="99"/>
      <c r="P305" s="100"/>
    </row>
    <row r="306" spans="2:16" x14ac:dyDescent="0.3">
      <c r="B306" s="108">
        <v>300</v>
      </c>
      <c r="C306" s="104"/>
      <c r="D306" s="105"/>
      <c r="E306" s="105"/>
      <c r="F306" s="105"/>
      <c r="G306" s="105"/>
      <c r="H306" s="194"/>
      <c r="I306" s="195"/>
      <c r="J306" s="195"/>
      <c r="K306" s="97"/>
      <c r="L306" s="98"/>
      <c r="M306" s="98"/>
      <c r="N306" s="98"/>
      <c r="O306" s="98"/>
      <c r="P306" s="100"/>
    </row>
    <row r="307" spans="2:16" x14ac:dyDescent="0.3">
      <c r="B307" s="108">
        <v>301</v>
      </c>
      <c r="C307" s="104"/>
      <c r="D307" s="105"/>
      <c r="E307" s="105"/>
      <c r="F307" s="105"/>
      <c r="G307" s="105"/>
      <c r="H307" s="194"/>
      <c r="I307" s="195"/>
      <c r="J307" s="195"/>
      <c r="K307" s="97"/>
      <c r="L307" s="98"/>
      <c r="M307" s="98"/>
      <c r="N307" s="98"/>
      <c r="O307" s="98"/>
      <c r="P307" s="100"/>
    </row>
    <row r="308" spans="2:16" x14ac:dyDescent="0.3">
      <c r="B308" s="108">
        <v>302</v>
      </c>
      <c r="C308" s="104"/>
      <c r="D308" s="105"/>
      <c r="E308" s="105"/>
      <c r="F308" s="105"/>
      <c r="G308" s="105"/>
      <c r="H308" s="194"/>
      <c r="I308" s="195"/>
      <c r="J308" s="195"/>
      <c r="K308" s="97"/>
      <c r="L308" s="98"/>
      <c r="M308" s="98"/>
      <c r="N308" s="98"/>
      <c r="O308" s="98"/>
      <c r="P308" s="100"/>
    </row>
    <row r="309" spans="2:16" x14ac:dyDescent="0.3">
      <c r="B309" s="108">
        <v>303</v>
      </c>
      <c r="C309" s="104"/>
      <c r="D309" s="105"/>
      <c r="E309" s="105"/>
      <c r="F309" s="105"/>
      <c r="G309" s="105"/>
      <c r="H309" s="194"/>
      <c r="I309" s="195"/>
      <c r="J309" s="195"/>
      <c r="K309" s="97"/>
      <c r="L309" s="98"/>
      <c r="M309" s="98"/>
      <c r="N309" s="98"/>
      <c r="O309" s="98"/>
      <c r="P309" s="100"/>
    </row>
    <row r="310" spans="2:16" x14ac:dyDescent="0.3">
      <c r="B310" s="108">
        <v>304</v>
      </c>
      <c r="C310" s="104"/>
      <c r="D310" s="105"/>
      <c r="E310" s="105"/>
      <c r="F310" s="105"/>
      <c r="G310" s="105"/>
      <c r="H310" s="194"/>
      <c r="I310" s="195"/>
      <c r="J310" s="195"/>
      <c r="K310" s="97"/>
      <c r="L310" s="98"/>
      <c r="M310" s="98"/>
      <c r="N310" s="98"/>
      <c r="O310" s="98"/>
      <c r="P310" s="100"/>
    </row>
    <row r="311" spans="2:16" x14ac:dyDescent="0.3">
      <c r="B311" s="108">
        <v>305</v>
      </c>
      <c r="C311" s="104"/>
      <c r="D311" s="105"/>
      <c r="E311" s="105"/>
      <c r="F311" s="105"/>
      <c r="G311" s="105"/>
      <c r="H311" s="194"/>
      <c r="I311" s="195"/>
      <c r="J311" s="195"/>
      <c r="K311" s="97"/>
      <c r="L311" s="98"/>
      <c r="M311" s="98"/>
      <c r="N311" s="98"/>
      <c r="O311" s="98"/>
      <c r="P311" s="100"/>
    </row>
    <row r="312" spans="2:16" x14ac:dyDescent="0.3">
      <c r="B312" s="108">
        <v>306</v>
      </c>
      <c r="C312" s="104"/>
      <c r="D312" s="105"/>
      <c r="E312" s="105"/>
      <c r="F312" s="105"/>
      <c r="G312" s="105"/>
      <c r="H312" s="194"/>
      <c r="I312" s="195"/>
      <c r="J312" s="195"/>
      <c r="K312" s="97"/>
      <c r="L312" s="98"/>
      <c r="M312" s="98"/>
      <c r="N312" s="98"/>
      <c r="O312" s="98"/>
      <c r="P312" s="100"/>
    </row>
    <row r="313" spans="2:16" x14ac:dyDescent="0.3">
      <c r="B313" s="108">
        <v>307</v>
      </c>
      <c r="C313" s="104"/>
      <c r="D313" s="105"/>
      <c r="E313" s="105"/>
      <c r="F313" s="105"/>
      <c r="G313" s="105"/>
      <c r="H313" s="194"/>
      <c r="I313" s="195"/>
      <c r="J313" s="195"/>
      <c r="K313" s="97"/>
      <c r="L313" s="98"/>
      <c r="M313" s="98"/>
      <c r="N313" s="98"/>
      <c r="O313" s="98"/>
      <c r="P313" s="100"/>
    </row>
    <row r="314" spans="2:16" x14ac:dyDescent="0.3">
      <c r="B314" s="108">
        <v>308</v>
      </c>
      <c r="C314" s="104"/>
      <c r="D314" s="105"/>
      <c r="E314" s="105"/>
      <c r="F314" s="105"/>
      <c r="G314" s="105"/>
      <c r="H314" s="194"/>
      <c r="I314" s="195"/>
      <c r="J314" s="195"/>
      <c r="K314" s="97"/>
      <c r="L314" s="98"/>
      <c r="M314" s="98"/>
      <c r="N314" s="98"/>
      <c r="O314" s="98"/>
      <c r="P314" s="100"/>
    </row>
    <row r="315" spans="2:16" x14ac:dyDescent="0.3">
      <c r="B315" s="108">
        <v>309</v>
      </c>
      <c r="C315" s="104"/>
      <c r="D315" s="105"/>
      <c r="E315" s="105"/>
      <c r="F315" s="105"/>
      <c r="G315" s="105"/>
      <c r="H315" s="194"/>
      <c r="I315" s="195"/>
      <c r="J315" s="195"/>
      <c r="K315" s="97"/>
      <c r="L315" s="98"/>
      <c r="M315" s="98"/>
      <c r="N315" s="98"/>
      <c r="O315" s="98"/>
      <c r="P315" s="100"/>
    </row>
    <row r="316" spans="2:16" x14ac:dyDescent="0.3">
      <c r="B316" s="108">
        <v>310</v>
      </c>
      <c r="C316" s="104"/>
      <c r="D316" s="105"/>
      <c r="E316" s="105"/>
      <c r="F316" s="105"/>
      <c r="G316" s="105"/>
      <c r="H316" s="194"/>
      <c r="I316" s="195"/>
      <c r="J316" s="195"/>
      <c r="K316" s="97"/>
      <c r="L316" s="98"/>
      <c r="M316" s="98"/>
      <c r="N316" s="98"/>
      <c r="O316" s="98"/>
      <c r="P316" s="100"/>
    </row>
    <row r="317" spans="2:16" x14ac:dyDescent="0.3">
      <c r="B317" s="108">
        <v>311</v>
      </c>
      <c r="C317" s="104"/>
      <c r="D317" s="105"/>
      <c r="E317" s="105"/>
      <c r="F317" s="105"/>
      <c r="G317" s="105"/>
      <c r="H317" s="194"/>
      <c r="I317" s="195"/>
      <c r="J317" s="195"/>
      <c r="K317" s="97"/>
      <c r="L317" s="98"/>
      <c r="M317" s="98"/>
      <c r="N317" s="98"/>
      <c r="O317" s="98"/>
      <c r="P317" s="100"/>
    </row>
    <row r="318" spans="2:16" x14ac:dyDescent="0.3">
      <c r="B318" s="108">
        <v>312</v>
      </c>
      <c r="C318" s="104"/>
      <c r="D318" s="105"/>
      <c r="E318" s="105"/>
      <c r="F318" s="105"/>
      <c r="G318" s="105"/>
      <c r="H318" s="194"/>
      <c r="I318" s="195"/>
      <c r="J318" s="195"/>
      <c r="K318" s="97"/>
      <c r="L318" s="98"/>
      <c r="M318" s="98"/>
      <c r="N318" s="98"/>
      <c r="O318" s="98"/>
      <c r="P318" s="100"/>
    </row>
    <row r="319" spans="2:16" x14ac:dyDescent="0.3">
      <c r="B319" s="108">
        <v>313</v>
      </c>
      <c r="C319" s="104"/>
      <c r="D319" s="105"/>
      <c r="E319" s="105"/>
      <c r="F319" s="105"/>
      <c r="G319" s="105"/>
      <c r="H319" s="194"/>
      <c r="I319" s="195"/>
      <c r="J319" s="195"/>
      <c r="K319" s="97"/>
      <c r="L319" s="98"/>
      <c r="M319" s="98"/>
      <c r="N319" s="98"/>
      <c r="O319" s="98"/>
      <c r="P319" s="100"/>
    </row>
    <row r="320" spans="2:16" x14ac:dyDescent="0.3">
      <c r="B320" s="108">
        <v>314</v>
      </c>
      <c r="C320" s="104"/>
      <c r="D320" s="105"/>
      <c r="E320" s="105"/>
      <c r="F320" s="105"/>
      <c r="G320" s="105"/>
      <c r="H320" s="194"/>
      <c r="I320" s="195"/>
      <c r="J320" s="195"/>
      <c r="K320" s="97"/>
      <c r="L320" s="98"/>
      <c r="M320" s="98"/>
      <c r="N320" s="98"/>
      <c r="O320" s="98"/>
      <c r="P320" s="100"/>
    </row>
    <row r="321" spans="2:16" x14ac:dyDescent="0.3">
      <c r="B321" s="108">
        <v>315</v>
      </c>
      <c r="C321" s="104"/>
      <c r="D321" s="105"/>
      <c r="E321" s="105"/>
      <c r="F321" s="105"/>
      <c r="G321" s="105"/>
      <c r="H321" s="194"/>
      <c r="I321" s="195"/>
      <c r="J321" s="195"/>
      <c r="K321" s="97"/>
      <c r="L321" s="98"/>
      <c r="M321" s="98"/>
      <c r="N321" s="98"/>
      <c r="O321" s="98"/>
      <c r="P321" s="100"/>
    </row>
    <row r="322" spans="2:16" x14ac:dyDescent="0.3">
      <c r="B322" s="108">
        <v>316</v>
      </c>
      <c r="C322" s="104"/>
      <c r="D322" s="105"/>
      <c r="E322" s="105"/>
      <c r="F322" s="105"/>
      <c r="G322" s="105"/>
      <c r="H322" s="194"/>
      <c r="I322" s="195"/>
      <c r="J322" s="195"/>
      <c r="K322" s="97"/>
      <c r="L322" s="98"/>
      <c r="M322" s="98"/>
      <c r="N322" s="98"/>
      <c r="O322" s="98"/>
      <c r="P322" s="100"/>
    </row>
    <row r="323" spans="2:16" x14ac:dyDescent="0.3">
      <c r="B323" s="108">
        <v>317</v>
      </c>
      <c r="C323" s="104"/>
      <c r="D323" s="105"/>
      <c r="E323" s="105"/>
      <c r="F323" s="105"/>
      <c r="G323" s="105"/>
      <c r="H323" s="194"/>
      <c r="I323" s="195"/>
      <c r="J323" s="195"/>
      <c r="K323" s="97"/>
      <c r="L323" s="98"/>
      <c r="M323" s="98"/>
      <c r="N323" s="98"/>
      <c r="O323" s="98"/>
      <c r="P323" s="100"/>
    </row>
    <row r="324" spans="2:16" x14ac:dyDescent="0.3">
      <c r="B324" s="108">
        <v>318</v>
      </c>
      <c r="C324" s="104"/>
      <c r="D324" s="105"/>
      <c r="E324" s="105"/>
      <c r="F324" s="105"/>
      <c r="G324" s="105"/>
      <c r="H324" s="194"/>
      <c r="I324" s="195"/>
      <c r="J324" s="195"/>
      <c r="K324" s="97"/>
      <c r="L324" s="98"/>
      <c r="M324" s="98"/>
      <c r="N324" s="98"/>
      <c r="O324" s="98"/>
      <c r="P324" s="100"/>
    </row>
    <row r="325" spans="2:16" x14ac:dyDescent="0.3">
      <c r="B325" s="108">
        <v>319</v>
      </c>
      <c r="C325" s="104"/>
      <c r="D325" s="105"/>
      <c r="E325" s="105"/>
      <c r="F325" s="105"/>
      <c r="G325" s="105"/>
      <c r="H325" s="194"/>
      <c r="I325" s="195"/>
      <c r="J325" s="195"/>
      <c r="K325" s="97"/>
      <c r="L325" s="98"/>
      <c r="M325" s="98"/>
      <c r="N325" s="98"/>
      <c r="O325" s="98"/>
      <c r="P325" s="100"/>
    </row>
    <row r="326" spans="2:16" x14ac:dyDescent="0.3">
      <c r="B326" s="108">
        <v>320</v>
      </c>
      <c r="C326" s="104"/>
      <c r="D326" s="105"/>
      <c r="E326" s="105"/>
      <c r="F326" s="105"/>
      <c r="G326" s="105"/>
      <c r="H326" s="194"/>
      <c r="I326" s="195"/>
      <c r="J326" s="195"/>
      <c r="K326" s="97"/>
      <c r="L326" s="98"/>
      <c r="M326" s="98"/>
      <c r="N326" s="98"/>
      <c r="O326" s="98"/>
      <c r="P326" s="100"/>
    </row>
    <row r="327" spans="2:16" x14ac:dyDescent="0.3">
      <c r="B327" s="108">
        <v>321</v>
      </c>
      <c r="C327" s="104"/>
      <c r="D327" s="105"/>
      <c r="E327" s="105"/>
      <c r="F327" s="105"/>
      <c r="G327" s="105"/>
      <c r="H327" s="194"/>
      <c r="I327" s="195"/>
      <c r="J327" s="195"/>
      <c r="K327" s="97"/>
      <c r="L327" s="98"/>
      <c r="M327" s="98"/>
      <c r="N327" s="98"/>
      <c r="O327" s="98"/>
      <c r="P327" s="100"/>
    </row>
    <row r="328" spans="2:16" x14ac:dyDescent="0.3">
      <c r="B328" s="108">
        <v>322</v>
      </c>
      <c r="C328" s="104"/>
      <c r="D328" s="105"/>
      <c r="E328" s="105"/>
      <c r="F328" s="105"/>
      <c r="G328" s="105"/>
      <c r="H328" s="194"/>
      <c r="I328" s="195"/>
      <c r="J328" s="195"/>
      <c r="K328" s="97"/>
      <c r="L328" s="98"/>
      <c r="M328" s="98"/>
      <c r="N328" s="98"/>
      <c r="O328" s="98"/>
      <c r="P328" s="100"/>
    </row>
    <row r="329" spans="2:16" x14ac:dyDescent="0.3">
      <c r="B329" s="108">
        <v>323</v>
      </c>
      <c r="C329" s="104"/>
      <c r="D329" s="105"/>
      <c r="E329" s="105"/>
      <c r="F329" s="105"/>
      <c r="G329" s="105"/>
      <c r="H329" s="194"/>
      <c r="I329" s="195"/>
      <c r="J329" s="195"/>
      <c r="K329" s="97"/>
      <c r="L329" s="98"/>
      <c r="M329" s="98"/>
      <c r="N329" s="98"/>
      <c r="O329" s="98"/>
      <c r="P329" s="100"/>
    </row>
    <row r="330" spans="2:16" x14ac:dyDescent="0.3">
      <c r="B330" s="108">
        <v>324</v>
      </c>
      <c r="C330" s="104"/>
      <c r="D330" s="105"/>
      <c r="E330" s="105"/>
      <c r="F330" s="105"/>
      <c r="G330" s="105"/>
      <c r="H330" s="194"/>
      <c r="I330" s="195"/>
      <c r="J330" s="195"/>
      <c r="K330" s="97"/>
      <c r="L330" s="98"/>
      <c r="M330" s="98"/>
      <c r="N330" s="98"/>
      <c r="O330" s="98"/>
      <c r="P330" s="100"/>
    </row>
    <row r="331" spans="2:16" x14ac:dyDescent="0.3">
      <c r="B331" s="108">
        <v>325</v>
      </c>
      <c r="C331" s="104"/>
      <c r="D331" s="105"/>
      <c r="E331" s="105"/>
      <c r="F331" s="105"/>
      <c r="G331" s="105"/>
      <c r="H331" s="194"/>
      <c r="I331" s="195"/>
      <c r="J331" s="195"/>
      <c r="K331" s="97"/>
      <c r="L331" s="98"/>
      <c r="M331" s="98"/>
      <c r="N331" s="98"/>
      <c r="O331" s="98"/>
      <c r="P331" s="100"/>
    </row>
    <row r="332" spans="2:16" x14ac:dyDescent="0.3">
      <c r="B332" s="108">
        <v>326</v>
      </c>
      <c r="C332" s="104"/>
      <c r="D332" s="105"/>
      <c r="E332" s="105"/>
      <c r="F332" s="105"/>
      <c r="G332" s="105"/>
      <c r="H332" s="194"/>
      <c r="I332" s="195"/>
      <c r="J332" s="195"/>
      <c r="K332" s="97"/>
      <c r="L332" s="98"/>
      <c r="M332" s="98"/>
      <c r="N332" s="98"/>
      <c r="O332" s="98"/>
      <c r="P332" s="100"/>
    </row>
    <row r="333" spans="2:16" x14ac:dyDescent="0.3">
      <c r="B333" s="108">
        <v>327</v>
      </c>
      <c r="C333" s="104"/>
      <c r="D333" s="105"/>
      <c r="E333" s="105"/>
      <c r="F333" s="105"/>
      <c r="G333" s="105"/>
      <c r="H333" s="194"/>
      <c r="I333" s="195"/>
      <c r="J333" s="195"/>
      <c r="K333" s="97"/>
      <c r="L333" s="98"/>
      <c r="M333" s="98"/>
      <c r="N333" s="98"/>
      <c r="O333" s="98"/>
      <c r="P333" s="100"/>
    </row>
    <row r="334" spans="2:16" x14ac:dyDescent="0.3">
      <c r="B334" s="108">
        <v>328</v>
      </c>
      <c r="C334" s="104"/>
      <c r="D334" s="105"/>
      <c r="E334" s="105"/>
      <c r="F334" s="105"/>
      <c r="G334" s="105"/>
      <c r="H334" s="194"/>
      <c r="I334" s="195"/>
      <c r="J334" s="195"/>
      <c r="K334" s="97"/>
      <c r="L334" s="98"/>
      <c r="M334" s="98"/>
      <c r="N334" s="98"/>
      <c r="O334" s="98"/>
      <c r="P334" s="100"/>
    </row>
    <row r="335" spans="2:16" x14ac:dyDescent="0.3">
      <c r="B335" s="108">
        <v>329</v>
      </c>
      <c r="C335" s="104"/>
      <c r="D335" s="105"/>
      <c r="E335" s="105"/>
      <c r="F335" s="105"/>
      <c r="G335" s="105"/>
      <c r="H335" s="194"/>
      <c r="I335" s="195"/>
      <c r="J335" s="195"/>
      <c r="K335" s="97"/>
      <c r="L335" s="98"/>
      <c r="M335" s="98"/>
      <c r="N335" s="98"/>
      <c r="O335" s="98"/>
      <c r="P335" s="100"/>
    </row>
    <row r="336" spans="2:16" x14ac:dyDescent="0.3">
      <c r="B336" s="108">
        <v>330</v>
      </c>
      <c r="C336" s="104"/>
      <c r="D336" s="105"/>
      <c r="E336" s="105"/>
      <c r="F336" s="105"/>
      <c r="G336" s="105"/>
      <c r="H336" s="194"/>
      <c r="I336" s="195"/>
      <c r="J336" s="195"/>
      <c r="K336" s="97"/>
      <c r="L336" s="98"/>
      <c r="M336" s="98"/>
      <c r="N336" s="98"/>
      <c r="O336" s="98"/>
      <c r="P336" s="100"/>
    </row>
    <row r="337" spans="2:16" x14ac:dyDescent="0.3">
      <c r="B337" s="108">
        <v>331</v>
      </c>
      <c r="C337" s="104"/>
      <c r="D337" s="105"/>
      <c r="E337" s="105"/>
      <c r="F337" s="105"/>
      <c r="G337" s="105"/>
      <c r="H337" s="194"/>
      <c r="I337" s="195"/>
      <c r="J337" s="195"/>
      <c r="K337" s="97"/>
      <c r="L337" s="98"/>
      <c r="M337" s="98"/>
      <c r="N337" s="98"/>
      <c r="O337" s="98"/>
      <c r="P337" s="100"/>
    </row>
    <row r="338" spans="2:16" x14ac:dyDescent="0.3">
      <c r="B338" s="108">
        <v>332</v>
      </c>
      <c r="C338" s="104"/>
      <c r="D338" s="105"/>
      <c r="E338" s="105"/>
      <c r="F338" s="105"/>
      <c r="G338" s="105"/>
      <c r="H338" s="194"/>
      <c r="I338" s="195"/>
      <c r="J338" s="195"/>
      <c r="K338" s="97"/>
      <c r="L338" s="98"/>
      <c r="M338" s="98"/>
      <c r="N338" s="98"/>
      <c r="O338" s="98"/>
      <c r="P338" s="100"/>
    </row>
    <row r="339" spans="2:16" x14ac:dyDescent="0.3">
      <c r="B339" s="108">
        <v>333</v>
      </c>
      <c r="C339" s="104"/>
      <c r="D339" s="105"/>
      <c r="E339" s="105"/>
      <c r="F339" s="105"/>
      <c r="G339" s="105"/>
      <c r="H339" s="194"/>
      <c r="I339" s="195"/>
      <c r="J339" s="195"/>
      <c r="K339" s="97"/>
      <c r="L339" s="98"/>
      <c r="M339" s="98"/>
      <c r="N339" s="98"/>
      <c r="O339" s="98"/>
      <c r="P339" s="100"/>
    </row>
    <row r="340" spans="2:16" x14ac:dyDescent="0.3">
      <c r="B340" s="108">
        <v>334</v>
      </c>
      <c r="C340" s="104"/>
      <c r="D340" s="105"/>
      <c r="E340" s="105"/>
      <c r="F340" s="105"/>
      <c r="G340" s="105"/>
      <c r="H340" s="194"/>
      <c r="I340" s="195"/>
      <c r="J340" s="195"/>
      <c r="K340" s="97"/>
      <c r="L340" s="98"/>
      <c r="M340" s="98"/>
      <c r="N340" s="98"/>
      <c r="O340" s="98"/>
      <c r="P340" s="100"/>
    </row>
    <row r="341" spans="2:16" x14ac:dyDescent="0.3">
      <c r="B341" s="108">
        <v>335</v>
      </c>
      <c r="C341" s="104"/>
      <c r="D341" s="105"/>
      <c r="E341" s="105"/>
      <c r="F341" s="105"/>
      <c r="G341" s="105"/>
      <c r="H341" s="194"/>
      <c r="I341" s="195"/>
      <c r="J341" s="195"/>
      <c r="K341" s="97"/>
      <c r="L341" s="98"/>
      <c r="M341" s="98"/>
      <c r="N341" s="98"/>
      <c r="O341" s="98"/>
      <c r="P341" s="100"/>
    </row>
    <row r="342" spans="2:16" x14ac:dyDescent="0.3">
      <c r="B342" s="108">
        <v>336</v>
      </c>
      <c r="C342" s="104"/>
      <c r="D342" s="105"/>
      <c r="E342" s="105"/>
      <c r="F342" s="105"/>
      <c r="G342" s="105"/>
      <c r="H342" s="194"/>
      <c r="I342" s="195"/>
      <c r="J342" s="195"/>
      <c r="K342" s="97"/>
      <c r="L342" s="98"/>
      <c r="M342" s="98"/>
      <c r="N342" s="98"/>
      <c r="O342" s="98"/>
      <c r="P342" s="100"/>
    </row>
    <row r="343" spans="2:16" x14ac:dyDescent="0.3">
      <c r="B343" s="108">
        <v>337</v>
      </c>
      <c r="C343" s="104"/>
      <c r="D343" s="105"/>
      <c r="E343" s="105"/>
      <c r="F343" s="105"/>
      <c r="G343" s="105"/>
      <c r="H343" s="194"/>
      <c r="I343" s="195"/>
      <c r="J343" s="195"/>
      <c r="K343" s="97"/>
      <c r="L343" s="98"/>
      <c r="M343" s="98"/>
      <c r="N343" s="98"/>
      <c r="O343" s="98"/>
      <c r="P343" s="100"/>
    </row>
    <row r="344" spans="2:16" x14ac:dyDescent="0.3">
      <c r="B344" s="108">
        <v>338</v>
      </c>
      <c r="C344" s="104"/>
      <c r="D344" s="105"/>
      <c r="E344" s="105"/>
      <c r="F344" s="105"/>
      <c r="G344" s="105"/>
      <c r="H344" s="194"/>
      <c r="I344" s="195"/>
      <c r="J344" s="195"/>
      <c r="K344" s="97"/>
      <c r="L344" s="98"/>
      <c r="M344" s="98"/>
      <c r="N344" s="98"/>
      <c r="O344" s="98"/>
      <c r="P344" s="100"/>
    </row>
    <row r="345" spans="2:16" x14ac:dyDescent="0.3">
      <c r="B345" s="108">
        <v>339</v>
      </c>
      <c r="C345" s="104"/>
      <c r="D345" s="105"/>
      <c r="E345" s="105"/>
      <c r="F345" s="105"/>
      <c r="G345" s="105"/>
      <c r="H345" s="194"/>
      <c r="I345" s="195"/>
      <c r="J345" s="195"/>
      <c r="K345" s="97"/>
      <c r="L345" s="98"/>
      <c r="M345" s="98"/>
      <c r="N345" s="98"/>
      <c r="O345" s="98"/>
      <c r="P345" s="100"/>
    </row>
    <row r="346" spans="2:16" x14ac:dyDescent="0.3">
      <c r="B346" s="108">
        <v>340</v>
      </c>
      <c r="C346" s="104"/>
      <c r="D346" s="105"/>
      <c r="E346" s="105"/>
      <c r="F346" s="105"/>
      <c r="G346" s="105"/>
      <c r="H346" s="194"/>
      <c r="I346" s="195"/>
      <c r="J346" s="195"/>
      <c r="K346" s="97"/>
      <c r="L346" s="98"/>
      <c r="M346" s="98"/>
      <c r="N346" s="98"/>
      <c r="O346" s="98"/>
      <c r="P346" s="100"/>
    </row>
    <row r="347" spans="2:16" x14ac:dyDescent="0.3">
      <c r="B347" s="108">
        <v>341</v>
      </c>
      <c r="C347" s="104"/>
      <c r="D347" s="105"/>
      <c r="E347" s="105"/>
      <c r="F347" s="105"/>
      <c r="G347" s="105"/>
      <c r="H347" s="194"/>
      <c r="I347" s="195"/>
      <c r="J347" s="195"/>
      <c r="K347" s="97"/>
      <c r="L347" s="98"/>
      <c r="M347" s="98"/>
      <c r="N347" s="98"/>
      <c r="O347" s="98"/>
      <c r="P347" s="100"/>
    </row>
    <row r="348" spans="2:16" x14ac:dyDescent="0.3">
      <c r="B348" s="108">
        <v>342</v>
      </c>
      <c r="C348" s="104"/>
      <c r="D348" s="105"/>
      <c r="E348" s="105"/>
      <c r="F348" s="105"/>
      <c r="G348" s="105"/>
      <c r="H348" s="194"/>
      <c r="I348" s="195"/>
      <c r="J348" s="195"/>
      <c r="K348" s="97"/>
      <c r="L348" s="98"/>
      <c r="M348" s="98"/>
      <c r="N348" s="98"/>
      <c r="O348" s="98"/>
      <c r="P348" s="100"/>
    </row>
    <row r="349" spans="2:16" x14ac:dyDescent="0.3">
      <c r="B349" s="108">
        <v>343</v>
      </c>
      <c r="C349" s="104"/>
      <c r="D349" s="105"/>
      <c r="E349" s="105"/>
      <c r="F349" s="105"/>
      <c r="G349" s="105"/>
      <c r="H349" s="194"/>
      <c r="I349" s="195"/>
      <c r="J349" s="195"/>
      <c r="K349" s="97"/>
      <c r="L349" s="98"/>
      <c r="M349" s="98"/>
      <c r="N349" s="98"/>
      <c r="O349" s="98"/>
      <c r="P349" s="100"/>
    </row>
    <row r="350" spans="2:16" x14ac:dyDescent="0.3">
      <c r="B350" s="108">
        <v>344</v>
      </c>
      <c r="C350" s="104"/>
      <c r="D350" s="105"/>
      <c r="E350" s="105"/>
      <c r="F350" s="105"/>
      <c r="G350" s="105"/>
      <c r="H350" s="194"/>
      <c r="I350" s="195"/>
      <c r="J350" s="195"/>
      <c r="K350" s="97"/>
      <c r="L350" s="98"/>
      <c r="M350" s="98"/>
      <c r="N350" s="98"/>
      <c r="O350" s="98"/>
      <c r="P350" s="100"/>
    </row>
    <row r="351" spans="2:16" x14ac:dyDescent="0.3">
      <c r="B351" s="108">
        <v>345</v>
      </c>
      <c r="C351" s="104"/>
      <c r="D351" s="105"/>
      <c r="E351" s="105"/>
      <c r="F351" s="105"/>
      <c r="G351" s="105"/>
      <c r="H351" s="194"/>
      <c r="I351" s="195"/>
      <c r="J351" s="195"/>
      <c r="K351" s="97"/>
      <c r="L351" s="98"/>
      <c r="M351" s="98"/>
      <c r="N351" s="98"/>
      <c r="O351" s="98"/>
      <c r="P351" s="100"/>
    </row>
    <row r="352" spans="2:16" x14ac:dyDescent="0.3">
      <c r="B352" s="108">
        <v>346</v>
      </c>
      <c r="C352" s="104"/>
      <c r="D352" s="105"/>
      <c r="E352" s="105"/>
      <c r="F352" s="105"/>
      <c r="G352" s="105"/>
      <c r="H352" s="194"/>
      <c r="I352" s="195"/>
      <c r="J352" s="195"/>
      <c r="K352" s="97"/>
      <c r="L352" s="98"/>
      <c r="M352" s="98"/>
      <c r="N352" s="98"/>
      <c r="O352" s="98"/>
      <c r="P352" s="100"/>
    </row>
    <row r="353" spans="2:16" x14ac:dyDescent="0.3">
      <c r="B353" s="108">
        <v>347</v>
      </c>
      <c r="C353" s="104"/>
      <c r="D353" s="105"/>
      <c r="E353" s="105"/>
      <c r="F353" s="105"/>
      <c r="G353" s="105"/>
      <c r="H353" s="194"/>
      <c r="I353" s="195"/>
      <c r="J353" s="195"/>
      <c r="K353" s="97"/>
      <c r="L353" s="98"/>
      <c r="M353" s="98"/>
      <c r="N353" s="98"/>
      <c r="O353" s="98"/>
      <c r="P353" s="100"/>
    </row>
    <row r="354" spans="2:16" x14ac:dyDescent="0.3">
      <c r="B354" s="108">
        <v>348</v>
      </c>
      <c r="C354" s="104"/>
      <c r="D354" s="105"/>
      <c r="E354" s="105"/>
      <c r="F354" s="105"/>
      <c r="G354" s="105"/>
      <c r="H354" s="194"/>
      <c r="I354" s="195"/>
      <c r="J354" s="195"/>
      <c r="K354" s="97"/>
      <c r="L354" s="98"/>
      <c r="M354" s="98"/>
      <c r="N354" s="98"/>
      <c r="O354" s="98"/>
      <c r="P354" s="100"/>
    </row>
    <row r="355" spans="2:16" x14ac:dyDescent="0.3">
      <c r="B355" s="108">
        <v>349</v>
      </c>
      <c r="C355" s="104"/>
      <c r="D355" s="105"/>
      <c r="E355" s="105"/>
      <c r="F355" s="105"/>
      <c r="G355" s="105"/>
      <c r="H355" s="194"/>
      <c r="I355" s="195"/>
      <c r="J355" s="195"/>
      <c r="K355" s="97"/>
      <c r="L355" s="98"/>
      <c r="M355" s="98"/>
      <c r="N355" s="98"/>
      <c r="O355" s="98"/>
      <c r="P355" s="100"/>
    </row>
    <row r="356" spans="2:16" x14ac:dyDescent="0.3">
      <c r="B356" s="108">
        <v>350</v>
      </c>
      <c r="C356" s="104"/>
      <c r="D356" s="105"/>
      <c r="E356" s="105"/>
      <c r="F356" s="105"/>
      <c r="G356" s="105"/>
      <c r="H356" s="194"/>
      <c r="I356" s="195"/>
      <c r="J356" s="195"/>
      <c r="K356" s="97"/>
      <c r="L356" s="98"/>
      <c r="M356" s="98"/>
      <c r="N356" s="98"/>
      <c r="O356" s="98"/>
      <c r="P356" s="100"/>
    </row>
    <row r="357" spans="2:16" x14ac:dyDescent="0.3">
      <c r="B357" s="108">
        <v>351</v>
      </c>
      <c r="C357" s="104"/>
      <c r="D357" s="105"/>
      <c r="E357" s="105"/>
      <c r="F357" s="105"/>
      <c r="G357" s="105"/>
      <c r="H357" s="194"/>
      <c r="I357" s="195"/>
      <c r="J357" s="195"/>
      <c r="K357" s="97"/>
      <c r="L357" s="98"/>
      <c r="M357" s="98"/>
      <c r="N357" s="98"/>
      <c r="O357" s="98"/>
      <c r="P357" s="100"/>
    </row>
    <row r="358" spans="2:16" x14ac:dyDescent="0.3">
      <c r="B358" s="108">
        <v>352</v>
      </c>
      <c r="C358" s="104"/>
      <c r="D358" s="105"/>
      <c r="E358" s="105"/>
      <c r="F358" s="105"/>
      <c r="G358" s="105"/>
      <c r="H358" s="194"/>
      <c r="I358" s="195"/>
      <c r="J358" s="195"/>
      <c r="K358" s="97"/>
      <c r="L358" s="98"/>
      <c r="M358" s="98"/>
      <c r="N358" s="98"/>
      <c r="O358" s="98"/>
      <c r="P358" s="100"/>
    </row>
    <row r="359" spans="2:16" x14ac:dyDescent="0.3">
      <c r="B359" s="108">
        <v>353</v>
      </c>
      <c r="C359" s="104"/>
      <c r="D359" s="105"/>
      <c r="E359" s="105"/>
      <c r="F359" s="105"/>
      <c r="G359" s="105"/>
      <c r="H359" s="194"/>
      <c r="I359" s="195"/>
      <c r="J359" s="195"/>
      <c r="K359" s="97"/>
      <c r="L359" s="98"/>
      <c r="M359" s="98"/>
      <c r="N359" s="98"/>
      <c r="O359" s="98"/>
      <c r="P359" s="100"/>
    </row>
    <row r="360" spans="2:16" x14ac:dyDescent="0.3">
      <c r="B360" s="108">
        <v>354</v>
      </c>
      <c r="C360" s="104"/>
      <c r="D360" s="105"/>
      <c r="E360" s="105"/>
      <c r="F360" s="105"/>
      <c r="G360" s="105"/>
      <c r="H360" s="194"/>
      <c r="I360" s="195"/>
      <c r="J360" s="195"/>
      <c r="K360" s="97"/>
      <c r="L360" s="98"/>
      <c r="M360" s="98"/>
      <c r="N360" s="98"/>
      <c r="O360" s="98"/>
      <c r="P360" s="100"/>
    </row>
    <row r="361" spans="2:16" x14ac:dyDescent="0.3">
      <c r="B361" s="108">
        <v>355</v>
      </c>
      <c r="C361" s="104"/>
      <c r="D361" s="105"/>
      <c r="E361" s="105"/>
      <c r="F361" s="105"/>
      <c r="G361" s="105"/>
      <c r="H361" s="194"/>
      <c r="I361" s="195"/>
      <c r="J361" s="195"/>
      <c r="K361" s="97"/>
      <c r="L361" s="98"/>
      <c r="M361" s="98"/>
      <c r="N361" s="98"/>
      <c r="O361" s="98"/>
      <c r="P361" s="100"/>
    </row>
    <row r="362" spans="2:16" x14ac:dyDescent="0.3">
      <c r="B362" s="108">
        <v>356</v>
      </c>
      <c r="C362" s="104"/>
      <c r="D362" s="105"/>
      <c r="E362" s="105"/>
      <c r="F362" s="105"/>
      <c r="G362" s="105"/>
      <c r="H362" s="194"/>
      <c r="I362" s="195"/>
      <c r="J362" s="195"/>
      <c r="K362" s="97"/>
      <c r="L362" s="98"/>
      <c r="M362" s="98"/>
      <c r="N362" s="98"/>
      <c r="O362" s="98"/>
      <c r="P362" s="100"/>
    </row>
    <row r="363" spans="2:16" x14ac:dyDescent="0.3">
      <c r="B363" s="108">
        <v>357</v>
      </c>
      <c r="C363" s="104"/>
      <c r="D363" s="105"/>
      <c r="E363" s="105"/>
      <c r="F363" s="105"/>
      <c r="G363" s="105"/>
      <c r="H363" s="194"/>
      <c r="I363" s="195"/>
      <c r="J363" s="195"/>
      <c r="K363" s="97"/>
      <c r="L363" s="98"/>
      <c r="M363" s="98"/>
      <c r="N363" s="98"/>
      <c r="O363" s="98"/>
      <c r="P363" s="100"/>
    </row>
    <row r="364" spans="2:16" x14ac:dyDescent="0.3">
      <c r="B364" s="108">
        <v>358</v>
      </c>
      <c r="C364" s="104"/>
      <c r="D364" s="105"/>
      <c r="E364" s="105"/>
      <c r="F364" s="105"/>
      <c r="G364" s="105"/>
      <c r="H364" s="194"/>
      <c r="I364" s="195"/>
      <c r="J364" s="195"/>
      <c r="K364" s="97"/>
      <c r="L364" s="98"/>
      <c r="M364" s="98"/>
      <c r="N364" s="98"/>
      <c r="O364" s="98"/>
      <c r="P364" s="100"/>
    </row>
    <row r="365" spans="2:16" x14ac:dyDescent="0.3">
      <c r="B365" s="108">
        <v>359</v>
      </c>
      <c r="C365" s="104"/>
      <c r="D365" s="105"/>
      <c r="E365" s="105"/>
      <c r="F365" s="105"/>
      <c r="G365" s="105"/>
      <c r="H365" s="194"/>
      <c r="I365" s="195"/>
      <c r="J365" s="195"/>
      <c r="K365" s="97"/>
      <c r="L365" s="98"/>
      <c r="M365" s="98"/>
      <c r="N365" s="98"/>
      <c r="O365" s="98"/>
      <c r="P365" s="100"/>
    </row>
    <row r="366" spans="2:16" x14ac:dyDescent="0.3">
      <c r="B366" s="108">
        <v>360</v>
      </c>
      <c r="C366" s="104"/>
      <c r="D366" s="105"/>
      <c r="E366" s="105"/>
      <c r="F366" s="105"/>
      <c r="G366" s="105"/>
      <c r="H366" s="194"/>
      <c r="I366" s="195"/>
      <c r="J366" s="195"/>
      <c r="K366" s="97"/>
      <c r="L366" s="98"/>
      <c r="M366" s="98"/>
      <c r="N366" s="98"/>
      <c r="O366" s="98"/>
      <c r="P366" s="100"/>
    </row>
    <row r="367" spans="2:16" x14ac:dyDescent="0.3">
      <c r="B367" s="108">
        <v>361</v>
      </c>
      <c r="C367" s="104"/>
      <c r="D367" s="105"/>
      <c r="E367" s="105"/>
      <c r="F367" s="105"/>
      <c r="G367" s="105"/>
      <c r="H367" s="194"/>
      <c r="I367" s="195"/>
      <c r="J367" s="195"/>
      <c r="K367" s="97"/>
      <c r="L367" s="98"/>
      <c r="M367" s="98"/>
      <c r="N367" s="98"/>
      <c r="O367" s="98"/>
      <c r="P367" s="100"/>
    </row>
    <row r="368" spans="2:16" x14ac:dyDescent="0.3">
      <c r="B368" s="108">
        <v>362</v>
      </c>
      <c r="C368" s="104"/>
      <c r="D368" s="105"/>
      <c r="E368" s="105"/>
      <c r="F368" s="105"/>
      <c r="G368" s="105"/>
      <c r="H368" s="194"/>
      <c r="I368" s="195"/>
      <c r="J368" s="195"/>
      <c r="K368" s="97"/>
      <c r="L368" s="98"/>
      <c r="M368" s="98"/>
      <c r="N368" s="98"/>
      <c r="O368" s="98"/>
      <c r="P368" s="100"/>
    </row>
    <row r="369" spans="2:16" x14ac:dyDescent="0.3">
      <c r="B369" s="108">
        <v>363</v>
      </c>
      <c r="C369" s="104"/>
      <c r="D369" s="105"/>
      <c r="E369" s="105"/>
      <c r="F369" s="105"/>
      <c r="G369" s="105"/>
      <c r="H369" s="194"/>
      <c r="I369" s="195"/>
      <c r="J369" s="195"/>
      <c r="K369" s="97"/>
      <c r="L369" s="98"/>
      <c r="M369" s="98"/>
      <c r="N369" s="98"/>
      <c r="O369" s="98"/>
      <c r="P369" s="100"/>
    </row>
    <row r="370" spans="2:16" x14ac:dyDescent="0.3">
      <c r="B370" s="108">
        <v>364</v>
      </c>
      <c r="C370" s="104"/>
      <c r="D370" s="105"/>
      <c r="E370" s="105"/>
      <c r="F370" s="105"/>
      <c r="G370" s="105"/>
      <c r="H370" s="194"/>
      <c r="I370" s="195"/>
      <c r="J370" s="195"/>
      <c r="K370" s="97"/>
      <c r="L370" s="98"/>
      <c r="M370" s="98"/>
      <c r="N370" s="98"/>
      <c r="O370" s="98"/>
      <c r="P370" s="100"/>
    </row>
    <row r="371" spans="2:16" x14ac:dyDescent="0.3">
      <c r="B371" s="108">
        <v>365</v>
      </c>
      <c r="C371" s="104"/>
      <c r="D371" s="105"/>
      <c r="E371" s="105"/>
      <c r="F371" s="105"/>
      <c r="G371" s="105"/>
      <c r="H371" s="194"/>
      <c r="I371" s="195"/>
      <c r="J371" s="195"/>
      <c r="K371" s="97"/>
      <c r="L371" s="98"/>
      <c r="M371" s="98"/>
      <c r="N371" s="98"/>
      <c r="O371" s="98"/>
      <c r="P371" s="100"/>
    </row>
    <row r="372" spans="2:16" x14ac:dyDescent="0.3">
      <c r="B372" s="108">
        <v>366</v>
      </c>
      <c r="C372" s="104"/>
      <c r="D372" s="105"/>
      <c r="E372" s="105"/>
      <c r="F372" s="105"/>
      <c r="G372" s="105"/>
      <c r="H372" s="194"/>
      <c r="I372" s="195"/>
      <c r="J372" s="195"/>
      <c r="K372" s="97"/>
      <c r="L372" s="98"/>
      <c r="M372" s="98"/>
      <c r="N372" s="98"/>
      <c r="O372" s="98"/>
      <c r="P372" s="100"/>
    </row>
    <row r="373" spans="2:16" x14ac:dyDescent="0.3">
      <c r="B373" s="108">
        <v>367</v>
      </c>
      <c r="C373" s="104"/>
      <c r="D373" s="105"/>
      <c r="E373" s="105"/>
      <c r="F373" s="105"/>
      <c r="G373" s="105"/>
      <c r="H373" s="194"/>
      <c r="I373" s="195"/>
      <c r="J373" s="195"/>
      <c r="K373" s="97"/>
      <c r="L373" s="98"/>
      <c r="M373" s="98"/>
      <c r="N373" s="98"/>
      <c r="O373" s="98"/>
      <c r="P373" s="100"/>
    </row>
    <row r="374" spans="2:16" x14ac:dyDescent="0.3">
      <c r="B374" s="108">
        <v>368</v>
      </c>
      <c r="C374" s="104"/>
      <c r="D374" s="105"/>
      <c r="E374" s="105"/>
      <c r="F374" s="105"/>
      <c r="G374" s="105"/>
      <c r="H374" s="194"/>
      <c r="I374" s="195"/>
      <c r="J374" s="195"/>
      <c r="K374" s="97"/>
      <c r="L374" s="98"/>
      <c r="M374" s="98"/>
      <c r="N374" s="98"/>
      <c r="O374" s="98"/>
      <c r="P374" s="100"/>
    </row>
    <row r="375" spans="2:16" x14ac:dyDescent="0.3">
      <c r="B375" s="108">
        <v>369</v>
      </c>
      <c r="C375" s="104"/>
      <c r="D375" s="105"/>
      <c r="E375" s="105"/>
      <c r="F375" s="105"/>
      <c r="G375" s="105"/>
      <c r="H375" s="194"/>
      <c r="I375" s="195"/>
      <c r="J375" s="195"/>
      <c r="K375" s="97"/>
      <c r="L375" s="98"/>
      <c r="M375" s="98"/>
      <c r="N375" s="98"/>
      <c r="O375" s="98"/>
      <c r="P375" s="100"/>
    </row>
    <row r="376" spans="2:16" x14ac:dyDescent="0.3">
      <c r="B376" s="108">
        <v>370</v>
      </c>
      <c r="C376" s="104"/>
      <c r="D376" s="105"/>
      <c r="E376" s="105"/>
      <c r="F376" s="105"/>
      <c r="G376" s="105"/>
      <c r="H376" s="194"/>
      <c r="I376" s="195"/>
      <c r="J376" s="195"/>
      <c r="K376" s="97"/>
      <c r="L376" s="98"/>
      <c r="M376" s="98"/>
      <c r="N376" s="98"/>
      <c r="O376" s="98"/>
      <c r="P376" s="100"/>
    </row>
    <row r="377" spans="2:16" x14ac:dyDescent="0.3">
      <c r="B377" s="108">
        <v>371</v>
      </c>
      <c r="C377" s="104"/>
      <c r="D377" s="105"/>
      <c r="E377" s="105"/>
      <c r="F377" s="105"/>
      <c r="G377" s="105"/>
      <c r="H377" s="194"/>
      <c r="I377" s="195"/>
      <c r="J377" s="195"/>
      <c r="K377" s="97"/>
      <c r="L377" s="98"/>
      <c r="M377" s="98"/>
      <c r="N377" s="98"/>
      <c r="O377" s="98"/>
      <c r="P377" s="100"/>
    </row>
    <row r="378" spans="2:16" x14ac:dyDescent="0.3">
      <c r="B378" s="108">
        <v>372</v>
      </c>
      <c r="C378" s="104"/>
      <c r="D378" s="105"/>
      <c r="E378" s="105"/>
      <c r="F378" s="105"/>
      <c r="G378" s="105"/>
      <c r="H378" s="194"/>
      <c r="I378" s="195"/>
      <c r="J378" s="195"/>
      <c r="K378" s="97"/>
      <c r="L378" s="98"/>
      <c r="M378" s="98"/>
      <c r="N378" s="98"/>
      <c r="O378" s="98"/>
      <c r="P378" s="100"/>
    </row>
    <row r="379" spans="2:16" x14ac:dyDescent="0.3">
      <c r="B379" s="108">
        <v>373</v>
      </c>
      <c r="C379" s="104"/>
      <c r="D379" s="105"/>
      <c r="E379" s="105"/>
      <c r="F379" s="105"/>
      <c r="G379" s="105"/>
      <c r="H379" s="194"/>
      <c r="I379" s="195"/>
      <c r="J379" s="195"/>
      <c r="K379" s="97"/>
      <c r="L379" s="98"/>
      <c r="M379" s="98"/>
      <c r="N379" s="98"/>
      <c r="O379" s="98"/>
      <c r="P379" s="100"/>
    </row>
    <row r="380" spans="2:16" x14ac:dyDescent="0.3">
      <c r="B380" s="108">
        <v>374</v>
      </c>
      <c r="C380" s="104"/>
      <c r="D380" s="105"/>
      <c r="E380" s="105"/>
      <c r="F380" s="105"/>
      <c r="G380" s="105"/>
      <c r="H380" s="194"/>
      <c r="I380" s="195"/>
      <c r="J380" s="195"/>
      <c r="K380" s="97"/>
      <c r="L380" s="98"/>
      <c r="M380" s="98"/>
      <c r="N380" s="98"/>
      <c r="O380" s="98"/>
      <c r="P380" s="100"/>
    </row>
    <row r="381" spans="2:16" x14ac:dyDescent="0.3">
      <c r="B381" s="108">
        <v>375</v>
      </c>
      <c r="C381" s="104"/>
      <c r="D381" s="105"/>
      <c r="E381" s="105"/>
      <c r="F381" s="105"/>
      <c r="G381" s="105"/>
      <c r="H381" s="194"/>
      <c r="I381" s="195"/>
      <c r="J381" s="195"/>
      <c r="K381" s="97"/>
      <c r="L381" s="98"/>
      <c r="M381" s="98"/>
      <c r="N381" s="98"/>
      <c r="O381" s="98"/>
      <c r="P381" s="100"/>
    </row>
    <row r="382" spans="2:16" x14ac:dyDescent="0.3">
      <c r="B382" s="108">
        <v>376</v>
      </c>
      <c r="C382" s="104"/>
      <c r="D382" s="105"/>
      <c r="E382" s="105"/>
      <c r="F382" s="105"/>
      <c r="G382" s="105"/>
      <c r="H382" s="194"/>
      <c r="I382" s="195"/>
      <c r="J382" s="195"/>
      <c r="K382" s="97"/>
      <c r="L382" s="98"/>
      <c r="M382" s="98"/>
      <c r="N382" s="98"/>
      <c r="O382" s="98"/>
      <c r="P382" s="100"/>
    </row>
    <row r="383" spans="2:16" x14ac:dyDescent="0.3">
      <c r="B383" s="108">
        <v>377</v>
      </c>
      <c r="C383" s="104"/>
      <c r="D383" s="105"/>
      <c r="E383" s="105"/>
      <c r="F383" s="105"/>
      <c r="G383" s="105"/>
      <c r="H383" s="194"/>
      <c r="I383" s="195"/>
      <c r="J383" s="195"/>
      <c r="K383" s="97"/>
      <c r="L383" s="98"/>
      <c r="M383" s="98"/>
      <c r="N383" s="98"/>
      <c r="O383" s="98"/>
      <c r="P383" s="100"/>
    </row>
    <row r="384" spans="2:16" x14ac:dyDescent="0.3">
      <c r="B384" s="108">
        <v>378</v>
      </c>
      <c r="C384" s="104"/>
      <c r="D384" s="105"/>
      <c r="E384" s="105"/>
      <c r="F384" s="105"/>
      <c r="G384" s="105"/>
      <c r="H384" s="194"/>
      <c r="I384" s="195"/>
      <c r="J384" s="195"/>
      <c r="K384" s="97"/>
      <c r="L384" s="98"/>
      <c r="M384" s="98"/>
      <c r="N384" s="98"/>
      <c r="O384" s="98"/>
      <c r="P384" s="100"/>
    </row>
    <row r="385" spans="2:16" x14ac:dyDescent="0.3">
      <c r="B385" s="108">
        <v>379</v>
      </c>
      <c r="C385" s="104"/>
      <c r="D385" s="105"/>
      <c r="E385" s="105"/>
      <c r="F385" s="105"/>
      <c r="G385" s="105"/>
      <c r="H385" s="194"/>
      <c r="I385" s="195"/>
      <c r="J385" s="195"/>
      <c r="K385" s="97"/>
      <c r="L385" s="98"/>
      <c r="M385" s="98"/>
      <c r="N385" s="98"/>
      <c r="O385" s="98"/>
      <c r="P385" s="100"/>
    </row>
    <row r="386" spans="2:16" x14ac:dyDescent="0.3">
      <c r="B386" s="108">
        <v>380</v>
      </c>
      <c r="C386" s="104"/>
      <c r="D386" s="105"/>
      <c r="E386" s="105"/>
      <c r="F386" s="105"/>
      <c r="G386" s="105"/>
      <c r="H386" s="194"/>
      <c r="I386" s="195"/>
      <c r="J386" s="195"/>
      <c r="K386" s="97"/>
      <c r="L386" s="98"/>
      <c r="M386" s="98"/>
      <c r="N386" s="98"/>
      <c r="O386" s="98"/>
      <c r="P386" s="100"/>
    </row>
    <row r="387" spans="2:16" x14ac:dyDescent="0.3">
      <c r="B387" s="108">
        <v>381</v>
      </c>
      <c r="C387" s="104"/>
      <c r="D387" s="105"/>
      <c r="E387" s="105"/>
      <c r="F387" s="105"/>
      <c r="G387" s="105"/>
      <c r="H387" s="194"/>
      <c r="I387" s="195"/>
      <c r="J387" s="195"/>
      <c r="K387" s="97"/>
      <c r="L387" s="98"/>
      <c r="M387" s="98"/>
      <c r="N387" s="98"/>
      <c r="O387" s="98"/>
      <c r="P387" s="100"/>
    </row>
    <row r="388" spans="2:16" x14ac:dyDescent="0.3">
      <c r="B388" s="108">
        <v>382</v>
      </c>
      <c r="C388" s="104"/>
      <c r="D388" s="105"/>
      <c r="E388" s="105"/>
      <c r="F388" s="105"/>
      <c r="G388" s="105"/>
      <c r="H388" s="194"/>
      <c r="I388" s="195"/>
      <c r="J388" s="195"/>
      <c r="K388" s="97"/>
      <c r="L388" s="98"/>
      <c r="M388" s="98"/>
      <c r="N388" s="98"/>
      <c r="O388" s="98"/>
      <c r="P388" s="100"/>
    </row>
    <row r="389" spans="2:16" x14ac:dyDescent="0.3">
      <c r="B389" s="108">
        <v>383</v>
      </c>
      <c r="C389" s="104"/>
      <c r="D389" s="105"/>
      <c r="E389" s="105"/>
      <c r="F389" s="105"/>
      <c r="G389" s="105"/>
      <c r="H389" s="194"/>
      <c r="I389" s="195"/>
      <c r="J389" s="195"/>
      <c r="K389" s="97"/>
      <c r="L389" s="98"/>
      <c r="M389" s="98"/>
      <c r="N389" s="98"/>
      <c r="O389" s="98"/>
      <c r="P389" s="100"/>
    </row>
    <row r="390" spans="2:16" x14ac:dyDescent="0.3">
      <c r="B390" s="108">
        <v>384</v>
      </c>
      <c r="C390" s="104"/>
      <c r="D390" s="105"/>
      <c r="E390" s="105"/>
      <c r="F390" s="105"/>
      <c r="G390" s="105"/>
      <c r="H390" s="194"/>
      <c r="I390" s="195"/>
      <c r="J390" s="195"/>
      <c r="K390" s="97"/>
      <c r="L390" s="98"/>
      <c r="M390" s="98"/>
      <c r="N390" s="98"/>
      <c r="O390" s="98"/>
      <c r="P390" s="100"/>
    </row>
    <row r="391" spans="2:16" x14ac:dyDescent="0.3">
      <c r="B391" s="108">
        <v>385</v>
      </c>
      <c r="C391" s="104"/>
      <c r="D391" s="105"/>
      <c r="E391" s="105"/>
      <c r="F391" s="105"/>
      <c r="G391" s="105"/>
      <c r="H391" s="194"/>
      <c r="I391" s="195"/>
      <c r="J391" s="195"/>
      <c r="K391" s="97"/>
      <c r="L391" s="98"/>
      <c r="M391" s="98"/>
      <c r="N391" s="98"/>
      <c r="O391" s="98"/>
      <c r="P391" s="100"/>
    </row>
    <row r="392" spans="2:16" x14ac:dyDescent="0.3">
      <c r="B392" s="108">
        <v>386</v>
      </c>
      <c r="C392" s="104"/>
      <c r="D392" s="105"/>
      <c r="E392" s="105"/>
      <c r="F392" s="105"/>
      <c r="G392" s="105"/>
      <c r="H392" s="194"/>
      <c r="I392" s="195"/>
      <c r="J392" s="195"/>
      <c r="K392" s="97"/>
      <c r="L392" s="98"/>
      <c r="M392" s="98"/>
      <c r="N392" s="98"/>
      <c r="O392" s="98"/>
      <c r="P392" s="100"/>
    </row>
    <row r="393" spans="2:16" x14ac:dyDescent="0.3">
      <c r="B393" s="108">
        <v>387</v>
      </c>
      <c r="C393" s="104"/>
      <c r="D393" s="105"/>
      <c r="E393" s="105"/>
      <c r="F393" s="105"/>
      <c r="G393" s="105"/>
      <c r="H393" s="194"/>
      <c r="I393" s="195"/>
      <c r="J393" s="195"/>
      <c r="K393" s="97"/>
      <c r="L393" s="98"/>
      <c r="M393" s="98"/>
      <c r="N393" s="98"/>
      <c r="O393" s="98"/>
      <c r="P393" s="100"/>
    </row>
    <row r="394" spans="2:16" x14ac:dyDescent="0.3">
      <c r="B394" s="108">
        <v>388</v>
      </c>
      <c r="C394" s="104"/>
      <c r="D394" s="105"/>
      <c r="E394" s="105"/>
      <c r="F394" s="105"/>
      <c r="G394" s="105"/>
      <c r="H394" s="194"/>
      <c r="I394" s="195"/>
      <c r="J394" s="195"/>
      <c r="K394" s="97"/>
      <c r="L394" s="98"/>
      <c r="M394" s="98"/>
      <c r="N394" s="98"/>
      <c r="O394" s="98"/>
      <c r="P394" s="100"/>
    </row>
    <row r="395" spans="2:16" x14ac:dyDescent="0.3">
      <c r="B395" s="108">
        <v>389</v>
      </c>
      <c r="C395" s="104"/>
      <c r="D395" s="105"/>
      <c r="E395" s="105"/>
      <c r="F395" s="105"/>
      <c r="G395" s="105"/>
      <c r="H395" s="194"/>
      <c r="I395" s="195"/>
      <c r="J395" s="195"/>
      <c r="K395" s="97"/>
      <c r="L395" s="98"/>
      <c r="M395" s="98"/>
      <c r="N395" s="98"/>
      <c r="O395" s="98"/>
      <c r="P395" s="100"/>
    </row>
    <row r="396" spans="2:16" x14ac:dyDescent="0.3">
      <c r="B396" s="108">
        <v>390</v>
      </c>
      <c r="C396" s="104"/>
      <c r="D396" s="105"/>
      <c r="E396" s="105"/>
      <c r="F396" s="105"/>
      <c r="G396" s="105"/>
      <c r="H396" s="194"/>
      <c r="I396" s="195"/>
      <c r="J396" s="195"/>
      <c r="K396" s="97"/>
      <c r="L396" s="98"/>
      <c r="M396" s="98"/>
      <c r="N396" s="98"/>
      <c r="O396" s="98"/>
      <c r="P396" s="100"/>
    </row>
    <row r="397" spans="2:16" x14ac:dyDescent="0.3">
      <c r="B397" s="108">
        <v>391</v>
      </c>
      <c r="C397" s="104"/>
      <c r="D397" s="105"/>
      <c r="E397" s="105"/>
      <c r="F397" s="105"/>
      <c r="G397" s="105"/>
      <c r="H397" s="194"/>
      <c r="I397" s="195"/>
      <c r="J397" s="195"/>
      <c r="K397" s="97"/>
      <c r="L397" s="98"/>
      <c r="M397" s="98"/>
      <c r="N397" s="98"/>
      <c r="O397" s="98"/>
      <c r="P397" s="100"/>
    </row>
    <row r="398" spans="2:16" x14ac:dyDescent="0.3">
      <c r="B398" s="108">
        <v>392</v>
      </c>
      <c r="C398" s="104"/>
      <c r="D398" s="105"/>
      <c r="E398" s="105"/>
      <c r="F398" s="105"/>
      <c r="G398" s="105"/>
      <c r="H398" s="194"/>
      <c r="I398" s="195"/>
      <c r="J398" s="195"/>
      <c r="K398" s="97"/>
      <c r="L398" s="98"/>
      <c r="M398" s="98"/>
      <c r="N398" s="98"/>
      <c r="O398" s="98"/>
      <c r="P398" s="100"/>
    </row>
    <row r="399" spans="2:16" x14ac:dyDescent="0.3">
      <c r="B399" s="108">
        <v>393</v>
      </c>
      <c r="C399" s="104"/>
      <c r="D399" s="105"/>
      <c r="E399" s="105"/>
      <c r="F399" s="105"/>
      <c r="G399" s="105"/>
      <c r="H399" s="194"/>
      <c r="I399" s="195"/>
      <c r="J399" s="195"/>
      <c r="K399" s="97"/>
      <c r="L399" s="98"/>
      <c r="M399" s="98"/>
      <c r="N399" s="98"/>
      <c r="O399" s="98"/>
      <c r="P399" s="100"/>
    </row>
    <row r="400" spans="2:16" x14ac:dyDescent="0.3">
      <c r="B400" s="108">
        <v>394</v>
      </c>
      <c r="C400" s="104"/>
      <c r="D400" s="105"/>
      <c r="E400" s="105"/>
      <c r="F400" s="105"/>
      <c r="G400" s="105"/>
      <c r="H400" s="194"/>
      <c r="I400" s="195"/>
      <c r="J400" s="195"/>
      <c r="K400" s="97"/>
      <c r="L400" s="98"/>
      <c r="M400" s="98"/>
      <c r="N400" s="98"/>
      <c r="O400" s="98"/>
      <c r="P400" s="100"/>
    </row>
    <row r="401" spans="2:16" x14ac:dyDescent="0.3">
      <c r="B401" s="108">
        <v>395</v>
      </c>
      <c r="C401" s="104"/>
      <c r="D401" s="105"/>
      <c r="E401" s="105"/>
      <c r="F401" s="105"/>
      <c r="G401" s="105"/>
      <c r="H401" s="194"/>
      <c r="I401" s="195"/>
      <c r="J401" s="195"/>
      <c r="K401" s="97"/>
      <c r="L401" s="98"/>
      <c r="M401" s="98"/>
      <c r="N401" s="98"/>
      <c r="O401" s="98"/>
      <c r="P401" s="100"/>
    </row>
    <row r="402" spans="2:16" x14ac:dyDescent="0.3">
      <c r="B402" s="108">
        <v>396</v>
      </c>
      <c r="C402" s="104"/>
      <c r="D402" s="105"/>
      <c r="E402" s="105"/>
      <c r="F402" s="105"/>
      <c r="G402" s="105"/>
      <c r="H402" s="194"/>
      <c r="I402" s="195"/>
      <c r="J402" s="195"/>
      <c r="K402" s="97"/>
      <c r="L402" s="98"/>
      <c r="M402" s="98"/>
      <c r="N402" s="98"/>
      <c r="O402" s="98"/>
      <c r="P402" s="100"/>
    </row>
    <row r="403" spans="2:16" x14ac:dyDescent="0.3">
      <c r="B403" s="108">
        <v>397</v>
      </c>
      <c r="C403" s="104"/>
      <c r="D403" s="105"/>
      <c r="E403" s="105"/>
      <c r="F403" s="105"/>
      <c r="G403" s="105"/>
      <c r="H403" s="194"/>
      <c r="I403" s="195"/>
      <c r="J403" s="195"/>
      <c r="K403" s="97"/>
      <c r="L403" s="98"/>
      <c r="M403" s="98"/>
      <c r="N403" s="98"/>
      <c r="O403" s="98"/>
      <c r="P403" s="100"/>
    </row>
    <row r="404" spans="2:16" x14ac:dyDescent="0.3">
      <c r="B404" s="108">
        <v>398</v>
      </c>
      <c r="C404" s="104"/>
      <c r="D404" s="105"/>
      <c r="E404" s="105"/>
      <c r="F404" s="105"/>
      <c r="G404" s="105"/>
      <c r="H404" s="194"/>
      <c r="I404" s="195"/>
      <c r="J404" s="195"/>
      <c r="K404" s="97"/>
      <c r="L404" s="98"/>
      <c r="M404" s="98"/>
      <c r="N404" s="98"/>
      <c r="O404" s="98"/>
      <c r="P404" s="100"/>
    </row>
    <row r="405" spans="2:16" x14ac:dyDescent="0.3">
      <c r="B405" s="108">
        <v>399</v>
      </c>
      <c r="C405" s="104"/>
      <c r="D405" s="105"/>
      <c r="E405" s="105"/>
      <c r="F405" s="105"/>
      <c r="G405" s="105"/>
      <c r="H405" s="194"/>
      <c r="I405" s="195"/>
      <c r="J405" s="195"/>
      <c r="K405" s="97"/>
      <c r="L405" s="98"/>
      <c r="M405" s="98"/>
      <c r="N405" s="98"/>
      <c r="O405" s="98"/>
      <c r="P405" s="100"/>
    </row>
    <row r="406" spans="2:16" x14ac:dyDescent="0.3">
      <c r="B406" s="108">
        <v>400</v>
      </c>
      <c r="C406" s="104"/>
      <c r="D406" s="105"/>
      <c r="E406" s="105"/>
      <c r="F406" s="105"/>
      <c r="G406" s="105"/>
      <c r="H406" s="194"/>
      <c r="I406" s="195"/>
      <c r="J406" s="195"/>
      <c r="K406" s="97"/>
      <c r="L406" s="98"/>
      <c r="M406" s="98"/>
      <c r="N406" s="98"/>
      <c r="O406" s="98"/>
      <c r="P406" s="100"/>
    </row>
    <row r="407" spans="2:16" x14ac:dyDescent="0.3">
      <c r="B407" s="108">
        <v>401</v>
      </c>
      <c r="C407" s="104"/>
      <c r="D407" s="105"/>
      <c r="E407" s="105"/>
      <c r="F407" s="105"/>
      <c r="G407" s="105"/>
      <c r="H407" s="194"/>
      <c r="I407" s="195"/>
      <c r="J407" s="195"/>
      <c r="K407" s="97"/>
      <c r="L407" s="98"/>
      <c r="M407" s="98"/>
      <c r="N407" s="98"/>
      <c r="O407" s="98"/>
      <c r="P407" s="100"/>
    </row>
    <row r="408" spans="2:16" x14ac:dyDescent="0.3">
      <c r="B408" s="108">
        <v>402</v>
      </c>
      <c r="C408" s="104"/>
      <c r="D408" s="105"/>
      <c r="E408" s="105"/>
      <c r="F408" s="105"/>
      <c r="G408" s="105"/>
      <c r="H408" s="194"/>
      <c r="I408" s="195"/>
      <c r="J408" s="195"/>
      <c r="K408" s="97"/>
      <c r="L408" s="98"/>
      <c r="M408" s="98"/>
      <c r="N408" s="98"/>
      <c r="O408" s="98"/>
      <c r="P408" s="100"/>
    </row>
    <row r="409" spans="2:16" x14ac:dyDescent="0.3">
      <c r="B409" s="108">
        <v>403</v>
      </c>
      <c r="C409" s="104"/>
      <c r="D409" s="105"/>
      <c r="E409" s="105"/>
      <c r="F409" s="105"/>
      <c r="G409" s="105"/>
      <c r="H409" s="194"/>
      <c r="I409" s="195"/>
      <c r="J409" s="195"/>
      <c r="K409" s="97"/>
      <c r="L409" s="98"/>
      <c r="M409" s="98"/>
      <c r="N409" s="98"/>
      <c r="O409" s="98"/>
      <c r="P409" s="100"/>
    </row>
    <row r="410" spans="2:16" x14ac:dyDescent="0.3">
      <c r="B410" s="108">
        <v>404</v>
      </c>
      <c r="C410" s="104"/>
      <c r="D410" s="105"/>
      <c r="E410" s="105"/>
      <c r="F410" s="105"/>
      <c r="G410" s="105"/>
      <c r="H410" s="194"/>
      <c r="I410" s="195"/>
      <c r="J410" s="195"/>
      <c r="K410" s="97"/>
      <c r="L410" s="98"/>
      <c r="M410" s="98"/>
      <c r="N410" s="98"/>
      <c r="O410" s="98"/>
      <c r="P410" s="100"/>
    </row>
    <row r="411" spans="2:16" x14ac:dyDescent="0.3">
      <c r="B411" s="108">
        <v>405</v>
      </c>
      <c r="C411" s="104"/>
      <c r="D411" s="105"/>
      <c r="E411" s="105"/>
      <c r="F411" s="105"/>
      <c r="G411" s="105"/>
      <c r="H411" s="194"/>
      <c r="I411" s="195"/>
      <c r="J411" s="195"/>
      <c r="K411" s="97"/>
      <c r="L411" s="98"/>
      <c r="M411" s="98"/>
      <c r="N411" s="98"/>
      <c r="O411" s="98"/>
      <c r="P411" s="100"/>
    </row>
    <row r="412" spans="2:16" x14ac:dyDescent="0.3">
      <c r="B412" s="108">
        <v>406</v>
      </c>
      <c r="C412" s="104"/>
      <c r="D412" s="105"/>
      <c r="E412" s="105"/>
      <c r="F412" s="105"/>
      <c r="G412" s="105"/>
      <c r="H412" s="194"/>
      <c r="I412" s="195"/>
      <c r="J412" s="195"/>
      <c r="K412" s="97"/>
      <c r="L412" s="98"/>
      <c r="M412" s="98"/>
      <c r="N412" s="98"/>
      <c r="O412" s="98"/>
      <c r="P412" s="100"/>
    </row>
    <row r="413" spans="2:16" x14ac:dyDescent="0.3">
      <c r="B413" s="108">
        <v>407</v>
      </c>
      <c r="C413" s="104"/>
      <c r="D413" s="105"/>
      <c r="E413" s="105"/>
      <c r="F413" s="105"/>
      <c r="G413" s="105"/>
      <c r="H413" s="194"/>
      <c r="I413" s="195"/>
      <c r="J413" s="195"/>
      <c r="K413" s="97"/>
      <c r="L413" s="98"/>
      <c r="M413" s="98"/>
      <c r="N413" s="98"/>
      <c r="O413" s="98"/>
      <c r="P413" s="100"/>
    </row>
    <row r="414" spans="2:16" x14ac:dyDescent="0.3">
      <c r="B414" s="108">
        <v>408</v>
      </c>
      <c r="C414" s="104"/>
      <c r="D414" s="105"/>
      <c r="E414" s="105"/>
      <c r="F414" s="105"/>
      <c r="G414" s="105"/>
      <c r="H414" s="194"/>
      <c r="I414" s="195"/>
      <c r="J414" s="195"/>
      <c r="K414" s="97"/>
      <c r="L414" s="98"/>
      <c r="M414" s="98"/>
      <c r="N414" s="98"/>
      <c r="O414" s="98"/>
      <c r="P414" s="100"/>
    </row>
    <row r="415" spans="2:16" x14ac:dyDescent="0.3">
      <c r="B415" s="108">
        <v>409</v>
      </c>
      <c r="C415" s="104"/>
      <c r="D415" s="105"/>
      <c r="E415" s="105"/>
      <c r="F415" s="105"/>
      <c r="G415" s="105"/>
      <c r="H415" s="194"/>
      <c r="I415" s="195"/>
      <c r="J415" s="195"/>
      <c r="K415" s="97"/>
      <c r="L415" s="98"/>
      <c r="M415" s="98"/>
      <c r="N415" s="98"/>
      <c r="O415" s="98"/>
      <c r="P415" s="100"/>
    </row>
    <row r="416" spans="2:16" x14ac:dyDescent="0.3">
      <c r="B416" s="108">
        <v>410</v>
      </c>
      <c r="C416" s="104"/>
      <c r="D416" s="105"/>
      <c r="E416" s="105"/>
      <c r="F416" s="105"/>
      <c r="G416" s="105"/>
      <c r="H416" s="194"/>
      <c r="I416" s="195"/>
      <c r="J416" s="195"/>
      <c r="K416" s="97"/>
      <c r="L416" s="98"/>
      <c r="M416" s="98"/>
      <c r="N416" s="98"/>
      <c r="O416" s="98"/>
      <c r="P416" s="100"/>
    </row>
    <row r="417" spans="2:16" x14ac:dyDescent="0.3">
      <c r="B417" s="108">
        <v>411</v>
      </c>
      <c r="C417" s="104"/>
      <c r="D417" s="105"/>
      <c r="E417" s="105"/>
      <c r="F417" s="105"/>
      <c r="G417" s="105"/>
      <c r="H417" s="194"/>
      <c r="I417" s="195"/>
      <c r="J417" s="195"/>
      <c r="K417" s="97"/>
      <c r="L417" s="98"/>
      <c r="M417" s="98"/>
      <c r="N417" s="98"/>
      <c r="O417" s="98"/>
      <c r="P417" s="100"/>
    </row>
    <row r="418" spans="2:16" x14ac:dyDescent="0.3">
      <c r="B418" s="108">
        <v>412</v>
      </c>
      <c r="C418" s="104"/>
      <c r="D418" s="105"/>
      <c r="E418" s="105"/>
      <c r="F418" s="105"/>
      <c r="G418" s="105"/>
      <c r="H418" s="194"/>
      <c r="I418" s="195"/>
      <c r="J418" s="195"/>
      <c r="K418" s="97"/>
      <c r="L418" s="98"/>
      <c r="M418" s="98"/>
      <c r="N418" s="98"/>
      <c r="O418" s="98"/>
      <c r="P418" s="100"/>
    </row>
    <row r="419" spans="2:16" x14ac:dyDescent="0.3">
      <c r="B419" s="108">
        <v>413</v>
      </c>
      <c r="C419" s="104"/>
      <c r="D419" s="105"/>
      <c r="E419" s="105"/>
      <c r="F419" s="105"/>
      <c r="G419" s="105"/>
      <c r="H419" s="194"/>
      <c r="I419" s="195"/>
      <c r="J419" s="195"/>
      <c r="K419" s="97"/>
      <c r="L419" s="98"/>
      <c r="M419" s="98"/>
      <c r="N419" s="98"/>
      <c r="O419" s="98"/>
      <c r="P419" s="100"/>
    </row>
    <row r="420" spans="2:16" x14ac:dyDescent="0.3">
      <c r="B420" s="108">
        <v>414</v>
      </c>
      <c r="C420" s="104"/>
      <c r="D420" s="105"/>
      <c r="E420" s="105"/>
      <c r="F420" s="105"/>
      <c r="G420" s="105"/>
      <c r="H420" s="194"/>
      <c r="I420" s="195"/>
      <c r="J420" s="195"/>
      <c r="K420" s="97"/>
      <c r="L420" s="98"/>
      <c r="M420" s="98"/>
      <c r="N420" s="98"/>
      <c r="O420" s="98"/>
      <c r="P420" s="100"/>
    </row>
    <row r="421" spans="2:16" x14ac:dyDescent="0.3">
      <c r="B421" s="108">
        <v>415</v>
      </c>
      <c r="C421" s="104"/>
      <c r="D421" s="105"/>
      <c r="E421" s="105"/>
      <c r="F421" s="105"/>
      <c r="G421" s="105"/>
      <c r="H421" s="194"/>
      <c r="I421" s="195"/>
      <c r="J421" s="195"/>
      <c r="K421" s="97"/>
      <c r="L421" s="98"/>
      <c r="M421" s="98"/>
      <c r="N421" s="98"/>
      <c r="O421" s="98"/>
      <c r="P421" s="100"/>
    </row>
    <row r="422" spans="2:16" x14ac:dyDescent="0.3">
      <c r="B422" s="108">
        <v>416</v>
      </c>
      <c r="C422" s="104"/>
      <c r="D422" s="105"/>
      <c r="E422" s="105"/>
      <c r="F422" s="105"/>
      <c r="G422" s="105"/>
      <c r="H422" s="194"/>
      <c r="I422" s="195"/>
      <c r="J422" s="195"/>
      <c r="K422" s="97"/>
      <c r="L422" s="98"/>
      <c r="M422" s="98"/>
      <c r="N422" s="98"/>
      <c r="O422" s="98"/>
      <c r="P422" s="100"/>
    </row>
    <row r="423" spans="2:16" x14ac:dyDescent="0.3">
      <c r="B423" s="108">
        <v>417</v>
      </c>
      <c r="C423" s="104"/>
      <c r="D423" s="105"/>
      <c r="E423" s="105"/>
      <c r="F423" s="105"/>
      <c r="G423" s="105"/>
      <c r="H423" s="194"/>
      <c r="I423" s="195"/>
      <c r="J423" s="195"/>
      <c r="K423" s="97"/>
      <c r="L423" s="98"/>
      <c r="M423" s="98"/>
      <c r="N423" s="98"/>
      <c r="O423" s="98"/>
      <c r="P423" s="100"/>
    </row>
    <row r="424" spans="2:16" x14ac:dyDescent="0.3">
      <c r="B424" s="108">
        <v>418</v>
      </c>
      <c r="C424" s="104"/>
      <c r="D424" s="105"/>
      <c r="E424" s="105"/>
      <c r="F424" s="105"/>
      <c r="G424" s="105"/>
      <c r="H424" s="194"/>
      <c r="I424" s="195"/>
      <c r="J424" s="195"/>
      <c r="K424" s="97"/>
      <c r="L424" s="98"/>
      <c r="M424" s="98"/>
      <c r="N424" s="98"/>
      <c r="O424" s="98"/>
      <c r="P424" s="100"/>
    </row>
    <row r="425" spans="2:16" x14ac:dyDescent="0.3">
      <c r="B425" s="108">
        <v>419</v>
      </c>
      <c r="C425" s="104"/>
      <c r="D425" s="105"/>
      <c r="E425" s="105"/>
      <c r="F425" s="105"/>
      <c r="G425" s="105"/>
      <c r="H425" s="194"/>
      <c r="I425" s="195"/>
      <c r="J425" s="195"/>
      <c r="K425" s="97"/>
      <c r="L425" s="98"/>
      <c r="M425" s="98"/>
      <c r="N425" s="98"/>
      <c r="O425" s="98"/>
      <c r="P425" s="100"/>
    </row>
    <row r="426" spans="2:16" x14ac:dyDescent="0.3">
      <c r="B426" s="108">
        <v>420</v>
      </c>
      <c r="C426" s="104"/>
      <c r="D426" s="105"/>
      <c r="E426" s="105"/>
      <c r="F426" s="105"/>
      <c r="G426" s="105"/>
      <c r="H426" s="194"/>
      <c r="I426" s="195"/>
      <c r="J426" s="195"/>
      <c r="K426" s="97"/>
      <c r="L426" s="98"/>
      <c r="M426" s="98"/>
      <c r="N426" s="98"/>
      <c r="O426" s="98"/>
      <c r="P426" s="100"/>
    </row>
    <row r="427" spans="2:16" x14ac:dyDescent="0.3">
      <c r="B427" s="108">
        <v>421</v>
      </c>
      <c r="C427" s="104"/>
      <c r="D427" s="105"/>
      <c r="E427" s="105"/>
      <c r="F427" s="105"/>
      <c r="G427" s="105"/>
      <c r="H427" s="194"/>
      <c r="I427" s="195"/>
      <c r="J427" s="195"/>
      <c r="K427" s="97"/>
      <c r="L427" s="98"/>
      <c r="M427" s="98"/>
      <c r="N427" s="98"/>
      <c r="O427" s="98"/>
      <c r="P427" s="100"/>
    </row>
    <row r="428" spans="2:16" x14ac:dyDescent="0.3">
      <c r="B428" s="108">
        <v>422</v>
      </c>
      <c r="C428" s="104"/>
      <c r="D428" s="105"/>
      <c r="E428" s="105"/>
      <c r="F428" s="105"/>
      <c r="G428" s="105"/>
      <c r="H428" s="194"/>
      <c r="I428" s="195"/>
      <c r="J428" s="195"/>
      <c r="K428" s="97"/>
      <c r="L428" s="98"/>
      <c r="M428" s="98"/>
      <c r="N428" s="98"/>
      <c r="O428" s="98"/>
      <c r="P428" s="100"/>
    </row>
    <row r="429" spans="2:16" x14ac:dyDescent="0.3">
      <c r="B429" s="108">
        <v>423</v>
      </c>
      <c r="C429" s="104"/>
      <c r="D429" s="105"/>
      <c r="E429" s="105"/>
      <c r="F429" s="105"/>
      <c r="G429" s="105"/>
      <c r="H429" s="194"/>
      <c r="I429" s="195"/>
      <c r="J429" s="195"/>
      <c r="K429" s="97"/>
      <c r="L429" s="98"/>
      <c r="M429" s="98"/>
      <c r="N429" s="98"/>
      <c r="O429" s="98"/>
      <c r="P429" s="100"/>
    </row>
    <row r="430" spans="2:16" x14ac:dyDescent="0.3">
      <c r="B430" s="108">
        <v>424</v>
      </c>
      <c r="C430" s="104"/>
      <c r="D430" s="105"/>
      <c r="E430" s="105"/>
      <c r="F430" s="105"/>
      <c r="G430" s="105"/>
      <c r="H430" s="194"/>
      <c r="I430" s="195"/>
      <c r="J430" s="195"/>
      <c r="K430" s="97"/>
      <c r="L430" s="98"/>
      <c r="M430" s="98"/>
      <c r="N430" s="98"/>
      <c r="O430" s="98"/>
      <c r="P430" s="100"/>
    </row>
    <row r="431" spans="2:16" x14ac:dyDescent="0.3">
      <c r="B431" s="108">
        <v>425</v>
      </c>
      <c r="C431" s="104"/>
      <c r="D431" s="105"/>
      <c r="E431" s="105"/>
      <c r="F431" s="105"/>
      <c r="G431" s="105"/>
      <c r="H431" s="194"/>
      <c r="I431" s="195"/>
      <c r="J431" s="195"/>
      <c r="K431" s="97"/>
      <c r="L431" s="98"/>
      <c r="M431" s="98"/>
      <c r="N431" s="98"/>
      <c r="O431" s="98"/>
      <c r="P431" s="100"/>
    </row>
    <row r="432" spans="2:16" x14ac:dyDescent="0.3">
      <c r="B432" s="108">
        <v>426</v>
      </c>
      <c r="C432" s="104"/>
      <c r="D432" s="105"/>
      <c r="E432" s="105"/>
      <c r="F432" s="105"/>
      <c r="G432" s="105"/>
      <c r="H432" s="194"/>
      <c r="I432" s="195"/>
      <c r="J432" s="195"/>
      <c r="K432" s="97"/>
      <c r="L432" s="98"/>
      <c r="M432" s="98"/>
      <c r="N432" s="98"/>
      <c r="O432" s="98"/>
      <c r="P432" s="100"/>
    </row>
    <row r="433" spans="2:16" x14ac:dyDescent="0.3">
      <c r="B433" s="108">
        <v>427</v>
      </c>
      <c r="C433" s="104"/>
      <c r="D433" s="105"/>
      <c r="E433" s="105"/>
      <c r="F433" s="105"/>
      <c r="G433" s="105"/>
      <c r="H433" s="194"/>
      <c r="I433" s="195"/>
      <c r="J433" s="195"/>
      <c r="K433" s="97"/>
      <c r="L433" s="98"/>
      <c r="M433" s="98"/>
      <c r="N433" s="98"/>
      <c r="O433" s="98"/>
      <c r="P433" s="100"/>
    </row>
    <row r="434" spans="2:16" x14ac:dyDescent="0.3">
      <c r="B434" s="108">
        <v>428</v>
      </c>
      <c r="C434" s="104"/>
      <c r="D434" s="105"/>
      <c r="E434" s="105"/>
      <c r="F434" s="105"/>
      <c r="G434" s="105"/>
      <c r="H434" s="194"/>
      <c r="I434" s="195"/>
      <c r="J434" s="195"/>
      <c r="K434" s="97"/>
      <c r="L434" s="98"/>
      <c r="M434" s="98"/>
      <c r="N434" s="98"/>
      <c r="O434" s="98"/>
      <c r="P434" s="100"/>
    </row>
    <row r="435" spans="2:16" x14ac:dyDescent="0.3">
      <c r="B435" s="108">
        <v>429</v>
      </c>
      <c r="C435" s="104"/>
      <c r="D435" s="105"/>
      <c r="E435" s="105"/>
      <c r="F435" s="105"/>
      <c r="G435" s="105"/>
      <c r="H435" s="194"/>
      <c r="I435" s="195"/>
      <c r="J435" s="195"/>
      <c r="K435" s="97"/>
      <c r="L435" s="98"/>
      <c r="M435" s="98"/>
      <c r="N435" s="98"/>
      <c r="O435" s="98"/>
      <c r="P435" s="100"/>
    </row>
    <row r="436" spans="2:16" x14ac:dyDescent="0.3">
      <c r="B436" s="108">
        <v>430</v>
      </c>
      <c r="C436" s="104"/>
      <c r="D436" s="105"/>
      <c r="E436" s="105"/>
      <c r="F436" s="105"/>
      <c r="G436" s="105"/>
      <c r="H436" s="194"/>
      <c r="I436" s="195"/>
      <c r="J436" s="195"/>
      <c r="K436" s="97"/>
      <c r="L436" s="98"/>
      <c r="M436" s="98"/>
      <c r="N436" s="98"/>
      <c r="O436" s="98"/>
      <c r="P436" s="100"/>
    </row>
    <row r="437" spans="2:16" x14ac:dyDescent="0.3">
      <c r="B437" s="108">
        <v>431</v>
      </c>
      <c r="C437" s="104"/>
      <c r="D437" s="105"/>
      <c r="E437" s="105"/>
      <c r="F437" s="105"/>
      <c r="G437" s="105"/>
      <c r="H437" s="194"/>
      <c r="I437" s="195"/>
      <c r="J437" s="195"/>
      <c r="K437" s="97"/>
      <c r="L437" s="98"/>
      <c r="M437" s="98"/>
      <c r="N437" s="98"/>
      <c r="O437" s="98"/>
      <c r="P437" s="100"/>
    </row>
    <row r="438" spans="2:16" x14ac:dyDescent="0.3">
      <c r="B438" s="108">
        <v>432</v>
      </c>
      <c r="C438" s="104"/>
      <c r="D438" s="105"/>
      <c r="E438" s="105"/>
      <c r="F438" s="105"/>
      <c r="G438" s="105"/>
      <c r="H438" s="194"/>
      <c r="I438" s="195"/>
      <c r="J438" s="195"/>
      <c r="K438" s="97"/>
      <c r="L438" s="98"/>
      <c r="M438" s="98"/>
      <c r="N438" s="98"/>
      <c r="O438" s="98"/>
      <c r="P438" s="100"/>
    </row>
    <row r="439" spans="2:16" x14ac:dyDescent="0.3">
      <c r="B439" s="108">
        <v>433</v>
      </c>
      <c r="C439" s="104"/>
      <c r="D439" s="105"/>
      <c r="E439" s="105"/>
      <c r="F439" s="105"/>
      <c r="G439" s="105"/>
      <c r="H439" s="194"/>
      <c r="I439" s="195"/>
      <c r="J439" s="195"/>
      <c r="K439" s="97"/>
      <c r="L439" s="98"/>
      <c r="M439" s="98"/>
      <c r="N439" s="98"/>
      <c r="O439" s="98"/>
      <c r="P439" s="100"/>
    </row>
    <row r="440" spans="2:16" x14ac:dyDescent="0.3">
      <c r="B440" s="108">
        <v>434</v>
      </c>
      <c r="C440" s="104"/>
      <c r="D440" s="105"/>
      <c r="E440" s="105"/>
      <c r="F440" s="105"/>
      <c r="G440" s="105"/>
      <c r="H440" s="194"/>
      <c r="I440" s="195"/>
      <c r="J440" s="195"/>
      <c r="K440" s="97"/>
      <c r="L440" s="98"/>
      <c r="M440" s="98"/>
      <c r="N440" s="98"/>
      <c r="O440" s="98"/>
      <c r="P440" s="100"/>
    </row>
    <row r="441" spans="2:16" x14ac:dyDescent="0.3">
      <c r="B441" s="108">
        <v>435</v>
      </c>
      <c r="C441" s="104"/>
      <c r="D441" s="105"/>
      <c r="E441" s="105"/>
      <c r="F441" s="105"/>
      <c r="G441" s="105"/>
      <c r="H441" s="194"/>
      <c r="I441" s="195"/>
      <c r="J441" s="195"/>
      <c r="K441" s="97"/>
      <c r="L441" s="98"/>
      <c r="M441" s="98"/>
      <c r="N441" s="98"/>
      <c r="O441" s="98"/>
      <c r="P441" s="100"/>
    </row>
    <row r="442" spans="2:16" x14ac:dyDescent="0.3">
      <c r="B442" s="108">
        <v>436</v>
      </c>
      <c r="C442" s="104"/>
      <c r="D442" s="105"/>
      <c r="E442" s="105"/>
      <c r="F442" s="105"/>
      <c r="G442" s="105"/>
      <c r="H442" s="194"/>
      <c r="I442" s="195"/>
      <c r="J442" s="195"/>
      <c r="K442" s="97"/>
      <c r="L442" s="98"/>
      <c r="M442" s="98"/>
      <c r="N442" s="98"/>
      <c r="O442" s="98"/>
      <c r="P442" s="100"/>
    </row>
    <row r="443" spans="2:16" x14ac:dyDescent="0.3">
      <c r="B443" s="108">
        <v>437</v>
      </c>
      <c r="C443" s="104"/>
      <c r="D443" s="105"/>
      <c r="E443" s="105"/>
      <c r="F443" s="105"/>
      <c r="G443" s="105"/>
      <c r="H443" s="194"/>
      <c r="I443" s="195"/>
      <c r="J443" s="195"/>
      <c r="K443" s="97"/>
      <c r="L443" s="98"/>
      <c r="M443" s="98"/>
      <c r="N443" s="98"/>
      <c r="O443" s="98"/>
      <c r="P443" s="100"/>
    </row>
    <row r="444" spans="2:16" x14ac:dyDescent="0.3">
      <c r="B444" s="108">
        <v>438</v>
      </c>
      <c r="C444" s="104"/>
      <c r="D444" s="105"/>
      <c r="E444" s="105"/>
      <c r="F444" s="105"/>
      <c r="G444" s="105"/>
      <c r="H444" s="194"/>
      <c r="I444" s="195"/>
      <c r="J444" s="195"/>
      <c r="K444" s="97"/>
      <c r="L444" s="98"/>
      <c r="M444" s="98"/>
      <c r="N444" s="98"/>
      <c r="O444" s="98"/>
      <c r="P444" s="100"/>
    </row>
    <row r="445" spans="2:16" x14ac:dyDescent="0.3">
      <c r="B445" s="108">
        <v>439</v>
      </c>
      <c r="C445" s="104"/>
      <c r="D445" s="105"/>
      <c r="E445" s="105"/>
      <c r="F445" s="105"/>
      <c r="G445" s="105"/>
      <c r="H445" s="194"/>
      <c r="I445" s="195"/>
      <c r="J445" s="195"/>
      <c r="K445" s="97"/>
      <c r="L445" s="98"/>
      <c r="M445" s="98"/>
      <c r="N445" s="98"/>
      <c r="O445" s="98"/>
      <c r="P445" s="100"/>
    </row>
    <row r="446" spans="2:16" x14ac:dyDescent="0.3">
      <c r="B446" s="108">
        <v>440</v>
      </c>
      <c r="C446" s="104"/>
      <c r="D446" s="105"/>
      <c r="E446" s="105"/>
      <c r="F446" s="105"/>
      <c r="G446" s="105"/>
      <c r="H446" s="194"/>
      <c r="I446" s="195"/>
      <c r="J446" s="195"/>
      <c r="K446" s="97"/>
      <c r="L446" s="98"/>
      <c r="M446" s="98"/>
      <c r="N446" s="98"/>
      <c r="O446" s="98"/>
      <c r="P446" s="100"/>
    </row>
    <row r="447" spans="2:16" x14ac:dyDescent="0.3">
      <c r="B447" s="108">
        <v>441</v>
      </c>
      <c r="C447" s="104"/>
      <c r="D447" s="105"/>
      <c r="E447" s="105"/>
      <c r="F447" s="105"/>
      <c r="G447" s="105"/>
      <c r="H447" s="194"/>
      <c r="I447" s="195"/>
      <c r="J447" s="195"/>
      <c r="K447" s="97"/>
      <c r="L447" s="98"/>
      <c r="M447" s="98"/>
      <c r="N447" s="98"/>
      <c r="O447" s="98"/>
      <c r="P447" s="100"/>
    </row>
    <row r="448" spans="2:16" x14ac:dyDescent="0.3">
      <c r="B448" s="108">
        <v>442</v>
      </c>
      <c r="C448" s="104"/>
      <c r="D448" s="105"/>
      <c r="E448" s="105"/>
      <c r="F448" s="105"/>
      <c r="G448" s="105"/>
      <c r="H448" s="194"/>
      <c r="I448" s="195"/>
      <c r="J448" s="195"/>
      <c r="K448" s="97"/>
      <c r="L448" s="98"/>
      <c r="M448" s="98"/>
      <c r="N448" s="98"/>
      <c r="O448" s="98"/>
      <c r="P448" s="100"/>
    </row>
    <row r="449" spans="2:16" x14ac:dyDescent="0.3">
      <c r="B449" s="108">
        <v>443</v>
      </c>
      <c r="C449" s="104"/>
      <c r="D449" s="105"/>
      <c r="E449" s="105"/>
      <c r="F449" s="105"/>
      <c r="G449" s="105"/>
      <c r="H449" s="194"/>
      <c r="I449" s="195"/>
      <c r="J449" s="195"/>
      <c r="K449" s="97"/>
      <c r="L449" s="98"/>
      <c r="M449" s="98"/>
      <c r="N449" s="98"/>
      <c r="O449" s="98"/>
      <c r="P449" s="100"/>
    </row>
    <row r="450" spans="2:16" x14ac:dyDescent="0.3">
      <c r="B450" s="108">
        <v>444</v>
      </c>
      <c r="C450" s="104"/>
      <c r="D450" s="105"/>
      <c r="E450" s="105"/>
      <c r="F450" s="105"/>
      <c r="G450" s="105"/>
      <c r="H450" s="194"/>
      <c r="I450" s="195"/>
      <c r="J450" s="195"/>
      <c r="K450" s="97"/>
      <c r="L450" s="98"/>
      <c r="M450" s="98"/>
      <c r="N450" s="98"/>
      <c r="O450" s="98"/>
      <c r="P450" s="100"/>
    </row>
    <row r="451" spans="2:16" x14ac:dyDescent="0.3">
      <c r="B451" s="108">
        <v>445</v>
      </c>
      <c r="C451" s="104"/>
      <c r="D451" s="105"/>
      <c r="E451" s="105"/>
      <c r="F451" s="105"/>
      <c r="G451" s="105"/>
      <c r="H451" s="194"/>
      <c r="I451" s="195"/>
      <c r="J451" s="195"/>
      <c r="K451" s="97"/>
      <c r="L451" s="98"/>
      <c r="M451" s="98"/>
      <c r="N451" s="98"/>
      <c r="O451" s="98"/>
      <c r="P451" s="100"/>
    </row>
    <row r="452" spans="2:16" x14ac:dyDescent="0.3">
      <c r="B452" s="108">
        <v>446</v>
      </c>
      <c r="C452" s="104"/>
      <c r="D452" s="105"/>
      <c r="E452" s="105"/>
      <c r="F452" s="105"/>
      <c r="G452" s="105"/>
      <c r="H452" s="194"/>
      <c r="I452" s="195"/>
      <c r="J452" s="195"/>
      <c r="K452" s="97"/>
      <c r="L452" s="98"/>
      <c r="M452" s="98"/>
      <c r="N452" s="98"/>
      <c r="O452" s="98"/>
      <c r="P452" s="100"/>
    </row>
    <row r="453" spans="2:16" x14ac:dyDescent="0.3">
      <c r="B453" s="108">
        <v>447</v>
      </c>
      <c r="C453" s="104"/>
      <c r="D453" s="105"/>
      <c r="E453" s="105"/>
      <c r="F453" s="105"/>
      <c r="G453" s="105"/>
      <c r="H453" s="194"/>
      <c r="I453" s="195"/>
      <c r="J453" s="195"/>
      <c r="K453" s="97"/>
      <c r="L453" s="98"/>
      <c r="M453" s="98"/>
      <c r="N453" s="98"/>
      <c r="O453" s="98"/>
      <c r="P453" s="100"/>
    </row>
    <row r="454" spans="2:16" x14ac:dyDescent="0.3">
      <c r="B454" s="108">
        <v>448</v>
      </c>
      <c r="C454" s="104"/>
      <c r="D454" s="105"/>
      <c r="E454" s="105"/>
      <c r="F454" s="105"/>
      <c r="G454" s="105"/>
      <c r="H454" s="194"/>
      <c r="I454" s="195"/>
      <c r="J454" s="195"/>
      <c r="K454" s="97"/>
      <c r="L454" s="98"/>
      <c r="M454" s="98"/>
      <c r="N454" s="98"/>
      <c r="O454" s="98"/>
      <c r="P454" s="100"/>
    </row>
    <row r="455" spans="2:16" x14ac:dyDescent="0.3">
      <c r="B455" s="108">
        <v>449</v>
      </c>
      <c r="C455" s="104"/>
      <c r="D455" s="105"/>
      <c r="E455" s="105"/>
      <c r="F455" s="105"/>
      <c r="G455" s="105"/>
      <c r="H455" s="194"/>
      <c r="I455" s="195"/>
      <c r="J455" s="195"/>
      <c r="K455" s="97"/>
      <c r="L455" s="98"/>
      <c r="M455" s="98"/>
      <c r="N455" s="98"/>
      <c r="O455" s="98"/>
      <c r="P455" s="100"/>
    </row>
    <row r="456" spans="2:16" x14ac:dyDescent="0.3">
      <c r="B456" s="108">
        <v>450</v>
      </c>
      <c r="C456" s="104"/>
      <c r="D456" s="105"/>
      <c r="E456" s="105"/>
      <c r="F456" s="105"/>
      <c r="G456" s="105"/>
      <c r="H456" s="194"/>
      <c r="I456" s="195"/>
      <c r="J456" s="195"/>
      <c r="K456" s="97"/>
      <c r="L456" s="98"/>
      <c r="M456" s="98"/>
      <c r="N456" s="98"/>
      <c r="O456" s="98"/>
      <c r="P456" s="100"/>
    </row>
    <row r="457" spans="2:16" x14ac:dyDescent="0.3">
      <c r="B457" s="108">
        <v>451</v>
      </c>
      <c r="C457" s="104"/>
      <c r="D457" s="105"/>
      <c r="E457" s="105"/>
      <c r="F457" s="105"/>
      <c r="G457" s="105"/>
      <c r="H457" s="194"/>
      <c r="I457" s="195"/>
      <c r="J457" s="195"/>
      <c r="K457" s="97"/>
      <c r="L457" s="98"/>
      <c r="M457" s="98"/>
      <c r="N457" s="98"/>
      <c r="O457" s="98"/>
      <c r="P457" s="100"/>
    </row>
    <row r="458" spans="2:16" x14ac:dyDescent="0.3">
      <c r="B458" s="108">
        <v>452</v>
      </c>
      <c r="C458" s="104"/>
      <c r="D458" s="105"/>
      <c r="E458" s="105"/>
      <c r="F458" s="105"/>
      <c r="G458" s="105"/>
      <c r="H458" s="194"/>
      <c r="I458" s="195"/>
      <c r="J458" s="195"/>
      <c r="K458" s="97"/>
      <c r="L458" s="98"/>
      <c r="M458" s="98"/>
      <c r="N458" s="98"/>
      <c r="O458" s="98"/>
      <c r="P458" s="100"/>
    </row>
    <row r="459" spans="2:16" x14ac:dyDescent="0.3">
      <c r="B459" s="108">
        <v>453</v>
      </c>
      <c r="C459" s="104"/>
      <c r="D459" s="105"/>
      <c r="E459" s="105"/>
      <c r="F459" s="105"/>
      <c r="G459" s="105"/>
      <c r="H459" s="194"/>
      <c r="I459" s="195"/>
      <c r="J459" s="195"/>
      <c r="K459" s="97"/>
      <c r="L459" s="98"/>
      <c r="M459" s="98"/>
      <c r="N459" s="98"/>
      <c r="O459" s="98"/>
      <c r="P459" s="100"/>
    </row>
    <row r="460" spans="2:16" x14ac:dyDescent="0.3">
      <c r="B460" s="108">
        <v>454</v>
      </c>
      <c r="C460" s="104"/>
      <c r="D460" s="105"/>
      <c r="E460" s="105"/>
      <c r="F460" s="105"/>
      <c r="G460" s="105"/>
      <c r="H460" s="194"/>
      <c r="I460" s="195"/>
      <c r="J460" s="195"/>
      <c r="K460" s="97"/>
      <c r="L460" s="98"/>
      <c r="M460" s="98"/>
      <c r="N460" s="98"/>
      <c r="O460" s="98"/>
      <c r="P460" s="100"/>
    </row>
    <row r="461" spans="2:16" x14ac:dyDescent="0.3">
      <c r="B461" s="108">
        <v>455</v>
      </c>
      <c r="C461" s="104"/>
      <c r="D461" s="105"/>
      <c r="E461" s="105"/>
      <c r="F461" s="105"/>
      <c r="G461" s="105"/>
      <c r="H461" s="194"/>
      <c r="I461" s="195"/>
      <c r="J461" s="195"/>
      <c r="K461" s="97"/>
      <c r="L461" s="98"/>
      <c r="M461" s="98"/>
      <c r="N461" s="98"/>
      <c r="O461" s="98"/>
      <c r="P461" s="100"/>
    </row>
    <row r="462" spans="2:16" x14ac:dyDescent="0.3">
      <c r="B462" s="108">
        <v>456</v>
      </c>
      <c r="C462" s="104"/>
      <c r="D462" s="105"/>
      <c r="E462" s="105"/>
      <c r="F462" s="105"/>
      <c r="G462" s="105"/>
      <c r="H462" s="194"/>
      <c r="I462" s="195"/>
      <c r="J462" s="195"/>
      <c r="K462" s="97"/>
      <c r="L462" s="98"/>
      <c r="M462" s="98"/>
      <c r="N462" s="98"/>
      <c r="O462" s="98"/>
      <c r="P462" s="100"/>
    </row>
    <row r="463" spans="2:16" x14ac:dyDescent="0.3">
      <c r="B463" s="108">
        <v>457</v>
      </c>
      <c r="C463" s="104"/>
      <c r="D463" s="105"/>
      <c r="E463" s="105"/>
      <c r="F463" s="105"/>
      <c r="G463" s="105"/>
      <c r="H463" s="194"/>
      <c r="I463" s="195"/>
      <c r="J463" s="195"/>
      <c r="K463" s="97"/>
      <c r="L463" s="98"/>
      <c r="M463" s="98"/>
      <c r="N463" s="98"/>
      <c r="O463" s="98"/>
      <c r="P463" s="100"/>
    </row>
    <row r="464" spans="2:16" x14ac:dyDescent="0.3">
      <c r="B464" s="108">
        <v>458</v>
      </c>
      <c r="C464" s="104"/>
      <c r="D464" s="105"/>
      <c r="E464" s="105"/>
      <c r="F464" s="105"/>
      <c r="G464" s="105"/>
      <c r="H464" s="194"/>
      <c r="I464" s="195"/>
      <c r="J464" s="195"/>
      <c r="K464" s="97"/>
      <c r="L464" s="98"/>
      <c r="M464" s="98"/>
      <c r="N464" s="98"/>
      <c r="O464" s="98"/>
      <c r="P464" s="100"/>
    </row>
    <row r="465" spans="2:16" x14ac:dyDescent="0.3">
      <c r="B465" s="108">
        <v>459</v>
      </c>
      <c r="C465" s="104"/>
      <c r="D465" s="105"/>
      <c r="E465" s="105"/>
      <c r="F465" s="105"/>
      <c r="G465" s="105"/>
      <c r="H465" s="194"/>
      <c r="I465" s="195"/>
      <c r="J465" s="195"/>
      <c r="K465" s="97"/>
      <c r="L465" s="98"/>
      <c r="M465" s="98"/>
      <c r="N465" s="98"/>
      <c r="O465" s="98"/>
      <c r="P465" s="100"/>
    </row>
    <row r="466" spans="2:16" x14ac:dyDescent="0.3">
      <c r="B466" s="108">
        <v>460</v>
      </c>
      <c r="C466" s="104"/>
      <c r="D466" s="105"/>
      <c r="E466" s="105"/>
      <c r="F466" s="105"/>
      <c r="G466" s="105"/>
      <c r="H466" s="194"/>
      <c r="I466" s="195"/>
      <c r="J466" s="195"/>
      <c r="K466" s="97"/>
      <c r="L466" s="98"/>
      <c r="M466" s="98"/>
      <c r="N466" s="98"/>
      <c r="O466" s="98"/>
      <c r="P466" s="100"/>
    </row>
    <row r="467" spans="2:16" x14ac:dyDescent="0.3">
      <c r="B467" s="108">
        <v>461</v>
      </c>
      <c r="C467" s="104"/>
      <c r="D467" s="105"/>
      <c r="E467" s="105"/>
      <c r="F467" s="105"/>
      <c r="G467" s="105"/>
      <c r="H467" s="194"/>
      <c r="I467" s="195"/>
      <c r="J467" s="195"/>
      <c r="K467" s="97"/>
      <c r="L467" s="98"/>
      <c r="M467" s="98"/>
      <c r="N467" s="98"/>
      <c r="O467" s="98"/>
      <c r="P467" s="100"/>
    </row>
    <row r="468" spans="2:16" x14ac:dyDescent="0.3">
      <c r="B468" s="108">
        <v>462</v>
      </c>
      <c r="C468" s="104"/>
      <c r="D468" s="105"/>
      <c r="E468" s="105"/>
      <c r="F468" s="105"/>
      <c r="G468" s="105"/>
      <c r="H468" s="194"/>
      <c r="I468" s="195"/>
      <c r="J468" s="195"/>
      <c r="K468" s="97"/>
      <c r="L468" s="98"/>
      <c r="M468" s="98"/>
      <c r="N468" s="98"/>
      <c r="O468" s="98"/>
      <c r="P468" s="100"/>
    </row>
    <row r="469" spans="2:16" x14ac:dyDescent="0.3">
      <c r="B469" s="108">
        <v>463</v>
      </c>
      <c r="C469" s="104"/>
      <c r="D469" s="105"/>
      <c r="E469" s="105"/>
      <c r="F469" s="105"/>
      <c r="G469" s="105"/>
      <c r="H469" s="194"/>
      <c r="I469" s="195"/>
      <c r="J469" s="195"/>
      <c r="K469" s="97"/>
      <c r="L469" s="98"/>
      <c r="M469" s="98"/>
      <c r="N469" s="98"/>
      <c r="O469" s="98"/>
      <c r="P469" s="100"/>
    </row>
    <row r="470" spans="2:16" x14ac:dyDescent="0.3">
      <c r="B470" s="108">
        <v>464</v>
      </c>
      <c r="C470" s="104"/>
      <c r="D470" s="105"/>
      <c r="E470" s="105"/>
      <c r="F470" s="105"/>
      <c r="G470" s="105"/>
      <c r="H470" s="194"/>
      <c r="I470" s="195"/>
      <c r="J470" s="195"/>
      <c r="K470" s="97"/>
      <c r="L470" s="98"/>
      <c r="M470" s="98"/>
      <c r="N470" s="98"/>
      <c r="O470" s="98"/>
      <c r="P470" s="100"/>
    </row>
    <row r="471" spans="2:16" x14ac:dyDescent="0.3">
      <c r="B471" s="108">
        <v>465</v>
      </c>
      <c r="C471" s="104"/>
      <c r="D471" s="105"/>
      <c r="E471" s="105"/>
      <c r="F471" s="105"/>
      <c r="G471" s="105"/>
      <c r="H471" s="194"/>
      <c r="I471" s="195"/>
      <c r="J471" s="195"/>
      <c r="K471" s="97"/>
      <c r="L471" s="98"/>
      <c r="M471" s="98"/>
      <c r="N471" s="98"/>
      <c r="O471" s="98"/>
      <c r="P471" s="100"/>
    </row>
    <row r="472" spans="2:16" x14ac:dyDescent="0.3">
      <c r="B472" s="108">
        <v>466</v>
      </c>
      <c r="C472" s="104"/>
      <c r="D472" s="105"/>
      <c r="E472" s="105"/>
      <c r="F472" s="105"/>
      <c r="G472" s="105"/>
      <c r="H472" s="194"/>
      <c r="I472" s="195"/>
      <c r="J472" s="195"/>
      <c r="K472" s="97"/>
      <c r="L472" s="98"/>
      <c r="M472" s="98"/>
      <c r="N472" s="98"/>
      <c r="O472" s="98"/>
      <c r="P472" s="100"/>
    </row>
    <row r="473" spans="2:16" x14ac:dyDescent="0.3">
      <c r="B473" s="108">
        <v>467</v>
      </c>
      <c r="C473" s="104"/>
      <c r="D473" s="105"/>
      <c r="E473" s="105"/>
      <c r="F473" s="105"/>
      <c r="G473" s="105"/>
      <c r="H473" s="194"/>
      <c r="I473" s="195"/>
      <c r="J473" s="195"/>
      <c r="K473" s="97"/>
      <c r="L473" s="98"/>
      <c r="M473" s="98"/>
      <c r="N473" s="98"/>
      <c r="O473" s="98"/>
      <c r="P473" s="100"/>
    </row>
    <row r="474" spans="2:16" x14ac:dyDescent="0.3">
      <c r="B474" s="108">
        <v>468</v>
      </c>
      <c r="C474" s="104"/>
      <c r="D474" s="105"/>
      <c r="E474" s="105"/>
      <c r="F474" s="105"/>
      <c r="G474" s="105"/>
      <c r="H474" s="194"/>
      <c r="I474" s="195"/>
      <c r="J474" s="195"/>
      <c r="K474" s="97"/>
      <c r="L474" s="98"/>
      <c r="M474" s="98"/>
      <c r="N474" s="98"/>
      <c r="O474" s="98"/>
      <c r="P474" s="100"/>
    </row>
    <row r="475" spans="2:16" x14ac:dyDescent="0.3">
      <c r="B475" s="108">
        <v>469</v>
      </c>
      <c r="C475" s="104"/>
      <c r="D475" s="105"/>
      <c r="E475" s="105"/>
      <c r="F475" s="105"/>
      <c r="G475" s="105"/>
      <c r="H475" s="194"/>
      <c r="I475" s="195"/>
      <c r="J475" s="195"/>
      <c r="K475" s="97"/>
      <c r="L475" s="98"/>
      <c r="M475" s="98"/>
      <c r="N475" s="98"/>
      <c r="O475" s="98"/>
      <c r="P475" s="100"/>
    </row>
    <row r="476" spans="2:16" x14ac:dyDescent="0.3">
      <c r="B476" s="108">
        <v>470</v>
      </c>
      <c r="C476" s="104"/>
      <c r="D476" s="105"/>
      <c r="E476" s="105"/>
      <c r="F476" s="105"/>
      <c r="G476" s="105"/>
      <c r="H476" s="194"/>
      <c r="I476" s="195"/>
      <c r="J476" s="195"/>
      <c r="K476" s="97"/>
      <c r="L476" s="98"/>
      <c r="M476" s="98"/>
      <c r="N476" s="98"/>
      <c r="O476" s="98"/>
      <c r="P476" s="100"/>
    </row>
    <row r="477" spans="2:16" x14ac:dyDescent="0.3">
      <c r="B477" s="108">
        <v>471</v>
      </c>
      <c r="C477" s="104"/>
      <c r="D477" s="105"/>
      <c r="E477" s="105"/>
      <c r="F477" s="105"/>
      <c r="G477" s="105"/>
      <c r="H477" s="194"/>
      <c r="I477" s="195"/>
      <c r="J477" s="195"/>
      <c r="K477" s="97"/>
      <c r="L477" s="98"/>
      <c r="M477" s="98"/>
      <c r="N477" s="98"/>
      <c r="O477" s="98"/>
      <c r="P477" s="100"/>
    </row>
    <row r="478" spans="2:16" x14ac:dyDescent="0.3">
      <c r="B478" s="108">
        <v>472</v>
      </c>
      <c r="C478" s="104"/>
      <c r="D478" s="105"/>
      <c r="E478" s="105"/>
      <c r="F478" s="105"/>
      <c r="G478" s="105"/>
      <c r="H478" s="194"/>
      <c r="I478" s="195"/>
      <c r="J478" s="195"/>
      <c r="K478" s="97"/>
      <c r="L478" s="98"/>
      <c r="M478" s="98"/>
      <c r="N478" s="98"/>
      <c r="O478" s="98"/>
      <c r="P478" s="100"/>
    </row>
    <row r="479" spans="2:16" x14ac:dyDescent="0.3">
      <c r="B479" s="108">
        <v>473</v>
      </c>
      <c r="C479" s="104"/>
      <c r="D479" s="105"/>
      <c r="E479" s="105"/>
      <c r="F479" s="105"/>
      <c r="G479" s="105"/>
      <c r="H479" s="194"/>
      <c r="I479" s="195"/>
      <c r="J479" s="195"/>
      <c r="K479" s="97"/>
      <c r="L479" s="98"/>
      <c r="M479" s="98"/>
      <c r="N479" s="98"/>
      <c r="O479" s="98"/>
      <c r="P479" s="100"/>
    </row>
    <row r="480" spans="2:16" x14ac:dyDescent="0.3">
      <c r="B480" s="108">
        <v>474</v>
      </c>
      <c r="C480" s="104"/>
      <c r="D480" s="105"/>
      <c r="E480" s="105"/>
      <c r="F480" s="105"/>
      <c r="G480" s="105"/>
      <c r="H480" s="194"/>
      <c r="I480" s="195"/>
      <c r="J480" s="195"/>
      <c r="K480" s="97"/>
      <c r="L480" s="98"/>
      <c r="M480" s="98"/>
      <c r="N480" s="98"/>
      <c r="O480" s="98"/>
      <c r="P480" s="100"/>
    </row>
    <row r="481" spans="2:16" x14ac:dyDescent="0.3">
      <c r="B481" s="108">
        <v>475</v>
      </c>
      <c r="C481" s="104"/>
      <c r="D481" s="105"/>
      <c r="E481" s="105"/>
      <c r="F481" s="105"/>
      <c r="G481" s="105"/>
      <c r="H481" s="194"/>
      <c r="I481" s="195"/>
      <c r="J481" s="195"/>
      <c r="K481" s="97"/>
      <c r="L481" s="98"/>
      <c r="M481" s="98"/>
      <c r="N481" s="98"/>
      <c r="O481" s="98"/>
      <c r="P481" s="100"/>
    </row>
    <row r="482" spans="2:16" x14ac:dyDescent="0.3">
      <c r="B482" s="108">
        <v>476</v>
      </c>
      <c r="C482" s="104"/>
      <c r="D482" s="105"/>
      <c r="E482" s="105"/>
      <c r="F482" s="105"/>
      <c r="G482" s="105"/>
      <c r="H482" s="194"/>
      <c r="I482" s="195"/>
      <c r="J482" s="195"/>
      <c r="K482" s="97"/>
      <c r="L482" s="98"/>
      <c r="M482" s="98"/>
      <c r="N482" s="98"/>
      <c r="O482" s="98"/>
      <c r="P482" s="100"/>
    </row>
    <row r="483" spans="2:16" x14ac:dyDescent="0.3">
      <c r="B483" s="108">
        <v>477</v>
      </c>
      <c r="C483" s="104"/>
      <c r="D483" s="105"/>
      <c r="E483" s="105"/>
      <c r="F483" s="105"/>
      <c r="G483" s="105"/>
      <c r="H483" s="194"/>
      <c r="I483" s="195"/>
      <c r="J483" s="195"/>
      <c r="K483" s="97"/>
      <c r="L483" s="98"/>
      <c r="M483" s="98"/>
      <c r="N483" s="98"/>
      <c r="O483" s="98"/>
      <c r="P483" s="100"/>
    </row>
    <row r="484" spans="2:16" x14ac:dyDescent="0.3">
      <c r="B484" s="108">
        <v>478</v>
      </c>
      <c r="C484" s="104"/>
      <c r="D484" s="105"/>
      <c r="E484" s="105"/>
      <c r="F484" s="105"/>
      <c r="G484" s="105"/>
      <c r="H484" s="194"/>
      <c r="I484" s="195"/>
      <c r="J484" s="195"/>
      <c r="K484" s="97"/>
      <c r="L484" s="98"/>
      <c r="M484" s="98"/>
      <c r="N484" s="98"/>
      <c r="O484" s="98"/>
      <c r="P484" s="100"/>
    </row>
    <row r="485" spans="2:16" x14ac:dyDescent="0.3">
      <c r="B485" s="108">
        <v>479</v>
      </c>
      <c r="C485" s="104"/>
      <c r="D485" s="105"/>
      <c r="E485" s="105"/>
      <c r="F485" s="105"/>
      <c r="G485" s="105"/>
      <c r="H485" s="194"/>
      <c r="I485" s="195"/>
      <c r="J485" s="195"/>
      <c r="K485" s="97"/>
      <c r="L485" s="98"/>
      <c r="M485" s="98"/>
      <c r="N485" s="98"/>
      <c r="O485" s="98"/>
      <c r="P485" s="100"/>
    </row>
    <row r="486" spans="2:16" x14ac:dyDescent="0.3">
      <c r="B486" s="108">
        <v>480</v>
      </c>
      <c r="C486" s="104"/>
      <c r="D486" s="105"/>
      <c r="E486" s="105"/>
      <c r="F486" s="105"/>
      <c r="G486" s="105"/>
      <c r="H486" s="194"/>
      <c r="I486" s="195"/>
      <c r="J486" s="195"/>
      <c r="K486" s="97"/>
      <c r="L486" s="98"/>
      <c r="M486" s="98"/>
      <c r="N486" s="98"/>
      <c r="O486" s="98"/>
      <c r="P486" s="100"/>
    </row>
    <row r="487" spans="2:16" x14ac:dyDescent="0.3">
      <c r="B487" s="108">
        <v>481</v>
      </c>
      <c r="C487" s="104"/>
      <c r="D487" s="105"/>
      <c r="E487" s="105"/>
      <c r="F487" s="105"/>
      <c r="G487" s="105"/>
      <c r="H487" s="194"/>
      <c r="I487" s="195"/>
      <c r="J487" s="195"/>
      <c r="K487" s="97"/>
      <c r="L487" s="98"/>
      <c r="M487" s="98"/>
      <c r="N487" s="98"/>
      <c r="O487" s="98"/>
      <c r="P487" s="100"/>
    </row>
    <row r="488" spans="2:16" x14ac:dyDescent="0.3">
      <c r="B488" s="108">
        <v>482</v>
      </c>
      <c r="C488" s="104"/>
      <c r="D488" s="105"/>
      <c r="E488" s="105"/>
      <c r="F488" s="105"/>
      <c r="G488" s="105"/>
      <c r="H488" s="194"/>
      <c r="I488" s="195"/>
      <c r="J488" s="195"/>
      <c r="K488" s="97"/>
      <c r="L488" s="98"/>
      <c r="M488" s="98"/>
      <c r="N488" s="98"/>
      <c r="O488" s="98"/>
      <c r="P488" s="100"/>
    </row>
    <row r="489" spans="2:16" x14ac:dyDescent="0.3">
      <c r="B489" s="108">
        <v>483</v>
      </c>
      <c r="C489" s="104"/>
      <c r="D489" s="105"/>
      <c r="E489" s="105"/>
      <c r="F489" s="105"/>
      <c r="G489" s="105"/>
      <c r="H489" s="194"/>
      <c r="I489" s="195"/>
      <c r="J489" s="195"/>
      <c r="K489" s="97"/>
      <c r="L489" s="98"/>
      <c r="M489" s="98"/>
      <c r="N489" s="98"/>
      <c r="O489" s="98"/>
      <c r="P489" s="100"/>
    </row>
    <row r="490" spans="2:16" x14ac:dyDescent="0.3">
      <c r="B490" s="108">
        <v>484</v>
      </c>
      <c r="C490" s="104"/>
      <c r="D490" s="105"/>
      <c r="E490" s="105"/>
      <c r="F490" s="105"/>
      <c r="G490" s="105"/>
      <c r="H490" s="194"/>
      <c r="I490" s="195"/>
      <c r="J490" s="195"/>
      <c r="K490" s="97"/>
      <c r="L490" s="98"/>
      <c r="M490" s="98"/>
      <c r="N490" s="98"/>
      <c r="O490" s="98"/>
      <c r="P490" s="100"/>
    </row>
    <row r="491" spans="2:16" x14ac:dyDescent="0.3">
      <c r="B491" s="108">
        <v>485</v>
      </c>
      <c r="C491" s="104"/>
      <c r="D491" s="105"/>
      <c r="E491" s="105"/>
      <c r="F491" s="105"/>
      <c r="G491" s="105"/>
      <c r="H491" s="194"/>
      <c r="I491" s="195"/>
      <c r="J491" s="195"/>
      <c r="K491" s="97"/>
      <c r="L491" s="98"/>
      <c r="M491" s="98"/>
      <c r="N491" s="98"/>
      <c r="O491" s="98"/>
      <c r="P491" s="100"/>
    </row>
    <row r="492" spans="2:16" x14ac:dyDescent="0.3">
      <c r="B492" s="108">
        <v>486</v>
      </c>
      <c r="C492" s="104"/>
      <c r="D492" s="105"/>
      <c r="E492" s="105"/>
      <c r="F492" s="105"/>
      <c r="G492" s="105"/>
      <c r="H492" s="194"/>
      <c r="I492" s="195"/>
      <c r="J492" s="195"/>
      <c r="K492" s="97"/>
      <c r="L492" s="98"/>
      <c r="M492" s="98"/>
      <c r="N492" s="98"/>
      <c r="O492" s="98"/>
      <c r="P492" s="100"/>
    </row>
    <row r="493" spans="2:16" x14ac:dyDescent="0.3">
      <c r="B493" s="108">
        <v>487</v>
      </c>
      <c r="C493" s="104"/>
      <c r="D493" s="105"/>
      <c r="E493" s="105"/>
      <c r="F493" s="105"/>
      <c r="G493" s="105"/>
      <c r="H493" s="194"/>
      <c r="I493" s="195"/>
      <c r="J493" s="195"/>
      <c r="K493" s="97"/>
      <c r="L493" s="98"/>
      <c r="M493" s="98"/>
      <c r="N493" s="98"/>
      <c r="O493" s="98"/>
      <c r="P493" s="100"/>
    </row>
    <row r="494" spans="2:16" x14ac:dyDescent="0.3">
      <c r="B494" s="108">
        <v>488</v>
      </c>
      <c r="C494" s="104"/>
      <c r="D494" s="105"/>
      <c r="E494" s="105"/>
      <c r="F494" s="105"/>
      <c r="G494" s="105"/>
      <c r="H494" s="194"/>
      <c r="I494" s="195"/>
      <c r="J494" s="195"/>
      <c r="K494" s="97"/>
      <c r="L494" s="98"/>
      <c r="M494" s="98"/>
      <c r="N494" s="98"/>
      <c r="O494" s="98"/>
      <c r="P494" s="100"/>
    </row>
    <row r="495" spans="2:16" x14ac:dyDescent="0.3">
      <c r="B495" s="108">
        <v>489</v>
      </c>
      <c r="C495" s="104"/>
      <c r="D495" s="105"/>
      <c r="E495" s="105"/>
      <c r="F495" s="105"/>
      <c r="G495" s="105"/>
      <c r="H495" s="194"/>
      <c r="I495" s="195"/>
      <c r="J495" s="195"/>
      <c r="K495" s="97"/>
      <c r="L495" s="98"/>
      <c r="M495" s="98"/>
      <c r="N495" s="98"/>
      <c r="O495" s="98"/>
      <c r="P495" s="100"/>
    </row>
    <row r="496" spans="2:16" x14ac:dyDescent="0.3">
      <c r="B496" s="108">
        <v>490</v>
      </c>
      <c r="C496" s="104"/>
      <c r="D496" s="105"/>
      <c r="E496" s="105"/>
      <c r="F496" s="105"/>
      <c r="G496" s="105"/>
      <c r="H496" s="194"/>
      <c r="I496" s="195"/>
      <c r="J496" s="195"/>
      <c r="K496" s="97"/>
      <c r="L496" s="98"/>
      <c r="M496" s="98"/>
      <c r="N496" s="98"/>
      <c r="O496" s="98"/>
      <c r="P496" s="100"/>
    </row>
    <row r="497" spans="2:16" x14ac:dyDescent="0.3">
      <c r="B497" s="108">
        <v>491</v>
      </c>
      <c r="C497" s="104"/>
      <c r="D497" s="105"/>
      <c r="E497" s="105"/>
      <c r="F497" s="105"/>
      <c r="G497" s="105"/>
      <c r="H497" s="194"/>
      <c r="I497" s="195"/>
      <c r="J497" s="195"/>
      <c r="K497" s="97"/>
      <c r="L497" s="98"/>
      <c r="M497" s="98"/>
      <c r="N497" s="98"/>
      <c r="O497" s="98"/>
      <c r="P497" s="100"/>
    </row>
    <row r="498" spans="2:16" x14ac:dyDescent="0.3">
      <c r="B498" s="108">
        <v>492</v>
      </c>
      <c r="C498" s="104"/>
      <c r="D498" s="105"/>
      <c r="E498" s="105"/>
      <c r="F498" s="105"/>
      <c r="G498" s="105"/>
      <c r="H498" s="194"/>
      <c r="I498" s="195"/>
      <c r="J498" s="195"/>
      <c r="K498" s="97"/>
      <c r="L498" s="98"/>
      <c r="M498" s="98"/>
      <c r="N498" s="98"/>
      <c r="O498" s="98"/>
      <c r="P498" s="100"/>
    </row>
    <row r="499" spans="2:16" x14ac:dyDescent="0.3">
      <c r="B499" s="108">
        <v>493</v>
      </c>
      <c r="C499" s="104"/>
      <c r="D499" s="105"/>
      <c r="E499" s="105"/>
      <c r="F499" s="105"/>
      <c r="G499" s="105"/>
      <c r="H499" s="194"/>
      <c r="I499" s="195"/>
      <c r="J499" s="195"/>
      <c r="K499" s="97"/>
      <c r="L499" s="98"/>
      <c r="M499" s="98"/>
      <c r="N499" s="98"/>
      <c r="O499" s="98"/>
      <c r="P499" s="100"/>
    </row>
    <row r="500" spans="2:16" x14ac:dyDescent="0.3">
      <c r="B500" s="108">
        <v>494</v>
      </c>
      <c r="C500" s="104"/>
      <c r="D500" s="105"/>
      <c r="E500" s="105"/>
      <c r="F500" s="105"/>
      <c r="G500" s="105"/>
      <c r="H500" s="194"/>
      <c r="I500" s="195"/>
      <c r="J500" s="195"/>
      <c r="K500" s="97"/>
      <c r="L500" s="98"/>
      <c r="M500" s="98"/>
      <c r="N500" s="98"/>
      <c r="O500" s="98"/>
      <c r="P500" s="100"/>
    </row>
    <row r="501" spans="2:16" x14ac:dyDescent="0.3">
      <c r="B501" s="108">
        <v>495</v>
      </c>
      <c r="C501" s="104"/>
      <c r="D501" s="105"/>
      <c r="E501" s="105"/>
      <c r="F501" s="105"/>
      <c r="G501" s="105"/>
      <c r="H501" s="194"/>
      <c r="I501" s="195"/>
      <c r="J501" s="195"/>
      <c r="K501" s="97"/>
      <c r="L501" s="98"/>
      <c r="M501" s="98"/>
      <c r="N501" s="98"/>
      <c r="O501" s="98"/>
      <c r="P501" s="100"/>
    </row>
    <row r="502" spans="2:16" x14ac:dyDescent="0.3">
      <c r="B502" s="108">
        <v>496</v>
      </c>
      <c r="C502" s="104"/>
      <c r="D502" s="105"/>
      <c r="E502" s="105"/>
      <c r="F502" s="105"/>
      <c r="G502" s="105"/>
      <c r="H502" s="194"/>
      <c r="I502" s="195"/>
      <c r="J502" s="195"/>
      <c r="K502" s="97"/>
      <c r="L502" s="98"/>
      <c r="M502" s="98"/>
      <c r="N502" s="98"/>
      <c r="O502" s="98"/>
      <c r="P502" s="100"/>
    </row>
    <row r="503" spans="2:16" x14ac:dyDescent="0.3">
      <c r="B503" s="108">
        <v>497</v>
      </c>
      <c r="C503" s="104"/>
      <c r="D503" s="105"/>
      <c r="E503" s="105"/>
      <c r="F503" s="105"/>
      <c r="G503" s="105"/>
      <c r="H503" s="194"/>
      <c r="I503" s="195"/>
      <c r="J503" s="195"/>
      <c r="K503" s="97"/>
      <c r="L503" s="98"/>
      <c r="M503" s="98"/>
      <c r="N503" s="98"/>
      <c r="O503" s="98"/>
      <c r="P503" s="100"/>
    </row>
    <row r="504" spans="2:16" x14ac:dyDescent="0.3">
      <c r="B504" s="108">
        <v>498</v>
      </c>
      <c r="C504" s="104"/>
      <c r="D504" s="105"/>
      <c r="E504" s="105"/>
      <c r="F504" s="105"/>
      <c r="G504" s="105"/>
      <c r="H504" s="194"/>
      <c r="I504" s="195"/>
      <c r="J504" s="195"/>
      <c r="K504" s="97"/>
      <c r="L504" s="98"/>
      <c r="M504" s="98"/>
      <c r="N504" s="98"/>
      <c r="O504" s="98"/>
      <c r="P504" s="100"/>
    </row>
    <row r="505" spans="2:16" x14ac:dyDescent="0.3">
      <c r="B505" s="108">
        <v>499</v>
      </c>
      <c r="C505" s="104"/>
      <c r="D505" s="105"/>
      <c r="E505" s="105"/>
      <c r="F505" s="105"/>
      <c r="G505" s="105"/>
      <c r="H505" s="194"/>
      <c r="I505" s="195"/>
      <c r="J505" s="195"/>
      <c r="K505" s="97"/>
      <c r="L505" s="98"/>
      <c r="M505" s="98"/>
      <c r="N505" s="98"/>
      <c r="O505" s="98"/>
      <c r="P505" s="100"/>
    </row>
    <row r="506" spans="2:16" x14ac:dyDescent="0.3">
      <c r="B506" s="108">
        <v>500</v>
      </c>
      <c r="C506" s="104"/>
      <c r="D506" s="105"/>
      <c r="E506" s="105"/>
      <c r="F506" s="105"/>
      <c r="G506" s="105"/>
      <c r="H506" s="194"/>
      <c r="I506" s="195"/>
      <c r="J506" s="195"/>
      <c r="K506" s="97"/>
      <c r="L506" s="98"/>
      <c r="M506" s="98"/>
      <c r="N506" s="98"/>
      <c r="O506" s="98"/>
      <c r="P506" s="100"/>
    </row>
    <row r="507" spans="2:16" x14ac:dyDescent="0.3">
      <c r="B507" s="108">
        <v>501</v>
      </c>
      <c r="C507" s="104"/>
      <c r="D507" s="105"/>
      <c r="E507" s="105"/>
      <c r="F507" s="105"/>
      <c r="G507" s="105"/>
      <c r="H507" s="194"/>
      <c r="I507" s="195"/>
      <c r="J507" s="195"/>
      <c r="K507" s="97"/>
      <c r="L507" s="98"/>
      <c r="M507" s="98"/>
      <c r="N507" s="98"/>
      <c r="O507" s="98"/>
      <c r="P507" s="100"/>
    </row>
    <row r="508" spans="2:16" x14ac:dyDescent="0.3">
      <c r="B508" s="108">
        <v>502</v>
      </c>
      <c r="C508" s="104"/>
      <c r="D508" s="105"/>
      <c r="E508" s="105"/>
      <c r="F508" s="105"/>
      <c r="G508" s="105"/>
      <c r="H508" s="194"/>
      <c r="I508" s="195"/>
      <c r="J508" s="195"/>
      <c r="K508" s="97"/>
      <c r="L508" s="98"/>
      <c r="M508" s="98"/>
      <c r="N508" s="98"/>
      <c r="O508" s="98"/>
      <c r="P508" s="100"/>
    </row>
    <row r="509" spans="2:16" x14ac:dyDescent="0.3">
      <c r="B509" s="108">
        <v>503</v>
      </c>
      <c r="C509" s="104"/>
      <c r="D509" s="105"/>
      <c r="E509" s="105"/>
      <c r="F509" s="105"/>
      <c r="G509" s="105"/>
      <c r="H509" s="194"/>
      <c r="I509" s="195"/>
      <c r="J509" s="195"/>
      <c r="K509" s="97"/>
      <c r="L509" s="98"/>
      <c r="M509" s="98"/>
      <c r="N509" s="98"/>
      <c r="O509" s="98"/>
      <c r="P509" s="100"/>
    </row>
    <row r="510" spans="2:16" x14ac:dyDescent="0.3">
      <c r="B510" s="108">
        <v>504</v>
      </c>
      <c r="C510" s="104"/>
      <c r="D510" s="105"/>
      <c r="E510" s="105"/>
      <c r="F510" s="105"/>
      <c r="G510" s="105"/>
      <c r="H510" s="194"/>
      <c r="I510" s="195"/>
      <c r="J510" s="195"/>
      <c r="K510" s="97"/>
      <c r="L510" s="98"/>
      <c r="M510" s="98"/>
      <c r="N510" s="98"/>
      <c r="O510" s="98"/>
      <c r="P510" s="100"/>
    </row>
    <row r="511" spans="2:16" x14ac:dyDescent="0.3">
      <c r="B511" s="108">
        <v>505</v>
      </c>
      <c r="C511" s="104"/>
      <c r="D511" s="105"/>
      <c r="E511" s="105"/>
      <c r="F511" s="105"/>
      <c r="G511" s="105"/>
      <c r="H511" s="194"/>
      <c r="I511" s="195"/>
      <c r="J511" s="195"/>
      <c r="K511" s="97"/>
      <c r="L511" s="98"/>
      <c r="M511" s="98"/>
      <c r="N511" s="98"/>
      <c r="O511" s="98"/>
      <c r="P511" s="100"/>
    </row>
    <row r="512" spans="2:16" x14ac:dyDescent="0.3">
      <c r="B512" s="108">
        <v>506</v>
      </c>
      <c r="C512" s="104"/>
      <c r="D512" s="105"/>
      <c r="E512" s="105"/>
      <c r="F512" s="105"/>
      <c r="G512" s="105"/>
      <c r="H512" s="194"/>
      <c r="I512" s="195"/>
      <c r="J512" s="195"/>
      <c r="K512" s="97"/>
      <c r="L512" s="98"/>
      <c r="M512" s="98"/>
      <c r="N512" s="98"/>
      <c r="O512" s="98"/>
      <c r="P512" s="100"/>
    </row>
    <row r="513" spans="2:16" x14ac:dyDescent="0.3">
      <c r="B513" s="108">
        <v>507</v>
      </c>
      <c r="C513" s="104"/>
      <c r="D513" s="105"/>
      <c r="E513" s="105"/>
      <c r="F513" s="105"/>
      <c r="G513" s="105"/>
      <c r="H513" s="194"/>
      <c r="I513" s="195"/>
      <c r="J513" s="195"/>
      <c r="K513" s="97"/>
      <c r="L513" s="98"/>
      <c r="M513" s="98"/>
      <c r="N513" s="98"/>
      <c r="O513" s="98"/>
      <c r="P513" s="100"/>
    </row>
    <row r="514" spans="2:16" x14ac:dyDescent="0.3">
      <c r="B514" s="108">
        <v>508</v>
      </c>
      <c r="C514" s="104"/>
      <c r="D514" s="105"/>
      <c r="E514" s="105"/>
      <c r="F514" s="105"/>
      <c r="G514" s="105"/>
      <c r="H514" s="194"/>
      <c r="I514" s="195"/>
      <c r="J514" s="195"/>
      <c r="K514" s="97"/>
      <c r="L514" s="98"/>
      <c r="M514" s="98"/>
      <c r="N514" s="98"/>
      <c r="O514" s="98"/>
      <c r="P514" s="100"/>
    </row>
    <row r="515" spans="2:16" x14ac:dyDescent="0.3">
      <c r="B515" s="108">
        <v>509</v>
      </c>
      <c r="C515" s="104"/>
      <c r="D515" s="105"/>
      <c r="E515" s="105"/>
      <c r="F515" s="105"/>
      <c r="G515" s="105"/>
      <c r="H515" s="194"/>
      <c r="I515" s="195"/>
      <c r="J515" s="195"/>
      <c r="K515" s="97"/>
      <c r="L515" s="98"/>
      <c r="M515" s="98"/>
      <c r="N515" s="98"/>
      <c r="O515" s="98"/>
      <c r="P515" s="100"/>
    </row>
    <row r="516" spans="2:16" x14ac:dyDescent="0.3">
      <c r="B516" s="108">
        <v>510</v>
      </c>
      <c r="C516" s="104"/>
      <c r="D516" s="105"/>
      <c r="E516" s="105"/>
      <c r="F516" s="105"/>
      <c r="G516" s="105"/>
      <c r="H516" s="194"/>
      <c r="I516" s="195"/>
      <c r="J516" s="195"/>
      <c r="K516" s="97"/>
      <c r="L516" s="98"/>
      <c r="M516" s="98"/>
      <c r="N516" s="98"/>
      <c r="O516" s="98"/>
      <c r="P516" s="100"/>
    </row>
    <row r="517" spans="2:16" x14ac:dyDescent="0.3">
      <c r="B517" s="108">
        <v>511</v>
      </c>
      <c r="C517" s="104"/>
      <c r="D517" s="105"/>
      <c r="E517" s="105"/>
      <c r="F517" s="105"/>
      <c r="G517" s="105"/>
      <c r="H517" s="194"/>
      <c r="I517" s="195"/>
      <c r="J517" s="195"/>
      <c r="K517" s="97"/>
      <c r="L517" s="98"/>
      <c r="M517" s="98"/>
      <c r="N517" s="98"/>
      <c r="O517" s="98"/>
      <c r="P517" s="100"/>
    </row>
    <row r="518" spans="2:16" x14ac:dyDescent="0.3">
      <c r="B518" s="108">
        <v>512</v>
      </c>
      <c r="C518" s="104"/>
      <c r="D518" s="105"/>
      <c r="E518" s="105"/>
      <c r="F518" s="105"/>
      <c r="G518" s="105"/>
      <c r="H518" s="194"/>
      <c r="I518" s="195"/>
      <c r="J518" s="195"/>
      <c r="K518" s="97"/>
      <c r="L518" s="98"/>
      <c r="M518" s="98"/>
      <c r="N518" s="98"/>
      <c r="O518" s="98"/>
      <c r="P518" s="100"/>
    </row>
    <row r="519" spans="2:16" x14ac:dyDescent="0.3">
      <c r="B519" s="108">
        <v>513</v>
      </c>
      <c r="C519" s="104"/>
      <c r="D519" s="105"/>
      <c r="E519" s="105"/>
      <c r="F519" s="105"/>
      <c r="G519" s="105"/>
      <c r="H519" s="194"/>
      <c r="I519" s="195"/>
      <c r="J519" s="195"/>
      <c r="K519" s="97"/>
      <c r="L519" s="98"/>
      <c r="M519" s="98"/>
      <c r="N519" s="98"/>
      <c r="O519" s="98"/>
      <c r="P519" s="100"/>
    </row>
    <row r="520" spans="2:16" x14ac:dyDescent="0.3">
      <c r="B520" s="108">
        <v>514</v>
      </c>
      <c r="C520" s="104"/>
      <c r="D520" s="105"/>
      <c r="E520" s="105"/>
      <c r="F520" s="105"/>
      <c r="G520" s="105"/>
      <c r="H520" s="194"/>
      <c r="I520" s="195"/>
      <c r="J520" s="195"/>
      <c r="K520" s="97"/>
      <c r="L520" s="98"/>
      <c r="M520" s="98"/>
      <c r="N520" s="98"/>
      <c r="O520" s="98"/>
      <c r="P520" s="100"/>
    </row>
    <row r="521" spans="2:16" x14ac:dyDescent="0.3">
      <c r="B521" s="108">
        <v>515</v>
      </c>
      <c r="C521" s="104"/>
      <c r="D521" s="105"/>
      <c r="E521" s="105"/>
      <c r="F521" s="105"/>
      <c r="G521" s="105"/>
      <c r="H521" s="194"/>
      <c r="I521" s="195"/>
      <c r="J521" s="195"/>
      <c r="K521" s="97"/>
      <c r="L521" s="98"/>
      <c r="M521" s="98"/>
      <c r="N521" s="98"/>
      <c r="O521" s="98"/>
      <c r="P521" s="100"/>
    </row>
    <row r="522" spans="2:16" x14ac:dyDescent="0.3">
      <c r="B522" s="108">
        <v>516</v>
      </c>
      <c r="C522" s="104"/>
      <c r="D522" s="105"/>
      <c r="E522" s="105"/>
      <c r="F522" s="105"/>
      <c r="G522" s="105"/>
      <c r="H522" s="194"/>
      <c r="I522" s="195"/>
      <c r="J522" s="195"/>
      <c r="K522" s="97"/>
      <c r="L522" s="98"/>
      <c r="M522" s="98"/>
      <c r="N522" s="98"/>
      <c r="O522" s="98"/>
      <c r="P522" s="100"/>
    </row>
    <row r="523" spans="2:16" x14ac:dyDescent="0.3">
      <c r="B523" s="108">
        <v>517</v>
      </c>
      <c r="C523" s="104"/>
      <c r="D523" s="105"/>
      <c r="E523" s="105"/>
      <c r="F523" s="105"/>
      <c r="G523" s="105"/>
      <c r="H523" s="194"/>
      <c r="I523" s="195"/>
      <c r="J523" s="195"/>
      <c r="K523" s="97"/>
      <c r="L523" s="98"/>
      <c r="M523" s="98"/>
      <c r="N523" s="98"/>
      <c r="O523" s="98"/>
      <c r="P523" s="100"/>
    </row>
    <row r="524" spans="2:16" x14ac:dyDescent="0.3">
      <c r="B524" s="108">
        <v>518</v>
      </c>
      <c r="C524" s="104"/>
      <c r="D524" s="105"/>
      <c r="E524" s="105"/>
      <c r="F524" s="105"/>
      <c r="G524" s="105"/>
      <c r="H524" s="194"/>
      <c r="I524" s="195"/>
      <c r="J524" s="195"/>
      <c r="K524" s="97"/>
      <c r="L524" s="98"/>
      <c r="M524" s="98"/>
      <c r="N524" s="98"/>
      <c r="O524" s="98"/>
      <c r="P524" s="100"/>
    </row>
    <row r="525" spans="2:16" x14ac:dyDescent="0.3">
      <c r="B525" s="108">
        <v>519</v>
      </c>
      <c r="C525" s="104"/>
      <c r="D525" s="105"/>
      <c r="E525" s="105"/>
      <c r="F525" s="105"/>
      <c r="G525" s="105"/>
      <c r="H525" s="194"/>
      <c r="I525" s="195"/>
      <c r="J525" s="195"/>
      <c r="K525" s="97"/>
      <c r="L525" s="98"/>
      <c r="M525" s="98"/>
      <c r="N525" s="98"/>
      <c r="O525" s="98"/>
      <c r="P525" s="100"/>
    </row>
    <row r="526" spans="2:16" x14ac:dyDescent="0.3">
      <c r="B526" s="108">
        <v>520</v>
      </c>
      <c r="C526" s="104"/>
      <c r="D526" s="105"/>
      <c r="E526" s="105"/>
      <c r="F526" s="105"/>
      <c r="G526" s="105"/>
      <c r="H526" s="194"/>
      <c r="I526" s="195"/>
      <c r="J526" s="195"/>
      <c r="K526" s="97"/>
      <c r="L526" s="98"/>
      <c r="M526" s="98"/>
      <c r="N526" s="98"/>
      <c r="O526" s="98"/>
      <c r="P526" s="100"/>
    </row>
    <row r="527" spans="2:16" x14ac:dyDescent="0.3">
      <c r="B527" s="108">
        <v>521</v>
      </c>
      <c r="C527" s="104"/>
      <c r="D527" s="105"/>
      <c r="E527" s="105"/>
      <c r="F527" s="105"/>
      <c r="G527" s="105"/>
      <c r="H527" s="194"/>
      <c r="I527" s="195"/>
      <c r="J527" s="195"/>
      <c r="K527" s="97"/>
      <c r="L527" s="98"/>
      <c r="M527" s="98"/>
      <c r="N527" s="98"/>
      <c r="O527" s="98"/>
      <c r="P527" s="100"/>
    </row>
    <row r="528" spans="2:16" x14ac:dyDescent="0.3">
      <c r="B528" s="108">
        <v>522</v>
      </c>
      <c r="C528" s="104"/>
      <c r="D528" s="105"/>
      <c r="E528" s="105"/>
      <c r="F528" s="105"/>
      <c r="G528" s="105"/>
      <c r="H528" s="194"/>
      <c r="I528" s="195"/>
      <c r="J528" s="195"/>
      <c r="K528" s="97"/>
      <c r="L528" s="98"/>
      <c r="M528" s="98"/>
      <c r="N528" s="98"/>
      <c r="O528" s="98"/>
      <c r="P528" s="100"/>
    </row>
    <row r="529" spans="2:16" x14ac:dyDescent="0.3">
      <c r="B529" s="108">
        <v>523</v>
      </c>
      <c r="C529" s="104"/>
      <c r="D529" s="105"/>
      <c r="E529" s="105"/>
      <c r="F529" s="105"/>
      <c r="G529" s="105"/>
      <c r="H529" s="194"/>
      <c r="I529" s="195"/>
      <c r="J529" s="195"/>
      <c r="K529" s="97"/>
      <c r="L529" s="98"/>
      <c r="M529" s="98"/>
      <c r="N529" s="98"/>
      <c r="O529" s="98"/>
      <c r="P529" s="100"/>
    </row>
    <row r="530" spans="2:16" x14ac:dyDescent="0.3">
      <c r="B530" s="108">
        <v>524</v>
      </c>
      <c r="C530" s="104"/>
      <c r="D530" s="105"/>
      <c r="E530" s="105"/>
      <c r="F530" s="105"/>
      <c r="G530" s="105"/>
      <c r="H530" s="194"/>
      <c r="I530" s="195"/>
      <c r="J530" s="195"/>
      <c r="K530" s="97"/>
      <c r="L530" s="98"/>
      <c r="M530" s="98"/>
      <c r="N530" s="98"/>
      <c r="O530" s="98"/>
      <c r="P530" s="100"/>
    </row>
    <row r="531" spans="2:16" x14ac:dyDescent="0.3">
      <c r="B531" s="108">
        <v>525</v>
      </c>
      <c r="C531" s="104"/>
      <c r="D531" s="105"/>
      <c r="E531" s="105"/>
      <c r="F531" s="105"/>
      <c r="G531" s="105"/>
      <c r="H531" s="194"/>
      <c r="I531" s="195"/>
      <c r="J531" s="195"/>
      <c r="K531" s="97"/>
      <c r="L531" s="98"/>
      <c r="M531" s="98"/>
      <c r="N531" s="98"/>
      <c r="O531" s="98"/>
      <c r="P531" s="100"/>
    </row>
    <row r="532" spans="2:16" x14ac:dyDescent="0.3">
      <c r="B532" s="108">
        <v>526</v>
      </c>
      <c r="C532" s="104"/>
      <c r="D532" s="105"/>
      <c r="E532" s="105"/>
      <c r="F532" s="105"/>
      <c r="G532" s="105"/>
      <c r="H532" s="194"/>
      <c r="I532" s="195"/>
      <c r="J532" s="195"/>
      <c r="K532" s="97"/>
      <c r="L532" s="98"/>
      <c r="M532" s="98"/>
      <c r="N532" s="98"/>
      <c r="O532" s="98"/>
      <c r="P532" s="100"/>
    </row>
    <row r="533" spans="2:16" x14ac:dyDescent="0.3">
      <c r="B533" s="108">
        <v>527</v>
      </c>
      <c r="C533" s="104"/>
      <c r="D533" s="105"/>
      <c r="E533" s="105"/>
      <c r="F533" s="105"/>
      <c r="G533" s="105"/>
      <c r="H533" s="194"/>
      <c r="I533" s="195"/>
      <c r="J533" s="195"/>
      <c r="K533" s="97"/>
      <c r="L533" s="98"/>
      <c r="M533" s="98"/>
      <c r="N533" s="98"/>
      <c r="O533" s="98"/>
      <c r="P533" s="100"/>
    </row>
    <row r="534" spans="2:16" x14ac:dyDescent="0.3">
      <c r="B534" s="108">
        <v>528</v>
      </c>
      <c r="C534" s="104"/>
      <c r="D534" s="105"/>
      <c r="E534" s="105"/>
      <c r="F534" s="105"/>
      <c r="G534" s="105"/>
      <c r="H534" s="194"/>
      <c r="I534" s="195"/>
      <c r="J534" s="195"/>
      <c r="K534" s="97"/>
      <c r="L534" s="98"/>
      <c r="M534" s="98"/>
      <c r="N534" s="98"/>
      <c r="O534" s="98"/>
      <c r="P534" s="100"/>
    </row>
    <row r="535" spans="2:16" x14ac:dyDescent="0.3">
      <c r="B535" s="108">
        <v>529</v>
      </c>
      <c r="C535" s="104"/>
      <c r="D535" s="105"/>
      <c r="E535" s="105"/>
      <c r="F535" s="105"/>
      <c r="G535" s="105"/>
      <c r="H535" s="194"/>
      <c r="I535" s="195"/>
      <c r="J535" s="195"/>
      <c r="K535" s="97"/>
      <c r="L535" s="98"/>
      <c r="M535" s="98"/>
      <c r="N535" s="98"/>
      <c r="O535" s="98"/>
      <c r="P535" s="100"/>
    </row>
    <row r="536" spans="2:16" x14ac:dyDescent="0.3">
      <c r="B536" s="108">
        <v>530</v>
      </c>
      <c r="C536" s="104"/>
      <c r="D536" s="105"/>
      <c r="E536" s="105"/>
      <c r="F536" s="105"/>
      <c r="G536" s="105"/>
      <c r="H536" s="194"/>
      <c r="I536" s="195"/>
      <c r="J536" s="195"/>
      <c r="K536" s="97"/>
      <c r="L536" s="98"/>
      <c r="M536" s="98"/>
      <c r="N536" s="98"/>
      <c r="O536" s="98"/>
      <c r="P536" s="100"/>
    </row>
    <row r="537" spans="2:16" x14ac:dyDescent="0.3">
      <c r="B537" s="108">
        <v>531</v>
      </c>
      <c r="C537" s="104"/>
      <c r="D537" s="105"/>
      <c r="E537" s="105"/>
      <c r="F537" s="105"/>
      <c r="G537" s="105"/>
      <c r="H537" s="194"/>
      <c r="I537" s="195"/>
      <c r="J537" s="195"/>
      <c r="K537" s="97"/>
      <c r="L537" s="98"/>
      <c r="M537" s="98"/>
      <c r="N537" s="98"/>
      <c r="O537" s="98"/>
      <c r="P537" s="100"/>
    </row>
    <row r="538" spans="2:16" x14ac:dyDescent="0.3">
      <c r="B538" s="108">
        <v>532</v>
      </c>
      <c r="C538" s="104"/>
      <c r="D538" s="105"/>
      <c r="E538" s="105"/>
      <c r="F538" s="105"/>
      <c r="G538" s="105"/>
      <c r="H538" s="194"/>
      <c r="I538" s="195"/>
      <c r="J538" s="195"/>
      <c r="K538" s="97"/>
      <c r="L538" s="98"/>
      <c r="M538" s="98"/>
      <c r="N538" s="98"/>
      <c r="O538" s="98"/>
      <c r="P538" s="100"/>
    </row>
    <row r="539" spans="2:16" x14ac:dyDescent="0.3">
      <c r="B539" s="108">
        <v>533</v>
      </c>
      <c r="C539" s="104"/>
      <c r="D539" s="105"/>
      <c r="E539" s="105"/>
      <c r="F539" s="105"/>
      <c r="G539" s="105"/>
      <c r="H539" s="194"/>
      <c r="I539" s="195"/>
      <c r="J539" s="195"/>
      <c r="K539" s="97"/>
      <c r="L539" s="98"/>
      <c r="M539" s="98"/>
      <c r="N539" s="98"/>
      <c r="O539" s="98"/>
      <c r="P539" s="100"/>
    </row>
    <row r="540" spans="2:16" x14ac:dyDescent="0.3">
      <c r="B540" s="108">
        <v>534</v>
      </c>
      <c r="C540" s="104"/>
      <c r="D540" s="105"/>
      <c r="E540" s="105"/>
      <c r="F540" s="105"/>
      <c r="G540" s="105"/>
      <c r="H540" s="194"/>
      <c r="I540" s="195"/>
      <c r="J540" s="195"/>
      <c r="K540" s="97"/>
      <c r="L540" s="98"/>
      <c r="M540" s="98"/>
      <c r="N540" s="98"/>
      <c r="O540" s="98"/>
      <c r="P540" s="100"/>
    </row>
    <row r="541" spans="2:16" x14ac:dyDescent="0.3">
      <c r="B541" s="108">
        <v>535</v>
      </c>
      <c r="C541" s="104"/>
      <c r="D541" s="105"/>
      <c r="E541" s="105"/>
      <c r="F541" s="105"/>
      <c r="G541" s="105"/>
      <c r="H541" s="194"/>
      <c r="I541" s="195"/>
      <c r="J541" s="195"/>
      <c r="K541" s="97"/>
      <c r="L541" s="98"/>
      <c r="M541" s="98"/>
      <c r="N541" s="98"/>
      <c r="O541" s="98"/>
      <c r="P541" s="100"/>
    </row>
    <row r="542" spans="2:16" x14ac:dyDescent="0.3">
      <c r="B542" s="108">
        <v>536</v>
      </c>
      <c r="C542" s="104"/>
      <c r="D542" s="105"/>
      <c r="E542" s="105"/>
      <c r="F542" s="105"/>
      <c r="G542" s="105"/>
      <c r="H542" s="194"/>
      <c r="I542" s="195"/>
      <c r="J542" s="195"/>
      <c r="K542" s="97"/>
      <c r="L542" s="98"/>
      <c r="M542" s="98"/>
      <c r="N542" s="98"/>
      <c r="O542" s="98"/>
      <c r="P542" s="100"/>
    </row>
    <row r="543" spans="2:16" x14ac:dyDescent="0.3">
      <c r="B543" s="108">
        <v>537</v>
      </c>
      <c r="C543" s="104"/>
      <c r="D543" s="105"/>
      <c r="E543" s="105"/>
      <c r="F543" s="105"/>
      <c r="G543" s="105"/>
      <c r="H543" s="194"/>
      <c r="I543" s="195"/>
      <c r="J543" s="195"/>
      <c r="K543" s="97"/>
      <c r="L543" s="98"/>
      <c r="M543" s="98"/>
      <c r="N543" s="98"/>
      <c r="O543" s="98"/>
      <c r="P543" s="100"/>
    </row>
    <row r="544" spans="2:16" x14ac:dyDescent="0.3">
      <c r="B544" s="108">
        <v>538</v>
      </c>
      <c r="C544" s="104"/>
      <c r="D544" s="105"/>
      <c r="E544" s="105"/>
      <c r="F544" s="105"/>
      <c r="G544" s="105"/>
      <c r="H544" s="194"/>
      <c r="I544" s="195"/>
      <c r="J544" s="195"/>
      <c r="K544" s="97"/>
      <c r="L544" s="98"/>
      <c r="M544" s="98"/>
      <c r="N544" s="98"/>
      <c r="O544" s="98"/>
      <c r="P544" s="100"/>
    </row>
    <row r="545" spans="2:16" x14ac:dyDescent="0.3">
      <c r="B545" s="108">
        <v>539</v>
      </c>
      <c r="C545" s="104"/>
      <c r="D545" s="105"/>
      <c r="E545" s="105"/>
      <c r="F545" s="105"/>
      <c r="G545" s="105"/>
      <c r="H545" s="194"/>
      <c r="I545" s="195"/>
      <c r="J545" s="195"/>
      <c r="K545" s="97"/>
      <c r="L545" s="98"/>
      <c r="M545" s="98"/>
      <c r="N545" s="98"/>
      <c r="O545" s="98"/>
      <c r="P545" s="100"/>
    </row>
    <row r="546" spans="2:16" x14ac:dyDescent="0.3">
      <c r="B546" s="108">
        <v>540</v>
      </c>
      <c r="C546" s="104"/>
      <c r="D546" s="105"/>
      <c r="E546" s="105"/>
      <c r="F546" s="105"/>
      <c r="G546" s="105"/>
      <c r="H546" s="194"/>
      <c r="I546" s="195"/>
      <c r="J546" s="195"/>
      <c r="K546" s="97"/>
      <c r="L546" s="98"/>
      <c r="M546" s="98"/>
      <c r="N546" s="98"/>
      <c r="O546" s="98"/>
      <c r="P546" s="100"/>
    </row>
    <row r="547" spans="2:16" x14ac:dyDescent="0.3">
      <c r="B547" s="108">
        <v>541</v>
      </c>
      <c r="C547" s="104"/>
      <c r="D547" s="105"/>
      <c r="E547" s="105"/>
      <c r="F547" s="105"/>
      <c r="G547" s="105"/>
      <c r="H547" s="194"/>
      <c r="I547" s="195"/>
      <c r="J547" s="195"/>
      <c r="K547" s="97"/>
      <c r="L547" s="98"/>
      <c r="M547" s="98"/>
      <c r="N547" s="98"/>
      <c r="O547" s="98"/>
      <c r="P547" s="100"/>
    </row>
    <row r="548" spans="2:16" x14ac:dyDescent="0.3">
      <c r="B548" s="108">
        <v>542</v>
      </c>
      <c r="C548" s="104"/>
      <c r="D548" s="105"/>
      <c r="E548" s="105"/>
      <c r="F548" s="105"/>
      <c r="G548" s="105"/>
      <c r="H548" s="194"/>
      <c r="I548" s="195"/>
      <c r="J548" s="195"/>
      <c r="K548" s="97"/>
      <c r="L548" s="98"/>
      <c r="M548" s="98"/>
      <c r="N548" s="98"/>
      <c r="O548" s="98"/>
      <c r="P548" s="100"/>
    </row>
    <row r="549" spans="2:16" x14ac:dyDescent="0.3">
      <c r="B549" s="108">
        <v>543</v>
      </c>
      <c r="C549" s="104"/>
      <c r="D549" s="105"/>
      <c r="E549" s="105"/>
      <c r="F549" s="105"/>
      <c r="G549" s="105"/>
      <c r="H549" s="194"/>
      <c r="I549" s="195"/>
      <c r="J549" s="195"/>
      <c r="K549" s="97"/>
      <c r="L549" s="98"/>
      <c r="M549" s="98"/>
      <c r="N549" s="98"/>
      <c r="O549" s="98"/>
      <c r="P549" s="100"/>
    </row>
    <row r="550" spans="2:16" x14ac:dyDescent="0.3">
      <c r="B550" s="108">
        <v>544</v>
      </c>
      <c r="C550" s="104"/>
      <c r="D550" s="105"/>
      <c r="E550" s="105"/>
      <c r="F550" s="105"/>
      <c r="G550" s="105"/>
      <c r="H550" s="194"/>
      <c r="I550" s="195"/>
      <c r="J550" s="195"/>
      <c r="K550" s="97"/>
      <c r="L550" s="98"/>
      <c r="M550" s="98"/>
      <c r="N550" s="98"/>
      <c r="O550" s="98"/>
      <c r="P550" s="100"/>
    </row>
    <row r="551" spans="2:16" x14ac:dyDescent="0.3">
      <c r="B551" s="108">
        <v>545</v>
      </c>
      <c r="C551" s="104"/>
      <c r="D551" s="105"/>
      <c r="E551" s="105"/>
      <c r="F551" s="105"/>
      <c r="G551" s="105"/>
      <c r="H551" s="194"/>
      <c r="I551" s="195"/>
      <c r="J551" s="195"/>
      <c r="K551" s="97"/>
      <c r="L551" s="98"/>
      <c r="M551" s="98"/>
      <c r="N551" s="98"/>
      <c r="O551" s="98"/>
      <c r="P551" s="100"/>
    </row>
    <row r="552" spans="2:16" x14ac:dyDescent="0.3">
      <c r="B552" s="108">
        <v>546</v>
      </c>
      <c r="C552" s="104"/>
      <c r="D552" s="105"/>
      <c r="E552" s="105"/>
      <c r="F552" s="105"/>
      <c r="G552" s="105"/>
      <c r="H552" s="194"/>
      <c r="I552" s="195"/>
      <c r="J552" s="195"/>
      <c r="K552" s="97"/>
      <c r="L552" s="98"/>
      <c r="M552" s="98"/>
      <c r="N552" s="98"/>
      <c r="O552" s="98"/>
      <c r="P552" s="100"/>
    </row>
    <row r="553" spans="2:16" x14ac:dyDescent="0.3">
      <c r="B553" s="108">
        <v>547</v>
      </c>
      <c r="C553" s="104"/>
      <c r="D553" s="105"/>
      <c r="E553" s="105"/>
      <c r="F553" s="105"/>
      <c r="G553" s="105"/>
      <c r="H553" s="194"/>
      <c r="I553" s="195"/>
      <c r="J553" s="195"/>
      <c r="K553" s="97"/>
      <c r="L553" s="98"/>
      <c r="M553" s="98"/>
      <c r="N553" s="98"/>
      <c r="O553" s="98"/>
      <c r="P553" s="100"/>
    </row>
    <row r="554" spans="2:16" x14ac:dyDescent="0.3">
      <c r="B554" s="108">
        <v>548</v>
      </c>
      <c r="C554" s="104"/>
      <c r="D554" s="105"/>
      <c r="E554" s="105"/>
      <c r="F554" s="105"/>
      <c r="G554" s="105"/>
      <c r="H554" s="194"/>
      <c r="I554" s="195"/>
      <c r="J554" s="195"/>
      <c r="K554" s="97"/>
      <c r="L554" s="98"/>
      <c r="M554" s="98"/>
      <c r="N554" s="98"/>
      <c r="O554" s="98"/>
      <c r="P554" s="100"/>
    </row>
    <row r="555" spans="2:16" x14ac:dyDescent="0.3">
      <c r="B555" s="108">
        <v>549</v>
      </c>
      <c r="C555" s="104"/>
      <c r="D555" s="105"/>
      <c r="E555" s="105"/>
      <c r="F555" s="105"/>
      <c r="G555" s="105"/>
      <c r="H555" s="194"/>
      <c r="I555" s="195"/>
      <c r="J555" s="195"/>
      <c r="K555" s="97"/>
      <c r="L555" s="98"/>
      <c r="M555" s="98"/>
      <c r="N555" s="98"/>
      <c r="O555" s="98"/>
      <c r="P555" s="100"/>
    </row>
    <row r="556" spans="2:16" x14ac:dyDescent="0.3">
      <c r="B556" s="108">
        <v>550</v>
      </c>
      <c r="C556" s="104"/>
      <c r="D556" s="105"/>
      <c r="E556" s="105"/>
      <c r="F556" s="105"/>
      <c r="G556" s="105"/>
      <c r="H556" s="194"/>
      <c r="I556" s="195"/>
      <c r="J556" s="195"/>
      <c r="K556" s="97"/>
      <c r="L556" s="98"/>
      <c r="M556" s="98"/>
      <c r="N556" s="98"/>
      <c r="O556" s="98"/>
      <c r="P556" s="100"/>
    </row>
    <row r="557" spans="2:16" x14ac:dyDescent="0.3">
      <c r="B557" s="108">
        <v>551</v>
      </c>
      <c r="C557" s="104"/>
      <c r="D557" s="105"/>
      <c r="E557" s="105"/>
      <c r="F557" s="105"/>
      <c r="G557" s="105"/>
      <c r="H557" s="194"/>
      <c r="I557" s="195"/>
      <c r="J557" s="195"/>
      <c r="K557" s="97"/>
      <c r="L557" s="98"/>
      <c r="M557" s="98"/>
      <c r="N557" s="98"/>
      <c r="O557" s="98"/>
      <c r="P557" s="100"/>
    </row>
    <row r="558" spans="2:16" x14ac:dyDescent="0.3">
      <c r="B558" s="108">
        <v>552</v>
      </c>
      <c r="C558" s="104"/>
      <c r="D558" s="105"/>
      <c r="E558" s="105"/>
      <c r="F558" s="105"/>
      <c r="G558" s="105"/>
      <c r="H558" s="194"/>
      <c r="I558" s="195"/>
      <c r="J558" s="195"/>
      <c r="K558" s="97"/>
      <c r="L558" s="98"/>
      <c r="M558" s="98"/>
      <c r="N558" s="98"/>
      <c r="O558" s="98"/>
      <c r="P558" s="100"/>
    </row>
    <row r="559" spans="2:16" x14ac:dyDescent="0.3">
      <c r="B559" s="108">
        <v>553</v>
      </c>
      <c r="C559" s="104"/>
      <c r="D559" s="105"/>
      <c r="E559" s="105"/>
      <c r="F559" s="105"/>
      <c r="G559" s="105"/>
      <c r="H559" s="194"/>
      <c r="I559" s="195"/>
      <c r="J559" s="195"/>
      <c r="K559" s="97"/>
      <c r="L559" s="98"/>
      <c r="M559" s="98"/>
      <c r="N559" s="98"/>
      <c r="O559" s="98"/>
      <c r="P559" s="100"/>
    </row>
    <row r="560" spans="2:16" x14ac:dyDescent="0.3">
      <c r="B560" s="108">
        <v>554</v>
      </c>
      <c r="C560" s="104"/>
      <c r="D560" s="105"/>
      <c r="E560" s="105"/>
      <c r="F560" s="105"/>
      <c r="G560" s="105"/>
      <c r="H560" s="194"/>
      <c r="I560" s="195"/>
      <c r="J560" s="195"/>
      <c r="K560" s="97"/>
      <c r="L560" s="98"/>
      <c r="M560" s="98"/>
      <c r="N560" s="98"/>
      <c r="O560" s="98"/>
      <c r="P560" s="100"/>
    </row>
    <row r="561" spans="2:16" x14ac:dyDescent="0.3">
      <c r="B561" s="108">
        <v>555</v>
      </c>
      <c r="C561" s="104"/>
      <c r="D561" s="105"/>
      <c r="E561" s="105"/>
      <c r="F561" s="105"/>
      <c r="G561" s="105"/>
      <c r="H561" s="194"/>
      <c r="I561" s="195"/>
      <c r="J561" s="195"/>
      <c r="K561" s="97"/>
      <c r="L561" s="98"/>
      <c r="M561" s="98"/>
      <c r="N561" s="98"/>
      <c r="O561" s="98"/>
      <c r="P561" s="100"/>
    </row>
    <row r="562" spans="2:16" x14ac:dyDescent="0.3">
      <c r="B562" s="108">
        <v>556</v>
      </c>
      <c r="C562" s="104"/>
      <c r="D562" s="105"/>
      <c r="E562" s="105"/>
      <c r="F562" s="105"/>
      <c r="G562" s="105"/>
      <c r="H562" s="194"/>
      <c r="I562" s="195"/>
      <c r="J562" s="195"/>
      <c r="K562" s="97"/>
      <c r="L562" s="98"/>
      <c r="M562" s="98"/>
      <c r="N562" s="98"/>
      <c r="O562" s="98"/>
      <c r="P562" s="100"/>
    </row>
    <row r="563" spans="2:16" x14ac:dyDescent="0.3">
      <c r="B563" s="108">
        <v>557</v>
      </c>
      <c r="C563" s="104"/>
      <c r="D563" s="105"/>
      <c r="E563" s="105"/>
      <c r="F563" s="105"/>
      <c r="G563" s="105"/>
      <c r="H563" s="194"/>
      <c r="I563" s="195"/>
      <c r="J563" s="195"/>
      <c r="K563" s="97"/>
      <c r="L563" s="98"/>
      <c r="M563" s="98"/>
      <c r="N563" s="98"/>
      <c r="O563" s="98"/>
      <c r="P563" s="100"/>
    </row>
    <row r="564" spans="2:16" x14ac:dyDescent="0.3">
      <c r="B564" s="108">
        <v>558</v>
      </c>
      <c r="C564" s="104"/>
      <c r="D564" s="105"/>
      <c r="E564" s="105"/>
      <c r="F564" s="105"/>
      <c r="G564" s="105"/>
      <c r="H564" s="194"/>
      <c r="I564" s="195"/>
      <c r="J564" s="195"/>
      <c r="K564" s="97"/>
      <c r="L564" s="98"/>
      <c r="M564" s="98"/>
      <c r="N564" s="98"/>
      <c r="O564" s="98"/>
      <c r="P564" s="100"/>
    </row>
    <row r="565" spans="2:16" x14ac:dyDescent="0.3">
      <c r="B565" s="108">
        <v>559</v>
      </c>
      <c r="C565" s="104"/>
      <c r="D565" s="105"/>
      <c r="E565" s="105"/>
      <c r="F565" s="105"/>
      <c r="G565" s="105"/>
      <c r="H565" s="194"/>
      <c r="I565" s="195"/>
      <c r="J565" s="195"/>
      <c r="K565" s="97"/>
      <c r="L565" s="98"/>
      <c r="M565" s="98"/>
      <c r="N565" s="98"/>
      <c r="O565" s="98"/>
      <c r="P565" s="100"/>
    </row>
    <row r="566" spans="2:16" x14ac:dyDescent="0.3">
      <c r="B566" s="108">
        <v>560</v>
      </c>
      <c r="C566" s="104"/>
      <c r="D566" s="105"/>
      <c r="E566" s="105"/>
      <c r="F566" s="105"/>
      <c r="G566" s="105"/>
      <c r="H566" s="194"/>
      <c r="I566" s="195"/>
      <c r="J566" s="195"/>
      <c r="K566" s="97"/>
      <c r="L566" s="98"/>
      <c r="M566" s="98"/>
      <c r="N566" s="98"/>
      <c r="O566" s="98"/>
      <c r="P566" s="100"/>
    </row>
    <row r="567" spans="2:16" x14ac:dyDescent="0.3">
      <c r="B567" s="108">
        <v>561</v>
      </c>
      <c r="C567" s="104"/>
      <c r="D567" s="105"/>
      <c r="E567" s="105"/>
      <c r="F567" s="105"/>
      <c r="G567" s="105"/>
      <c r="H567" s="194"/>
      <c r="I567" s="195"/>
      <c r="J567" s="195"/>
      <c r="K567" s="97"/>
      <c r="L567" s="98"/>
      <c r="M567" s="98"/>
      <c r="N567" s="98"/>
      <c r="O567" s="98"/>
      <c r="P567" s="100"/>
    </row>
    <row r="568" spans="2:16" x14ac:dyDescent="0.3">
      <c r="B568" s="108">
        <v>562</v>
      </c>
      <c r="C568" s="104"/>
      <c r="D568" s="105"/>
      <c r="E568" s="105"/>
      <c r="F568" s="105"/>
      <c r="G568" s="105"/>
      <c r="H568" s="194"/>
      <c r="I568" s="195"/>
      <c r="J568" s="195"/>
      <c r="K568" s="97"/>
      <c r="L568" s="98"/>
      <c r="M568" s="98"/>
      <c r="N568" s="98"/>
      <c r="O568" s="98"/>
      <c r="P568" s="100"/>
    </row>
    <row r="569" spans="2:16" x14ac:dyDescent="0.3">
      <c r="B569" s="108">
        <v>563</v>
      </c>
      <c r="C569" s="104"/>
      <c r="D569" s="105"/>
      <c r="E569" s="105"/>
      <c r="F569" s="105"/>
      <c r="G569" s="105"/>
      <c r="H569" s="194"/>
      <c r="I569" s="195"/>
      <c r="J569" s="195"/>
      <c r="K569" s="97"/>
      <c r="L569" s="98"/>
      <c r="M569" s="98"/>
      <c r="N569" s="98"/>
      <c r="O569" s="98"/>
      <c r="P569" s="100"/>
    </row>
    <row r="570" spans="2:16" x14ac:dyDescent="0.3">
      <c r="B570" s="108">
        <v>564</v>
      </c>
      <c r="C570" s="104"/>
      <c r="D570" s="105"/>
      <c r="E570" s="105"/>
      <c r="F570" s="105"/>
      <c r="G570" s="105"/>
      <c r="H570" s="194"/>
      <c r="I570" s="195"/>
      <c r="J570" s="195"/>
      <c r="K570" s="97"/>
      <c r="L570" s="98"/>
      <c r="M570" s="98"/>
      <c r="N570" s="98"/>
      <c r="O570" s="98"/>
      <c r="P570" s="100"/>
    </row>
    <row r="571" spans="2:16" x14ac:dyDescent="0.3">
      <c r="B571" s="108">
        <v>565</v>
      </c>
      <c r="C571" s="104"/>
      <c r="D571" s="105"/>
      <c r="E571" s="105"/>
      <c r="F571" s="105"/>
      <c r="G571" s="105"/>
      <c r="H571" s="194"/>
      <c r="I571" s="195"/>
      <c r="J571" s="195"/>
      <c r="K571" s="97"/>
      <c r="L571" s="98"/>
      <c r="M571" s="98"/>
      <c r="N571" s="98"/>
      <c r="O571" s="98"/>
      <c r="P571" s="100"/>
    </row>
    <row r="572" spans="2:16" x14ac:dyDescent="0.3">
      <c r="B572" s="108">
        <v>566</v>
      </c>
      <c r="C572" s="104"/>
      <c r="D572" s="105"/>
      <c r="E572" s="105"/>
      <c r="F572" s="105"/>
      <c r="G572" s="105"/>
      <c r="H572" s="194"/>
      <c r="I572" s="195"/>
      <c r="J572" s="195"/>
      <c r="K572" s="97"/>
      <c r="L572" s="98"/>
      <c r="M572" s="98"/>
      <c r="N572" s="98"/>
      <c r="O572" s="98"/>
      <c r="P572" s="100"/>
    </row>
    <row r="573" spans="2:16" x14ac:dyDescent="0.3">
      <c r="B573" s="108">
        <v>567</v>
      </c>
      <c r="C573" s="104"/>
      <c r="D573" s="105"/>
      <c r="E573" s="105"/>
      <c r="F573" s="105"/>
      <c r="G573" s="105"/>
      <c r="H573" s="194"/>
      <c r="I573" s="195"/>
      <c r="J573" s="195"/>
      <c r="K573" s="97"/>
      <c r="L573" s="98"/>
      <c r="M573" s="98"/>
      <c r="N573" s="98"/>
      <c r="O573" s="98"/>
      <c r="P573" s="100"/>
    </row>
    <row r="574" spans="2:16" x14ac:dyDescent="0.3">
      <c r="B574" s="108">
        <v>568</v>
      </c>
      <c r="C574" s="104"/>
      <c r="D574" s="105"/>
      <c r="E574" s="105"/>
      <c r="F574" s="105"/>
      <c r="G574" s="105"/>
      <c r="H574" s="194"/>
      <c r="I574" s="195"/>
      <c r="J574" s="195"/>
      <c r="K574" s="97"/>
      <c r="L574" s="98"/>
      <c r="M574" s="98"/>
      <c r="N574" s="98"/>
      <c r="O574" s="98"/>
      <c r="P574" s="100"/>
    </row>
    <row r="575" spans="2:16" x14ac:dyDescent="0.3">
      <c r="B575" s="108">
        <v>569</v>
      </c>
      <c r="C575" s="104"/>
      <c r="D575" s="105"/>
      <c r="E575" s="105"/>
      <c r="F575" s="105"/>
      <c r="G575" s="105"/>
      <c r="H575" s="194"/>
      <c r="I575" s="195"/>
      <c r="J575" s="195"/>
      <c r="K575" s="97"/>
      <c r="L575" s="98"/>
      <c r="M575" s="98"/>
      <c r="N575" s="98"/>
      <c r="O575" s="98"/>
      <c r="P575" s="100"/>
    </row>
    <row r="576" spans="2:16" x14ac:dyDescent="0.3">
      <c r="B576" s="108">
        <v>570</v>
      </c>
      <c r="C576" s="104"/>
      <c r="D576" s="105"/>
      <c r="E576" s="105"/>
      <c r="F576" s="105"/>
      <c r="G576" s="105"/>
      <c r="H576" s="194"/>
      <c r="I576" s="195"/>
      <c r="J576" s="195"/>
      <c r="K576" s="97"/>
      <c r="L576" s="98"/>
      <c r="M576" s="98"/>
      <c r="N576" s="98"/>
      <c r="O576" s="98"/>
      <c r="P576" s="100"/>
    </row>
    <row r="577" spans="2:16" x14ac:dyDescent="0.3">
      <c r="B577" s="108">
        <v>571</v>
      </c>
      <c r="C577" s="104"/>
      <c r="D577" s="105"/>
      <c r="E577" s="105"/>
      <c r="F577" s="105"/>
      <c r="G577" s="105"/>
      <c r="H577" s="194"/>
      <c r="I577" s="195"/>
      <c r="J577" s="195"/>
      <c r="K577" s="97"/>
      <c r="L577" s="98"/>
      <c r="M577" s="98"/>
      <c r="N577" s="98"/>
      <c r="O577" s="98"/>
      <c r="P577" s="100"/>
    </row>
    <row r="578" spans="2:16" x14ac:dyDescent="0.3">
      <c r="B578" s="108">
        <v>572</v>
      </c>
      <c r="C578" s="104"/>
      <c r="D578" s="105"/>
      <c r="E578" s="105"/>
      <c r="F578" s="105"/>
      <c r="G578" s="105"/>
      <c r="H578" s="194"/>
      <c r="I578" s="195"/>
      <c r="J578" s="195"/>
      <c r="K578" s="97"/>
      <c r="L578" s="98"/>
      <c r="M578" s="98"/>
      <c r="N578" s="98"/>
      <c r="O578" s="98"/>
      <c r="P578" s="100"/>
    </row>
    <row r="579" spans="2:16" x14ac:dyDescent="0.3">
      <c r="B579" s="108">
        <v>573</v>
      </c>
      <c r="C579" s="104"/>
      <c r="D579" s="105"/>
      <c r="E579" s="105"/>
      <c r="F579" s="105"/>
      <c r="G579" s="105"/>
      <c r="H579" s="194"/>
      <c r="I579" s="195"/>
      <c r="J579" s="195"/>
      <c r="K579" s="97"/>
      <c r="L579" s="98"/>
      <c r="M579" s="98"/>
      <c r="N579" s="98"/>
      <c r="O579" s="98"/>
      <c r="P579" s="100"/>
    </row>
    <row r="580" spans="2:16" x14ac:dyDescent="0.3">
      <c r="B580" s="108">
        <v>574</v>
      </c>
      <c r="C580" s="104"/>
      <c r="D580" s="105"/>
      <c r="E580" s="105"/>
      <c r="F580" s="105"/>
      <c r="G580" s="105"/>
      <c r="H580" s="194"/>
      <c r="I580" s="195"/>
      <c r="J580" s="195"/>
      <c r="K580" s="97"/>
      <c r="L580" s="98"/>
      <c r="M580" s="98"/>
      <c r="N580" s="98"/>
      <c r="O580" s="98"/>
      <c r="P580" s="100"/>
    </row>
    <row r="581" spans="2:16" x14ac:dyDescent="0.3">
      <c r="B581" s="108">
        <v>575</v>
      </c>
      <c r="C581" s="104"/>
      <c r="D581" s="105"/>
      <c r="E581" s="105"/>
      <c r="F581" s="105"/>
      <c r="G581" s="105"/>
      <c r="H581" s="194"/>
      <c r="I581" s="195"/>
      <c r="J581" s="195"/>
      <c r="K581" s="97"/>
      <c r="L581" s="98"/>
      <c r="M581" s="98"/>
      <c r="N581" s="98"/>
      <c r="O581" s="98"/>
      <c r="P581" s="100"/>
    </row>
    <row r="582" spans="2:16" x14ac:dyDescent="0.3">
      <c r="B582" s="108">
        <v>576</v>
      </c>
      <c r="C582" s="104"/>
      <c r="D582" s="105"/>
      <c r="E582" s="105"/>
      <c r="F582" s="105"/>
      <c r="G582" s="105"/>
      <c r="H582" s="194"/>
      <c r="I582" s="195"/>
      <c r="J582" s="195"/>
      <c r="K582" s="97"/>
      <c r="L582" s="98"/>
      <c r="M582" s="98"/>
      <c r="N582" s="98"/>
      <c r="O582" s="98"/>
      <c r="P582" s="100"/>
    </row>
    <row r="583" spans="2:16" x14ac:dyDescent="0.3">
      <c r="B583" s="108">
        <v>577</v>
      </c>
      <c r="C583" s="104"/>
      <c r="D583" s="105"/>
      <c r="E583" s="105"/>
      <c r="F583" s="105"/>
      <c r="G583" s="105"/>
      <c r="H583" s="194"/>
      <c r="I583" s="195"/>
      <c r="J583" s="195"/>
      <c r="K583" s="97"/>
      <c r="L583" s="98"/>
      <c r="M583" s="98"/>
      <c r="N583" s="98"/>
      <c r="O583" s="98"/>
      <c r="P583" s="100"/>
    </row>
    <row r="584" spans="2:16" x14ac:dyDescent="0.3">
      <c r="B584" s="108">
        <v>578</v>
      </c>
      <c r="C584" s="104"/>
      <c r="D584" s="105"/>
      <c r="E584" s="105"/>
      <c r="F584" s="105"/>
      <c r="G584" s="105"/>
      <c r="H584" s="194"/>
      <c r="I584" s="195"/>
      <c r="J584" s="195"/>
      <c r="K584" s="97"/>
      <c r="L584" s="98"/>
      <c r="M584" s="98"/>
      <c r="N584" s="98"/>
      <c r="O584" s="98"/>
      <c r="P584" s="100"/>
    </row>
    <row r="585" spans="2:16" x14ac:dyDescent="0.3">
      <c r="B585" s="108">
        <v>579</v>
      </c>
      <c r="C585" s="104"/>
      <c r="D585" s="105"/>
      <c r="E585" s="105"/>
      <c r="F585" s="105"/>
      <c r="G585" s="105"/>
      <c r="H585" s="194"/>
      <c r="I585" s="195"/>
      <c r="J585" s="195"/>
      <c r="K585" s="97"/>
      <c r="L585" s="98"/>
      <c r="M585" s="98"/>
      <c r="N585" s="98"/>
      <c r="O585" s="98"/>
      <c r="P585" s="100"/>
    </row>
    <row r="586" spans="2:16" x14ac:dyDescent="0.3">
      <c r="B586" s="108">
        <v>580</v>
      </c>
      <c r="C586" s="104"/>
      <c r="D586" s="105"/>
      <c r="E586" s="105"/>
      <c r="F586" s="105"/>
      <c r="G586" s="105"/>
      <c r="H586" s="194"/>
      <c r="I586" s="195"/>
      <c r="J586" s="195"/>
      <c r="K586" s="97"/>
      <c r="L586" s="98"/>
      <c r="M586" s="98"/>
      <c r="N586" s="98"/>
      <c r="O586" s="98"/>
      <c r="P586" s="100"/>
    </row>
    <row r="587" spans="2:16" x14ac:dyDescent="0.3">
      <c r="B587" s="108">
        <v>581</v>
      </c>
      <c r="C587" s="104"/>
      <c r="D587" s="105"/>
      <c r="E587" s="105"/>
      <c r="F587" s="105"/>
      <c r="G587" s="105"/>
      <c r="H587" s="194"/>
      <c r="I587" s="195"/>
      <c r="J587" s="195"/>
      <c r="K587" s="97"/>
      <c r="L587" s="98"/>
      <c r="M587" s="98"/>
      <c r="N587" s="98"/>
      <c r="O587" s="98"/>
      <c r="P587" s="100"/>
    </row>
    <row r="588" spans="2:16" x14ac:dyDescent="0.3">
      <c r="B588" s="108">
        <v>582</v>
      </c>
      <c r="C588" s="104"/>
      <c r="D588" s="105"/>
      <c r="E588" s="105"/>
      <c r="F588" s="105"/>
      <c r="G588" s="105"/>
      <c r="H588" s="194"/>
      <c r="I588" s="195"/>
      <c r="J588" s="195"/>
      <c r="K588" s="97"/>
      <c r="L588" s="98"/>
      <c r="M588" s="98"/>
      <c r="N588" s="98"/>
      <c r="O588" s="98"/>
      <c r="P588" s="100"/>
    </row>
    <row r="589" spans="2:16" x14ac:dyDescent="0.3">
      <c r="B589" s="108">
        <v>583</v>
      </c>
      <c r="C589" s="104"/>
      <c r="D589" s="105"/>
      <c r="E589" s="105"/>
      <c r="F589" s="105"/>
      <c r="G589" s="105"/>
      <c r="H589" s="194"/>
      <c r="I589" s="195"/>
      <c r="J589" s="195"/>
      <c r="K589" s="97"/>
      <c r="L589" s="98"/>
      <c r="M589" s="98"/>
      <c r="N589" s="98"/>
      <c r="O589" s="98"/>
      <c r="P589" s="100"/>
    </row>
    <row r="590" spans="2:16" x14ac:dyDescent="0.3">
      <c r="B590" s="108">
        <v>584</v>
      </c>
      <c r="C590" s="104"/>
      <c r="D590" s="105"/>
      <c r="E590" s="105"/>
      <c r="F590" s="105"/>
      <c r="G590" s="105"/>
      <c r="H590" s="194"/>
      <c r="I590" s="195"/>
      <c r="J590" s="195"/>
      <c r="K590" s="97"/>
      <c r="L590" s="98"/>
      <c r="M590" s="98"/>
      <c r="N590" s="98"/>
      <c r="O590" s="98"/>
      <c r="P590" s="100"/>
    </row>
    <row r="591" spans="2:16" x14ac:dyDescent="0.3">
      <c r="B591" s="108">
        <v>585</v>
      </c>
      <c r="C591" s="104"/>
      <c r="D591" s="105"/>
      <c r="E591" s="105"/>
      <c r="F591" s="105"/>
      <c r="G591" s="105"/>
      <c r="H591" s="194"/>
      <c r="I591" s="195"/>
      <c r="J591" s="195"/>
      <c r="K591" s="97"/>
      <c r="L591" s="98"/>
      <c r="M591" s="98"/>
      <c r="N591" s="98"/>
      <c r="O591" s="98"/>
      <c r="P591" s="100"/>
    </row>
    <row r="592" spans="2:16" x14ac:dyDescent="0.3">
      <c r="B592" s="108">
        <v>586</v>
      </c>
      <c r="C592" s="104"/>
      <c r="D592" s="105"/>
      <c r="E592" s="105"/>
      <c r="F592" s="105"/>
      <c r="G592" s="105"/>
      <c r="H592" s="194"/>
      <c r="I592" s="195"/>
      <c r="J592" s="195"/>
      <c r="K592" s="97"/>
      <c r="L592" s="98"/>
      <c r="M592" s="98"/>
      <c r="N592" s="98"/>
      <c r="O592" s="98"/>
      <c r="P592" s="100"/>
    </row>
    <row r="593" spans="2:16" x14ac:dyDescent="0.3">
      <c r="B593" s="108">
        <v>587</v>
      </c>
      <c r="C593" s="104"/>
      <c r="D593" s="105"/>
      <c r="E593" s="105"/>
      <c r="F593" s="105"/>
      <c r="G593" s="105"/>
      <c r="H593" s="194"/>
      <c r="I593" s="195"/>
      <c r="J593" s="195"/>
      <c r="K593" s="97"/>
      <c r="L593" s="98"/>
      <c r="M593" s="98"/>
      <c r="N593" s="98"/>
      <c r="O593" s="98"/>
      <c r="P593" s="100"/>
    </row>
    <row r="594" spans="2:16" x14ac:dyDescent="0.3">
      <c r="B594" s="108">
        <v>588</v>
      </c>
      <c r="C594" s="104"/>
      <c r="D594" s="105"/>
      <c r="E594" s="105"/>
      <c r="F594" s="105"/>
      <c r="G594" s="105"/>
      <c r="H594" s="194"/>
      <c r="I594" s="195"/>
      <c r="J594" s="195"/>
      <c r="K594" s="97"/>
      <c r="L594" s="98"/>
      <c r="M594" s="98"/>
      <c r="N594" s="98"/>
      <c r="O594" s="98"/>
      <c r="P594" s="100"/>
    </row>
    <row r="595" spans="2:16" x14ac:dyDescent="0.3">
      <c r="B595" s="108">
        <v>589</v>
      </c>
      <c r="C595" s="104"/>
      <c r="D595" s="105"/>
      <c r="E595" s="105"/>
      <c r="F595" s="105"/>
      <c r="G595" s="105"/>
      <c r="H595" s="194"/>
      <c r="I595" s="195"/>
      <c r="J595" s="195"/>
      <c r="K595" s="97"/>
      <c r="L595" s="98"/>
      <c r="M595" s="98"/>
      <c r="N595" s="98"/>
      <c r="O595" s="98"/>
      <c r="P595" s="100"/>
    </row>
    <row r="596" spans="2:16" x14ac:dyDescent="0.3">
      <c r="B596" s="108">
        <v>590</v>
      </c>
      <c r="C596" s="104"/>
      <c r="D596" s="105"/>
      <c r="E596" s="105"/>
      <c r="F596" s="105"/>
      <c r="G596" s="105"/>
      <c r="H596" s="194"/>
      <c r="I596" s="195"/>
      <c r="J596" s="195"/>
      <c r="K596" s="97"/>
      <c r="L596" s="98"/>
      <c r="M596" s="98"/>
      <c r="N596" s="98"/>
      <c r="O596" s="98"/>
      <c r="P596" s="100"/>
    </row>
    <row r="597" spans="2:16" x14ac:dyDescent="0.3">
      <c r="B597" s="108">
        <v>591</v>
      </c>
      <c r="C597" s="104"/>
      <c r="D597" s="105"/>
      <c r="E597" s="105"/>
      <c r="F597" s="105"/>
      <c r="G597" s="105"/>
      <c r="H597" s="194"/>
      <c r="I597" s="195"/>
      <c r="J597" s="195"/>
      <c r="K597" s="97"/>
      <c r="L597" s="98"/>
      <c r="M597" s="98"/>
      <c r="N597" s="98"/>
      <c r="O597" s="98"/>
      <c r="P597" s="100"/>
    </row>
    <row r="598" spans="2:16" x14ac:dyDescent="0.3">
      <c r="B598" s="108">
        <v>592</v>
      </c>
      <c r="C598" s="104"/>
      <c r="D598" s="105"/>
      <c r="E598" s="105"/>
      <c r="F598" s="105"/>
      <c r="G598" s="105"/>
      <c r="H598" s="194"/>
      <c r="I598" s="195"/>
      <c r="J598" s="195"/>
      <c r="K598" s="97"/>
      <c r="L598" s="98"/>
      <c r="M598" s="98"/>
      <c r="N598" s="98"/>
      <c r="O598" s="98"/>
      <c r="P598" s="100"/>
    </row>
    <row r="599" spans="2:16" x14ac:dyDescent="0.3">
      <c r="B599" s="108">
        <v>593</v>
      </c>
      <c r="C599" s="104"/>
      <c r="D599" s="105"/>
      <c r="E599" s="105"/>
      <c r="F599" s="105"/>
      <c r="G599" s="105"/>
      <c r="H599" s="194"/>
      <c r="I599" s="195"/>
      <c r="J599" s="195"/>
      <c r="K599" s="97"/>
      <c r="L599" s="98"/>
      <c r="M599" s="98"/>
      <c r="N599" s="98"/>
      <c r="O599" s="98"/>
      <c r="P599" s="100"/>
    </row>
    <row r="600" spans="2:16" x14ac:dyDescent="0.3">
      <c r="B600" s="108">
        <v>594</v>
      </c>
      <c r="C600" s="104"/>
      <c r="D600" s="105"/>
      <c r="E600" s="105"/>
      <c r="F600" s="105"/>
      <c r="G600" s="105"/>
      <c r="H600" s="194"/>
      <c r="I600" s="195"/>
      <c r="J600" s="195"/>
      <c r="K600" s="97"/>
      <c r="L600" s="98"/>
      <c r="M600" s="98"/>
      <c r="N600" s="98"/>
      <c r="O600" s="98"/>
      <c r="P600" s="100"/>
    </row>
    <row r="601" spans="2:16" x14ac:dyDescent="0.3">
      <c r="B601" s="108">
        <v>595</v>
      </c>
      <c r="C601" s="104"/>
      <c r="D601" s="105"/>
      <c r="E601" s="105"/>
      <c r="F601" s="105"/>
      <c r="G601" s="105"/>
      <c r="H601" s="194"/>
      <c r="I601" s="195"/>
      <c r="J601" s="195"/>
      <c r="K601" s="97"/>
      <c r="L601" s="98"/>
      <c r="M601" s="98"/>
      <c r="N601" s="98"/>
      <c r="O601" s="98"/>
      <c r="P601" s="100"/>
    </row>
    <row r="602" spans="2:16" x14ac:dyDescent="0.3">
      <c r="B602" s="108">
        <v>596</v>
      </c>
      <c r="C602" s="104"/>
      <c r="D602" s="105"/>
      <c r="E602" s="105"/>
      <c r="F602" s="105"/>
      <c r="G602" s="105"/>
      <c r="H602" s="194"/>
      <c r="I602" s="195"/>
      <c r="J602" s="195"/>
      <c r="K602" s="97"/>
      <c r="L602" s="98"/>
      <c r="M602" s="98"/>
      <c r="N602" s="98"/>
      <c r="O602" s="98"/>
      <c r="P602" s="100"/>
    </row>
    <row r="603" spans="2:16" x14ac:dyDescent="0.3">
      <c r="B603" s="108">
        <v>597</v>
      </c>
      <c r="C603" s="104"/>
      <c r="D603" s="105"/>
      <c r="E603" s="105"/>
      <c r="F603" s="105"/>
      <c r="G603" s="105"/>
      <c r="H603" s="194"/>
      <c r="I603" s="195"/>
      <c r="J603" s="195"/>
      <c r="K603" s="97"/>
      <c r="L603" s="98"/>
      <c r="M603" s="98"/>
      <c r="N603" s="98"/>
      <c r="O603" s="98"/>
      <c r="P603" s="100"/>
    </row>
    <row r="604" spans="2:16" x14ac:dyDescent="0.3">
      <c r="B604" s="108">
        <v>598</v>
      </c>
      <c r="C604" s="104"/>
      <c r="D604" s="105"/>
      <c r="E604" s="105"/>
      <c r="F604" s="105"/>
      <c r="G604" s="105"/>
      <c r="H604" s="194"/>
      <c r="I604" s="195"/>
      <c r="J604" s="195"/>
      <c r="K604" s="97"/>
      <c r="L604" s="98"/>
      <c r="M604" s="98"/>
      <c r="N604" s="98"/>
      <c r="O604" s="98"/>
      <c r="P604" s="100"/>
    </row>
    <row r="605" spans="2:16" x14ac:dyDescent="0.3">
      <c r="B605" s="108">
        <v>599</v>
      </c>
      <c r="C605" s="104"/>
      <c r="D605" s="105"/>
      <c r="E605" s="105"/>
      <c r="F605" s="105"/>
      <c r="G605" s="105"/>
      <c r="H605" s="194"/>
      <c r="I605" s="195"/>
      <c r="J605" s="195"/>
      <c r="K605" s="97"/>
      <c r="L605" s="98"/>
      <c r="M605" s="98"/>
      <c r="N605" s="98"/>
      <c r="O605" s="98"/>
      <c r="P605" s="100"/>
    </row>
    <row r="606" spans="2:16" x14ac:dyDescent="0.3">
      <c r="B606" s="108">
        <v>600</v>
      </c>
      <c r="C606" s="104"/>
      <c r="D606" s="105"/>
      <c r="E606" s="105"/>
      <c r="F606" s="105"/>
      <c r="G606" s="105"/>
      <c r="H606" s="194"/>
      <c r="I606" s="195"/>
      <c r="J606" s="195"/>
      <c r="K606" s="97"/>
      <c r="L606" s="98"/>
      <c r="M606" s="98"/>
      <c r="N606" s="98"/>
      <c r="O606" s="98"/>
      <c r="P606" s="100"/>
    </row>
    <row r="607" spans="2:16" x14ac:dyDescent="0.3">
      <c r="B607" s="108">
        <v>601</v>
      </c>
      <c r="C607" s="104"/>
      <c r="D607" s="105"/>
      <c r="E607" s="105"/>
      <c r="F607" s="105"/>
      <c r="G607" s="105"/>
      <c r="H607" s="194"/>
      <c r="I607" s="195"/>
      <c r="J607" s="195"/>
      <c r="K607" s="97"/>
      <c r="L607" s="98"/>
      <c r="M607" s="98"/>
      <c r="N607" s="98"/>
      <c r="O607" s="98"/>
      <c r="P607" s="100"/>
    </row>
    <row r="608" spans="2:16" x14ac:dyDescent="0.3">
      <c r="B608" s="108">
        <v>602</v>
      </c>
      <c r="C608" s="104"/>
      <c r="D608" s="105"/>
      <c r="E608" s="105"/>
      <c r="F608" s="105"/>
      <c r="G608" s="105"/>
      <c r="H608" s="194"/>
      <c r="I608" s="195"/>
      <c r="J608" s="195"/>
      <c r="K608" s="97"/>
      <c r="L608" s="98"/>
      <c r="M608" s="98"/>
      <c r="N608" s="98"/>
      <c r="O608" s="98"/>
      <c r="P608" s="100"/>
    </row>
    <row r="609" spans="2:16" x14ac:dyDescent="0.3">
      <c r="B609" s="108">
        <v>603</v>
      </c>
      <c r="C609" s="104"/>
      <c r="D609" s="105"/>
      <c r="E609" s="105"/>
      <c r="F609" s="105"/>
      <c r="G609" s="105"/>
      <c r="H609" s="194"/>
      <c r="I609" s="195"/>
      <c r="J609" s="195"/>
      <c r="K609" s="97"/>
      <c r="L609" s="98"/>
      <c r="M609" s="98"/>
      <c r="N609" s="98"/>
      <c r="O609" s="98"/>
      <c r="P609" s="100"/>
    </row>
    <row r="610" spans="2:16" x14ac:dyDescent="0.3">
      <c r="B610" s="108">
        <v>604</v>
      </c>
      <c r="C610" s="104"/>
      <c r="D610" s="105"/>
      <c r="E610" s="105"/>
      <c r="F610" s="105"/>
      <c r="G610" s="105"/>
      <c r="H610" s="194"/>
      <c r="I610" s="195"/>
      <c r="J610" s="195"/>
      <c r="K610" s="97"/>
      <c r="L610" s="98"/>
      <c r="M610" s="98"/>
      <c r="N610" s="98"/>
      <c r="O610" s="98"/>
      <c r="P610" s="100"/>
    </row>
    <row r="611" spans="2:16" x14ac:dyDescent="0.3">
      <c r="B611" s="108">
        <v>605</v>
      </c>
      <c r="C611" s="104"/>
      <c r="D611" s="105"/>
      <c r="E611" s="105"/>
      <c r="F611" s="105"/>
      <c r="G611" s="105"/>
      <c r="H611" s="194"/>
      <c r="I611" s="195"/>
      <c r="J611" s="195"/>
      <c r="K611" s="97"/>
      <c r="L611" s="98"/>
      <c r="M611" s="98"/>
      <c r="N611" s="98"/>
      <c r="O611" s="98"/>
      <c r="P611" s="100"/>
    </row>
    <row r="612" spans="2:16" x14ac:dyDescent="0.3">
      <c r="B612" s="108">
        <v>606</v>
      </c>
      <c r="C612" s="104"/>
      <c r="D612" s="105"/>
      <c r="E612" s="105"/>
      <c r="F612" s="105"/>
      <c r="G612" s="105"/>
      <c r="H612" s="194"/>
      <c r="I612" s="195"/>
      <c r="J612" s="195"/>
      <c r="K612" s="97"/>
      <c r="L612" s="98"/>
      <c r="M612" s="98"/>
      <c r="N612" s="98"/>
      <c r="O612" s="98"/>
      <c r="P612" s="100"/>
    </row>
    <row r="613" spans="2:16" x14ac:dyDescent="0.3">
      <c r="B613" s="108">
        <v>607</v>
      </c>
      <c r="C613" s="104"/>
      <c r="D613" s="105"/>
      <c r="E613" s="105"/>
      <c r="F613" s="105"/>
      <c r="G613" s="105"/>
      <c r="H613" s="194"/>
      <c r="I613" s="195"/>
      <c r="J613" s="195"/>
      <c r="K613" s="97"/>
      <c r="L613" s="98"/>
      <c r="M613" s="98"/>
      <c r="N613" s="98"/>
      <c r="O613" s="98"/>
      <c r="P613" s="100"/>
    </row>
    <row r="614" spans="2:16" x14ac:dyDescent="0.3">
      <c r="B614" s="108">
        <v>608</v>
      </c>
      <c r="C614" s="104"/>
      <c r="D614" s="105"/>
      <c r="E614" s="105"/>
      <c r="F614" s="105"/>
      <c r="G614" s="105"/>
      <c r="H614" s="194"/>
      <c r="I614" s="195"/>
      <c r="J614" s="195"/>
      <c r="K614" s="97"/>
      <c r="L614" s="98"/>
      <c r="M614" s="98"/>
      <c r="N614" s="98"/>
      <c r="O614" s="98"/>
      <c r="P614" s="100"/>
    </row>
    <row r="615" spans="2:16" x14ac:dyDescent="0.3">
      <c r="B615" s="108">
        <v>609</v>
      </c>
      <c r="C615" s="104"/>
      <c r="D615" s="105"/>
      <c r="E615" s="105"/>
      <c r="F615" s="105"/>
      <c r="G615" s="105"/>
      <c r="H615" s="194"/>
      <c r="I615" s="195"/>
      <c r="J615" s="195"/>
      <c r="K615" s="97"/>
      <c r="L615" s="98"/>
      <c r="M615" s="98"/>
      <c r="N615" s="98"/>
      <c r="O615" s="98"/>
      <c r="P615" s="100"/>
    </row>
    <row r="616" spans="2:16" x14ac:dyDescent="0.3">
      <c r="B616" s="108">
        <v>610</v>
      </c>
      <c r="C616" s="104"/>
      <c r="D616" s="105"/>
      <c r="E616" s="105"/>
      <c r="F616" s="105"/>
      <c r="G616" s="105"/>
      <c r="H616" s="194"/>
      <c r="I616" s="195"/>
      <c r="J616" s="195"/>
      <c r="K616" s="97"/>
      <c r="L616" s="98"/>
      <c r="M616" s="98"/>
      <c r="N616" s="98"/>
      <c r="O616" s="98"/>
      <c r="P616" s="100"/>
    </row>
    <row r="617" spans="2:16" x14ac:dyDescent="0.3">
      <c r="B617" s="108">
        <v>611</v>
      </c>
      <c r="C617" s="104"/>
      <c r="D617" s="105"/>
      <c r="E617" s="105"/>
      <c r="F617" s="105"/>
      <c r="G617" s="105"/>
      <c r="H617" s="194"/>
      <c r="I617" s="195"/>
      <c r="J617" s="195"/>
      <c r="K617" s="97"/>
      <c r="L617" s="98"/>
      <c r="M617" s="98"/>
      <c r="N617" s="98"/>
      <c r="O617" s="98"/>
      <c r="P617" s="100"/>
    </row>
    <row r="618" spans="2:16" x14ac:dyDescent="0.3">
      <c r="B618" s="108">
        <v>612</v>
      </c>
      <c r="C618" s="104"/>
      <c r="D618" s="105"/>
      <c r="E618" s="105"/>
      <c r="F618" s="105"/>
      <c r="G618" s="105"/>
      <c r="H618" s="194"/>
      <c r="I618" s="195"/>
      <c r="J618" s="195"/>
      <c r="K618" s="97"/>
      <c r="L618" s="98"/>
      <c r="M618" s="98"/>
      <c r="N618" s="98"/>
      <c r="O618" s="98"/>
      <c r="P618" s="100"/>
    </row>
    <row r="619" spans="2:16" x14ac:dyDescent="0.3">
      <c r="B619" s="108">
        <v>613</v>
      </c>
      <c r="C619" s="104"/>
      <c r="D619" s="105"/>
      <c r="E619" s="105"/>
      <c r="F619" s="105"/>
      <c r="G619" s="105"/>
      <c r="H619" s="194"/>
      <c r="I619" s="195"/>
      <c r="J619" s="195"/>
      <c r="K619" s="97"/>
      <c r="L619" s="98"/>
      <c r="M619" s="98"/>
      <c r="N619" s="98"/>
      <c r="O619" s="98"/>
      <c r="P619" s="100"/>
    </row>
    <row r="620" spans="2:16" x14ac:dyDescent="0.3">
      <c r="B620" s="108">
        <v>614</v>
      </c>
      <c r="C620" s="104"/>
      <c r="D620" s="105"/>
      <c r="E620" s="105"/>
      <c r="F620" s="105"/>
      <c r="G620" s="105"/>
      <c r="H620" s="194"/>
      <c r="I620" s="195"/>
      <c r="J620" s="195"/>
      <c r="K620" s="97"/>
      <c r="L620" s="98"/>
      <c r="M620" s="98"/>
      <c r="N620" s="98"/>
      <c r="O620" s="98"/>
      <c r="P620" s="100"/>
    </row>
    <row r="621" spans="2:16" x14ac:dyDescent="0.3">
      <c r="B621" s="108">
        <v>615</v>
      </c>
      <c r="C621" s="104"/>
      <c r="D621" s="105"/>
      <c r="E621" s="105"/>
      <c r="F621" s="105"/>
      <c r="G621" s="105"/>
      <c r="H621" s="194"/>
      <c r="I621" s="195"/>
      <c r="J621" s="195"/>
      <c r="K621" s="97"/>
      <c r="L621" s="98"/>
      <c r="M621" s="98"/>
      <c r="N621" s="98"/>
      <c r="O621" s="98"/>
      <c r="P621" s="100"/>
    </row>
    <row r="622" spans="2:16" x14ac:dyDescent="0.3">
      <c r="B622" s="108">
        <v>616</v>
      </c>
      <c r="C622" s="104"/>
      <c r="D622" s="105"/>
      <c r="E622" s="105"/>
      <c r="F622" s="105"/>
      <c r="G622" s="105"/>
      <c r="H622" s="194"/>
      <c r="I622" s="195"/>
      <c r="J622" s="195"/>
      <c r="K622" s="97"/>
      <c r="L622" s="98"/>
      <c r="M622" s="98"/>
      <c r="N622" s="98"/>
      <c r="O622" s="98"/>
      <c r="P622" s="100"/>
    </row>
    <row r="623" spans="2:16" x14ac:dyDescent="0.3">
      <c r="B623" s="108">
        <v>617</v>
      </c>
      <c r="C623" s="104"/>
      <c r="D623" s="105"/>
      <c r="E623" s="105"/>
      <c r="F623" s="105"/>
      <c r="G623" s="105"/>
      <c r="H623" s="194"/>
      <c r="I623" s="195"/>
      <c r="J623" s="195"/>
      <c r="K623" s="97"/>
      <c r="L623" s="98"/>
      <c r="M623" s="98"/>
      <c r="N623" s="98"/>
      <c r="O623" s="98"/>
      <c r="P623" s="100"/>
    </row>
    <row r="624" spans="2:16" x14ac:dyDescent="0.3">
      <c r="B624" s="108">
        <v>618</v>
      </c>
      <c r="C624" s="104"/>
      <c r="D624" s="105"/>
      <c r="E624" s="105"/>
      <c r="F624" s="105"/>
      <c r="G624" s="105"/>
      <c r="H624" s="194"/>
      <c r="I624" s="195"/>
      <c r="J624" s="195"/>
      <c r="K624" s="97"/>
      <c r="L624" s="98"/>
      <c r="M624" s="98"/>
      <c r="N624" s="98"/>
      <c r="O624" s="98"/>
      <c r="P624" s="100"/>
    </row>
    <row r="625" spans="2:16" x14ac:dyDescent="0.3">
      <c r="B625" s="108">
        <v>619</v>
      </c>
      <c r="C625" s="104"/>
      <c r="D625" s="105"/>
      <c r="E625" s="105"/>
      <c r="F625" s="105"/>
      <c r="G625" s="105"/>
      <c r="H625" s="194"/>
      <c r="I625" s="195"/>
      <c r="J625" s="195"/>
      <c r="K625" s="97"/>
      <c r="L625" s="98"/>
      <c r="M625" s="98"/>
      <c r="N625" s="98"/>
      <c r="O625" s="98"/>
      <c r="P625" s="100"/>
    </row>
    <row r="626" spans="2:16" x14ac:dyDescent="0.3">
      <c r="B626" s="108">
        <v>620</v>
      </c>
      <c r="C626" s="104"/>
      <c r="D626" s="105"/>
      <c r="E626" s="105"/>
      <c r="F626" s="105"/>
      <c r="G626" s="105"/>
      <c r="H626" s="194"/>
      <c r="I626" s="195"/>
      <c r="J626" s="195"/>
      <c r="K626" s="97"/>
      <c r="L626" s="98"/>
      <c r="M626" s="98"/>
      <c r="N626" s="98"/>
      <c r="O626" s="98"/>
      <c r="P626" s="100"/>
    </row>
    <row r="627" spans="2:16" x14ac:dyDescent="0.3">
      <c r="B627" s="108">
        <v>621</v>
      </c>
      <c r="C627" s="104"/>
      <c r="D627" s="105"/>
      <c r="E627" s="105"/>
      <c r="F627" s="105"/>
      <c r="G627" s="105"/>
      <c r="H627" s="194"/>
      <c r="I627" s="195"/>
      <c r="J627" s="195"/>
      <c r="K627" s="97"/>
      <c r="L627" s="98"/>
      <c r="M627" s="98"/>
      <c r="N627" s="98"/>
      <c r="O627" s="98"/>
      <c r="P627" s="100"/>
    </row>
    <row r="628" spans="2:16" x14ac:dyDescent="0.3">
      <c r="B628" s="108">
        <v>622</v>
      </c>
      <c r="C628" s="104"/>
      <c r="D628" s="105"/>
      <c r="E628" s="105"/>
      <c r="F628" s="105"/>
      <c r="G628" s="105"/>
      <c r="H628" s="194"/>
      <c r="I628" s="195"/>
      <c r="J628" s="195"/>
      <c r="K628" s="97"/>
      <c r="L628" s="98"/>
      <c r="M628" s="98"/>
      <c r="N628" s="98"/>
      <c r="O628" s="98"/>
      <c r="P628" s="100"/>
    </row>
    <row r="629" spans="2:16" x14ac:dyDescent="0.3">
      <c r="B629" s="108">
        <v>623</v>
      </c>
      <c r="C629" s="104"/>
      <c r="D629" s="105"/>
      <c r="E629" s="105"/>
      <c r="F629" s="105"/>
      <c r="G629" s="105"/>
      <c r="H629" s="194"/>
      <c r="I629" s="195"/>
      <c r="J629" s="195"/>
      <c r="K629" s="97"/>
      <c r="L629" s="98"/>
      <c r="M629" s="98"/>
      <c r="N629" s="98"/>
      <c r="O629" s="98"/>
      <c r="P629" s="100"/>
    </row>
    <row r="630" spans="2:16" x14ac:dyDescent="0.3">
      <c r="B630" s="108">
        <v>624</v>
      </c>
      <c r="C630" s="104"/>
      <c r="D630" s="105"/>
      <c r="E630" s="105"/>
      <c r="F630" s="105"/>
      <c r="G630" s="105"/>
      <c r="H630" s="194"/>
      <c r="I630" s="195"/>
      <c r="J630" s="195"/>
      <c r="K630" s="97"/>
      <c r="L630" s="98"/>
      <c r="M630" s="98"/>
      <c r="N630" s="98"/>
      <c r="O630" s="98"/>
      <c r="P630" s="100"/>
    </row>
    <row r="631" spans="2:16" x14ac:dyDescent="0.3">
      <c r="B631" s="108">
        <v>625</v>
      </c>
      <c r="C631" s="104"/>
      <c r="D631" s="105"/>
      <c r="E631" s="105"/>
      <c r="F631" s="105"/>
      <c r="G631" s="105"/>
      <c r="H631" s="194"/>
      <c r="I631" s="195"/>
      <c r="J631" s="195"/>
      <c r="K631" s="97"/>
      <c r="L631" s="98"/>
      <c r="M631" s="98"/>
      <c r="N631" s="98"/>
      <c r="O631" s="98"/>
      <c r="P631" s="100"/>
    </row>
    <row r="632" spans="2:16" x14ac:dyDescent="0.3">
      <c r="B632" s="108">
        <v>626</v>
      </c>
      <c r="C632" s="104"/>
      <c r="D632" s="105"/>
      <c r="E632" s="105"/>
      <c r="F632" s="105"/>
      <c r="G632" s="105"/>
      <c r="H632" s="194"/>
      <c r="I632" s="195"/>
      <c r="J632" s="195"/>
      <c r="K632" s="97"/>
      <c r="L632" s="98"/>
      <c r="M632" s="98"/>
      <c r="N632" s="98"/>
      <c r="O632" s="98"/>
      <c r="P632" s="100"/>
    </row>
    <row r="633" spans="2:16" x14ac:dyDescent="0.3">
      <c r="B633" s="108">
        <v>627</v>
      </c>
      <c r="C633" s="104"/>
      <c r="D633" s="105"/>
      <c r="E633" s="105"/>
      <c r="F633" s="105"/>
      <c r="G633" s="105"/>
      <c r="H633" s="194"/>
      <c r="I633" s="195"/>
      <c r="J633" s="195"/>
      <c r="K633" s="97"/>
      <c r="L633" s="98"/>
      <c r="M633" s="98"/>
      <c r="N633" s="98"/>
      <c r="O633" s="98"/>
      <c r="P633" s="100"/>
    </row>
    <row r="634" spans="2:16" x14ac:dyDescent="0.3">
      <c r="B634" s="108">
        <v>628</v>
      </c>
      <c r="C634" s="104"/>
      <c r="D634" s="105"/>
      <c r="E634" s="105"/>
      <c r="F634" s="105"/>
      <c r="G634" s="105"/>
      <c r="H634" s="194"/>
      <c r="I634" s="195"/>
      <c r="J634" s="195"/>
      <c r="K634" s="97"/>
      <c r="L634" s="98"/>
      <c r="M634" s="98"/>
      <c r="N634" s="98"/>
      <c r="O634" s="98"/>
      <c r="P634" s="100"/>
    </row>
    <row r="635" spans="2:16" x14ac:dyDescent="0.3">
      <c r="B635" s="108">
        <v>629</v>
      </c>
      <c r="C635" s="104"/>
      <c r="D635" s="105"/>
      <c r="E635" s="105"/>
      <c r="F635" s="105"/>
      <c r="G635" s="105"/>
      <c r="H635" s="194"/>
      <c r="I635" s="195"/>
      <c r="J635" s="195"/>
      <c r="K635" s="97"/>
      <c r="L635" s="98"/>
      <c r="M635" s="98"/>
      <c r="N635" s="98"/>
      <c r="O635" s="98"/>
      <c r="P635" s="100"/>
    </row>
    <row r="636" spans="2:16" x14ac:dyDescent="0.3">
      <c r="B636" s="108">
        <v>630</v>
      </c>
      <c r="C636" s="104"/>
      <c r="D636" s="105"/>
      <c r="E636" s="105"/>
      <c r="F636" s="105"/>
      <c r="G636" s="105"/>
      <c r="H636" s="194"/>
      <c r="I636" s="195"/>
      <c r="J636" s="195"/>
      <c r="K636" s="97"/>
      <c r="L636" s="98"/>
      <c r="M636" s="98"/>
      <c r="N636" s="98"/>
      <c r="O636" s="98"/>
      <c r="P636" s="100"/>
    </row>
    <row r="637" spans="2:16" x14ac:dyDescent="0.3">
      <c r="B637" s="108">
        <v>631</v>
      </c>
      <c r="C637" s="104"/>
      <c r="D637" s="105"/>
      <c r="E637" s="105"/>
      <c r="F637" s="105"/>
      <c r="G637" s="105"/>
      <c r="H637" s="194"/>
      <c r="I637" s="195"/>
      <c r="J637" s="195"/>
      <c r="K637" s="97"/>
      <c r="L637" s="98"/>
      <c r="M637" s="98"/>
      <c r="N637" s="98"/>
      <c r="O637" s="98"/>
      <c r="P637" s="100"/>
    </row>
    <row r="638" spans="2:16" x14ac:dyDescent="0.3">
      <c r="B638" s="108">
        <v>632</v>
      </c>
      <c r="C638" s="104"/>
      <c r="D638" s="105"/>
      <c r="E638" s="105"/>
      <c r="F638" s="105"/>
      <c r="G638" s="105"/>
      <c r="H638" s="194"/>
      <c r="I638" s="195"/>
      <c r="J638" s="195"/>
      <c r="K638" s="97"/>
      <c r="L638" s="98"/>
      <c r="M638" s="98"/>
      <c r="N638" s="98"/>
      <c r="O638" s="98"/>
      <c r="P638" s="100"/>
    </row>
    <row r="639" spans="2:16" x14ac:dyDescent="0.3">
      <c r="B639" s="108">
        <v>633</v>
      </c>
      <c r="C639" s="104"/>
      <c r="D639" s="105"/>
      <c r="E639" s="105"/>
      <c r="F639" s="105"/>
      <c r="G639" s="105"/>
      <c r="H639" s="194"/>
      <c r="I639" s="195"/>
      <c r="J639" s="195"/>
      <c r="K639" s="97"/>
      <c r="L639" s="98"/>
      <c r="M639" s="98"/>
      <c r="N639" s="98"/>
      <c r="O639" s="98"/>
      <c r="P639" s="100"/>
    </row>
    <row r="640" spans="2:16" x14ac:dyDescent="0.3">
      <c r="B640" s="108">
        <v>634</v>
      </c>
      <c r="C640" s="104"/>
      <c r="D640" s="105"/>
      <c r="E640" s="105"/>
      <c r="F640" s="105"/>
      <c r="G640" s="105"/>
      <c r="H640" s="194"/>
      <c r="I640" s="195"/>
      <c r="J640" s="195"/>
      <c r="K640" s="97"/>
      <c r="L640" s="98"/>
      <c r="M640" s="98"/>
      <c r="N640" s="98"/>
      <c r="O640" s="98"/>
      <c r="P640" s="100"/>
    </row>
    <row r="641" spans="2:16" x14ac:dyDescent="0.3">
      <c r="B641" s="108">
        <v>635</v>
      </c>
      <c r="C641" s="104"/>
      <c r="D641" s="105"/>
      <c r="E641" s="105"/>
      <c r="F641" s="105"/>
      <c r="G641" s="105"/>
      <c r="H641" s="194"/>
      <c r="I641" s="195"/>
      <c r="J641" s="195"/>
      <c r="K641" s="97"/>
      <c r="L641" s="98"/>
      <c r="M641" s="98"/>
      <c r="N641" s="98"/>
      <c r="O641" s="98"/>
      <c r="P641" s="100"/>
    </row>
    <row r="642" spans="2:16" x14ac:dyDescent="0.3">
      <c r="B642" s="108">
        <v>636</v>
      </c>
      <c r="C642" s="104"/>
      <c r="D642" s="105"/>
      <c r="E642" s="105"/>
      <c r="F642" s="105"/>
      <c r="G642" s="105"/>
      <c r="H642" s="194"/>
      <c r="I642" s="195"/>
      <c r="J642" s="195"/>
      <c r="K642" s="97"/>
      <c r="L642" s="98"/>
      <c r="M642" s="98"/>
      <c r="N642" s="98"/>
      <c r="O642" s="98"/>
      <c r="P642" s="100"/>
    </row>
    <row r="643" spans="2:16" x14ac:dyDescent="0.3">
      <c r="B643" s="108">
        <v>637</v>
      </c>
      <c r="C643" s="104"/>
      <c r="D643" s="105"/>
      <c r="E643" s="105"/>
      <c r="F643" s="105"/>
      <c r="G643" s="105"/>
      <c r="H643" s="194"/>
      <c r="I643" s="195"/>
      <c r="J643" s="195"/>
      <c r="K643" s="97"/>
      <c r="L643" s="98"/>
      <c r="M643" s="98"/>
      <c r="N643" s="98"/>
      <c r="O643" s="98"/>
      <c r="P643" s="100"/>
    </row>
    <row r="644" spans="2:16" x14ac:dyDescent="0.3">
      <c r="B644" s="108">
        <v>638</v>
      </c>
      <c r="C644" s="104"/>
      <c r="D644" s="105"/>
      <c r="E644" s="105"/>
      <c r="F644" s="105"/>
      <c r="G644" s="105"/>
      <c r="H644" s="194"/>
      <c r="I644" s="195"/>
      <c r="J644" s="195"/>
      <c r="K644" s="97"/>
      <c r="L644" s="98"/>
      <c r="M644" s="98"/>
      <c r="N644" s="98"/>
      <c r="O644" s="98"/>
      <c r="P644" s="100"/>
    </row>
    <row r="645" spans="2:16" x14ac:dyDescent="0.3">
      <c r="B645" s="108">
        <v>639</v>
      </c>
      <c r="C645" s="104"/>
      <c r="D645" s="105"/>
      <c r="E645" s="105"/>
      <c r="F645" s="105"/>
      <c r="G645" s="105"/>
      <c r="H645" s="194"/>
      <c r="I645" s="195"/>
      <c r="J645" s="195"/>
      <c r="K645" s="97"/>
      <c r="L645" s="98"/>
      <c r="M645" s="98"/>
      <c r="N645" s="98"/>
      <c r="O645" s="98"/>
      <c r="P645" s="100"/>
    </row>
    <row r="646" spans="2:16" x14ac:dyDescent="0.3">
      <c r="B646" s="108">
        <v>640</v>
      </c>
      <c r="C646" s="104"/>
      <c r="D646" s="105"/>
      <c r="E646" s="105"/>
      <c r="F646" s="105"/>
      <c r="G646" s="105"/>
      <c r="H646" s="194"/>
      <c r="I646" s="195"/>
      <c r="J646" s="195"/>
      <c r="K646" s="97"/>
      <c r="L646" s="98"/>
      <c r="M646" s="98"/>
      <c r="N646" s="98"/>
      <c r="O646" s="98"/>
      <c r="P646" s="100"/>
    </row>
    <row r="647" spans="2:16" x14ac:dyDescent="0.3">
      <c r="B647" s="108">
        <v>641</v>
      </c>
      <c r="C647" s="104"/>
      <c r="D647" s="105"/>
      <c r="E647" s="105"/>
      <c r="F647" s="105"/>
      <c r="G647" s="105"/>
      <c r="H647" s="194"/>
      <c r="I647" s="195"/>
      <c r="J647" s="195"/>
      <c r="K647" s="97"/>
      <c r="L647" s="98"/>
      <c r="M647" s="98"/>
      <c r="N647" s="98"/>
      <c r="O647" s="98"/>
      <c r="P647" s="100"/>
    </row>
    <row r="648" spans="2:16" x14ac:dyDescent="0.3">
      <c r="B648" s="108">
        <v>642</v>
      </c>
      <c r="C648" s="104"/>
      <c r="D648" s="105"/>
      <c r="E648" s="105"/>
      <c r="F648" s="105"/>
      <c r="G648" s="105"/>
      <c r="H648" s="194"/>
      <c r="I648" s="195"/>
      <c r="J648" s="195"/>
      <c r="K648" s="97"/>
      <c r="L648" s="98"/>
      <c r="M648" s="98"/>
      <c r="N648" s="98"/>
      <c r="O648" s="98"/>
      <c r="P648" s="100"/>
    </row>
    <row r="649" spans="2:16" x14ac:dyDescent="0.3">
      <c r="B649" s="108">
        <v>643</v>
      </c>
      <c r="C649" s="104"/>
      <c r="D649" s="105"/>
      <c r="E649" s="105"/>
      <c r="F649" s="105"/>
      <c r="G649" s="105"/>
      <c r="H649" s="194"/>
      <c r="I649" s="195"/>
      <c r="J649" s="195"/>
      <c r="K649" s="97"/>
      <c r="L649" s="98"/>
      <c r="M649" s="98"/>
      <c r="N649" s="98"/>
      <c r="O649" s="98"/>
      <c r="P649" s="100"/>
    </row>
    <row r="650" spans="2:16" x14ac:dyDescent="0.3">
      <c r="B650" s="108">
        <v>644</v>
      </c>
      <c r="C650" s="104"/>
      <c r="D650" s="105"/>
      <c r="E650" s="105"/>
      <c r="F650" s="105"/>
      <c r="G650" s="105"/>
      <c r="H650" s="194"/>
      <c r="I650" s="195"/>
      <c r="J650" s="195"/>
      <c r="K650" s="97"/>
      <c r="L650" s="98"/>
      <c r="M650" s="98"/>
      <c r="N650" s="98"/>
      <c r="O650" s="98"/>
      <c r="P650" s="100"/>
    </row>
    <row r="651" spans="2:16" x14ac:dyDescent="0.3">
      <c r="B651" s="108">
        <v>645</v>
      </c>
      <c r="C651" s="104"/>
      <c r="D651" s="105"/>
      <c r="E651" s="105"/>
      <c r="F651" s="105"/>
      <c r="G651" s="105"/>
      <c r="H651" s="194"/>
      <c r="I651" s="195"/>
      <c r="J651" s="195"/>
      <c r="K651" s="97"/>
      <c r="L651" s="98"/>
      <c r="M651" s="98"/>
      <c r="N651" s="98"/>
      <c r="O651" s="98"/>
      <c r="P651" s="100"/>
    </row>
    <row r="652" spans="2:16" x14ac:dyDescent="0.3">
      <c r="B652" s="108">
        <v>646</v>
      </c>
      <c r="C652" s="104"/>
      <c r="D652" s="105"/>
      <c r="E652" s="105"/>
      <c r="F652" s="105"/>
      <c r="G652" s="105"/>
      <c r="H652" s="194"/>
      <c r="I652" s="195"/>
      <c r="J652" s="195"/>
      <c r="K652" s="97"/>
      <c r="L652" s="98"/>
      <c r="M652" s="98"/>
      <c r="N652" s="98"/>
      <c r="O652" s="98"/>
      <c r="P652" s="100"/>
    </row>
    <row r="653" spans="2:16" x14ac:dyDescent="0.3">
      <c r="B653" s="108">
        <v>647</v>
      </c>
      <c r="C653" s="104"/>
      <c r="D653" s="105"/>
      <c r="E653" s="105"/>
      <c r="F653" s="105"/>
      <c r="G653" s="105"/>
      <c r="H653" s="194"/>
      <c r="I653" s="195"/>
      <c r="J653" s="195"/>
      <c r="K653" s="97"/>
      <c r="L653" s="98"/>
      <c r="M653" s="98"/>
      <c r="N653" s="98"/>
      <c r="O653" s="98"/>
      <c r="P653" s="100"/>
    </row>
    <row r="654" spans="2:16" x14ac:dyDescent="0.3">
      <c r="B654" s="108">
        <v>648</v>
      </c>
      <c r="C654" s="104"/>
      <c r="D654" s="105"/>
      <c r="E654" s="105"/>
      <c r="F654" s="105"/>
      <c r="G654" s="105"/>
      <c r="H654" s="194"/>
      <c r="I654" s="195"/>
      <c r="J654" s="195"/>
      <c r="K654" s="97"/>
      <c r="L654" s="98"/>
      <c r="M654" s="98"/>
      <c r="N654" s="98"/>
      <c r="O654" s="98"/>
      <c r="P654" s="100"/>
    </row>
    <row r="655" spans="2:16" x14ac:dyDescent="0.3">
      <c r="B655" s="108">
        <v>649</v>
      </c>
      <c r="C655" s="104"/>
      <c r="D655" s="105"/>
      <c r="E655" s="105"/>
      <c r="F655" s="105"/>
      <c r="G655" s="105"/>
      <c r="H655" s="194"/>
      <c r="I655" s="195"/>
      <c r="J655" s="195"/>
      <c r="K655" s="97"/>
      <c r="L655" s="98"/>
      <c r="M655" s="98"/>
      <c r="N655" s="98"/>
      <c r="O655" s="98"/>
      <c r="P655" s="100"/>
    </row>
    <row r="656" spans="2:16" x14ac:dyDescent="0.3">
      <c r="B656" s="108">
        <v>650</v>
      </c>
      <c r="C656" s="104"/>
      <c r="D656" s="105"/>
      <c r="E656" s="105"/>
      <c r="F656" s="105"/>
      <c r="G656" s="105"/>
      <c r="H656" s="194"/>
      <c r="I656" s="195"/>
      <c r="J656" s="195"/>
      <c r="K656" s="97"/>
      <c r="L656" s="98"/>
      <c r="M656" s="98"/>
      <c r="N656" s="98"/>
      <c r="O656" s="98"/>
      <c r="P656" s="100"/>
    </row>
    <row r="657" spans="2:16" x14ac:dyDescent="0.3">
      <c r="B657" s="108">
        <v>651</v>
      </c>
      <c r="C657" s="104"/>
      <c r="D657" s="105"/>
      <c r="E657" s="105"/>
      <c r="F657" s="105"/>
      <c r="G657" s="105"/>
      <c r="H657" s="194"/>
      <c r="I657" s="195"/>
      <c r="J657" s="195"/>
      <c r="K657" s="97"/>
      <c r="L657" s="98"/>
      <c r="M657" s="98"/>
      <c r="N657" s="98"/>
      <c r="O657" s="98"/>
      <c r="P657" s="100"/>
    </row>
    <row r="658" spans="2:16" x14ac:dyDescent="0.3">
      <c r="B658" s="108">
        <v>652</v>
      </c>
      <c r="C658" s="104"/>
      <c r="D658" s="105"/>
      <c r="E658" s="105"/>
      <c r="F658" s="105"/>
      <c r="G658" s="105"/>
      <c r="H658" s="194"/>
      <c r="I658" s="195"/>
      <c r="J658" s="195"/>
      <c r="K658" s="97"/>
      <c r="L658" s="98"/>
      <c r="M658" s="98"/>
      <c r="N658" s="98"/>
      <c r="O658" s="98"/>
      <c r="P658" s="100"/>
    </row>
    <row r="659" spans="2:16" x14ac:dyDescent="0.3">
      <c r="B659" s="108">
        <v>653</v>
      </c>
      <c r="C659" s="104"/>
      <c r="D659" s="105"/>
      <c r="E659" s="105"/>
      <c r="F659" s="105"/>
      <c r="G659" s="105"/>
      <c r="H659" s="194"/>
      <c r="I659" s="195"/>
      <c r="J659" s="195"/>
      <c r="K659" s="97"/>
      <c r="L659" s="98"/>
      <c r="M659" s="98"/>
      <c r="N659" s="98"/>
      <c r="O659" s="98"/>
      <c r="P659" s="100"/>
    </row>
    <row r="660" spans="2:16" x14ac:dyDescent="0.3">
      <c r="B660" s="108">
        <v>654</v>
      </c>
      <c r="C660" s="104"/>
      <c r="D660" s="105"/>
      <c r="E660" s="105"/>
      <c r="F660" s="105"/>
      <c r="G660" s="105"/>
      <c r="H660" s="194"/>
      <c r="I660" s="195"/>
      <c r="J660" s="195"/>
      <c r="K660" s="97"/>
      <c r="L660" s="98"/>
      <c r="M660" s="98"/>
      <c r="N660" s="98"/>
      <c r="O660" s="98"/>
      <c r="P660" s="100"/>
    </row>
    <row r="661" spans="2:16" x14ac:dyDescent="0.3">
      <c r="B661" s="108">
        <v>655</v>
      </c>
      <c r="C661" s="104"/>
      <c r="D661" s="105"/>
      <c r="E661" s="105"/>
      <c r="F661" s="105"/>
      <c r="G661" s="105"/>
      <c r="H661" s="194"/>
      <c r="I661" s="195"/>
      <c r="J661" s="195"/>
      <c r="K661" s="97"/>
      <c r="L661" s="98"/>
      <c r="M661" s="98"/>
      <c r="N661" s="98"/>
      <c r="O661" s="98"/>
      <c r="P661" s="100"/>
    </row>
    <row r="662" spans="2:16" x14ac:dyDescent="0.3">
      <c r="B662" s="108">
        <v>656</v>
      </c>
      <c r="C662" s="104"/>
      <c r="D662" s="105"/>
      <c r="E662" s="105"/>
      <c r="F662" s="105"/>
      <c r="G662" s="105"/>
      <c r="H662" s="194"/>
      <c r="I662" s="195"/>
      <c r="J662" s="195"/>
      <c r="K662" s="97"/>
      <c r="L662" s="98"/>
      <c r="M662" s="98"/>
      <c r="N662" s="98"/>
      <c r="O662" s="98"/>
      <c r="P662" s="100"/>
    </row>
    <row r="663" spans="2:16" x14ac:dyDescent="0.3">
      <c r="B663" s="108">
        <v>657</v>
      </c>
      <c r="C663" s="104"/>
      <c r="D663" s="105"/>
      <c r="E663" s="105"/>
      <c r="F663" s="105"/>
      <c r="G663" s="105"/>
      <c r="H663" s="194"/>
      <c r="I663" s="195"/>
      <c r="J663" s="195"/>
      <c r="K663" s="97"/>
      <c r="L663" s="98"/>
      <c r="M663" s="98"/>
      <c r="N663" s="98"/>
      <c r="O663" s="98"/>
      <c r="P663" s="100"/>
    </row>
    <row r="664" spans="2:16" x14ac:dyDescent="0.3">
      <c r="B664" s="108">
        <v>658</v>
      </c>
      <c r="C664" s="104"/>
      <c r="D664" s="105"/>
      <c r="E664" s="105"/>
      <c r="F664" s="105"/>
      <c r="G664" s="105"/>
      <c r="H664" s="194"/>
      <c r="I664" s="195"/>
      <c r="J664" s="195"/>
      <c r="K664" s="97"/>
      <c r="L664" s="98"/>
      <c r="M664" s="98"/>
      <c r="N664" s="98"/>
      <c r="O664" s="98"/>
      <c r="P664" s="100"/>
    </row>
    <row r="665" spans="2:16" x14ac:dyDescent="0.3">
      <c r="B665" s="108">
        <v>659</v>
      </c>
      <c r="C665" s="104"/>
      <c r="D665" s="105"/>
      <c r="E665" s="105"/>
      <c r="F665" s="105"/>
      <c r="G665" s="105"/>
      <c r="H665" s="194"/>
      <c r="I665" s="195"/>
      <c r="J665" s="195"/>
      <c r="K665" s="97"/>
      <c r="L665" s="98"/>
      <c r="M665" s="98"/>
      <c r="N665" s="98"/>
      <c r="O665" s="98"/>
      <c r="P665" s="100"/>
    </row>
    <row r="666" spans="2:16" x14ac:dyDescent="0.3">
      <c r="B666" s="108">
        <v>660</v>
      </c>
      <c r="C666" s="104"/>
      <c r="D666" s="105"/>
      <c r="E666" s="105"/>
      <c r="F666" s="105"/>
      <c r="G666" s="105"/>
      <c r="H666" s="194"/>
      <c r="I666" s="195"/>
      <c r="J666" s="195"/>
      <c r="K666" s="97"/>
      <c r="L666" s="98"/>
      <c r="M666" s="98"/>
      <c r="N666" s="98"/>
      <c r="O666" s="98"/>
      <c r="P666" s="100"/>
    </row>
    <row r="667" spans="2:16" x14ac:dyDescent="0.3">
      <c r="B667" s="108">
        <v>661</v>
      </c>
      <c r="C667" s="104"/>
      <c r="D667" s="105"/>
      <c r="E667" s="105"/>
      <c r="F667" s="105"/>
      <c r="G667" s="105"/>
      <c r="H667" s="194"/>
      <c r="I667" s="195"/>
      <c r="J667" s="195"/>
      <c r="K667" s="97"/>
      <c r="L667" s="98"/>
      <c r="M667" s="98"/>
      <c r="N667" s="98"/>
      <c r="O667" s="98"/>
      <c r="P667" s="100"/>
    </row>
    <row r="668" spans="2:16" x14ac:dyDescent="0.3">
      <c r="B668" s="108">
        <v>662</v>
      </c>
      <c r="C668" s="104"/>
      <c r="D668" s="105"/>
      <c r="E668" s="105"/>
      <c r="F668" s="105"/>
      <c r="G668" s="105"/>
      <c r="H668" s="194"/>
      <c r="I668" s="195"/>
      <c r="J668" s="195"/>
      <c r="K668" s="97"/>
      <c r="L668" s="98"/>
      <c r="M668" s="98"/>
      <c r="N668" s="98"/>
      <c r="O668" s="98"/>
      <c r="P668" s="100"/>
    </row>
    <row r="669" spans="2:16" x14ac:dyDescent="0.3">
      <c r="B669" s="108">
        <v>663</v>
      </c>
      <c r="C669" s="104"/>
      <c r="D669" s="105"/>
      <c r="E669" s="105"/>
      <c r="F669" s="105"/>
      <c r="G669" s="105"/>
      <c r="H669" s="194"/>
      <c r="I669" s="195"/>
      <c r="J669" s="195"/>
      <c r="K669" s="97"/>
      <c r="L669" s="98"/>
      <c r="M669" s="98"/>
      <c r="N669" s="98"/>
      <c r="O669" s="98"/>
      <c r="P669" s="100"/>
    </row>
    <row r="670" spans="2:16" x14ac:dyDescent="0.3">
      <c r="B670" s="108">
        <v>664</v>
      </c>
      <c r="C670" s="104"/>
      <c r="D670" s="105"/>
      <c r="E670" s="105"/>
      <c r="F670" s="105"/>
      <c r="G670" s="105"/>
      <c r="H670" s="194"/>
      <c r="I670" s="195"/>
      <c r="J670" s="195"/>
      <c r="K670" s="97"/>
      <c r="L670" s="98"/>
      <c r="M670" s="98"/>
      <c r="N670" s="98"/>
      <c r="O670" s="98"/>
      <c r="P670" s="100"/>
    </row>
    <row r="671" spans="2:16" x14ac:dyDescent="0.3">
      <c r="B671" s="108">
        <v>665</v>
      </c>
      <c r="C671" s="104"/>
      <c r="D671" s="105"/>
      <c r="E671" s="105"/>
      <c r="F671" s="105"/>
      <c r="G671" s="105"/>
      <c r="H671" s="194"/>
      <c r="I671" s="195"/>
      <c r="J671" s="195"/>
      <c r="K671" s="97"/>
      <c r="L671" s="98"/>
      <c r="M671" s="98"/>
      <c r="N671" s="98"/>
      <c r="O671" s="98"/>
      <c r="P671" s="100"/>
    </row>
    <row r="672" spans="2:16" x14ac:dyDescent="0.3">
      <c r="B672" s="108">
        <v>666</v>
      </c>
      <c r="C672" s="104"/>
      <c r="D672" s="105"/>
      <c r="E672" s="105"/>
      <c r="F672" s="105"/>
      <c r="G672" s="105"/>
      <c r="H672" s="194"/>
      <c r="I672" s="195"/>
      <c r="J672" s="195"/>
      <c r="K672" s="97"/>
      <c r="L672" s="98"/>
      <c r="M672" s="98"/>
      <c r="N672" s="98"/>
      <c r="O672" s="98"/>
      <c r="P672" s="100"/>
    </row>
    <row r="673" spans="2:16" x14ac:dyDescent="0.3">
      <c r="B673" s="108">
        <v>667</v>
      </c>
      <c r="C673" s="104"/>
      <c r="D673" s="105"/>
      <c r="E673" s="105"/>
      <c r="F673" s="105"/>
      <c r="G673" s="105"/>
      <c r="H673" s="194"/>
      <c r="I673" s="195"/>
      <c r="J673" s="195"/>
      <c r="K673" s="97"/>
      <c r="L673" s="98"/>
      <c r="M673" s="98"/>
      <c r="N673" s="98"/>
      <c r="O673" s="98"/>
      <c r="P673" s="100"/>
    </row>
    <row r="674" spans="2:16" x14ac:dyDescent="0.3">
      <c r="B674" s="108">
        <v>668</v>
      </c>
      <c r="C674" s="104"/>
      <c r="D674" s="105"/>
      <c r="E674" s="105"/>
      <c r="F674" s="105"/>
      <c r="G674" s="105"/>
      <c r="H674" s="194"/>
      <c r="I674" s="195"/>
      <c r="J674" s="195"/>
      <c r="K674" s="97"/>
      <c r="L674" s="98"/>
      <c r="M674" s="98"/>
      <c r="N674" s="98"/>
      <c r="O674" s="98"/>
      <c r="P674" s="100"/>
    </row>
    <row r="675" spans="2:16" x14ac:dyDescent="0.3">
      <c r="B675" s="108">
        <v>669</v>
      </c>
      <c r="C675" s="104"/>
      <c r="D675" s="105"/>
      <c r="E675" s="105"/>
      <c r="F675" s="105"/>
      <c r="G675" s="105"/>
      <c r="H675" s="194"/>
      <c r="I675" s="195"/>
      <c r="J675" s="195"/>
      <c r="K675" s="97"/>
      <c r="L675" s="98"/>
      <c r="M675" s="98"/>
      <c r="N675" s="98"/>
      <c r="O675" s="98"/>
      <c r="P675" s="100"/>
    </row>
    <row r="676" spans="2:16" x14ac:dyDescent="0.3">
      <c r="B676" s="108">
        <v>670</v>
      </c>
      <c r="C676" s="104"/>
      <c r="D676" s="105"/>
      <c r="E676" s="105"/>
      <c r="F676" s="105"/>
      <c r="G676" s="105"/>
      <c r="H676" s="194"/>
      <c r="I676" s="195"/>
      <c r="J676" s="195"/>
      <c r="K676" s="97"/>
      <c r="L676" s="98"/>
      <c r="M676" s="98"/>
      <c r="N676" s="98"/>
      <c r="O676" s="98"/>
      <c r="P676" s="100"/>
    </row>
    <row r="677" spans="2:16" x14ac:dyDescent="0.3">
      <c r="B677" s="108">
        <v>671</v>
      </c>
      <c r="C677" s="104"/>
      <c r="D677" s="105"/>
      <c r="E677" s="105"/>
      <c r="F677" s="105"/>
      <c r="G677" s="105"/>
      <c r="H677" s="194"/>
      <c r="I677" s="195"/>
      <c r="J677" s="195"/>
      <c r="K677" s="97"/>
      <c r="L677" s="98"/>
      <c r="M677" s="98"/>
      <c r="N677" s="98"/>
      <c r="O677" s="98"/>
      <c r="P677" s="100"/>
    </row>
    <row r="678" spans="2:16" x14ac:dyDescent="0.3">
      <c r="B678" s="108">
        <v>672</v>
      </c>
      <c r="C678" s="104"/>
      <c r="D678" s="105"/>
      <c r="E678" s="105"/>
      <c r="F678" s="105"/>
      <c r="G678" s="105"/>
      <c r="H678" s="194"/>
      <c r="I678" s="195"/>
      <c r="J678" s="195"/>
      <c r="K678" s="97"/>
      <c r="L678" s="98"/>
      <c r="M678" s="98"/>
      <c r="N678" s="98"/>
      <c r="O678" s="98"/>
      <c r="P678" s="100"/>
    </row>
    <row r="679" spans="2:16" x14ac:dyDescent="0.3">
      <c r="B679" s="108">
        <v>673</v>
      </c>
      <c r="C679" s="104"/>
      <c r="D679" s="105"/>
      <c r="E679" s="105"/>
      <c r="F679" s="105"/>
      <c r="G679" s="105"/>
      <c r="H679" s="194"/>
      <c r="I679" s="195"/>
      <c r="J679" s="195"/>
      <c r="K679" s="97"/>
      <c r="L679" s="98"/>
      <c r="M679" s="98"/>
      <c r="N679" s="98"/>
      <c r="O679" s="98"/>
      <c r="P679" s="100"/>
    </row>
    <row r="680" spans="2:16" x14ac:dyDescent="0.3">
      <c r="B680" s="108">
        <v>674</v>
      </c>
      <c r="C680" s="104"/>
      <c r="D680" s="105"/>
      <c r="E680" s="105"/>
      <c r="F680" s="105"/>
      <c r="G680" s="105"/>
      <c r="H680" s="194"/>
      <c r="I680" s="195"/>
      <c r="J680" s="195"/>
      <c r="K680" s="97"/>
      <c r="L680" s="98"/>
      <c r="M680" s="98"/>
      <c r="N680" s="98"/>
      <c r="O680" s="98"/>
      <c r="P680" s="100"/>
    </row>
    <row r="681" spans="2:16" x14ac:dyDescent="0.3">
      <c r="B681" s="108">
        <v>675</v>
      </c>
      <c r="C681" s="104"/>
      <c r="D681" s="105"/>
      <c r="E681" s="105"/>
      <c r="F681" s="105"/>
      <c r="G681" s="105"/>
      <c r="H681" s="194"/>
      <c r="I681" s="195"/>
      <c r="J681" s="195"/>
      <c r="K681" s="97"/>
      <c r="L681" s="98"/>
      <c r="M681" s="98"/>
      <c r="N681" s="98"/>
      <c r="O681" s="98"/>
      <c r="P681" s="100"/>
    </row>
    <row r="682" spans="2:16" x14ac:dyDescent="0.3">
      <c r="B682" s="108">
        <v>676</v>
      </c>
      <c r="C682" s="104"/>
      <c r="D682" s="105"/>
      <c r="E682" s="105"/>
      <c r="F682" s="105"/>
      <c r="G682" s="105"/>
      <c r="H682" s="194"/>
      <c r="I682" s="195"/>
      <c r="J682" s="195"/>
      <c r="K682" s="97"/>
      <c r="L682" s="98"/>
      <c r="M682" s="98"/>
      <c r="N682" s="98"/>
      <c r="O682" s="98"/>
      <c r="P682" s="100"/>
    </row>
    <row r="683" spans="2:16" x14ac:dyDescent="0.3">
      <c r="B683" s="108">
        <v>677</v>
      </c>
      <c r="C683" s="104"/>
      <c r="D683" s="105"/>
      <c r="E683" s="105"/>
      <c r="F683" s="105"/>
      <c r="G683" s="105"/>
      <c r="H683" s="194"/>
      <c r="I683" s="195"/>
      <c r="J683" s="195"/>
      <c r="K683" s="97"/>
      <c r="L683" s="98"/>
      <c r="M683" s="98"/>
      <c r="N683" s="98"/>
      <c r="O683" s="98"/>
      <c r="P683" s="100"/>
    </row>
    <row r="684" spans="2:16" x14ac:dyDescent="0.3">
      <c r="B684" s="108">
        <v>678</v>
      </c>
      <c r="C684" s="104"/>
      <c r="D684" s="105"/>
      <c r="E684" s="105"/>
      <c r="F684" s="105"/>
      <c r="G684" s="105"/>
      <c r="H684" s="194"/>
      <c r="I684" s="195"/>
      <c r="J684" s="195"/>
      <c r="K684" s="97"/>
      <c r="L684" s="98"/>
      <c r="M684" s="98"/>
      <c r="N684" s="98"/>
      <c r="O684" s="98"/>
      <c r="P684" s="100"/>
    </row>
    <row r="685" spans="2:16" x14ac:dyDescent="0.3">
      <c r="B685" s="108">
        <v>679</v>
      </c>
      <c r="C685" s="104"/>
      <c r="D685" s="105"/>
      <c r="E685" s="105"/>
      <c r="F685" s="105"/>
      <c r="G685" s="105"/>
      <c r="H685" s="194"/>
      <c r="I685" s="195"/>
      <c r="J685" s="195"/>
      <c r="K685" s="97"/>
      <c r="L685" s="98"/>
      <c r="M685" s="98"/>
      <c r="N685" s="98"/>
      <c r="O685" s="98"/>
      <c r="P685" s="100"/>
    </row>
    <row r="686" spans="2:16" x14ac:dyDescent="0.3">
      <c r="B686" s="108">
        <v>680</v>
      </c>
      <c r="C686" s="104"/>
      <c r="D686" s="105"/>
      <c r="E686" s="105"/>
      <c r="F686" s="105"/>
      <c r="G686" s="105"/>
      <c r="H686" s="194"/>
      <c r="I686" s="195"/>
      <c r="J686" s="195"/>
      <c r="K686" s="97"/>
      <c r="L686" s="98"/>
      <c r="M686" s="98"/>
      <c r="N686" s="98"/>
      <c r="O686" s="98"/>
      <c r="P686" s="100"/>
    </row>
    <row r="687" spans="2:16" x14ac:dyDescent="0.3">
      <c r="B687" s="108">
        <v>681</v>
      </c>
      <c r="C687" s="104"/>
      <c r="D687" s="105"/>
      <c r="E687" s="105"/>
      <c r="F687" s="105"/>
      <c r="G687" s="105"/>
      <c r="H687" s="194"/>
      <c r="I687" s="195"/>
      <c r="J687" s="195"/>
      <c r="K687" s="97"/>
      <c r="L687" s="98"/>
      <c r="M687" s="98"/>
      <c r="N687" s="98"/>
      <c r="O687" s="98"/>
      <c r="P687" s="100"/>
    </row>
    <row r="688" spans="2:16" x14ac:dyDescent="0.3">
      <c r="B688" s="108">
        <v>682</v>
      </c>
      <c r="C688" s="104"/>
      <c r="D688" s="105"/>
      <c r="E688" s="105"/>
      <c r="F688" s="105"/>
      <c r="G688" s="105"/>
      <c r="H688" s="194"/>
      <c r="I688" s="195"/>
      <c r="J688" s="195"/>
      <c r="K688" s="97"/>
      <c r="L688" s="98"/>
      <c r="M688" s="98"/>
      <c r="N688" s="98"/>
      <c r="O688" s="98"/>
      <c r="P688" s="100"/>
    </row>
    <row r="689" spans="2:16" x14ac:dyDescent="0.3">
      <c r="B689" s="108">
        <v>683</v>
      </c>
      <c r="C689" s="104"/>
      <c r="D689" s="105"/>
      <c r="E689" s="105"/>
      <c r="F689" s="105"/>
      <c r="G689" s="105"/>
      <c r="H689" s="194"/>
      <c r="I689" s="195"/>
      <c r="J689" s="195"/>
      <c r="K689" s="97"/>
      <c r="L689" s="98"/>
      <c r="M689" s="98"/>
      <c r="N689" s="98"/>
      <c r="O689" s="98"/>
      <c r="P689" s="100"/>
    </row>
    <row r="690" spans="2:16" x14ac:dyDescent="0.3">
      <c r="B690" s="108">
        <v>684</v>
      </c>
      <c r="C690" s="104"/>
      <c r="D690" s="105"/>
      <c r="E690" s="105"/>
      <c r="F690" s="105"/>
      <c r="G690" s="105"/>
      <c r="H690" s="194"/>
      <c r="I690" s="195"/>
      <c r="J690" s="195"/>
      <c r="K690" s="97"/>
      <c r="L690" s="98"/>
      <c r="M690" s="98"/>
      <c r="N690" s="98"/>
      <c r="O690" s="98"/>
      <c r="P690" s="100"/>
    </row>
    <row r="691" spans="2:16" x14ac:dyDescent="0.3">
      <c r="B691" s="108">
        <v>685</v>
      </c>
      <c r="C691" s="104"/>
      <c r="D691" s="105"/>
      <c r="E691" s="105"/>
      <c r="F691" s="105"/>
      <c r="G691" s="105"/>
      <c r="H691" s="194"/>
      <c r="I691" s="195"/>
      <c r="J691" s="195"/>
      <c r="K691" s="97"/>
      <c r="L691" s="98"/>
      <c r="M691" s="98"/>
      <c r="N691" s="98"/>
      <c r="O691" s="98"/>
      <c r="P691" s="100"/>
    </row>
    <row r="692" spans="2:16" x14ac:dyDescent="0.3">
      <c r="B692" s="108">
        <v>686</v>
      </c>
      <c r="C692" s="104"/>
      <c r="D692" s="105"/>
      <c r="E692" s="105"/>
      <c r="F692" s="105"/>
      <c r="G692" s="105"/>
      <c r="H692" s="194"/>
      <c r="I692" s="195"/>
      <c r="J692" s="195"/>
      <c r="K692" s="97"/>
      <c r="L692" s="98"/>
      <c r="M692" s="98"/>
      <c r="N692" s="98"/>
      <c r="O692" s="98"/>
      <c r="P692" s="100"/>
    </row>
    <row r="693" spans="2:16" x14ac:dyDescent="0.3">
      <c r="B693" s="108">
        <v>687</v>
      </c>
      <c r="C693" s="104"/>
      <c r="D693" s="105"/>
      <c r="E693" s="105"/>
      <c r="F693" s="105"/>
      <c r="G693" s="105"/>
      <c r="H693" s="194"/>
      <c r="I693" s="195"/>
      <c r="J693" s="195"/>
      <c r="K693" s="97"/>
      <c r="L693" s="98"/>
      <c r="M693" s="98"/>
      <c r="N693" s="98"/>
      <c r="O693" s="98"/>
      <c r="P693" s="100"/>
    </row>
    <row r="694" spans="2:16" x14ac:dyDescent="0.3">
      <c r="B694" s="108">
        <v>688</v>
      </c>
      <c r="C694" s="104"/>
      <c r="D694" s="105"/>
      <c r="E694" s="105"/>
      <c r="F694" s="105"/>
      <c r="G694" s="105"/>
      <c r="H694" s="194"/>
      <c r="I694" s="195"/>
      <c r="J694" s="195"/>
      <c r="K694" s="97"/>
      <c r="L694" s="98"/>
      <c r="M694" s="98"/>
      <c r="N694" s="98"/>
      <c r="O694" s="98"/>
      <c r="P694" s="100"/>
    </row>
    <row r="695" spans="2:16" x14ac:dyDescent="0.3">
      <c r="B695" s="108">
        <v>689</v>
      </c>
      <c r="C695" s="104"/>
      <c r="D695" s="105"/>
      <c r="E695" s="105"/>
      <c r="F695" s="105"/>
      <c r="G695" s="105"/>
      <c r="H695" s="194"/>
      <c r="I695" s="195"/>
      <c r="J695" s="195"/>
      <c r="K695" s="97"/>
      <c r="L695" s="98"/>
      <c r="M695" s="98"/>
      <c r="N695" s="98"/>
      <c r="O695" s="98"/>
      <c r="P695" s="100"/>
    </row>
    <row r="696" spans="2:16" x14ac:dyDescent="0.3">
      <c r="B696" s="108">
        <v>690</v>
      </c>
      <c r="C696" s="104"/>
      <c r="D696" s="105"/>
      <c r="E696" s="105"/>
      <c r="F696" s="105"/>
      <c r="G696" s="105"/>
      <c r="H696" s="194"/>
      <c r="I696" s="195"/>
      <c r="J696" s="195"/>
      <c r="K696" s="97"/>
      <c r="L696" s="98"/>
      <c r="M696" s="98"/>
      <c r="N696" s="98"/>
      <c r="O696" s="98"/>
      <c r="P696" s="100"/>
    </row>
    <row r="697" spans="2:16" x14ac:dyDescent="0.3">
      <c r="B697" s="108">
        <v>691</v>
      </c>
      <c r="C697" s="104"/>
      <c r="D697" s="105"/>
      <c r="E697" s="105"/>
      <c r="F697" s="105"/>
      <c r="G697" s="105"/>
      <c r="H697" s="194"/>
      <c r="I697" s="195"/>
      <c r="J697" s="195"/>
      <c r="K697" s="97"/>
      <c r="L697" s="98"/>
      <c r="M697" s="98"/>
      <c r="N697" s="98"/>
      <c r="O697" s="98"/>
      <c r="P697" s="100"/>
    </row>
    <row r="698" spans="2:16" x14ac:dyDescent="0.3">
      <c r="B698" s="108">
        <v>692</v>
      </c>
      <c r="C698" s="104"/>
      <c r="D698" s="105"/>
      <c r="E698" s="105"/>
      <c r="F698" s="105"/>
      <c r="G698" s="105"/>
      <c r="H698" s="194"/>
      <c r="I698" s="195"/>
      <c r="J698" s="195"/>
      <c r="K698" s="97"/>
      <c r="L698" s="98"/>
      <c r="M698" s="98"/>
      <c r="N698" s="98"/>
      <c r="O698" s="98"/>
      <c r="P698" s="100"/>
    </row>
    <row r="699" spans="2:16" x14ac:dyDescent="0.3">
      <c r="B699" s="108">
        <v>693</v>
      </c>
      <c r="C699" s="104"/>
      <c r="D699" s="105"/>
      <c r="E699" s="105"/>
      <c r="F699" s="105"/>
      <c r="G699" s="105"/>
      <c r="H699" s="194"/>
      <c r="I699" s="195"/>
      <c r="J699" s="195"/>
      <c r="K699" s="97"/>
      <c r="L699" s="98"/>
      <c r="M699" s="98"/>
      <c r="N699" s="98"/>
      <c r="O699" s="98"/>
      <c r="P699" s="100"/>
    </row>
    <row r="700" spans="2:16" x14ac:dyDescent="0.3">
      <c r="B700" s="108">
        <v>694</v>
      </c>
      <c r="C700" s="104"/>
      <c r="D700" s="105"/>
      <c r="E700" s="105"/>
      <c r="F700" s="105"/>
      <c r="G700" s="105"/>
      <c r="H700" s="194"/>
      <c r="I700" s="195"/>
      <c r="J700" s="195"/>
      <c r="K700" s="97"/>
      <c r="L700" s="98"/>
      <c r="M700" s="98"/>
      <c r="N700" s="98"/>
      <c r="O700" s="98"/>
      <c r="P700" s="100"/>
    </row>
    <row r="701" spans="2:16" x14ac:dyDescent="0.3">
      <c r="B701" s="108">
        <v>695</v>
      </c>
      <c r="C701" s="104"/>
      <c r="D701" s="105"/>
      <c r="E701" s="105"/>
      <c r="F701" s="105"/>
      <c r="G701" s="105"/>
      <c r="H701" s="194"/>
      <c r="I701" s="195"/>
      <c r="J701" s="195"/>
      <c r="K701" s="97"/>
      <c r="L701" s="98"/>
      <c r="M701" s="98"/>
      <c r="N701" s="98"/>
      <c r="O701" s="98"/>
      <c r="P701" s="100"/>
    </row>
    <row r="702" spans="2:16" x14ac:dyDescent="0.3">
      <c r="B702" s="108">
        <v>696</v>
      </c>
      <c r="C702" s="104"/>
      <c r="D702" s="105"/>
      <c r="E702" s="105"/>
      <c r="F702" s="105"/>
      <c r="G702" s="105"/>
      <c r="H702" s="194"/>
      <c r="I702" s="195"/>
      <c r="J702" s="195"/>
      <c r="K702" s="97"/>
      <c r="L702" s="98"/>
      <c r="M702" s="98"/>
      <c r="N702" s="98"/>
      <c r="O702" s="98"/>
      <c r="P702" s="100"/>
    </row>
    <row r="703" spans="2:16" x14ac:dyDescent="0.3">
      <c r="B703" s="108">
        <v>697</v>
      </c>
      <c r="C703" s="104"/>
      <c r="D703" s="105"/>
      <c r="E703" s="105"/>
      <c r="F703" s="105"/>
      <c r="G703" s="105"/>
      <c r="H703" s="194"/>
      <c r="I703" s="195"/>
      <c r="J703" s="195"/>
      <c r="K703" s="97"/>
      <c r="L703" s="98"/>
      <c r="M703" s="98"/>
      <c r="N703" s="98"/>
      <c r="O703" s="98"/>
      <c r="P703" s="100"/>
    </row>
    <row r="704" spans="2:16" x14ac:dyDescent="0.3">
      <c r="B704" s="108">
        <v>698</v>
      </c>
      <c r="C704" s="104"/>
      <c r="D704" s="105"/>
      <c r="E704" s="105"/>
      <c r="F704" s="105"/>
      <c r="G704" s="105"/>
      <c r="H704" s="194"/>
      <c r="I704" s="195"/>
      <c r="J704" s="195"/>
      <c r="K704" s="97"/>
      <c r="L704" s="98"/>
      <c r="M704" s="98"/>
      <c r="N704" s="98"/>
      <c r="O704" s="98"/>
      <c r="P704" s="100"/>
    </row>
    <row r="705" spans="2:16" x14ac:dyDescent="0.3">
      <c r="B705" s="108">
        <v>699</v>
      </c>
      <c r="C705" s="104"/>
      <c r="D705" s="105"/>
      <c r="E705" s="105"/>
      <c r="F705" s="105"/>
      <c r="G705" s="105"/>
      <c r="H705" s="194"/>
      <c r="I705" s="195"/>
      <c r="J705" s="195"/>
      <c r="K705" s="97"/>
      <c r="L705" s="98"/>
      <c r="M705" s="98"/>
      <c r="N705" s="98"/>
      <c r="O705" s="98"/>
      <c r="P705" s="100"/>
    </row>
    <row r="706" spans="2:16" x14ac:dyDescent="0.3">
      <c r="B706" s="108">
        <v>700</v>
      </c>
      <c r="C706" s="104"/>
      <c r="D706" s="105"/>
      <c r="E706" s="105"/>
      <c r="F706" s="105"/>
      <c r="G706" s="105"/>
      <c r="H706" s="194"/>
      <c r="I706" s="195"/>
      <c r="J706" s="195"/>
      <c r="K706" s="97"/>
      <c r="L706" s="98"/>
      <c r="M706" s="98"/>
      <c r="N706" s="98"/>
      <c r="O706" s="98"/>
      <c r="P706" s="100"/>
    </row>
    <row r="707" spans="2:16" x14ac:dyDescent="0.3">
      <c r="B707" s="108">
        <v>701</v>
      </c>
      <c r="C707" s="104"/>
      <c r="D707" s="105"/>
      <c r="E707" s="105"/>
      <c r="F707" s="105"/>
      <c r="G707" s="105"/>
      <c r="H707" s="194"/>
      <c r="I707" s="195"/>
      <c r="J707" s="195"/>
      <c r="K707" s="97"/>
      <c r="L707" s="98"/>
      <c r="M707" s="98"/>
      <c r="N707" s="98"/>
      <c r="O707" s="98"/>
      <c r="P707" s="100"/>
    </row>
    <row r="708" spans="2:16" x14ac:dyDescent="0.3">
      <c r="B708" s="108">
        <v>702</v>
      </c>
      <c r="C708" s="104"/>
      <c r="D708" s="105"/>
      <c r="E708" s="105"/>
      <c r="F708" s="105"/>
      <c r="G708" s="105"/>
      <c r="H708" s="194"/>
      <c r="I708" s="195"/>
      <c r="J708" s="195"/>
      <c r="K708" s="97"/>
      <c r="L708" s="98"/>
      <c r="M708" s="98"/>
      <c r="N708" s="98"/>
      <c r="O708" s="98"/>
      <c r="P708" s="100"/>
    </row>
    <row r="709" spans="2:16" x14ac:dyDescent="0.3">
      <c r="B709" s="108">
        <v>703</v>
      </c>
      <c r="C709" s="104"/>
      <c r="D709" s="105"/>
      <c r="E709" s="105"/>
      <c r="F709" s="105"/>
      <c r="G709" s="105"/>
      <c r="H709" s="194"/>
      <c r="I709" s="195"/>
      <c r="J709" s="195"/>
      <c r="K709" s="97"/>
      <c r="L709" s="98"/>
      <c r="M709" s="98"/>
      <c r="N709" s="98"/>
      <c r="O709" s="98"/>
      <c r="P709" s="100"/>
    </row>
    <row r="710" spans="2:16" x14ac:dyDescent="0.3">
      <c r="B710" s="108">
        <v>704</v>
      </c>
      <c r="C710" s="104"/>
      <c r="D710" s="105"/>
      <c r="E710" s="105"/>
      <c r="F710" s="105"/>
      <c r="G710" s="105"/>
      <c r="H710" s="194"/>
      <c r="I710" s="195"/>
      <c r="J710" s="195"/>
      <c r="K710" s="97"/>
      <c r="L710" s="98"/>
      <c r="M710" s="98"/>
      <c r="N710" s="98"/>
      <c r="O710" s="98"/>
      <c r="P710" s="100"/>
    </row>
    <row r="711" spans="2:16" x14ac:dyDescent="0.3">
      <c r="B711" s="108">
        <v>705</v>
      </c>
      <c r="C711" s="104"/>
      <c r="D711" s="105"/>
      <c r="E711" s="105"/>
      <c r="F711" s="105"/>
      <c r="G711" s="105"/>
      <c r="H711" s="194"/>
      <c r="I711" s="195"/>
      <c r="J711" s="195"/>
      <c r="K711" s="97"/>
      <c r="L711" s="98"/>
      <c r="M711" s="98"/>
      <c r="N711" s="98"/>
      <c r="O711" s="98"/>
      <c r="P711" s="100"/>
    </row>
    <row r="712" spans="2:16" x14ac:dyDescent="0.3">
      <c r="B712" s="108">
        <v>706</v>
      </c>
      <c r="C712" s="104"/>
      <c r="D712" s="105"/>
      <c r="E712" s="105"/>
      <c r="F712" s="105"/>
      <c r="G712" s="105"/>
      <c r="H712" s="194"/>
      <c r="I712" s="195"/>
      <c r="J712" s="195"/>
      <c r="K712" s="97"/>
      <c r="L712" s="98"/>
      <c r="M712" s="98"/>
      <c r="N712" s="98"/>
      <c r="O712" s="98"/>
      <c r="P712" s="100"/>
    </row>
    <row r="713" spans="2:16" x14ac:dyDescent="0.3">
      <c r="B713" s="108">
        <v>707</v>
      </c>
      <c r="C713" s="104"/>
      <c r="D713" s="105"/>
      <c r="E713" s="105"/>
      <c r="F713" s="105"/>
      <c r="G713" s="105"/>
      <c r="H713" s="194"/>
      <c r="I713" s="195"/>
      <c r="J713" s="195"/>
      <c r="K713" s="97"/>
      <c r="L713" s="98"/>
      <c r="M713" s="98"/>
      <c r="N713" s="98"/>
      <c r="O713" s="98"/>
      <c r="P713" s="100"/>
    </row>
    <row r="714" spans="2:16" x14ac:dyDescent="0.3">
      <c r="B714" s="108">
        <v>708</v>
      </c>
      <c r="C714" s="104"/>
      <c r="D714" s="105"/>
      <c r="E714" s="105"/>
      <c r="F714" s="105"/>
      <c r="G714" s="105"/>
      <c r="H714" s="194"/>
      <c r="I714" s="195"/>
      <c r="J714" s="195"/>
      <c r="K714" s="97"/>
      <c r="L714" s="98"/>
      <c r="M714" s="98"/>
      <c r="N714" s="98"/>
      <c r="O714" s="98"/>
      <c r="P714" s="100"/>
    </row>
    <row r="715" spans="2:16" x14ac:dyDescent="0.3">
      <c r="B715" s="108">
        <v>709</v>
      </c>
      <c r="C715" s="104"/>
      <c r="D715" s="105"/>
      <c r="E715" s="105"/>
      <c r="F715" s="105"/>
      <c r="G715" s="105"/>
      <c r="H715" s="194"/>
      <c r="I715" s="195"/>
      <c r="J715" s="195"/>
      <c r="K715" s="97"/>
      <c r="L715" s="98"/>
      <c r="M715" s="98"/>
      <c r="N715" s="98"/>
      <c r="O715" s="98"/>
      <c r="P715" s="100"/>
    </row>
    <row r="716" spans="2:16" x14ac:dyDescent="0.3">
      <c r="B716" s="108">
        <v>710</v>
      </c>
      <c r="C716" s="104"/>
      <c r="D716" s="105"/>
      <c r="E716" s="105"/>
      <c r="F716" s="105"/>
      <c r="G716" s="105"/>
      <c r="H716" s="194"/>
      <c r="I716" s="195"/>
      <c r="J716" s="195"/>
      <c r="K716" s="97"/>
      <c r="L716" s="98"/>
      <c r="M716" s="98"/>
      <c r="N716" s="98"/>
      <c r="O716" s="98"/>
      <c r="P716" s="100"/>
    </row>
    <row r="717" spans="2:16" x14ac:dyDescent="0.3">
      <c r="B717" s="108">
        <v>711</v>
      </c>
      <c r="C717" s="104"/>
      <c r="D717" s="105"/>
      <c r="E717" s="105"/>
      <c r="F717" s="105"/>
      <c r="G717" s="105"/>
      <c r="H717" s="194"/>
      <c r="I717" s="195"/>
      <c r="J717" s="195"/>
      <c r="K717" s="97"/>
      <c r="L717" s="98"/>
      <c r="M717" s="98"/>
      <c r="N717" s="98"/>
      <c r="O717" s="98"/>
      <c r="P717" s="100"/>
    </row>
    <row r="718" spans="2:16" x14ac:dyDescent="0.3">
      <c r="B718" s="108">
        <v>712</v>
      </c>
      <c r="C718" s="104"/>
      <c r="D718" s="105"/>
      <c r="E718" s="105"/>
      <c r="F718" s="105"/>
      <c r="G718" s="105"/>
      <c r="H718" s="194"/>
      <c r="I718" s="195"/>
      <c r="J718" s="195"/>
      <c r="K718" s="97"/>
      <c r="L718" s="98"/>
      <c r="M718" s="98"/>
      <c r="N718" s="98"/>
      <c r="O718" s="98"/>
      <c r="P718" s="100"/>
    </row>
    <row r="719" spans="2:16" x14ac:dyDescent="0.3">
      <c r="B719" s="108">
        <v>713</v>
      </c>
      <c r="C719" s="104"/>
      <c r="D719" s="105"/>
      <c r="E719" s="105"/>
      <c r="F719" s="105"/>
      <c r="G719" s="105"/>
      <c r="H719" s="194"/>
      <c r="I719" s="195"/>
      <c r="J719" s="195"/>
      <c r="K719" s="97"/>
      <c r="L719" s="98"/>
      <c r="M719" s="98"/>
      <c r="N719" s="98"/>
      <c r="O719" s="98"/>
      <c r="P719" s="100"/>
    </row>
    <row r="720" spans="2:16" x14ac:dyDescent="0.3">
      <c r="B720" s="108">
        <v>714</v>
      </c>
      <c r="C720" s="104"/>
      <c r="D720" s="105"/>
      <c r="E720" s="105"/>
      <c r="F720" s="105"/>
      <c r="G720" s="105"/>
      <c r="H720" s="194"/>
      <c r="I720" s="195"/>
      <c r="J720" s="195"/>
      <c r="K720" s="97"/>
      <c r="L720" s="98"/>
      <c r="M720" s="98"/>
      <c r="N720" s="98"/>
      <c r="O720" s="98"/>
      <c r="P720" s="100"/>
    </row>
    <row r="721" spans="2:16" x14ac:dyDescent="0.3">
      <c r="B721" s="108">
        <v>715</v>
      </c>
      <c r="C721" s="104"/>
      <c r="D721" s="105"/>
      <c r="E721" s="105"/>
      <c r="F721" s="105"/>
      <c r="G721" s="105"/>
      <c r="H721" s="194"/>
      <c r="I721" s="195"/>
      <c r="J721" s="195"/>
      <c r="K721" s="97"/>
      <c r="L721" s="98"/>
      <c r="M721" s="98"/>
      <c r="N721" s="98"/>
      <c r="O721" s="98"/>
      <c r="P721" s="100"/>
    </row>
    <row r="722" spans="2:16" x14ac:dyDescent="0.3">
      <c r="B722" s="108">
        <v>716</v>
      </c>
      <c r="C722" s="104"/>
      <c r="D722" s="105"/>
      <c r="E722" s="105"/>
      <c r="F722" s="105"/>
      <c r="G722" s="105"/>
      <c r="H722" s="194"/>
      <c r="I722" s="195"/>
      <c r="J722" s="195"/>
      <c r="K722" s="97"/>
      <c r="L722" s="98"/>
      <c r="M722" s="98"/>
      <c r="N722" s="98"/>
      <c r="O722" s="98"/>
      <c r="P722" s="100"/>
    </row>
    <row r="723" spans="2:16" x14ac:dyDescent="0.3">
      <c r="B723" s="108">
        <v>717</v>
      </c>
      <c r="C723" s="104"/>
      <c r="D723" s="105"/>
      <c r="E723" s="105"/>
      <c r="F723" s="105"/>
      <c r="G723" s="105"/>
      <c r="H723" s="194"/>
      <c r="I723" s="195"/>
      <c r="J723" s="195"/>
      <c r="K723" s="97"/>
      <c r="L723" s="98"/>
      <c r="M723" s="98"/>
      <c r="N723" s="98"/>
      <c r="O723" s="98"/>
      <c r="P723" s="100"/>
    </row>
    <row r="724" spans="2:16" x14ac:dyDescent="0.3">
      <c r="B724" s="108">
        <v>718</v>
      </c>
      <c r="C724" s="104"/>
      <c r="D724" s="105"/>
      <c r="E724" s="105"/>
      <c r="F724" s="105"/>
      <c r="G724" s="105"/>
      <c r="H724" s="194"/>
      <c r="I724" s="195"/>
      <c r="J724" s="195"/>
      <c r="K724" s="97"/>
      <c r="L724" s="98"/>
      <c r="M724" s="98"/>
      <c r="N724" s="98"/>
      <c r="O724" s="98"/>
      <c r="P724" s="100"/>
    </row>
    <row r="725" spans="2:16" x14ac:dyDescent="0.3">
      <c r="B725" s="108">
        <v>719</v>
      </c>
      <c r="C725" s="104"/>
      <c r="D725" s="105"/>
      <c r="E725" s="105"/>
      <c r="F725" s="105"/>
      <c r="G725" s="105"/>
      <c r="H725" s="194"/>
      <c r="I725" s="195"/>
      <c r="J725" s="195"/>
      <c r="K725" s="97"/>
      <c r="L725" s="98"/>
      <c r="M725" s="98"/>
      <c r="N725" s="98"/>
      <c r="O725" s="98"/>
      <c r="P725" s="100"/>
    </row>
    <row r="726" spans="2:16" x14ac:dyDescent="0.3">
      <c r="B726" s="108">
        <v>720</v>
      </c>
      <c r="C726" s="104"/>
      <c r="D726" s="105"/>
      <c r="E726" s="105"/>
      <c r="F726" s="105"/>
      <c r="G726" s="105"/>
      <c r="H726" s="194"/>
      <c r="I726" s="195"/>
      <c r="J726" s="195"/>
      <c r="K726" s="97"/>
      <c r="L726" s="98"/>
      <c r="M726" s="98"/>
      <c r="N726" s="98"/>
      <c r="O726" s="98"/>
      <c r="P726" s="100"/>
    </row>
    <row r="727" spans="2:16" x14ac:dyDescent="0.3">
      <c r="B727" s="108">
        <v>721</v>
      </c>
      <c r="C727" s="104"/>
      <c r="D727" s="105"/>
      <c r="E727" s="105"/>
      <c r="F727" s="105"/>
      <c r="G727" s="105"/>
      <c r="H727" s="194"/>
      <c r="I727" s="195"/>
      <c r="J727" s="195"/>
      <c r="K727" s="97"/>
      <c r="L727" s="98"/>
      <c r="M727" s="98"/>
      <c r="N727" s="98"/>
      <c r="O727" s="98"/>
      <c r="P727" s="100"/>
    </row>
    <row r="728" spans="2:16" x14ac:dyDescent="0.3">
      <c r="B728" s="108">
        <v>722</v>
      </c>
      <c r="C728" s="104"/>
      <c r="D728" s="105"/>
      <c r="E728" s="105"/>
      <c r="F728" s="105"/>
      <c r="G728" s="105"/>
      <c r="H728" s="194"/>
      <c r="I728" s="195"/>
      <c r="J728" s="195"/>
      <c r="K728" s="97"/>
      <c r="L728" s="98"/>
      <c r="M728" s="98"/>
      <c r="N728" s="98"/>
      <c r="O728" s="98"/>
      <c r="P728" s="100"/>
    </row>
    <row r="729" spans="2:16" x14ac:dyDescent="0.3">
      <c r="B729" s="108">
        <v>723</v>
      </c>
      <c r="C729" s="104"/>
      <c r="D729" s="105"/>
      <c r="E729" s="105"/>
      <c r="F729" s="105"/>
      <c r="G729" s="105"/>
      <c r="H729" s="194"/>
      <c r="I729" s="195"/>
      <c r="J729" s="195"/>
      <c r="K729" s="97"/>
      <c r="L729" s="98"/>
      <c r="M729" s="98"/>
      <c r="N729" s="98"/>
      <c r="O729" s="98"/>
      <c r="P729" s="100"/>
    </row>
    <row r="730" spans="2:16" x14ac:dyDescent="0.3">
      <c r="B730" s="108">
        <v>724</v>
      </c>
      <c r="C730" s="104"/>
      <c r="D730" s="105"/>
      <c r="E730" s="105"/>
      <c r="F730" s="105"/>
      <c r="G730" s="105"/>
      <c r="H730" s="194"/>
      <c r="I730" s="195"/>
      <c r="J730" s="195"/>
      <c r="K730" s="97"/>
      <c r="L730" s="98"/>
      <c r="M730" s="98"/>
      <c r="N730" s="98"/>
      <c r="O730" s="98"/>
      <c r="P730" s="100"/>
    </row>
    <row r="731" spans="2:16" x14ac:dyDescent="0.3">
      <c r="B731" s="108">
        <v>725</v>
      </c>
      <c r="C731" s="104"/>
      <c r="D731" s="105"/>
      <c r="E731" s="105"/>
      <c r="F731" s="105"/>
      <c r="G731" s="105"/>
      <c r="H731" s="194"/>
      <c r="I731" s="195"/>
      <c r="J731" s="195"/>
      <c r="K731" s="97"/>
      <c r="L731" s="98"/>
      <c r="M731" s="98"/>
      <c r="N731" s="98"/>
      <c r="O731" s="98"/>
      <c r="P731" s="100"/>
    </row>
    <row r="732" spans="2:16" x14ac:dyDescent="0.3">
      <c r="B732" s="108">
        <v>726</v>
      </c>
      <c r="C732" s="104"/>
      <c r="D732" s="105"/>
      <c r="E732" s="105"/>
      <c r="F732" s="105"/>
      <c r="G732" s="105"/>
      <c r="H732" s="194"/>
      <c r="I732" s="195"/>
      <c r="J732" s="195"/>
      <c r="K732" s="97"/>
      <c r="L732" s="98"/>
      <c r="M732" s="98"/>
      <c r="N732" s="98"/>
      <c r="O732" s="98"/>
      <c r="P732" s="100"/>
    </row>
    <row r="733" spans="2:16" x14ac:dyDescent="0.3">
      <c r="B733" s="108">
        <v>727</v>
      </c>
      <c r="C733" s="104"/>
      <c r="D733" s="105"/>
      <c r="E733" s="105"/>
      <c r="F733" s="105"/>
      <c r="G733" s="105"/>
      <c r="H733" s="194"/>
      <c r="I733" s="195"/>
      <c r="J733" s="195"/>
      <c r="K733" s="97"/>
      <c r="L733" s="98"/>
      <c r="M733" s="98"/>
      <c r="N733" s="98"/>
      <c r="O733" s="98"/>
      <c r="P733" s="100"/>
    </row>
    <row r="734" spans="2:16" x14ac:dyDescent="0.3">
      <c r="B734" s="108">
        <v>728</v>
      </c>
      <c r="C734" s="104"/>
      <c r="D734" s="105"/>
      <c r="E734" s="105"/>
      <c r="F734" s="105"/>
      <c r="G734" s="105"/>
      <c r="H734" s="194"/>
      <c r="I734" s="195"/>
      <c r="J734" s="195"/>
      <c r="K734" s="97"/>
      <c r="L734" s="98"/>
      <c r="M734" s="98"/>
      <c r="N734" s="98"/>
      <c r="O734" s="98"/>
      <c r="P734" s="100"/>
    </row>
    <row r="735" spans="2:16" x14ac:dyDescent="0.3">
      <c r="B735" s="108">
        <v>729</v>
      </c>
      <c r="C735" s="104"/>
      <c r="D735" s="105"/>
      <c r="E735" s="105"/>
      <c r="F735" s="105"/>
      <c r="G735" s="105"/>
      <c r="H735" s="194"/>
      <c r="I735" s="195"/>
      <c r="J735" s="195"/>
      <c r="K735" s="97"/>
      <c r="L735" s="98"/>
      <c r="M735" s="98"/>
      <c r="N735" s="98"/>
      <c r="O735" s="98"/>
      <c r="P735" s="100"/>
    </row>
    <row r="736" spans="2:16" x14ac:dyDescent="0.3">
      <c r="B736" s="108">
        <v>730</v>
      </c>
      <c r="C736" s="104"/>
      <c r="D736" s="105"/>
      <c r="E736" s="105"/>
      <c r="F736" s="105"/>
      <c r="G736" s="105"/>
      <c r="H736" s="194"/>
      <c r="I736" s="195"/>
      <c r="J736" s="195"/>
      <c r="K736" s="97"/>
      <c r="L736" s="98"/>
      <c r="M736" s="98"/>
      <c r="N736" s="98"/>
      <c r="O736" s="98"/>
      <c r="P736" s="100"/>
    </row>
    <row r="737" spans="2:16" x14ac:dyDescent="0.3">
      <c r="B737" s="108">
        <v>731</v>
      </c>
      <c r="C737" s="104"/>
      <c r="D737" s="105"/>
      <c r="E737" s="105"/>
      <c r="F737" s="105"/>
      <c r="G737" s="105"/>
      <c r="H737" s="194"/>
      <c r="I737" s="195"/>
      <c r="J737" s="195"/>
      <c r="K737" s="97"/>
      <c r="L737" s="98"/>
      <c r="M737" s="98"/>
      <c r="N737" s="98"/>
      <c r="O737" s="98"/>
      <c r="P737" s="100"/>
    </row>
    <row r="738" spans="2:16" x14ac:dyDescent="0.3">
      <c r="B738" s="108">
        <v>732</v>
      </c>
      <c r="C738" s="104"/>
      <c r="D738" s="105"/>
      <c r="E738" s="105"/>
      <c r="F738" s="105"/>
      <c r="G738" s="105"/>
      <c r="H738" s="194"/>
      <c r="I738" s="195"/>
      <c r="J738" s="195"/>
      <c r="K738" s="97"/>
      <c r="L738" s="98"/>
      <c r="M738" s="98"/>
      <c r="N738" s="98"/>
      <c r="O738" s="98"/>
      <c r="P738" s="100"/>
    </row>
    <row r="739" spans="2:16" x14ac:dyDescent="0.3">
      <c r="B739" s="108">
        <v>733</v>
      </c>
      <c r="C739" s="104"/>
      <c r="D739" s="105"/>
      <c r="E739" s="105"/>
      <c r="F739" s="105"/>
      <c r="G739" s="105"/>
      <c r="H739" s="194"/>
      <c r="I739" s="195"/>
      <c r="J739" s="195"/>
      <c r="K739" s="97"/>
      <c r="L739" s="98"/>
      <c r="M739" s="98"/>
      <c r="N739" s="98"/>
      <c r="O739" s="98"/>
      <c r="P739" s="100"/>
    </row>
    <row r="740" spans="2:16" x14ac:dyDescent="0.3">
      <c r="B740" s="108">
        <v>734</v>
      </c>
      <c r="C740" s="104"/>
      <c r="D740" s="105"/>
      <c r="E740" s="105"/>
      <c r="F740" s="105"/>
      <c r="G740" s="105"/>
      <c r="H740" s="194"/>
      <c r="I740" s="195"/>
      <c r="J740" s="195"/>
      <c r="K740" s="97"/>
      <c r="L740" s="98"/>
      <c r="M740" s="98"/>
      <c r="N740" s="98"/>
      <c r="O740" s="98"/>
      <c r="P740" s="100"/>
    </row>
    <row r="741" spans="2:16" x14ac:dyDescent="0.3">
      <c r="B741" s="108">
        <v>735</v>
      </c>
      <c r="C741" s="104"/>
      <c r="D741" s="105"/>
      <c r="E741" s="105"/>
      <c r="F741" s="105"/>
      <c r="G741" s="105"/>
      <c r="H741" s="194"/>
      <c r="I741" s="195"/>
      <c r="J741" s="195"/>
      <c r="K741" s="97"/>
      <c r="L741" s="98"/>
      <c r="M741" s="98"/>
      <c r="N741" s="98"/>
      <c r="O741" s="98"/>
      <c r="P741" s="100"/>
    </row>
    <row r="742" spans="2:16" x14ac:dyDescent="0.3">
      <c r="B742" s="108">
        <v>736</v>
      </c>
      <c r="C742" s="104"/>
      <c r="D742" s="105"/>
      <c r="E742" s="105"/>
      <c r="F742" s="105"/>
      <c r="G742" s="105"/>
      <c r="H742" s="194"/>
      <c r="I742" s="195"/>
      <c r="J742" s="195"/>
      <c r="K742" s="97"/>
      <c r="L742" s="98"/>
      <c r="M742" s="98"/>
      <c r="N742" s="98"/>
      <c r="O742" s="98"/>
      <c r="P742" s="100"/>
    </row>
    <row r="743" spans="2:16" x14ac:dyDescent="0.3">
      <c r="B743" s="108">
        <v>737</v>
      </c>
      <c r="C743" s="104"/>
      <c r="D743" s="105"/>
      <c r="E743" s="105"/>
      <c r="F743" s="105"/>
      <c r="G743" s="105"/>
      <c r="H743" s="194"/>
      <c r="I743" s="195"/>
      <c r="J743" s="195"/>
      <c r="K743" s="97"/>
      <c r="L743" s="98"/>
      <c r="M743" s="98"/>
      <c r="N743" s="98"/>
      <c r="O743" s="98"/>
      <c r="P743" s="100"/>
    </row>
    <row r="744" spans="2:16" x14ac:dyDescent="0.3">
      <c r="B744" s="108">
        <v>738</v>
      </c>
      <c r="C744" s="104"/>
      <c r="D744" s="105"/>
      <c r="E744" s="105"/>
      <c r="F744" s="105"/>
      <c r="G744" s="105"/>
      <c r="H744" s="194"/>
      <c r="I744" s="195"/>
      <c r="J744" s="195"/>
      <c r="K744" s="97"/>
      <c r="L744" s="98"/>
      <c r="M744" s="98"/>
      <c r="N744" s="98"/>
      <c r="O744" s="98"/>
      <c r="P744" s="100"/>
    </row>
    <row r="745" spans="2:16" x14ac:dyDescent="0.3">
      <c r="B745" s="108">
        <v>739</v>
      </c>
      <c r="C745" s="104"/>
      <c r="D745" s="105"/>
      <c r="E745" s="105"/>
      <c r="F745" s="105"/>
      <c r="G745" s="105"/>
      <c r="H745" s="194"/>
      <c r="I745" s="195"/>
      <c r="J745" s="195"/>
      <c r="K745" s="97"/>
      <c r="L745" s="98"/>
      <c r="M745" s="98"/>
      <c r="N745" s="98"/>
      <c r="O745" s="98"/>
      <c r="P745" s="100"/>
    </row>
    <row r="746" spans="2:16" x14ac:dyDescent="0.3">
      <c r="B746" s="108">
        <v>740</v>
      </c>
      <c r="C746" s="104"/>
      <c r="D746" s="105"/>
      <c r="E746" s="105"/>
      <c r="F746" s="105"/>
      <c r="G746" s="105"/>
      <c r="H746" s="194"/>
      <c r="I746" s="195"/>
      <c r="J746" s="195"/>
      <c r="K746" s="97"/>
      <c r="L746" s="98"/>
      <c r="M746" s="98"/>
      <c r="N746" s="98"/>
      <c r="O746" s="98"/>
      <c r="P746" s="100"/>
    </row>
    <row r="747" spans="2:16" x14ac:dyDescent="0.3">
      <c r="B747" s="108">
        <v>741</v>
      </c>
      <c r="C747" s="104"/>
      <c r="D747" s="105"/>
      <c r="E747" s="105"/>
      <c r="F747" s="105"/>
      <c r="G747" s="105"/>
      <c r="H747" s="194"/>
      <c r="I747" s="195"/>
      <c r="J747" s="195"/>
      <c r="K747" s="97"/>
      <c r="L747" s="98"/>
      <c r="M747" s="98"/>
      <c r="N747" s="98"/>
      <c r="O747" s="98"/>
      <c r="P747" s="100"/>
    </row>
    <row r="748" spans="2:16" x14ac:dyDescent="0.3">
      <c r="B748" s="108">
        <v>742</v>
      </c>
      <c r="C748" s="104"/>
      <c r="D748" s="105"/>
      <c r="E748" s="105"/>
      <c r="F748" s="105"/>
      <c r="G748" s="105"/>
      <c r="H748" s="194"/>
      <c r="I748" s="195"/>
      <c r="J748" s="195"/>
      <c r="K748" s="97"/>
      <c r="L748" s="98"/>
      <c r="M748" s="98"/>
      <c r="N748" s="98"/>
      <c r="O748" s="98"/>
      <c r="P748" s="100"/>
    </row>
    <row r="749" spans="2:16" x14ac:dyDescent="0.3">
      <c r="B749" s="108">
        <v>743</v>
      </c>
      <c r="C749" s="104"/>
      <c r="D749" s="105"/>
      <c r="E749" s="105"/>
      <c r="F749" s="105"/>
      <c r="G749" s="105"/>
      <c r="H749" s="194"/>
      <c r="I749" s="195"/>
      <c r="J749" s="195"/>
      <c r="K749" s="97"/>
      <c r="L749" s="98"/>
      <c r="M749" s="98"/>
      <c r="N749" s="98"/>
      <c r="O749" s="98"/>
      <c r="P749" s="100"/>
    </row>
    <row r="750" spans="2:16" x14ac:dyDescent="0.3">
      <c r="B750" s="108">
        <v>744</v>
      </c>
      <c r="C750" s="104"/>
      <c r="D750" s="105"/>
      <c r="E750" s="105"/>
      <c r="F750" s="105"/>
      <c r="G750" s="105"/>
      <c r="H750" s="194"/>
      <c r="I750" s="195"/>
      <c r="J750" s="195"/>
      <c r="K750" s="97"/>
      <c r="L750" s="98"/>
      <c r="M750" s="98"/>
      <c r="N750" s="98"/>
      <c r="O750" s="98"/>
      <c r="P750" s="100"/>
    </row>
    <row r="751" spans="2:16" x14ac:dyDescent="0.3">
      <c r="B751" s="108">
        <v>745</v>
      </c>
      <c r="C751" s="104"/>
      <c r="D751" s="105"/>
      <c r="E751" s="105"/>
      <c r="F751" s="105"/>
      <c r="G751" s="105"/>
      <c r="H751" s="194"/>
      <c r="I751" s="195"/>
      <c r="J751" s="195"/>
      <c r="K751" s="97"/>
      <c r="L751" s="98"/>
      <c r="M751" s="98"/>
      <c r="N751" s="98"/>
      <c r="O751" s="98"/>
      <c r="P751" s="100"/>
    </row>
    <row r="752" spans="2:16" x14ac:dyDescent="0.3">
      <c r="B752" s="108">
        <v>746</v>
      </c>
      <c r="C752" s="104"/>
      <c r="D752" s="105"/>
      <c r="E752" s="105"/>
      <c r="F752" s="105"/>
      <c r="G752" s="105"/>
      <c r="H752" s="194"/>
      <c r="I752" s="195"/>
      <c r="J752" s="195"/>
      <c r="K752" s="97"/>
      <c r="L752" s="98"/>
      <c r="M752" s="98"/>
      <c r="N752" s="98"/>
      <c r="O752" s="98"/>
      <c r="P752" s="100"/>
    </row>
    <row r="753" spans="2:16" x14ac:dyDescent="0.3">
      <c r="B753" s="108">
        <v>747</v>
      </c>
      <c r="C753" s="104"/>
      <c r="D753" s="105"/>
      <c r="E753" s="105"/>
      <c r="F753" s="105"/>
      <c r="G753" s="105"/>
      <c r="H753" s="194"/>
      <c r="I753" s="195"/>
      <c r="J753" s="195"/>
      <c r="K753" s="97"/>
      <c r="L753" s="98"/>
      <c r="M753" s="98"/>
      <c r="N753" s="98"/>
      <c r="O753" s="98"/>
      <c r="P753" s="100"/>
    </row>
    <row r="754" spans="2:16" x14ac:dyDescent="0.3">
      <c r="B754" s="108">
        <v>748</v>
      </c>
      <c r="C754" s="104"/>
      <c r="D754" s="105"/>
      <c r="E754" s="105"/>
      <c r="F754" s="105"/>
      <c r="G754" s="105"/>
      <c r="H754" s="194"/>
      <c r="I754" s="195"/>
      <c r="J754" s="195"/>
      <c r="K754" s="97"/>
      <c r="L754" s="98"/>
      <c r="M754" s="98"/>
      <c r="N754" s="98"/>
      <c r="O754" s="98"/>
      <c r="P754" s="100"/>
    </row>
    <row r="755" spans="2:16" x14ac:dyDescent="0.3">
      <c r="B755" s="108">
        <v>749</v>
      </c>
      <c r="C755" s="104"/>
      <c r="D755" s="105"/>
      <c r="E755" s="105"/>
      <c r="F755" s="105"/>
      <c r="G755" s="105"/>
      <c r="H755" s="194"/>
      <c r="I755" s="195"/>
      <c r="J755" s="195"/>
      <c r="K755" s="97"/>
      <c r="L755" s="98"/>
      <c r="M755" s="98"/>
      <c r="N755" s="98"/>
      <c r="O755" s="98"/>
      <c r="P755" s="100"/>
    </row>
    <row r="756" spans="2:16" x14ac:dyDescent="0.3">
      <c r="B756" s="108">
        <v>750</v>
      </c>
      <c r="C756" s="104"/>
      <c r="D756" s="105"/>
      <c r="E756" s="105"/>
      <c r="F756" s="105"/>
      <c r="G756" s="105"/>
      <c r="H756" s="194"/>
      <c r="I756" s="195"/>
      <c r="J756" s="195"/>
      <c r="K756" s="97"/>
      <c r="L756" s="98"/>
      <c r="M756" s="98"/>
      <c r="N756" s="98"/>
      <c r="O756" s="98"/>
      <c r="P756" s="100"/>
    </row>
    <row r="757" spans="2:16" x14ac:dyDescent="0.3">
      <c r="B757" s="108">
        <v>751</v>
      </c>
      <c r="C757" s="104"/>
      <c r="D757" s="105"/>
      <c r="E757" s="105"/>
      <c r="F757" s="105"/>
      <c r="G757" s="105"/>
      <c r="H757" s="194"/>
      <c r="I757" s="195"/>
      <c r="J757" s="195"/>
      <c r="K757" s="97"/>
      <c r="L757" s="98"/>
      <c r="M757" s="98"/>
      <c r="N757" s="98"/>
      <c r="O757" s="98"/>
      <c r="P757" s="100"/>
    </row>
    <row r="758" spans="2:16" x14ac:dyDescent="0.3">
      <c r="B758" s="108">
        <v>752</v>
      </c>
      <c r="C758" s="104"/>
      <c r="D758" s="105"/>
      <c r="E758" s="105"/>
      <c r="F758" s="105"/>
      <c r="G758" s="105"/>
      <c r="H758" s="194"/>
      <c r="I758" s="195"/>
      <c r="J758" s="195"/>
      <c r="K758" s="97"/>
      <c r="L758" s="98"/>
      <c r="M758" s="98"/>
      <c r="N758" s="98"/>
      <c r="O758" s="98"/>
      <c r="P758" s="100"/>
    </row>
    <row r="759" spans="2:16" x14ac:dyDescent="0.3">
      <c r="B759" s="108">
        <v>753</v>
      </c>
      <c r="C759" s="104"/>
      <c r="D759" s="105"/>
      <c r="E759" s="105"/>
      <c r="F759" s="105"/>
      <c r="G759" s="105"/>
      <c r="H759" s="194"/>
      <c r="I759" s="195"/>
      <c r="J759" s="195"/>
      <c r="K759" s="97"/>
      <c r="L759" s="98"/>
      <c r="M759" s="98"/>
      <c r="N759" s="98"/>
      <c r="O759" s="98"/>
      <c r="P759" s="100"/>
    </row>
    <row r="760" spans="2:16" x14ac:dyDescent="0.3">
      <c r="B760" s="108">
        <v>754</v>
      </c>
      <c r="C760" s="104"/>
      <c r="D760" s="105"/>
      <c r="E760" s="105"/>
      <c r="F760" s="105"/>
      <c r="G760" s="105"/>
      <c r="H760" s="194"/>
      <c r="I760" s="195"/>
      <c r="J760" s="195"/>
      <c r="K760" s="97"/>
      <c r="L760" s="98"/>
      <c r="M760" s="98"/>
      <c r="N760" s="98"/>
      <c r="O760" s="98"/>
      <c r="P760" s="100"/>
    </row>
    <row r="761" spans="2:16" x14ac:dyDescent="0.3">
      <c r="B761" s="108">
        <v>755</v>
      </c>
      <c r="C761" s="104"/>
      <c r="D761" s="105"/>
      <c r="E761" s="105"/>
      <c r="F761" s="105"/>
      <c r="G761" s="105"/>
      <c r="H761" s="194"/>
      <c r="I761" s="195"/>
      <c r="J761" s="195"/>
      <c r="K761" s="97"/>
      <c r="L761" s="98"/>
      <c r="M761" s="98"/>
      <c r="N761" s="98"/>
      <c r="O761" s="98"/>
      <c r="P761" s="100"/>
    </row>
    <row r="762" spans="2:16" x14ac:dyDescent="0.3">
      <c r="B762" s="108">
        <v>756</v>
      </c>
      <c r="C762" s="104"/>
      <c r="D762" s="105"/>
      <c r="E762" s="105"/>
      <c r="F762" s="105"/>
      <c r="G762" s="105"/>
      <c r="H762" s="194"/>
      <c r="I762" s="195"/>
      <c r="J762" s="195"/>
      <c r="K762" s="97"/>
      <c r="L762" s="98"/>
      <c r="M762" s="98"/>
      <c r="N762" s="98"/>
      <c r="O762" s="98"/>
      <c r="P762" s="100"/>
    </row>
    <row r="763" spans="2:16" x14ac:dyDescent="0.3">
      <c r="B763" s="108">
        <v>757</v>
      </c>
      <c r="C763" s="104"/>
      <c r="D763" s="105"/>
      <c r="E763" s="105"/>
      <c r="F763" s="105"/>
      <c r="G763" s="105"/>
      <c r="H763" s="194"/>
      <c r="I763" s="195"/>
      <c r="J763" s="195"/>
      <c r="K763" s="97"/>
      <c r="L763" s="98"/>
      <c r="M763" s="98"/>
      <c r="N763" s="98"/>
      <c r="O763" s="98"/>
      <c r="P763" s="100"/>
    </row>
    <row r="764" spans="2:16" x14ac:dyDescent="0.3">
      <c r="B764" s="108">
        <v>758</v>
      </c>
      <c r="C764" s="104"/>
      <c r="D764" s="105"/>
      <c r="E764" s="105"/>
      <c r="F764" s="105"/>
      <c r="G764" s="105"/>
      <c r="H764" s="194"/>
      <c r="I764" s="195"/>
      <c r="J764" s="195"/>
      <c r="K764" s="97"/>
      <c r="L764" s="98"/>
      <c r="M764" s="98"/>
      <c r="N764" s="98"/>
      <c r="O764" s="98"/>
      <c r="P764" s="100"/>
    </row>
    <row r="765" spans="2:16" x14ac:dyDescent="0.3">
      <c r="B765" s="108">
        <v>759</v>
      </c>
      <c r="C765" s="104"/>
      <c r="D765" s="105"/>
      <c r="E765" s="105"/>
      <c r="F765" s="105"/>
      <c r="G765" s="105"/>
      <c r="H765" s="194"/>
      <c r="I765" s="195"/>
      <c r="J765" s="195"/>
      <c r="K765" s="97"/>
      <c r="L765" s="98"/>
      <c r="M765" s="98"/>
      <c r="N765" s="98"/>
      <c r="O765" s="98"/>
      <c r="P765" s="100"/>
    </row>
    <row r="766" spans="2:16" x14ac:dyDescent="0.3">
      <c r="B766" s="108">
        <v>760</v>
      </c>
      <c r="C766" s="104"/>
      <c r="D766" s="105"/>
      <c r="E766" s="105"/>
      <c r="F766" s="105"/>
      <c r="G766" s="105"/>
      <c r="H766" s="194"/>
      <c r="I766" s="195"/>
      <c r="J766" s="195"/>
      <c r="K766" s="97"/>
      <c r="L766" s="98"/>
      <c r="M766" s="98"/>
      <c r="N766" s="98"/>
      <c r="O766" s="98"/>
      <c r="P766" s="100"/>
    </row>
    <row r="767" spans="2:16" x14ac:dyDescent="0.3">
      <c r="B767" s="108">
        <v>761</v>
      </c>
      <c r="C767" s="104"/>
      <c r="D767" s="105"/>
      <c r="E767" s="105"/>
      <c r="F767" s="105"/>
      <c r="G767" s="105"/>
      <c r="H767" s="194"/>
      <c r="I767" s="195"/>
      <c r="J767" s="195"/>
      <c r="K767" s="97"/>
      <c r="L767" s="98"/>
      <c r="M767" s="98"/>
      <c r="N767" s="98"/>
      <c r="O767" s="98"/>
      <c r="P767" s="100"/>
    </row>
    <row r="768" spans="2:16" x14ac:dyDescent="0.3">
      <c r="B768" s="108">
        <v>762</v>
      </c>
      <c r="C768" s="104"/>
      <c r="D768" s="105"/>
      <c r="E768" s="105"/>
      <c r="F768" s="105"/>
      <c r="G768" s="105"/>
      <c r="H768" s="194"/>
      <c r="I768" s="195"/>
      <c r="J768" s="195"/>
      <c r="K768" s="97"/>
      <c r="L768" s="98"/>
      <c r="M768" s="98"/>
      <c r="N768" s="98"/>
      <c r="O768" s="98"/>
      <c r="P768" s="100"/>
    </row>
    <row r="769" spans="2:16" x14ac:dyDescent="0.3">
      <c r="B769" s="108">
        <v>763</v>
      </c>
      <c r="C769" s="104"/>
      <c r="D769" s="105"/>
      <c r="E769" s="105"/>
      <c r="F769" s="105"/>
      <c r="G769" s="105"/>
      <c r="H769" s="194"/>
      <c r="I769" s="195"/>
      <c r="J769" s="195"/>
      <c r="K769" s="97"/>
      <c r="L769" s="98"/>
      <c r="M769" s="98"/>
      <c r="N769" s="98"/>
      <c r="O769" s="98"/>
      <c r="P769" s="100"/>
    </row>
    <row r="770" spans="2:16" x14ac:dyDescent="0.3">
      <c r="B770" s="108">
        <v>764</v>
      </c>
      <c r="C770" s="104"/>
      <c r="D770" s="105"/>
      <c r="E770" s="105"/>
      <c r="F770" s="105"/>
      <c r="G770" s="105"/>
      <c r="H770" s="194"/>
      <c r="I770" s="195"/>
      <c r="J770" s="195"/>
      <c r="K770" s="97"/>
      <c r="L770" s="98"/>
      <c r="M770" s="98"/>
      <c r="N770" s="98"/>
      <c r="O770" s="98"/>
      <c r="P770" s="100"/>
    </row>
    <row r="771" spans="2:16" x14ac:dyDescent="0.3">
      <c r="B771" s="108">
        <v>765</v>
      </c>
      <c r="C771" s="104"/>
      <c r="D771" s="105"/>
      <c r="E771" s="105"/>
      <c r="F771" s="105"/>
      <c r="G771" s="105"/>
      <c r="H771" s="194"/>
      <c r="I771" s="195"/>
      <c r="J771" s="195"/>
      <c r="K771" s="97"/>
      <c r="L771" s="98"/>
      <c r="M771" s="98"/>
      <c r="N771" s="98"/>
      <c r="O771" s="98"/>
      <c r="P771" s="100"/>
    </row>
    <row r="772" spans="2:16" x14ac:dyDescent="0.3">
      <c r="B772" s="108">
        <v>766</v>
      </c>
      <c r="C772" s="104"/>
      <c r="D772" s="105"/>
      <c r="E772" s="105"/>
      <c r="F772" s="105"/>
      <c r="G772" s="105"/>
      <c r="H772" s="194"/>
      <c r="I772" s="195"/>
      <c r="J772" s="195"/>
      <c r="K772" s="97"/>
      <c r="L772" s="98"/>
      <c r="M772" s="98"/>
      <c r="N772" s="98"/>
      <c r="O772" s="98"/>
      <c r="P772" s="100"/>
    </row>
    <row r="773" spans="2:16" x14ac:dyDescent="0.3">
      <c r="B773" s="108">
        <v>767</v>
      </c>
      <c r="C773" s="104"/>
      <c r="D773" s="105"/>
      <c r="E773" s="105"/>
      <c r="F773" s="105"/>
      <c r="G773" s="105"/>
      <c r="H773" s="194"/>
      <c r="I773" s="195"/>
      <c r="J773" s="195"/>
      <c r="K773" s="97"/>
      <c r="L773" s="98"/>
      <c r="M773" s="98"/>
      <c r="N773" s="98"/>
      <c r="O773" s="98"/>
      <c r="P773" s="100"/>
    </row>
    <row r="774" spans="2:16" x14ac:dyDescent="0.3">
      <c r="B774" s="108">
        <v>768</v>
      </c>
      <c r="C774" s="104"/>
      <c r="D774" s="105"/>
      <c r="E774" s="105"/>
      <c r="F774" s="105"/>
      <c r="G774" s="105"/>
      <c r="H774" s="194"/>
      <c r="I774" s="195"/>
      <c r="J774" s="195"/>
      <c r="K774" s="97"/>
      <c r="L774" s="98"/>
      <c r="M774" s="98"/>
      <c r="N774" s="98"/>
      <c r="O774" s="98"/>
      <c r="P774" s="100"/>
    </row>
    <row r="775" spans="2:16" x14ac:dyDescent="0.3">
      <c r="B775" s="108">
        <v>769</v>
      </c>
      <c r="C775" s="104"/>
      <c r="D775" s="105"/>
      <c r="E775" s="105"/>
      <c r="F775" s="105"/>
      <c r="G775" s="105"/>
      <c r="H775" s="194"/>
      <c r="I775" s="195"/>
      <c r="J775" s="195"/>
      <c r="K775" s="97"/>
      <c r="L775" s="98"/>
      <c r="M775" s="98"/>
      <c r="N775" s="98"/>
      <c r="O775" s="98"/>
      <c r="P775" s="100"/>
    </row>
    <row r="776" spans="2:16" x14ac:dyDescent="0.3">
      <c r="B776" s="108">
        <v>770</v>
      </c>
      <c r="C776" s="104"/>
      <c r="D776" s="105"/>
      <c r="E776" s="105"/>
      <c r="F776" s="105"/>
      <c r="G776" s="105"/>
      <c r="H776" s="194"/>
      <c r="I776" s="195"/>
      <c r="J776" s="195"/>
      <c r="K776" s="97"/>
      <c r="L776" s="98"/>
      <c r="M776" s="98"/>
      <c r="N776" s="98"/>
      <c r="O776" s="98"/>
      <c r="P776" s="100"/>
    </row>
    <row r="777" spans="2:16" x14ac:dyDescent="0.3">
      <c r="B777" s="108">
        <v>771</v>
      </c>
      <c r="C777" s="104"/>
      <c r="D777" s="105"/>
      <c r="E777" s="105"/>
      <c r="F777" s="105"/>
      <c r="G777" s="105"/>
      <c r="H777" s="194"/>
      <c r="I777" s="195"/>
      <c r="J777" s="195"/>
      <c r="K777" s="97"/>
      <c r="L777" s="98"/>
      <c r="M777" s="98"/>
      <c r="N777" s="98"/>
      <c r="O777" s="98"/>
      <c r="P777" s="100"/>
    </row>
    <row r="778" spans="2:16" x14ac:dyDescent="0.3">
      <c r="B778" s="108">
        <v>772</v>
      </c>
      <c r="C778" s="104"/>
      <c r="D778" s="105"/>
      <c r="E778" s="105"/>
      <c r="F778" s="105"/>
      <c r="G778" s="105"/>
      <c r="H778" s="194"/>
      <c r="I778" s="195"/>
      <c r="J778" s="195"/>
      <c r="K778" s="97"/>
      <c r="L778" s="98"/>
      <c r="M778" s="98"/>
      <c r="N778" s="98"/>
      <c r="O778" s="98"/>
      <c r="P778" s="100"/>
    </row>
    <row r="779" spans="2:16" x14ac:dyDescent="0.3">
      <c r="B779" s="108">
        <v>773</v>
      </c>
      <c r="C779" s="104"/>
      <c r="D779" s="105"/>
      <c r="E779" s="105"/>
      <c r="F779" s="105"/>
      <c r="G779" s="105"/>
      <c r="H779" s="194"/>
      <c r="I779" s="195"/>
      <c r="J779" s="195"/>
      <c r="K779" s="97"/>
      <c r="L779" s="98"/>
      <c r="M779" s="98"/>
      <c r="N779" s="98"/>
      <c r="O779" s="98"/>
      <c r="P779" s="100"/>
    </row>
    <row r="780" spans="2:16" x14ac:dyDescent="0.3">
      <c r="B780" s="108">
        <v>774</v>
      </c>
      <c r="C780" s="104"/>
      <c r="D780" s="105"/>
      <c r="E780" s="105"/>
      <c r="F780" s="105"/>
      <c r="G780" s="105"/>
      <c r="H780" s="194"/>
      <c r="I780" s="195"/>
      <c r="J780" s="195"/>
      <c r="K780" s="97"/>
      <c r="L780" s="98"/>
      <c r="M780" s="98"/>
      <c r="N780" s="98"/>
      <c r="O780" s="98"/>
      <c r="P780" s="100"/>
    </row>
    <row r="781" spans="2:16" x14ac:dyDescent="0.3">
      <c r="B781" s="108">
        <v>775</v>
      </c>
      <c r="C781" s="104"/>
      <c r="D781" s="105"/>
      <c r="E781" s="105"/>
      <c r="F781" s="105"/>
      <c r="G781" s="105"/>
      <c r="H781" s="194"/>
      <c r="I781" s="195"/>
      <c r="J781" s="195"/>
      <c r="K781" s="97"/>
      <c r="L781" s="98"/>
      <c r="M781" s="98"/>
      <c r="N781" s="98"/>
      <c r="O781" s="98"/>
      <c r="P781" s="100"/>
    </row>
    <row r="782" spans="2:16" x14ac:dyDescent="0.3">
      <c r="B782" s="108">
        <v>776</v>
      </c>
      <c r="C782" s="104"/>
      <c r="D782" s="105"/>
      <c r="E782" s="105"/>
      <c r="F782" s="105"/>
      <c r="G782" s="105"/>
      <c r="H782" s="194"/>
      <c r="I782" s="195"/>
      <c r="J782" s="195"/>
      <c r="K782" s="97"/>
      <c r="L782" s="98"/>
      <c r="M782" s="98"/>
      <c r="N782" s="98"/>
      <c r="O782" s="98"/>
      <c r="P782" s="100"/>
    </row>
    <row r="783" spans="2:16" x14ac:dyDescent="0.3">
      <c r="B783" s="108">
        <v>777</v>
      </c>
      <c r="C783" s="104"/>
      <c r="D783" s="105"/>
      <c r="E783" s="105"/>
      <c r="F783" s="105"/>
      <c r="G783" s="105"/>
      <c r="H783" s="194"/>
      <c r="I783" s="195"/>
      <c r="J783" s="195"/>
      <c r="K783" s="97"/>
      <c r="L783" s="98"/>
      <c r="M783" s="98"/>
      <c r="N783" s="98"/>
      <c r="O783" s="98"/>
      <c r="P783" s="100"/>
    </row>
    <row r="784" spans="2:16" x14ac:dyDescent="0.3">
      <c r="B784" s="108">
        <v>778</v>
      </c>
      <c r="C784" s="104"/>
      <c r="D784" s="105"/>
      <c r="E784" s="105"/>
      <c r="F784" s="105"/>
      <c r="G784" s="105"/>
      <c r="H784" s="194"/>
      <c r="I784" s="195"/>
      <c r="J784" s="195"/>
      <c r="K784" s="97"/>
      <c r="L784" s="98"/>
      <c r="M784" s="98"/>
      <c r="N784" s="98"/>
      <c r="O784" s="98"/>
      <c r="P784" s="100"/>
    </row>
    <row r="785" spans="2:16" x14ac:dyDescent="0.3">
      <c r="B785" s="108">
        <v>779</v>
      </c>
      <c r="C785" s="104"/>
      <c r="D785" s="105"/>
      <c r="E785" s="105"/>
      <c r="F785" s="105"/>
      <c r="G785" s="105"/>
      <c r="H785" s="194"/>
      <c r="I785" s="195"/>
      <c r="J785" s="195"/>
      <c r="K785" s="97"/>
      <c r="L785" s="98"/>
      <c r="M785" s="98"/>
      <c r="N785" s="98"/>
      <c r="O785" s="98"/>
      <c r="P785" s="100"/>
    </row>
    <row r="786" spans="2:16" x14ac:dyDescent="0.3">
      <c r="B786" s="108">
        <v>780</v>
      </c>
      <c r="C786" s="104"/>
      <c r="D786" s="105"/>
      <c r="E786" s="105"/>
      <c r="F786" s="105"/>
      <c r="G786" s="105"/>
      <c r="H786" s="194"/>
      <c r="I786" s="195"/>
      <c r="J786" s="195"/>
      <c r="K786" s="97"/>
      <c r="L786" s="98"/>
      <c r="M786" s="98"/>
      <c r="N786" s="98"/>
      <c r="O786" s="98"/>
      <c r="P786" s="100"/>
    </row>
    <row r="787" spans="2:16" x14ac:dyDescent="0.3">
      <c r="B787" s="108">
        <v>781</v>
      </c>
      <c r="C787" s="104"/>
      <c r="D787" s="105"/>
      <c r="E787" s="105"/>
      <c r="F787" s="105"/>
      <c r="G787" s="105"/>
      <c r="H787" s="194"/>
      <c r="I787" s="195"/>
      <c r="J787" s="195"/>
      <c r="K787" s="97"/>
      <c r="L787" s="98"/>
      <c r="M787" s="98"/>
      <c r="N787" s="98"/>
      <c r="O787" s="98"/>
      <c r="P787" s="100"/>
    </row>
    <row r="788" spans="2:16" x14ac:dyDescent="0.3">
      <c r="B788" s="108">
        <v>782</v>
      </c>
      <c r="C788" s="104"/>
      <c r="D788" s="105"/>
      <c r="E788" s="105"/>
      <c r="F788" s="105"/>
      <c r="G788" s="105"/>
      <c r="H788" s="194"/>
      <c r="I788" s="195"/>
      <c r="J788" s="195"/>
      <c r="K788" s="97"/>
      <c r="L788" s="98"/>
      <c r="M788" s="98"/>
      <c r="N788" s="98"/>
      <c r="O788" s="98"/>
      <c r="P788" s="100"/>
    </row>
    <row r="789" spans="2:16" x14ac:dyDescent="0.3">
      <c r="B789" s="108">
        <v>783</v>
      </c>
      <c r="C789" s="104"/>
      <c r="D789" s="105"/>
      <c r="E789" s="105"/>
      <c r="F789" s="105"/>
      <c r="G789" s="105"/>
      <c r="H789" s="194"/>
      <c r="I789" s="195"/>
      <c r="J789" s="195"/>
      <c r="K789" s="97"/>
      <c r="L789" s="98"/>
      <c r="M789" s="98"/>
      <c r="N789" s="98"/>
      <c r="O789" s="98"/>
      <c r="P789" s="100"/>
    </row>
    <row r="790" spans="2:16" x14ac:dyDescent="0.3">
      <c r="B790" s="108">
        <v>784</v>
      </c>
      <c r="C790" s="104"/>
      <c r="D790" s="105"/>
      <c r="E790" s="105"/>
      <c r="F790" s="105"/>
      <c r="G790" s="105"/>
      <c r="H790" s="194"/>
      <c r="I790" s="195"/>
      <c r="J790" s="195"/>
      <c r="K790" s="97"/>
      <c r="L790" s="98"/>
      <c r="M790" s="98"/>
      <c r="N790" s="98"/>
      <c r="O790" s="98"/>
      <c r="P790" s="100"/>
    </row>
    <row r="791" spans="2:16" x14ac:dyDescent="0.3">
      <c r="B791" s="108">
        <v>785</v>
      </c>
      <c r="C791" s="104"/>
      <c r="D791" s="105"/>
      <c r="E791" s="105"/>
      <c r="F791" s="105"/>
      <c r="G791" s="105"/>
      <c r="H791" s="194"/>
      <c r="I791" s="195"/>
      <c r="J791" s="195"/>
      <c r="K791" s="97"/>
      <c r="L791" s="98"/>
      <c r="M791" s="98"/>
      <c r="N791" s="98"/>
      <c r="O791" s="98"/>
      <c r="P791" s="100"/>
    </row>
    <row r="792" spans="2:16" x14ac:dyDescent="0.3">
      <c r="B792" s="108">
        <v>786</v>
      </c>
      <c r="C792" s="104"/>
      <c r="D792" s="105"/>
      <c r="E792" s="105"/>
      <c r="F792" s="105"/>
      <c r="G792" s="105"/>
      <c r="H792" s="194"/>
      <c r="I792" s="195"/>
      <c r="J792" s="195"/>
      <c r="K792" s="97"/>
      <c r="L792" s="98"/>
      <c r="M792" s="98"/>
      <c r="N792" s="98"/>
      <c r="O792" s="98"/>
      <c r="P792" s="100"/>
    </row>
    <row r="793" spans="2:16" x14ac:dyDescent="0.3">
      <c r="B793" s="108">
        <v>787</v>
      </c>
      <c r="C793" s="104"/>
      <c r="D793" s="105"/>
      <c r="E793" s="105"/>
      <c r="F793" s="105"/>
      <c r="G793" s="105"/>
      <c r="H793" s="194"/>
      <c r="I793" s="195"/>
      <c r="J793" s="195"/>
      <c r="K793" s="97"/>
      <c r="L793" s="98"/>
      <c r="M793" s="98"/>
      <c r="N793" s="98"/>
      <c r="O793" s="98"/>
      <c r="P793" s="100"/>
    </row>
    <row r="794" spans="2:16" x14ac:dyDescent="0.3">
      <c r="B794" s="108">
        <v>788</v>
      </c>
      <c r="C794" s="104"/>
      <c r="D794" s="105"/>
      <c r="E794" s="105"/>
      <c r="F794" s="105"/>
      <c r="G794" s="105"/>
      <c r="H794" s="194"/>
      <c r="I794" s="195"/>
      <c r="J794" s="195"/>
      <c r="K794" s="97"/>
      <c r="L794" s="98"/>
      <c r="M794" s="98"/>
      <c r="N794" s="98"/>
      <c r="O794" s="98"/>
      <c r="P794" s="100"/>
    </row>
    <row r="795" spans="2:16" x14ac:dyDescent="0.3">
      <c r="B795" s="108">
        <v>789</v>
      </c>
      <c r="C795" s="104"/>
      <c r="D795" s="105"/>
      <c r="E795" s="105"/>
      <c r="F795" s="105"/>
      <c r="G795" s="105"/>
      <c r="H795" s="194"/>
      <c r="I795" s="195"/>
      <c r="J795" s="195"/>
      <c r="K795" s="97"/>
      <c r="L795" s="98"/>
      <c r="M795" s="98"/>
      <c r="N795" s="98"/>
      <c r="O795" s="98"/>
      <c r="P795" s="100"/>
    </row>
    <row r="796" spans="2:16" x14ac:dyDescent="0.3">
      <c r="B796" s="108">
        <v>790</v>
      </c>
      <c r="C796" s="104"/>
      <c r="D796" s="105"/>
      <c r="E796" s="105"/>
      <c r="F796" s="105"/>
      <c r="G796" s="105"/>
      <c r="H796" s="194"/>
      <c r="I796" s="195"/>
      <c r="J796" s="195"/>
      <c r="K796" s="97"/>
      <c r="L796" s="98"/>
      <c r="M796" s="98"/>
      <c r="N796" s="98"/>
      <c r="O796" s="98"/>
      <c r="P796" s="100"/>
    </row>
    <row r="797" spans="2:16" x14ac:dyDescent="0.3">
      <c r="B797" s="108">
        <v>791</v>
      </c>
      <c r="C797" s="104"/>
      <c r="D797" s="105"/>
      <c r="E797" s="105"/>
      <c r="F797" s="105"/>
      <c r="G797" s="105"/>
      <c r="H797" s="194"/>
      <c r="I797" s="195"/>
      <c r="J797" s="195"/>
      <c r="K797" s="97"/>
      <c r="L797" s="98"/>
      <c r="M797" s="98"/>
      <c r="N797" s="98"/>
      <c r="O797" s="98"/>
      <c r="P797" s="100"/>
    </row>
    <row r="798" spans="2:16" x14ac:dyDescent="0.3">
      <c r="B798" s="108">
        <v>792</v>
      </c>
      <c r="C798" s="104"/>
      <c r="D798" s="105"/>
      <c r="E798" s="105"/>
      <c r="F798" s="105"/>
      <c r="G798" s="105"/>
      <c r="H798" s="194"/>
      <c r="I798" s="195"/>
      <c r="J798" s="195"/>
      <c r="K798" s="97"/>
      <c r="L798" s="98"/>
      <c r="M798" s="98"/>
      <c r="N798" s="98"/>
      <c r="O798" s="98"/>
      <c r="P798" s="100"/>
    </row>
    <row r="799" spans="2:16" x14ac:dyDescent="0.3">
      <c r="B799" s="108">
        <v>793</v>
      </c>
      <c r="C799" s="104"/>
      <c r="D799" s="105"/>
      <c r="E799" s="105"/>
      <c r="F799" s="105"/>
      <c r="G799" s="105"/>
      <c r="H799" s="194"/>
      <c r="I799" s="195"/>
      <c r="J799" s="195"/>
      <c r="K799" s="97"/>
      <c r="L799" s="98"/>
      <c r="M799" s="98"/>
      <c r="N799" s="98"/>
      <c r="O799" s="98"/>
      <c r="P799" s="100"/>
    </row>
    <row r="800" spans="2:16" x14ac:dyDescent="0.3">
      <c r="B800" s="108">
        <v>794</v>
      </c>
      <c r="C800" s="104"/>
      <c r="D800" s="105"/>
      <c r="E800" s="105"/>
      <c r="F800" s="105"/>
      <c r="G800" s="105"/>
      <c r="H800" s="194"/>
      <c r="I800" s="195"/>
      <c r="J800" s="195"/>
      <c r="K800" s="97"/>
      <c r="L800" s="98"/>
      <c r="M800" s="98"/>
      <c r="N800" s="98"/>
      <c r="O800" s="98"/>
      <c r="P800" s="100"/>
    </row>
    <row r="801" spans="2:16" x14ac:dyDescent="0.3">
      <c r="B801" s="108">
        <v>795</v>
      </c>
      <c r="C801" s="104"/>
      <c r="D801" s="105"/>
      <c r="E801" s="105"/>
      <c r="F801" s="105"/>
      <c r="G801" s="105"/>
      <c r="H801" s="194"/>
      <c r="I801" s="195"/>
      <c r="J801" s="195"/>
      <c r="K801" s="97"/>
      <c r="L801" s="98"/>
      <c r="M801" s="98"/>
      <c r="N801" s="98"/>
      <c r="O801" s="98"/>
      <c r="P801" s="100"/>
    </row>
    <row r="802" spans="2:16" x14ac:dyDescent="0.3">
      <c r="B802" s="108">
        <v>796</v>
      </c>
      <c r="C802" s="104"/>
      <c r="D802" s="105"/>
      <c r="E802" s="105"/>
      <c r="F802" s="105"/>
      <c r="G802" s="105"/>
      <c r="H802" s="194"/>
      <c r="I802" s="195"/>
      <c r="J802" s="195"/>
      <c r="K802" s="97"/>
      <c r="L802" s="98"/>
      <c r="M802" s="98"/>
      <c r="N802" s="98"/>
      <c r="O802" s="98"/>
      <c r="P802" s="100"/>
    </row>
    <row r="803" spans="2:16" x14ac:dyDescent="0.3">
      <c r="B803" s="108">
        <v>797</v>
      </c>
      <c r="C803" s="104"/>
      <c r="D803" s="105"/>
      <c r="E803" s="105"/>
      <c r="F803" s="105"/>
      <c r="G803" s="105"/>
      <c r="H803" s="194"/>
      <c r="I803" s="195"/>
      <c r="J803" s="195"/>
      <c r="K803" s="97"/>
      <c r="L803" s="98"/>
      <c r="M803" s="98"/>
      <c r="N803" s="98"/>
      <c r="O803" s="98"/>
      <c r="P803" s="100"/>
    </row>
    <row r="804" spans="2:16" x14ac:dyDescent="0.3">
      <c r="B804" s="108">
        <v>798</v>
      </c>
      <c r="C804" s="104"/>
      <c r="D804" s="105"/>
      <c r="E804" s="105"/>
      <c r="F804" s="105"/>
      <c r="G804" s="105"/>
      <c r="H804" s="194"/>
      <c r="I804" s="195"/>
      <c r="J804" s="195"/>
      <c r="K804" s="97"/>
      <c r="L804" s="98"/>
      <c r="M804" s="98"/>
      <c r="N804" s="98"/>
      <c r="O804" s="98"/>
      <c r="P804" s="100"/>
    </row>
    <row r="805" spans="2:16" x14ac:dyDescent="0.3">
      <c r="B805" s="108">
        <v>799</v>
      </c>
      <c r="C805" s="104"/>
      <c r="D805" s="105"/>
      <c r="E805" s="105"/>
      <c r="F805" s="105"/>
      <c r="G805" s="105"/>
      <c r="H805" s="194"/>
      <c r="I805" s="195"/>
      <c r="J805" s="195"/>
      <c r="K805" s="97"/>
      <c r="L805" s="98"/>
      <c r="M805" s="98"/>
      <c r="N805" s="98"/>
      <c r="O805" s="98"/>
      <c r="P805" s="100"/>
    </row>
    <row r="806" spans="2:16" x14ac:dyDescent="0.3">
      <c r="B806" s="108">
        <v>800</v>
      </c>
      <c r="C806" s="104"/>
      <c r="D806" s="105"/>
      <c r="E806" s="105"/>
      <c r="F806" s="105"/>
      <c r="G806" s="105"/>
      <c r="H806" s="194"/>
      <c r="I806" s="195"/>
      <c r="J806" s="195"/>
      <c r="K806" s="97"/>
      <c r="L806" s="98"/>
      <c r="M806" s="98"/>
      <c r="N806" s="98"/>
      <c r="O806" s="98"/>
      <c r="P806" s="100"/>
    </row>
    <row r="807" spans="2:16" x14ac:dyDescent="0.3">
      <c r="B807" s="108">
        <v>801</v>
      </c>
      <c r="C807" s="104"/>
      <c r="D807" s="105"/>
      <c r="E807" s="105"/>
      <c r="F807" s="105"/>
      <c r="G807" s="105"/>
      <c r="H807" s="194"/>
      <c r="I807" s="195"/>
      <c r="J807" s="195"/>
      <c r="K807" s="97"/>
      <c r="L807" s="98"/>
      <c r="M807" s="98"/>
      <c r="N807" s="98"/>
      <c r="O807" s="98"/>
      <c r="P807" s="100"/>
    </row>
    <row r="808" spans="2:16" x14ac:dyDescent="0.3">
      <c r="B808" s="108">
        <v>802</v>
      </c>
      <c r="C808" s="104"/>
      <c r="D808" s="105"/>
      <c r="E808" s="105"/>
      <c r="F808" s="105"/>
      <c r="G808" s="105"/>
      <c r="H808" s="194"/>
      <c r="I808" s="195"/>
      <c r="J808" s="195"/>
      <c r="K808" s="97"/>
      <c r="L808" s="98"/>
      <c r="M808" s="98"/>
      <c r="N808" s="98"/>
      <c r="O808" s="98"/>
      <c r="P808" s="100"/>
    </row>
    <row r="809" spans="2:16" x14ac:dyDescent="0.3">
      <c r="B809" s="108">
        <v>803</v>
      </c>
      <c r="C809" s="104"/>
      <c r="D809" s="105"/>
      <c r="E809" s="105"/>
      <c r="F809" s="105"/>
      <c r="G809" s="105"/>
      <c r="H809" s="194"/>
      <c r="I809" s="195"/>
      <c r="J809" s="195"/>
      <c r="K809" s="97"/>
      <c r="L809" s="98"/>
      <c r="M809" s="98"/>
      <c r="N809" s="98"/>
      <c r="O809" s="98"/>
      <c r="P809" s="100"/>
    </row>
    <row r="810" spans="2:16" x14ac:dyDescent="0.3">
      <c r="B810" s="108">
        <v>804</v>
      </c>
      <c r="C810" s="104"/>
      <c r="D810" s="105"/>
      <c r="E810" s="105"/>
      <c r="F810" s="105"/>
      <c r="G810" s="105"/>
      <c r="H810" s="194"/>
      <c r="I810" s="195"/>
      <c r="J810" s="195"/>
      <c r="K810" s="97"/>
      <c r="L810" s="98"/>
      <c r="M810" s="98"/>
      <c r="N810" s="98"/>
      <c r="O810" s="98"/>
      <c r="P810" s="100"/>
    </row>
    <row r="811" spans="2:16" x14ac:dyDescent="0.3">
      <c r="B811" s="108">
        <v>805</v>
      </c>
      <c r="C811" s="104"/>
      <c r="D811" s="105"/>
      <c r="E811" s="105"/>
      <c r="F811" s="105"/>
      <c r="G811" s="105"/>
      <c r="H811" s="194"/>
      <c r="I811" s="195"/>
      <c r="J811" s="195"/>
      <c r="K811" s="97"/>
      <c r="L811" s="98"/>
      <c r="M811" s="98"/>
      <c r="N811" s="98"/>
      <c r="O811" s="98"/>
      <c r="P811" s="100"/>
    </row>
    <row r="812" spans="2:16" x14ac:dyDescent="0.3">
      <c r="B812" s="108">
        <v>806</v>
      </c>
      <c r="C812" s="104"/>
      <c r="D812" s="105"/>
      <c r="E812" s="105"/>
      <c r="F812" s="105"/>
      <c r="G812" s="105"/>
      <c r="H812" s="194"/>
      <c r="I812" s="195"/>
      <c r="J812" s="195"/>
      <c r="K812" s="97"/>
      <c r="L812" s="98"/>
      <c r="M812" s="98"/>
      <c r="N812" s="98"/>
      <c r="O812" s="98"/>
      <c r="P812" s="100"/>
    </row>
    <row r="813" spans="2:16" x14ac:dyDescent="0.3">
      <c r="B813" s="108">
        <v>807</v>
      </c>
      <c r="C813" s="104"/>
      <c r="D813" s="105"/>
      <c r="E813" s="105"/>
      <c r="F813" s="105"/>
      <c r="G813" s="105"/>
      <c r="H813" s="194"/>
      <c r="I813" s="195"/>
      <c r="J813" s="195"/>
      <c r="K813" s="97"/>
      <c r="L813" s="98"/>
      <c r="M813" s="98"/>
      <c r="N813" s="98"/>
      <c r="O813" s="98"/>
      <c r="P813" s="100"/>
    </row>
    <row r="814" spans="2:16" x14ac:dyDescent="0.3">
      <c r="B814" s="108">
        <v>808</v>
      </c>
      <c r="C814" s="104"/>
      <c r="D814" s="105"/>
      <c r="E814" s="105"/>
      <c r="F814" s="105"/>
      <c r="G814" s="105"/>
      <c r="H814" s="194"/>
      <c r="I814" s="195"/>
      <c r="J814" s="195"/>
      <c r="K814" s="97"/>
      <c r="L814" s="98"/>
      <c r="M814" s="98"/>
      <c r="N814" s="98"/>
      <c r="O814" s="98"/>
      <c r="P814" s="100"/>
    </row>
    <row r="815" spans="2:16" x14ac:dyDescent="0.3">
      <c r="B815" s="108">
        <v>809</v>
      </c>
      <c r="C815" s="104"/>
      <c r="D815" s="105"/>
      <c r="E815" s="105"/>
      <c r="F815" s="105"/>
      <c r="G815" s="105"/>
      <c r="H815" s="194"/>
      <c r="I815" s="195"/>
      <c r="J815" s="195"/>
      <c r="K815" s="97"/>
      <c r="L815" s="98"/>
      <c r="M815" s="98"/>
      <c r="N815" s="98"/>
      <c r="O815" s="98"/>
      <c r="P815" s="100"/>
    </row>
    <row r="816" spans="2:16" x14ac:dyDescent="0.3">
      <c r="B816" s="108">
        <v>810</v>
      </c>
      <c r="C816" s="104"/>
      <c r="D816" s="105"/>
      <c r="E816" s="105"/>
      <c r="F816" s="105"/>
      <c r="G816" s="105"/>
      <c r="H816" s="194"/>
      <c r="I816" s="195"/>
      <c r="J816" s="195"/>
      <c r="K816" s="97"/>
      <c r="L816" s="98"/>
      <c r="M816" s="98"/>
      <c r="N816" s="98"/>
      <c r="O816" s="98"/>
      <c r="P816" s="100"/>
    </row>
    <row r="817" spans="2:16" x14ac:dyDescent="0.3">
      <c r="B817" s="108">
        <v>811</v>
      </c>
      <c r="C817" s="104"/>
      <c r="D817" s="105"/>
      <c r="E817" s="105"/>
      <c r="F817" s="105"/>
      <c r="G817" s="105"/>
      <c r="H817" s="194"/>
      <c r="I817" s="195"/>
      <c r="J817" s="195"/>
      <c r="K817" s="97"/>
      <c r="L817" s="98"/>
      <c r="M817" s="98"/>
      <c r="N817" s="98"/>
      <c r="O817" s="98"/>
      <c r="P817" s="100"/>
    </row>
    <row r="818" spans="2:16" x14ac:dyDescent="0.3">
      <c r="B818" s="108">
        <v>812</v>
      </c>
      <c r="C818" s="104"/>
      <c r="D818" s="105"/>
      <c r="E818" s="105"/>
      <c r="F818" s="105"/>
      <c r="G818" s="105"/>
      <c r="H818" s="194"/>
      <c r="I818" s="195"/>
      <c r="J818" s="195"/>
      <c r="K818" s="97"/>
      <c r="L818" s="98"/>
      <c r="M818" s="98"/>
      <c r="N818" s="98"/>
      <c r="O818" s="98"/>
      <c r="P818" s="100"/>
    </row>
    <row r="819" spans="2:16" x14ac:dyDescent="0.3">
      <c r="B819" s="108">
        <v>813</v>
      </c>
      <c r="C819" s="104"/>
      <c r="D819" s="105"/>
      <c r="E819" s="105"/>
      <c r="F819" s="105"/>
      <c r="G819" s="105"/>
      <c r="H819" s="194"/>
      <c r="I819" s="195"/>
      <c r="J819" s="195"/>
      <c r="K819" s="97"/>
      <c r="L819" s="98"/>
      <c r="M819" s="98"/>
      <c r="N819" s="98"/>
      <c r="O819" s="98"/>
      <c r="P819" s="100"/>
    </row>
    <row r="820" spans="2:16" x14ac:dyDescent="0.3">
      <c r="B820" s="108">
        <v>814</v>
      </c>
      <c r="C820" s="104"/>
      <c r="D820" s="105"/>
      <c r="E820" s="105"/>
      <c r="F820" s="105"/>
      <c r="G820" s="105"/>
      <c r="H820" s="194"/>
      <c r="I820" s="195"/>
      <c r="J820" s="195"/>
      <c r="K820" s="97"/>
      <c r="L820" s="98"/>
      <c r="M820" s="98"/>
      <c r="N820" s="98"/>
      <c r="O820" s="98"/>
      <c r="P820" s="100"/>
    </row>
    <row r="821" spans="2:16" x14ac:dyDescent="0.3">
      <c r="B821" s="108">
        <v>815</v>
      </c>
      <c r="C821" s="104"/>
      <c r="D821" s="105"/>
      <c r="E821" s="105"/>
      <c r="F821" s="105"/>
      <c r="G821" s="105"/>
      <c r="H821" s="194"/>
      <c r="I821" s="195"/>
      <c r="J821" s="195"/>
      <c r="K821" s="97"/>
      <c r="L821" s="98"/>
      <c r="M821" s="98"/>
      <c r="N821" s="98"/>
      <c r="O821" s="98"/>
      <c r="P821" s="100"/>
    </row>
    <row r="822" spans="2:16" x14ac:dyDescent="0.3">
      <c r="B822" s="108">
        <v>816</v>
      </c>
      <c r="C822" s="104"/>
      <c r="D822" s="105"/>
      <c r="E822" s="105"/>
      <c r="F822" s="105"/>
      <c r="G822" s="105"/>
      <c r="H822" s="194"/>
      <c r="I822" s="195"/>
      <c r="J822" s="195"/>
      <c r="K822" s="97"/>
      <c r="L822" s="98"/>
      <c r="M822" s="98"/>
      <c r="N822" s="98"/>
      <c r="O822" s="98"/>
      <c r="P822" s="100"/>
    </row>
    <row r="823" spans="2:16" x14ac:dyDescent="0.3">
      <c r="B823" s="108">
        <v>817</v>
      </c>
      <c r="C823" s="104"/>
      <c r="D823" s="105"/>
      <c r="E823" s="105"/>
      <c r="F823" s="105"/>
      <c r="G823" s="105"/>
      <c r="H823" s="194"/>
      <c r="I823" s="195"/>
      <c r="J823" s="195"/>
      <c r="K823" s="97"/>
      <c r="L823" s="98"/>
      <c r="M823" s="98"/>
      <c r="N823" s="98"/>
      <c r="O823" s="98"/>
      <c r="P823" s="100"/>
    </row>
    <row r="824" spans="2:16" x14ac:dyDescent="0.3">
      <c r="B824" s="108">
        <v>818</v>
      </c>
      <c r="C824" s="104"/>
      <c r="D824" s="105"/>
      <c r="E824" s="105"/>
      <c r="F824" s="105"/>
      <c r="G824" s="105"/>
      <c r="H824" s="194"/>
      <c r="I824" s="195"/>
      <c r="J824" s="195"/>
      <c r="K824" s="97"/>
      <c r="L824" s="98"/>
      <c r="M824" s="98"/>
      <c r="N824" s="98"/>
      <c r="O824" s="98"/>
      <c r="P824" s="100"/>
    </row>
    <row r="825" spans="2:16" x14ac:dyDescent="0.3">
      <c r="B825" s="108">
        <v>819</v>
      </c>
      <c r="C825" s="104"/>
      <c r="D825" s="105"/>
      <c r="E825" s="105"/>
      <c r="F825" s="105"/>
      <c r="G825" s="105"/>
      <c r="H825" s="194"/>
      <c r="I825" s="195"/>
      <c r="J825" s="195"/>
      <c r="K825" s="97"/>
      <c r="L825" s="98"/>
      <c r="M825" s="98"/>
      <c r="N825" s="98"/>
      <c r="O825" s="98"/>
      <c r="P825" s="100"/>
    </row>
    <row r="826" spans="2:16" x14ac:dyDescent="0.3">
      <c r="B826" s="108">
        <v>820</v>
      </c>
      <c r="C826" s="104"/>
      <c r="D826" s="105"/>
      <c r="E826" s="105"/>
      <c r="F826" s="105"/>
      <c r="G826" s="105"/>
      <c r="H826" s="194"/>
      <c r="I826" s="195"/>
      <c r="J826" s="195"/>
      <c r="K826" s="97"/>
      <c r="L826" s="98"/>
      <c r="M826" s="98"/>
      <c r="N826" s="98"/>
      <c r="O826" s="98"/>
      <c r="P826" s="100"/>
    </row>
    <row r="827" spans="2:16" x14ac:dyDescent="0.3">
      <c r="B827" s="108">
        <v>821</v>
      </c>
      <c r="C827" s="104"/>
      <c r="D827" s="105"/>
      <c r="E827" s="105"/>
      <c r="F827" s="105"/>
      <c r="G827" s="105"/>
      <c r="H827" s="194"/>
      <c r="I827" s="195"/>
      <c r="J827" s="195"/>
      <c r="K827" s="97"/>
      <c r="L827" s="98"/>
      <c r="M827" s="98"/>
      <c r="N827" s="98"/>
      <c r="O827" s="98"/>
      <c r="P827" s="100"/>
    </row>
    <row r="828" spans="2:16" x14ac:dyDescent="0.3">
      <c r="B828" s="108">
        <v>822</v>
      </c>
      <c r="C828" s="104"/>
      <c r="D828" s="105"/>
      <c r="E828" s="105"/>
      <c r="F828" s="105"/>
      <c r="G828" s="105"/>
      <c r="H828" s="194"/>
      <c r="I828" s="195"/>
      <c r="J828" s="195"/>
      <c r="K828" s="97"/>
      <c r="L828" s="98"/>
      <c r="M828" s="98"/>
      <c r="N828" s="98"/>
      <c r="O828" s="98"/>
      <c r="P828" s="100"/>
    </row>
    <row r="829" spans="2:16" x14ac:dyDescent="0.3">
      <c r="B829" s="108">
        <v>823</v>
      </c>
      <c r="C829" s="104"/>
      <c r="D829" s="105"/>
      <c r="E829" s="105"/>
      <c r="F829" s="105"/>
      <c r="G829" s="105"/>
      <c r="H829" s="194"/>
      <c r="I829" s="195"/>
      <c r="J829" s="195"/>
      <c r="K829" s="97"/>
      <c r="L829" s="98"/>
      <c r="M829" s="98"/>
      <c r="N829" s="98"/>
      <c r="O829" s="98"/>
      <c r="P829" s="100"/>
    </row>
    <row r="830" spans="2:16" x14ac:dyDescent="0.3">
      <c r="B830" s="108">
        <v>824</v>
      </c>
      <c r="C830" s="104"/>
      <c r="D830" s="105"/>
      <c r="E830" s="105"/>
      <c r="F830" s="105"/>
      <c r="G830" s="105"/>
      <c r="H830" s="194"/>
      <c r="I830" s="195"/>
      <c r="J830" s="195"/>
      <c r="K830" s="97"/>
      <c r="L830" s="98"/>
      <c r="M830" s="98"/>
      <c r="N830" s="98"/>
      <c r="O830" s="98"/>
      <c r="P830" s="100"/>
    </row>
    <row r="831" spans="2:16" x14ac:dyDescent="0.3">
      <c r="B831" s="108">
        <v>825</v>
      </c>
      <c r="C831" s="104"/>
      <c r="D831" s="105"/>
      <c r="E831" s="105"/>
      <c r="F831" s="105"/>
      <c r="G831" s="105"/>
      <c r="H831" s="194"/>
      <c r="I831" s="195"/>
      <c r="J831" s="195"/>
      <c r="K831" s="97"/>
      <c r="L831" s="98"/>
      <c r="M831" s="98"/>
      <c r="N831" s="98"/>
      <c r="O831" s="98"/>
      <c r="P831" s="100"/>
    </row>
    <row r="832" spans="2:16" x14ac:dyDescent="0.3">
      <c r="B832" s="108">
        <v>826</v>
      </c>
      <c r="C832" s="104"/>
      <c r="D832" s="105"/>
      <c r="E832" s="105"/>
      <c r="F832" s="105"/>
      <c r="G832" s="105"/>
      <c r="H832" s="194"/>
      <c r="I832" s="195"/>
      <c r="J832" s="195"/>
      <c r="K832" s="97"/>
      <c r="L832" s="98"/>
      <c r="M832" s="98"/>
      <c r="N832" s="98"/>
      <c r="O832" s="98"/>
      <c r="P832" s="100"/>
    </row>
    <row r="833" spans="2:16" x14ac:dyDescent="0.3">
      <c r="B833" s="108">
        <v>827</v>
      </c>
      <c r="C833" s="104"/>
      <c r="D833" s="105"/>
      <c r="E833" s="105"/>
      <c r="F833" s="105"/>
      <c r="G833" s="105"/>
      <c r="H833" s="194"/>
      <c r="I833" s="195"/>
      <c r="J833" s="195"/>
      <c r="K833" s="97"/>
      <c r="L833" s="98"/>
      <c r="M833" s="98"/>
      <c r="N833" s="98"/>
      <c r="O833" s="98"/>
      <c r="P833" s="100"/>
    </row>
    <row r="834" spans="2:16" x14ac:dyDescent="0.3">
      <c r="B834" s="108">
        <v>828</v>
      </c>
      <c r="C834" s="104"/>
      <c r="D834" s="105"/>
      <c r="E834" s="105"/>
      <c r="F834" s="105"/>
      <c r="G834" s="105"/>
      <c r="H834" s="194"/>
      <c r="I834" s="195"/>
      <c r="J834" s="195"/>
      <c r="K834" s="97"/>
      <c r="L834" s="98"/>
      <c r="M834" s="98"/>
      <c r="N834" s="98"/>
      <c r="O834" s="98"/>
      <c r="P834" s="100"/>
    </row>
    <row r="835" spans="2:16" x14ac:dyDescent="0.3">
      <c r="B835" s="108">
        <v>829</v>
      </c>
      <c r="C835" s="104"/>
      <c r="D835" s="105"/>
      <c r="E835" s="105"/>
      <c r="F835" s="105"/>
      <c r="G835" s="105"/>
      <c r="H835" s="194"/>
      <c r="I835" s="195"/>
      <c r="J835" s="195"/>
      <c r="K835" s="97"/>
      <c r="L835" s="98"/>
      <c r="M835" s="98"/>
      <c r="N835" s="98"/>
      <c r="O835" s="98"/>
      <c r="P835" s="100"/>
    </row>
    <row r="836" spans="2:16" x14ac:dyDescent="0.3">
      <c r="B836" s="108">
        <v>830</v>
      </c>
      <c r="C836" s="104"/>
      <c r="D836" s="105"/>
      <c r="E836" s="105"/>
      <c r="F836" s="105"/>
      <c r="G836" s="105"/>
      <c r="H836" s="194"/>
      <c r="I836" s="195"/>
      <c r="J836" s="195"/>
      <c r="K836" s="97"/>
      <c r="L836" s="98"/>
      <c r="M836" s="98"/>
      <c r="N836" s="98"/>
      <c r="O836" s="98"/>
      <c r="P836" s="100"/>
    </row>
    <row r="837" spans="2:16" x14ac:dyDescent="0.3">
      <c r="B837" s="108">
        <v>831</v>
      </c>
      <c r="C837" s="104"/>
      <c r="D837" s="105"/>
      <c r="E837" s="105"/>
      <c r="F837" s="105"/>
      <c r="G837" s="105"/>
      <c r="H837" s="194"/>
      <c r="I837" s="195"/>
      <c r="J837" s="195"/>
      <c r="K837" s="97"/>
      <c r="L837" s="98"/>
      <c r="M837" s="98"/>
      <c r="N837" s="98"/>
      <c r="O837" s="98"/>
      <c r="P837" s="100"/>
    </row>
    <row r="838" spans="2:16" x14ac:dyDescent="0.3">
      <c r="B838" s="108">
        <v>832</v>
      </c>
      <c r="C838" s="104"/>
      <c r="D838" s="105"/>
      <c r="E838" s="105"/>
      <c r="F838" s="105"/>
      <c r="G838" s="105"/>
      <c r="H838" s="194"/>
      <c r="I838" s="195"/>
      <c r="J838" s="195"/>
      <c r="K838" s="97"/>
      <c r="L838" s="98"/>
      <c r="M838" s="98"/>
      <c r="N838" s="98"/>
      <c r="O838" s="98"/>
      <c r="P838" s="100"/>
    </row>
    <row r="839" spans="2:16" x14ac:dyDescent="0.3">
      <c r="B839" s="108">
        <v>833</v>
      </c>
      <c r="C839" s="104"/>
      <c r="D839" s="105"/>
      <c r="E839" s="105"/>
      <c r="F839" s="105"/>
      <c r="G839" s="105"/>
      <c r="H839" s="194"/>
      <c r="I839" s="195"/>
      <c r="J839" s="195"/>
      <c r="K839" s="97"/>
      <c r="L839" s="98"/>
      <c r="M839" s="98"/>
      <c r="N839" s="98"/>
      <c r="O839" s="98"/>
      <c r="P839" s="100"/>
    </row>
    <row r="840" spans="2:16" x14ac:dyDescent="0.3">
      <c r="B840" s="108">
        <v>834</v>
      </c>
      <c r="C840" s="104"/>
      <c r="D840" s="105"/>
      <c r="E840" s="105"/>
      <c r="F840" s="105"/>
      <c r="G840" s="105"/>
      <c r="H840" s="194"/>
      <c r="I840" s="195"/>
      <c r="J840" s="195"/>
      <c r="K840" s="97"/>
      <c r="L840" s="98"/>
      <c r="M840" s="98"/>
      <c r="N840" s="98"/>
      <c r="O840" s="98"/>
      <c r="P840" s="100"/>
    </row>
    <row r="841" spans="2:16" x14ac:dyDescent="0.3">
      <c r="B841" s="108">
        <v>835</v>
      </c>
      <c r="C841" s="104"/>
      <c r="D841" s="105"/>
      <c r="E841" s="105"/>
      <c r="F841" s="105"/>
      <c r="G841" s="105"/>
      <c r="H841" s="194"/>
      <c r="I841" s="195"/>
      <c r="J841" s="195"/>
      <c r="K841" s="97"/>
      <c r="L841" s="98"/>
      <c r="M841" s="98"/>
      <c r="N841" s="98"/>
      <c r="O841" s="98"/>
      <c r="P841" s="100"/>
    </row>
    <row r="842" spans="2:16" x14ac:dyDescent="0.3">
      <c r="B842" s="108">
        <v>836</v>
      </c>
      <c r="C842" s="104"/>
      <c r="D842" s="105"/>
      <c r="E842" s="105"/>
      <c r="F842" s="105"/>
      <c r="G842" s="105"/>
      <c r="H842" s="194"/>
      <c r="I842" s="195"/>
      <c r="J842" s="195"/>
      <c r="K842" s="97"/>
      <c r="L842" s="98"/>
      <c r="M842" s="98"/>
      <c r="N842" s="98"/>
      <c r="O842" s="98"/>
      <c r="P842" s="100"/>
    </row>
    <row r="843" spans="2:16" x14ac:dyDescent="0.3">
      <c r="B843" s="108">
        <v>837</v>
      </c>
      <c r="C843" s="104"/>
      <c r="D843" s="105"/>
      <c r="E843" s="105"/>
      <c r="F843" s="105"/>
      <c r="G843" s="105"/>
      <c r="H843" s="194"/>
      <c r="I843" s="195"/>
      <c r="J843" s="195"/>
      <c r="K843" s="97"/>
      <c r="L843" s="98"/>
      <c r="M843" s="98"/>
      <c r="N843" s="98"/>
      <c r="O843" s="98"/>
      <c r="P843" s="100"/>
    </row>
    <row r="844" spans="2:16" x14ac:dyDescent="0.3">
      <c r="B844" s="108">
        <v>838</v>
      </c>
      <c r="C844" s="104"/>
      <c r="D844" s="105"/>
      <c r="E844" s="105"/>
      <c r="F844" s="105"/>
      <c r="G844" s="105"/>
      <c r="H844" s="194"/>
      <c r="I844" s="195"/>
      <c r="J844" s="195"/>
      <c r="K844" s="97"/>
      <c r="L844" s="98"/>
      <c r="M844" s="98"/>
      <c r="N844" s="98"/>
      <c r="O844" s="98"/>
      <c r="P844" s="100"/>
    </row>
    <row r="845" spans="2:16" x14ac:dyDescent="0.3">
      <c r="B845" s="108">
        <v>839</v>
      </c>
      <c r="C845" s="104"/>
      <c r="D845" s="105"/>
      <c r="E845" s="105"/>
      <c r="F845" s="105"/>
      <c r="G845" s="105"/>
      <c r="H845" s="194"/>
      <c r="I845" s="195"/>
      <c r="J845" s="195"/>
      <c r="K845" s="97"/>
      <c r="L845" s="98"/>
      <c r="M845" s="98"/>
      <c r="N845" s="98"/>
      <c r="O845" s="98"/>
      <c r="P845" s="100"/>
    </row>
    <row r="846" spans="2:16" x14ac:dyDescent="0.3">
      <c r="B846" s="108">
        <v>840</v>
      </c>
      <c r="C846" s="104"/>
      <c r="D846" s="105"/>
      <c r="E846" s="105"/>
      <c r="F846" s="105"/>
      <c r="G846" s="105"/>
      <c r="H846" s="194"/>
      <c r="I846" s="195"/>
      <c r="J846" s="195"/>
      <c r="K846" s="97"/>
      <c r="L846" s="98"/>
      <c r="M846" s="98"/>
      <c r="N846" s="98"/>
      <c r="O846" s="98"/>
      <c r="P846" s="100"/>
    </row>
    <row r="847" spans="2:16" x14ac:dyDescent="0.3">
      <c r="B847" s="108">
        <v>841</v>
      </c>
      <c r="C847" s="104"/>
      <c r="D847" s="105"/>
      <c r="E847" s="105"/>
      <c r="F847" s="105"/>
      <c r="G847" s="105"/>
      <c r="H847" s="194"/>
      <c r="I847" s="195"/>
      <c r="J847" s="195"/>
      <c r="K847" s="97"/>
      <c r="L847" s="98"/>
      <c r="M847" s="98"/>
      <c r="N847" s="98"/>
      <c r="O847" s="98"/>
      <c r="P847" s="100"/>
    </row>
    <row r="848" spans="2:16" x14ac:dyDescent="0.3">
      <c r="B848" s="108">
        <v>842</v>
      </c>
      <c r="C848" s="104"/>
      <c r="D848" s="105"/>
      <c r="E848" s="105"/>
      <c r="F848" s="105"/>
      <c r="G848" s="105"/>
      <c r="H848" s="194"/>
      <c r="I848" s="195"/>
      <c r="J848" s="195"/>
      <c r="K848" s="97"/>
      <c r="L848" s="98"/>
      <c r="M848" s="98"/>
      <c r="N848" s="98"/>
      <c r="O848" s="98"/>
      <c r="P848" s="100"/>
    </row>
    <row r="849" spans="2:16" x14ac:dyDescent="0.3">
      <c r="B849" s="108">
        <v>843</v>
      </c>
      <c r="C849" s="104"/>
      <c r="D849" s="105"/>
      <c r="E849" s="105"/>
      <c r="F849" s="105"/>
      <c r="G849" s="105"/>
      <c r="H849" s="194"/>
      <c r="I849" s="195"/>
      <c r="J849" s="195"/>
      <c r="K849" s="97"/>
      <c r="L849" s="98"/>
      <c r="M849" s="98"/>
      <c r="N849" s="98"/>
      <c r="O849" s="98"/>
      <c r="P849" s="100"/>
    </row>
    <row r="850" spans="2:16" x14ac:dyDescent="0.3">
      <c r="B850" s="108">
        <v>844</v>
      </c>
      <c r="C850" s="104"/>
      <c r="D850" s="105"/>
      <c r="E850" s="105"/>
      <c r="F850" s="105"/>
      <c r="G850" s="105"/>
      <c r="H850" s="194"/>
      <c r="I850" s="195"/>
      <c r="J850" s="195"/>
      <c r="K850" s="97"/>
      <c r="L850" s="98"/>
      <c r="M850" s="98"/>
      <c r="N850" s="98"/>
      <c r="O850" s="98"/>
      <c r="P850" s="100"/>
    </row>
    <row r="851" spans="2:16" x14ac:dyDescent="0.3">
      <c r="B851" s="108">
        <v>845</v>
      </c>
      <c r="C851" s="104"/>
      <c r="D851" s="105"/>
      <c r="E851" s="105"/>
      <c r="F851" s="105"/>
      <c r="G851" s="105"/>
      <c r="H851" s="194"/>
      <c r="I851" s="195"/>
      <c r="J851" s="195"/>
      <c r="K851" s="97"/>
      <c r="L851" s="98"/>
      <c r="M851" s="98"/>
      <c r="N851" s="98"/>
      <c r="O851" s="98"/>
      <c r="P851" s="100"/>
    </row>
    <row r="852" spans="2:16" x14ac:dyDescent="0.3">
      <c r="B852" s="108">
        <v>846</v>
      </c>
      <c r="C852" s="104"/>
      <c r="D852" s="105"/>
      <c r="E852" s="105"/>
      <c r="F852" s="105"/>
      <c r="G852" s="105"/>
      <c r="H852" s="194"/>
      <c r="I852" s="195"/>
      <c r="J852" s="195"/>
      <c r="K852" s="97"/>
      <c r="L852" s="98"/>
      <c r="M852" s="98"/>
      <c r="N852" s="98"/>
      <c r="O852" s="98"/>
      <c r="P852" s="100"/>
    </row>
    <row r="853" spans="2:16" x14ac:dyDescent="0.3">
      <c r="B853" s="108">
        <v>847</v>
      </c>
      <c r="C853" s="104"/>
      <c r="D853" s="105"/>
      <c r="E853" s="105"/>
      <c r="F853" s="105"/>
      <c r="G853" s="105"/>
      <c r="H853" s="194"/>
      <c r="I853" s="195"/>
      <c r="J853" s="195"/>
      <c r="K853" s="97"/>
      <c r="L853" s="98"/>
      <c r="M853" s="98"/>
      <c r="N853" s="98"/>
      <c r="O853" s="98"/>
      <c r="P853" s="100"/>
    </row>
    <row r="854" spans="2:16" x14ac:dyDescent="0.3">
      <c r="B854" s="108">
        <v>848</v>
      </c>
      <c r="C854" s="104"/>
      <c r="D854" s="105"/>
      <c r="E854" s="105"/>
      <c r="F854" s="105"/>
      <c r="G854" s="105"/>
      <c r="H854" s="194"/>
      <c r="I854" s="195"/>
      <c r="J854" s="195"/>
      <c r="K854" s="97"/>
      <c r="L854" s="98"/>
      <c r="M854" s="98"/>
      <c r="N854" s="98"/>
      <c r="O854" s="98"/>
      <c r="P854" s="100"/>
    </row>
    <row r="855" spans="2:16" x14ac:dyDescent="0.3">
      <c r="B855" s="108">
        <v>849</v>
      </c>
      <c r="C855" s="104"/>
      <c r="D855" s="105"/>
      <c r="E855" s="105"/>
      <c r="F855" s="105"/>
      <c r="G855" s="105"/>
      <c r="H855" s="194"/>
      <c r="I855" s="195"/>
      <c r="J855" s="195"/>
      <c r="K855" s="97"/>
      <c r="L855" s="98"/>
      <c r="M855" s="98"/>
      <c r="N855" s="98"/>
      <c r="O855" s="98"/>
      <c r="P855" s="100"/>
    </row>
    <row r="856" spans="2:16" x14ac:dyDescent="0.3">
      <c r="B856" s="108">
        <v>850</v>
      </c>
      <c r="C856" s="104"/>
      <c r="D856" s="105"/>
      <c r="E856" s="105"/>
      <c r="F856" s="105"/>
      <c r="G856" s="105"/>
      <c r="H856" s="194"/>
      <c r="I856" s="195"/>
      <c r="J856" s="195"/>
      <c r="K856" s="97"/>
      <c r="L856" s="98"/>
      <c r="M856" s="98"/>
      <c r="N856" s="98"/>
      <c r="O856" s="98"/>
      <c r="P856" s="100"/>
    </row>
    <row r="857" spans="2:16" x14ac:dyDescent="0.3">
      <c r="B857" s="108">
        <v>851</v>
      </c>
      <c r="C857" s="104"/>
      <c r="D857" s="105"/>
      <c r="E857" s="105"/>
      <c r="F857" s="105"/>
      <c r="G857" s="105"/>
      <c r="H857" s="194"/>
      <c r="I857" s="195"/>
      <c r="J857" s="195"/>
      <c r="K857" s="97"/>
      <c r="L857" s="98"/>
      <c r="M857" s="98"/>
      <c r="N857" s="98"/>
      <c r="O857" s="98"/>
      <c r="P857" s="100"/>
    </row>
    <row r="858" spans="2:16" x14ac:dyDescent="0.3">
      <c r="B858" s="108">
        <v>852</v>
      </c>
      <c r="C858" s="104"/>
      <c r="D858" s="105"/>
      <c r="E858" s="105"/>
      <c r="F858" s="105"/>
      <c r="G858" s="105"/>
      <c r="H858" s="194"/>
      <c r="I858" s="195"/>
      <c r="J858" s="195"/>
      <c r="K858" s="97"/>
      <c r="L858" s="98"/>
      <c r="M858" s="98"/>
      <c r="N858" s="98"/>
      <c r="O858" s="98"/>
      <c r="P858" s="100"/>
    </row>
    <row r="859" spans="2:16" x14ac:dyDescent="0.3">
      <c r="B859" s="108">
        <v>853</v>
      </c>
      <c r="C859" s="104"/>
      <c r="D859" s="105"/>
      <c r="E859" s="105"/>
      <c r="F859" s="105"/>
      <c r="G859" s="105"/>
      <c r="H859" s="194"/>
      <c r="I859" s="195"/>
      <c r="J859" s="195"/>
      <c r="K859" s="97"/>
      <c r="L859" s="98"/>
      <c r="M859" s="98"/>
      <c r="N859" s="98"/>
      <c r="O859" s="98"/>
      <c r="P859" s="100"/>
    </row>
    <row r="860" spans="2:16" x14ac:dyDescent="0.3">
      <c r="B860" s="108">
        <v>854</v>
      </c>
      <c r="C860" s="104"/>
      <c r="D860" s="105"/>
      <c r="E860" s="105"/>
      <c r="F860" s="105"/>
      <c r="G860" s="105"/>
      <c r="H860" s="194"/>
      <c r="I860" s="195"/>
      <c r="J860" s="195"/>
      <c r="K860" s="97"/>
      <c r="L860" s="98"/>
      <c r="M860" s="98"/>
      <c r="N860" s="98"/>
      <c r="O860" s="98"/>
      <c r="P860" s="100"/>
    </row>
    <row r="861" spans="2:16" x14ac:dyDescent="0.3">
      <c r="B861" s="108">
        <v>855</v>
      </c>
      <c r="C861" s="104"/>
      <c r="D861" s="105"/>
      <c r="E861" s="105"/>
      <c r="F861" s="105"/>
      <c r="G861" s="105"/>
      <c r="H861" s="194"/>
      <c r="I861" s="195"/>
      <c r="J861" s="195"/>
      <c r="K861" s="97"/>
      <c r="L861" s="98"/>
      <c r="M861" s="98"/>
      <c r="N861" s="98"/>
      <c r="O861" s="98"/>
      <c r="P861" s="100"/>
    </row>
    <row r="862" spans="2:16" x14ac:dyDescent="0.3">
      <c r="B862" s="108">
        <v>856</v>
      </c>
      <c r="C862" s="104"/>
      <c r="D862" s="105"/>
      <c r="E862" s="105"/>
      <c r="F862" s="105"/>
      <c r="G862" s="105"/>
      <c r="H862" s="194"/>
      <c r="I862" s="195"/>
      <c r="J862" s="195"/>
      <c r="K862" s="97"/>
      <c r="L862" s="98"/>
      <c r="M862" s="98"/>
      <c r="N862" s="98"/>
      <c r="O862" s="98"/>
      <c r="P862" s="100"/>
    </row>
    <row r="863" spans="2:16" x14ac:dyDescent="0.3">
      <c r="B863" s="108">
        <v>857</v>
      </c>
      <c r="C863" s="104"/>
      <c r="D863" s="105"/>
      <c r="E863" s="105"/>
      <c r="F863" s="105"/>
      <c r="G863" s="105"/>
      <c r="H863" s="194"/>
      <c r="I863" s="195"/>
      <c r="J863" s="195"/>
      <c r="K863" s="97"/>
      <c r="L863" s="98"/>
      <c r="M863" s="98"/>
      <c r="N863" s="98"/>
      <c r="O863" s="98"/>
      <c r="P863" s="100"/>
    </row>
    <row r="864" spans="2:16" x14ac:dyDescent="0.3">
      <c r="B864" s="108">
        <v>858</v>
      </c>
      <c r="C864" s="104"/>
      <c r="D864" s="105"/>
      <c r="E864" s="105"/>
      <c r="F864" s="105"/>
      <c r="G864" s="105"/>
      <c r="H864" s="194"/>
      <c r="I864" s="195"/>
      <c r="J864" s="195"/>
      <c r="K864" s="97"/>
      <c r="L864" s="98"/>
      <c r="M864" s="98"/>
      <c r="N864" s="98"/>
      <c r="O864" s="98"/>
      <c r="P864" s="100"/>
    </row>
    <row r="865" spans="2:16" x14ac:dyDescent="0.3">
      <c r="B865" s="108">
        <v>859</v>
      </c>
      <c r="C865" s="104"/>
      <c r="D865" s="105"/>
      <c r="E865" s="105"/>
      <c r="F865" s="105"/>
      <c r="G865" s="105"/>
      <c r="H865" s="194"/>
      <c r="I865" s="195"/>
      <c r="J865" s="195"/>
      <c r="K865" s="97"/>
      <c r="L865" s="98"/>
      <c r="M865" s="98"/>
      <c r="N865" s="98"/>
      <c r="O865" s="98"/>
      <c r="P865" s="100"/>
    </row>
    <row r="866" spans="2:16" x14ac:dyDescent="0.3">
      <c r="B866" s="108">
        <v>860</v>
      </c>
      <c r="C866" s="104"/>
      <c r="D866" s="105"/>
      <c r="E866" s="105"/>
      <c r="F866" s="105"/>
      <c r="G866" s="105"/>
      <c r="H866" s="194"/>
      <c r="I866" s="195"/>
      <c r="J866" s="195"/>
      <c r="K866" s="97"/>
      <c r="L866" s="98"/>
      <c r="M866" s="98"/>
      <c r="N866" s="98"/>
      <c r="O866" s="98"/>
      <c r="P866" s="100"/>
    </row>
    <row r="867" spans="2:16" x14ac:dyDescent="0.3">
      <c r="B867" s="108">
        <v>861</v>
      </c>
      <c r="C867" s="104"/>
      <c r="D867" s="105"/>
      <c r="E867" s="105"/>
      <c r="F867" s="105"/>
      <c r="G867" s="105"/>
      <c r="H867" s="194"/>
      <c r="I867" s="195"/>
      <c r="J867" s="195"/>
      <c r="K867" s="97"/>
      <c r="L867" s="98"/>
      <c r="M867" s="98"/>
      <c r="N867" s="98"/>
      <c r="O867" s="98"/>
      <c r="P867" s="100"/>
    </row>
    <row r="868" spans="2:16" x14ac:dyDescent="0.3">
      <c r="B868" s="108">
        <v>862</v>
      </c>
      <c r="C868" s="104"/>
      <c r="D868" s="105"/>
      <c r="E868" s="105"/>
      <c r="F868" s="105"/>
      <c r="G868" s="105"/>
      <c r="H868" s="194"/>
      <c r="I868" s="195"/>
      <c r="J868" s="195"/>
      <c r="K868" s="97"/>
      <c r="L868" s="98"/>
      <c r="M868" s="98"/>
      <c r="N868" s="98"/>
      <c r="O868" s="98"/>
      <c r="P868" s="100"/>
    </row>
    <row r="869" spans="2:16" x14ac:dyDescent="0.3">
      <c r="B869" s="108">
        <v>863</v>
      </c>
      <c r="C869" s="104"/>
      <c r="D869" s="105"/>
      <c r="E869" s="105"/>
      <c r="F869" s="105"/>
      <c r="G869" s="105"/>
      <c r="H869" s="194"/>
      <c r="I869" s="195"/>
      <c r="J869" s="195"/>
      <c r="K869" s="97"/>
      <c r="L869" s="98"/>
      <c r="M869" s="98"/>
      <c r="N869" s="98"/>
      <c r="O869" s="98"/>
      <c r="P869" s="100"/>
    </row>
    <row r="870" spans="2:16" x14ac:dyDescent="0.3">
      <c r="B870" s="108">
        <v>864</v>
      </c>
      <c r="C870" s="104"/>
      <c r="D870" s="105"/>
      <c r="E870" s="105"/>
      <c r="F870" s="105"/>
      <c r="G870" s="105"/>
      <c r="H870" s="194"/>
      <c r="I870" s="195"/>
      <c r="J870" s="195"/>
      <c r="K870" s="97"/>
      <c r="L870" s="98"/>
      <c r="M870" s="98"/>
      <c r="N870" s="98"/>
      <c r="O870" s="98"/>
      <c r="P870" s="100"/>
    </row>
    <row r="871" spans="2:16" x14ac:dyDescent="0.3">
      <c r="B871" s="108">
        <v>865</v>
      </c>
      <c r="C871" s="104"/>
      <c r="D871" s="105"/>
      <c r="E871" s="105"/>
      <c r="F871" s="105"/>
      <c r="G871" s="105"/>
      <c r="H871" s="194"/>
      <c r="I871" s="195"/>
      <c r="J871" s="195"/>
      <c r="K871" s="97"/>
      <c r="L871" s="98"/>
      <c r="M871" s="98"/>
      <c r="N871" s="98"/>
      <c r="O871" s="98"/>
      <c r="P871" s="100"/>
    </row>
    <row r="872" spans="2:16" x14ac:dyDescent="0.3">
      <c r="B872" s="108">
        <v>866</v>
      </c>
      <c r="C872" s="104"/>
      <c r="D872" s="105"/>
      <c r="E872" s="105"/>
      <c r="F872" s="105"/>
      <c r="G872" s="105"/>
      <c r="H872" s="194"/>
      <c r="I872" s="195"/>
      <c r="J872" s="195"/>
      <c r="K872" s="97"/>
      <c r="L872" s="98"/>
      <c r="M872" s="98"/>
      <c r="N872" s="98"/>
      <c r="O872" s="98"/>
      <c r="P872" s="100"/>
    </row>
    <row r="873" spans="2:16" x14ac:dyDescent="0.3">
      <c r="B873" s="108">
        <v>867</v>
      </c>
      <c r="C873" s="104"/>
      <c r="D873" s="105"/>
      <c r="E873" s="105"/>
      <c r="F873" s="105"/>
      <c r="G873" s="105"/>
      <c r="H873" s="194"/>
      <c r="I873" s="195"/>
      <c r="J873" s="195"/>
      <c r="K873" s="97"/>
      <c r="L873" s="98"/>
      <c r="M873" s="98"/>
      <c r="N873" s="98"/>
      <c r="O873" s="98"/>
      <c r="P873" s="100"/>
    </row>
    <row r="874" spans="2:16" x14ac:dyDescent="0.3">
      <c r="B874" s="108">
        <v>868</v>
      </c>
      <c r="C874" s="104"/>
      <c r="D874" s="105"/>
      <c r="E874" s="105"/>
      <c r="F874" s="105"/>
      <c r="G874" s="105"/>
      <c r="H874" s="194"/>
      <c r="I874" s="195"/>
      <c r="J874" s="195"/>
      <c r="K874" s="97"/>
      <c r="L874" s="98"/>
      <c r="M874" s="98"/>
      <c r="N874" s="98"/>
      <c r="O874" s="98"/>
      <c r="P874" s="100"/>
    </row>
    <row r="875" spans="2:16" x14ac:dyDescent="0.3">
      <c r="B875" s="108">
        <v>869</v>
      </c>
      <c r="C875" s="104"/>
      <c r="D875" s="105"/>
      <c r="E875" s="105"/>
      <c r="F875" s="105"/>
      <c r="G875" s="105"/>
      <c r="H875" s="194"/>
      <c r="I875" s="195"/>
      <c r="J875" s="195"/>
      <c r="K875" s="97"/>
      <c r="L875" s="98"/>
      <c r="M875" s="98"/>
      <c r="N875" s="98"/>
      <c r="O875" s="98"/>
      <c r="P875" s="100"/>
    </row>
    <row r="876" spans="2:16" x14ac:dyDescent="0.3">
      <c r="B876" s="108">
        <v>870</v>
      </c>
      <c r="C876" s="104"/>
      <c r="D876" s="105"/>
      <c r="E876" s="105"/>
      <c r="F876" s="105"/>
      <c r="G876" s="105"/>
      <c r="H876" s="194"/>
      <c r="I876" s="195"/>
      <c r="J876" s="195"/>
      <c r="K876" s="97"/>
      <c r="L876" s="98"/>
      <c r="M876" s="98"/>
      <c r="N876" s="98"/>
      <c r="O876" s="98"/>
      <c r="P876" s="100"/>
    </row>
    <row r="877" spans="2:16" x14ac:dyDescent="0.3">
      <c r="B877" s="108">
        <v>871</v>
      </c>
      <c r="C877" s="104"/>
      <c r="D877" s="105"/>
      <c r="E877" s="105"/>
      <c r="F877" s="105"/>
      <c r="G877" s="105"/>
      <c r="H877" s="194"/>
      <c r="I877" s="195"/>
      <c r="J877" s="195"/>
      <c r="K877" s="97"/>
      <c r="L877" s="98"/>
      <c r="M877" s="98"/>
      <c r="N877" s="98"/>
      <c r="O877" s="98"/>
      <c r="P877" s="100"/>
    </row>
    <row r="878" spans="2:16" x14ac:dyDescent="0.3">
      <c r="B878" s="108">
        <v>872</v>
      </c>
      <c r="C878" s="104"/>
      <c r="D878" s="105"/>
      <c r="E878" s="105"/>
      <c r="F878" s="105"/>
      <c r="G878" s="105"/>
      <c r="H878" s="194"/>
      <c r="I878" s="195"/>
      <c r="J878" s="195"/>
      <c r="K878" s="97"/>
      <c r="L878" s="98"/>
      <c r="M878" s="98"/>
      <c r="N878" s="98"/>
      <c r="O878" s="98"/>
      <c r="P878" s="100"/>
    </row>
    <row r="879" spans="2:16" x14ac:dyDescent="0.3">
      <c r="B879" s="108">
        <v>873</v>
      </c>
      <c r="C879" s="104"/>
      <c r="D879" s="105"/>
      <c r="E879" s="105"/>
      <c r="F879" s="105"/>
      <c r="G879" s="105"/>
      <c r="H879" s="194"/>
      <c r="I879" s="195"/>
      <c r="J879" s="195"/>
      <c r="K879" s="97"/>
      <c r="L879" s="98"/>
      <c r="M879" s="98"/>
      <c r="N879" s="98"/>
      <c r="O879" s="98"/>
      <c r="P879" s="100"/>
    </row>
    <row r="880" spans="2:16" x14ac:dyDescent="0.3">
      <c r="B880" s="108">
        <v>874</v>
      </c>
      <c r="C880" s="104"/>
      <c r="D880" s="105"/>
      <c r="E880" s="105"/>
      <c r="F880" s="105"/>
      <c r="G880" s="105"/>
      <c r="H880" s="194"/>
      <c r="I880" s="195"/>
      <c r="J880" s="195"/>
      <c r="K880" s="97"/>
      <c r="L880" s="98"/>
      <c r="M880" s="98"/>
      <c r="N880" s="98"/>
      <c r="O880" s="98"/>
      <c r="P880" s="100"/>
    </row>
    <row r="881" spans="2:16" x14ac:dyDescent="0.3">
      <c r="B881" s="108">
        <v>875</v>
      </c>
      <c r="C881" s="104"/>
      <c r="D881" s="105"/>
      <c r="E881" s="105"/>
      <c r="F881" s="105"/>
      <c r="G881" s="105"/>
      <c r="H881" s="194"/>
      <c r="I881" s="195"/>
      <c r="J881" s="195"/>
      <c r="K881" s="97"/>
      <c r="L881" s="98"/>
      <c r="M881" s="98"/>
      <c r="N881" s="98"/>
      <c r="O881" s="98"/>
      <c r="P881" s="100"/>
    </row>
    <row r="882" spans="2:16" x14ac:dyDescent="0.3">
      <c r="B882" s="108">
        <v>876</v>
      </c>
      <c r="C882" s="104"/>
      <c r="D882" s="105"/>
      <c r="E882" s="105"/>
      <c r="F882" s="105"/>
      <c r="G882" s="105"/>
      <c r="H882" s="194"/>
      <c r="I882" s="195"/>
      <c r="J882" s="195"/>
      <c r="K882" s="97"/>
      <c r="L882" s="98"/>
      <c r="M882" s="98"/>
      <c r="N882" s="98"/>
      <c r="O882" s="98"/>
      <c r="P882" s="100"/>
    </row>
    <row r="883" spans="2:16" x14ac:dyDescent="0.3">
      <c r="B883" s="108">
        <v>877</v>
      </c>
      <c r="C883" s="104"/>
      <c r="D883" s="105"/>
      <c r="E883" s="105"/>
      <c r="F883" s="105"/>
      <c r="G883" s="105"/>
      <c r="H883" s="194"/>
      <c r="I883" s="195"/>
      <c r="J883" s="195"/>
      <c r="K883" s="97"/>
      <c r="L883" s="98"/>
      <c r="M883" s="98"/>
      <c r="N883" s="98"/>
      <c r="O883" s="98"/>
      <c r="P883" s="100"/>
    </row>
    <row r="884" spans="2:16" x14ac:dyDescent="0.3">
      <c r="B884" s="108">
        <v>878</v>
      </c>
      <c r="C884" s="104"/>
      <c r="D884" s="105"/>
      <c r="E884" s="105"/>
      <c r="F884" s="105"/>
      <c r="G884" s="105"/>
      <c r="H884" s="194"/>
      <c r="I884" s="195"/>
      <c r="J884" s="195"/>
      <c r="K884" s="97"/>
      <c r="L884" s="98"/>
      <c r="M884" s="98"/>
      <c r="N884" s="98"/>
      <c r="O884" s="98"/>
      <c r="P884" s="100"/>
    </row>
    <row r="885" spans="2:16" x14ac:dyDescent="0.3">
      <c r="B885" s="108">
        <v>879</v>
      </c>
      <c r="C885" s="104"/>
      <c r="D885" s="105"/>
      <c r="E885" s="105"/>
      <c r="F885" s="105"/>
      <c r="G885" s="105"/>
      <c r="H885" s="194"/>
      <c r="I885" s="195"/>
      <c r="J885" s="195"/>
      <c r="K885" s="97"/>
      <c r="L885" s="98"/>
      <c r="M885" s="98"/>
      <c r="N885" s="98"/>
      <c r="O885" s="98"/>
      <c r="P885" s="100"/>
    </row>
    <row r="886" spans="2:16" x14ac:dyDescent="0.3">
      <c r="B886" s="108">
        <v>880</v>
      </c>
      <c r="C886" s="104"/>
      <c r="D886" s="105"/>
      <c r="E886" s="105"/>
      <c r="F886" s="105"/>
      <c r="G886" s="105"/>
      <c r="H886" s="194"/>
      <c r="I886" s="195"/>
      <c r="J886" s="195"/>
      <c r="K886" s="97"/>
      <c r="L886" s="98"/>
      <c r="M886" s="98"/>
      <c r="N886" s="98"/>
      <c r="O886" s="98"/>
      <c r="P886" s="100"/>
    </row>
    <row r="887" spans="2:16" x14ac:dyDescent="0.3">
      <c r="B887" s="108">
        <v>881</v>
      </c>
      <c r="C887" s="104"/>
      <c r="D887" s="105"/>
      <c r="E887" s="105"/>
      <c r="F887" s="105"/>
      <c r="G887" s="105"/>
      <c r="H887" s="194"/>
      <c r="I887" s="195"/>
      <c r="J887" s="195"/>
      <c r="K887" s="97"/>
      <c r="L887" s="98"/>
      <c r="M887" s="98"/>
      <c r="N887" s="98"/>
      <c r="O887" s="98"/>
      <c r="P887" s="100"/>
    </row>
    <row r="888" spans="2:16" x14ac:dyDescent="0.3">
      <c r="B888" s="108">
        <v>882</v>
      </c>
      <c r="C888" s="104"/>
      <c r="D888" s="105"/>
      <c r="E888" s="105"/>
      <c r="F888" s="105"/>
      <c r="G888" s="105"/>
      <c r="H888" s="194"/>
      <c r="I888" s="195"/>
      <c r="J888" s="195"/>
      <c r="K888" s="97"/>
      <c r="L888" s="98"/>
      <c r="M888" s="98"/>
      <c r="N888" s="98"/>
      <c r="O888" s="98"/>
      <c r="P888" s="100"/>
    </row>
    <row r="889" spans="2:16" x14ac:dyDescent="0.3">
      <c r="B889" s="108">
        <v>883</v>
      </c>
      <c r="C889" s="104"/>
      <c r="D889" s="105"/>
      <c r="E889" s="105"/>
      <c r="F889" s="105"/>
      <c r="G889" s="105"/>
      <c r="H889" s="194"/>
      <c r="I889" s="195"/>
      <c r="J889" s="195"/>
      <c r="K889" s="97"/>
      <c r="L889" s="98"/>
      <c r="M889" s="98"/>
      <c r="N889" s="98"/>
      <c r="O889" s="98"/>
      <c r="P889" s="100"/>
    </row>
    <row r="890" spans="2:16" x14ac:dyDescent="0.3">
      <c r="B890" s="108">
        <v>884</v>
      </c>
      <c r="C890" s="104"/>
      <c r="D890" s="105"/>
      <c r="E890" s="105"/>
      <c r="F890" s="105"/>
      <c r="G890" s="105"/>
      <c r="H890" s="194"/>
      <c r="I890" s="195"/>
      <c r="J890" s="195"/>
      <c r="K890" s="97"/>
      <c r="L890" s="98"/>
      <c r="M890" s="98"/>
      <c r="N890" s="98"/>
      <c r="O890" s="98"/>
      <c r="P890" s="100"/>
    </row>
    <row r="891" spans="2:16" x14ac:dyDescent="0.3">
      <c r="B891" s="108">
        <v>885</v>
      </c>
      <c r="C891" s="104"/>
      <c r="D891" s="105"/>
      <c r="E891" s="105"/>
      <c r="F891" s="105"/>
      <c r="G891" s="105"/>
      <c r="H891" s="194"/>
      <c r="I891" s="195"/>
      <c r="J891" s="195"/>
      <c r="K891" s="97"/>
      <c r="L891" s="98"/>
      <c r="M891" s="98"/>
      <c r="N891" s="98"/>
      <c r="O891" s="98"/>
      <c r="P891" s="100"/>
    </row>
    <row r="892" spans="2:16" x14ac:dyDescent="0.3">
      <c r="B892" s="108">
        <v>886</v>
      </c>
      <c r="C892" s="104"/>
      <c r="D892" s="105"/>
      <c r="E892" s="105"/>
      <c r="F892" s="105"/>
      <c r="G892" s="105"/>
      <c r="H892" s="194"/>
      <c r="I892" s="195"/>
      <c r="J892" s="195"/>
      <c r="K892" s="97"/>
      <c r="L892" s="98"/>
      <c r="M892" s="98"/>
      <c r="N892" s="98"/>
      <c r="O892" s="98"/>
      <c r="P892" s="100"/>
    </row>
    <row r="893" spans="2:16" x14ac:dyDescent="0.3">
      <c r="B893" s="108">
        <v>887</v>
      </c>
      <c r="C893" s="104"/>
      <c r="D893" s="105"/>
      <c r="E893" s="105"/>
      <c r="F893" s="105"/>
      <c r="G893" s="105"/>
      <c r="H893" s="194"/>
      <c r="I893" s="195"/>
      <c r="J893" s="195"/>
      <c r="K893" s="97"/>
      <c r="L893" s="98"/>
      <c r="M893" s="98"/>
      <c r="N893" s="98"/>
      <c r="O893" s="98"/>
      <c r="P893" s="100"/>
    </row>
    <row r="894" spans="2:16" x14ac:dyDescent="0.3">
      <c r="B894" s="108">
        <v>888</v>
      </c>
      <c r="C894" s="104"/>
      <c r="D894" s="105"/>
      <c r="E894" s="105"/>
      <c r="F894" s="105"/>
      <c r="G894" s="105"/>
      <c r="H894" s="194"/>
      <c r="I894" s="195"/>
      <c r="J894" s="195"/>
      <c r="K894" s="97"/>
      <c r="L894" s="98"/>
      <c r="M894" s="98"/>
      <c r="N894" s="98"/>
      <c r="O894" s="98"/>
      <c r="P894" s="100"/>
    </row>
    <row r="895" spans="2:16" x14ac:dyDescent="0.3">
      <c r="B895" s="108">
        <v>889</v>
      </c>
      <c r="C895" s="104"/>
      <c r="D895" s="105"/>
      <c r="E895" s="105"/>
      <c r="F895" s="105"/>
      <c r="G895" s="105"/>
      <c r="H895" s="194"/>
      <c r="I895" s="195"/>
      <c r="J895" s="195"/>
      <c r="K895" s="97"/>
      <c r="L895" s="98"/>
      <c r="M895" s="98"/>
      <c r="N895" s="98"/>
      <c r="O895" s="98"/>
      <c r="P895" s="100"/>
    </row>
    <row r="896" spans="2:16" x14ac:dyDescent="0.3">
      <c r="B896" s="108">
        <v>890</v>
      </c>
      <c r="C896" s="104"/>
      <c r="D896" s="105"/>
      <c r="E896" s="105"/>
      <c r="F896" s="105"/>
      <c r="G896" s="105"/>
      <c r="H896" s="194"/>
      <c r="I896" s="195"/>
      <c r="J896" s="195"/>
      <c r="K896" s="97"/>
      <c r="L896" s="98"/>
      <c r="M896" s="98"/>
      <c r="N896" s="98"/>
      <c r="O896" s="98"/>
      <c r="P896" s="100"/>
    </row>
    <row r="897" spans="2:16" x14ac:dyDescent="0.3">
      <c r="B897" s="108">
        <v>891</v>
      </c>
      <c r="C897" s="104"/>
      <c r="D897" s="105"/>
      <c r="E897" s="105"/>
      <c r="F897" s="105"/>
      <c r="G897" s="105"/>
      <c r="H897" s="194"/>
      <c r="I897" s="195"/>
      <c r="J897" s="195"/>
      <c r="K897" s="97"/>
      <c r="L897" s="98"/>
      <c r="M897" s="98"/>
      <c r="N897" s="98"/>
      <c r="O897" s="98"/>
      <c r="P897" s="100"/>
    </row>
    <row r="898" spans="2:16" x14ac:dyDescent="0.3">
      <c r="B898" s="108">
        <v>892</v>
      </c>
      <c r="C898" s="104"/>
      <c r="D898" s="105"/>
      <c r="E898" s="105"/>
      <c r="F898" s="105"/>
      <c r="G898" s="105"/>
      <c r="H898" s="194"/>
      <c r="I898" s="195"/>
      <c r="J898" s="195"/>
      <c r="K898" s="97"/>
      <c r="L898" s="98"/>
      <c r="M898" s="98"/>
      <c r="N898" s="98"/>
      <c r="O898" s="98"/>
      <c r="P898" s="100"/>
    </row>
    <row r="899" spans="2:16" x14ac:dyDescent="0.3">
      <c r="B899" s="108">
        <v>893</v>
      </c>
      <c r="C899" s="104"/>
      <c r="D899" s="105"/>
      <c r="E899" s="105"/>
      <c r="F899" s="105"/>
      <c r="G899" s="105"/>
      <c r="H899" s="194"/>
      <c r="I899" s="195"/>
      <c r="J899" s="195"/>
      <c r="K899" s="97"/>
      <c r="L899" s="98"/>
      <c r="M899" s="98"/>
      <c r="N899" s="98"/>
      <c r="O899" s="98"/>
      <c r="P899" s="100"/>
    </row>
    <row r="900" spans="2:16" x14ac:dyDescent="0.3">
      <c r="B900" s="108">
        <v>894</v>
      </c>
      <c r="C900" s="104"/>
      <c r="D900" s="105"/>
      <c r="E900" s="105"/>
      <c r="F900" s="105"/>
      <c r="G900" s="105"/>
      <c r="H900" s="194"/>
      <c r="I900" s="195"/>
      <c r="J900" s="195"/>
      <c r="K900" s="97"/>
      <c r="L900" s="98"/>
      <c r="M900" s="98"/>
      <c r="N900" s="98"/>
      <c r="O900" s="98"/>
      <c r="P900" s="100"/>
    </row>
    <row r="901" spans="2:16" x14ac:dyDescent="0.3">
      <c r="B901" s="108">
        <v>895</v>
      </c>
      <c r="C901" s="104"/>
      <c r="D901" s="105"/>
      <c r="E901" s="105"/>
      <c r="F901" s="105"/>
      <c r="G901" s="105"/>
      <c r="H901" s="194"/>
      <c r="I901" s="195"/>
      <c r="J901" s="195"/>
      <c r="K901" s="97"/>
      <c r="L901" s="98"/>
      <c r="M901" s="98"/>
      <c r="N901" s="98"/>
      <c r="O901" s="98"/>
      <c r="P901" s="100"/>
    </row>
    <row r="902" spans="2:16" x14ac:dyDescent="0.3">
      <c r="B902" s="108">
        <v>896</v>
      </c>
      <c r="C902" s="104"/>
      <c r="D902" s="105"/>
      <c r="E902" s="105"/>
      <c r="F902" s="105"/>
      <c r="G902" s="105"/>
      <c r="H902" s="194"/>
      <c r="I902" s="195"/>
      <c r="J902" s="195"/>
      <c r="K902" s="97"/>
      <c r="L902" s="98"/>
      <c r="M902" s="98"/>
      <c r="N902" s="98"/>
      <c r="O902" s="98"/>
      <c r="P902" s="100"/>
    </row>
    <row r="903" spans="2:16" x14ac:dyDescent="0.3">
      <c r="B903" s="108">
        <v>897</v>
      </c>
      <c r="C903" s="104"/>
      <c r="D903" s="105"/>
      <c r="E903" s="105"/>
      <c r="F903" s="105"/>
      <c r="G903" s="105"/>
      <c r="H903" s="194"/>
      <c r="I903" s="195"/>
      <c r="J903" s="195"/>
      <c r="K903" s="97"/>
      <c r="L903" s="98"/>
      <c r="M903" s="98"/>
      <c r="N903" s="98"/>
      <c r="O903" s="98"/>
      <c r="P903" s="100"/>
    </row>
    <row r="904" spans="2:16" x14ac:dyDescent="0.3">
      <c r="B904" s="108">
        <v>898</v>
      </c>
      <c r="C904" s="104"/>
      <c r="D904" s="105"/>
      <c r="E904" s="105"/>
      <c r="F904" s="105"/>
      <c r="G904" s="105"/>
      <c r="H904" s="194"/>
      <c r="I904" s="195"/>
      <c r="J904" s="195"/>
      <c r="K904" s="97"/>
      <c r="L904" s="98"/>
      <c r="M904" s="98"/>
      <c r="N904" s="98"/>
      <c r="O904" s="98"/>
      <c r="P904" s="100"/>
    </row>
    <row r="905" spans="2:16" x14ac:dyDescent="0.3">
      <c r="B905" s="108">
        <v>899</v>
      </c>
      <c r="C905" s="104"/>
      <c r="D905" s="105"/>
      <c r="E905" s="105"/>
      <c r="F905" s="105"/>
      <c r="G905" s="105"/>
      <c r="H905" s="194"/>
      <c r="I905" s="195"/>
      <c r="J905" s="195"/>
      <c r="K905" s="97"/>
      <c r="L905" s="98"/>
      <c r="M905" s="98"/>
      <c r="N905" s="98"/>
      <c r="O905" s="98"/>
      <c r="P905" s="100"/>
    </row>
    <row r="906" spans="2:16" x14ac:dyDescent="0.3">
      <c r="B906" s="108">
        <v>900</v>
      </c>
      <c r="C906" s="104"/>
      <c r="D906" s="105"/>
      <c r="E906" s="105"/>
      <c r="F906" s="105"/>
      <c r="G906" s="105"/>
      <c r="H906" s="194"/>
      <c r="I906" s="195"/>
      <c r="J906" s="195"/>
      <c r="K906" s="97"/>
      <c r="L906" s="98"/>
      <c r="M906" s="98"/>
      <c r="N906" s="98"/>
      <c r="O906" s="98"/>
      <c r="P906" s="100"/>
    </row>
    <row r="907" spans="2:16" x14ac:dyDescent="0.3">
      <c r="B907" s="108">
        <v>901</v>
      </c>
      <c r="C907" s="104"/>
      <c r="D907" s="105"/>
      <c r="E907" s="105"/>
      <c r="F907" s="105"/>
      <c r="G907" s="105"/>
      <c r="H907" s="194"/>
      <c r="I907" s="195"/>
      <c r="J907" s="195"/>
      <c r="K907" s="97"/>
      <c r="L907" s="98"/>
      <c r="M907" s="98"/>
      <c r="N907" s="98"/>
      <c r="O907" s="98"/>
      <c r="P907" s="100"/>
    </row>
    <row r="908" spans="2:16" x14ac:dyDescent="0.3">
      <c r="B908" s="108">
        <v>902</v>
      </c>
      <c r="C908" s="104"/>
      <c r="D908" s="105"/>
      <c r="E908" s="105"/>
      <c r="F908" s="105"/>
      <c r="G908" s="105"/>
      <c r="H908" s="194"/>
      <c r="I908" s="195"/>
      <c r="J908" s="195"/>
      <c r="K908" s="97"/>
      <c r="L908" s="98"/>
      <c r="M908" s="98"/>
      <c r="N908" s="98"/>
      <c r="O908" s="98"/>
      <c r="P908" s="100"/>
    </row>
    <row r="909" spans="2:16" x14ac:dyDescent="0.3">
      <c r="B909" s="108">
        <v>903</v>
      </c>
      <c r="C909" s="104"/>
      <c r="D909" s="105"/>
      <c r="E909" s="105"/>
      <c r="F909" s="105"/>
      <c r="G909" s="105"/>
      <c r="H909" s="194"/>
      <c r="I909" s="195"/>
      <c r="J909" s="195"/>
      <c r="K909" s="97"/>
      <c r="L909" s="98"/>
      <c r="M909" s="98"/>
      <c r="N909" s="98"/>
      <c r="O909" s="98"/>
      <c r="P909" s="100"/>
    </row>
    <row r="910" spans="2:16" x14ac:dyDescent="0.3">
      <c r="B910" s="108">
        <v>904</v>
      </c>
      <c r="C910" s="104"/>
      <c r="D910" s="105"/>
      <c r="E910" s="105"/>
      <c r="F910" s="105"/>
      <c r="G910" s="105"/>
      <c r="H910" s="194"/>
      <c r="I910" s="195"/>
      <c r="J910" s="195"/>
      <c r="K910" s="97"/>
      <c r="L910" s="98"/>
      <c r="M910" s="98"/>
      <c r="N910" s="98"/>
      <c r="O910" s="98"/>
      <c r="P910" s="100"/>
    </row>
    <row r="911" spans="2:16" x14ac:dyDescent="0.3">
      <c r="B911" s="108">
        <v>905</v>
      </c>
      <c r="C911" s="104"/>
      <c r="D911" s="105"/>
      <c r="E911" s="105"/>
      <c r="F911" s="105"/>
      <c r="G911" s="105"/>
      <c r="H911" s="194"/>
      <c r="I911" s="195"/>
      <c r="J911" s="195"/>
      <c r="K911" s="97"/>
      <c r="L911" s="98"/>
      <c r="M911" s="98"/>
      <c r="N911" s="98"/>
      <c r="O911" s="98"/>
      <c r="P911" s="100"/>
    </row>
    <row r="912" spans="2:16" x14ac:dyDescent="0.3">
      <c r="B912" s="108">
        <v>906</v>
      </c>
      <c r="C912" s="104"/>
      <c r="D912" s="105"/>
      <c r="E912" s="105"/>
      <c r="F912" s="105"/>
      <c r="G912" s="105"/>
      <c r="H912" s="194"/>
      <c r="I912" s="195"/>
      <c r="J912" s="195"/>
      <c r="K912" s="97"/>
      <c r="L912" s="98"/>
      <c r="M912" s="98"/>
      <c r="N912" s="98"/>
      <c r="O912" s="98"/>
      <c r="P912" s="100"/>
    </row>
    <row r="913" spans="2:16" x14ac:dyDescent="0.3">
      <c r="B913" s="108">
        <v>907</v>
      </c>
      <c r="C913" s="104"/>
      <c r="D913" s="105"/>
      <c r="E913" s="105"/>
      <c r="F913" s="105"/>
      <c r="G913" s="105"/>
      <c r="H913" s="194"/>
      <c r="I913" s="195"/>
      <c r="J913" s="195"/>
      <c r="K913" s="97"/>
      <c r="L913" s="98"/>
      <c r="M913" s="98"/>
      <c r="N913" s="98"/>
      <c r="O913" s="98"/>
      <c r="P913" s="100"/>
    </row>
    <row r="914" spans="2:16" x14ac:dyDescent="0.3">
      <c r="B914" s="108">
        <v>908</v>
      </c>
      <c r="C914" s="104"/>
      <c r="D914" s="105"/>
      <c r="E914" s="105"/>
      <c r="F914" s="105"/>
      <c r="G914" s="105"/>
      <c r="H914" s="194"/>
      <c r="I914" s="195"/>
      <c r="J914" s="195"/>
      <c r="K914" s="97"/>
      <c r="L914" s="98"/>
      <c r="M914" s="98"/>
      <c r="N914" s="98"/>
      <c r="O914" s="98"/>
      <c r="P914" s="100"/>
    </row>
    <row r="915" spans="2:16" x14ac:dyDescent="0.3">
      <c r="B915" s="108">
        <v>909</v>
      </c>
      <c r="C915" s="104"/>
      <c r="D915" s="105"/>
      <c r="E915" s="105"/>
      <c r="F915" s="105"/>
      <c r="G915" s="105"/>
      <c r="H915" s="194"/>
      <c r="I915" s="195"/>
      <c r="J915" s="195"/>
      <c r="K915" s="97"/>
      <c r="L915" s="98"/>
      <c r="M915" s="98"/>
      <c r="N915" s="98"/>
      <c r="O915" s="98"/>
      <c r="P915" s="100"/>
    </row>
    <row r="916" spans="2:16" x14ac:dyDescent="0.3">
      <c r="B916" s="108">
        <v>910</v>
      </c>
      <c r="C916" s="104"/>
      <c r="D916" s="105"/>
      <c r="E916" s="105"/>
      <c r="F916" s="105"/>
      <c r="G916" s="105"/>
      <c r="H916" s="194"/>
      <c r="I916" s="195"/>
      <c r="J916" s="195"/>
      <c r="K916" s="97"/>
      <c r="L916" s="98"/>
      <c r="M916" s="98"/>
      <c r="N916" s="98"/>
      <c r="O916" s="98"/>
      <c r="P916" s="100"/>
    </row>
    <row r="917" spans="2:16" x14ac:dyDescent="0.3">
      <c r="B917" s="108">
        <v>911</v>
      </c>
      <c r="C917" s="104"/>
      <c r="D917" s="105"/>
      <c r="E917" s="105"/>
      <c r="F917" s="105"/>
      <c r="G917" s="105"/>
      <c r="H917" s="194"/>
      <c r="I917" s="195"/>
      <c r="J917" s="195"/>
      <c r="K917" s="97"/>
      <c r="L917" s="98"/>
      <c r="M917" s="98"/>
      <c r="N917" s="98"/>
      <c r="O917" s="98"/>
      <c r="P917" s="100"/>
    </row>
    <row r="918" spans="2:16" x14ac:dyDescent="0.3">
      <c r="B918" s="108">
        <v>912</v>
      </c>
      <c r="C918" s="104"/>
      <c r="D918" s="105"/>
      <c r="E918" s="105"/>
      <c r="F918" s="105"/>
      <c r="G918" s="105"/>
      <c r="H918" s="194"/>
      <c r="I918" s="195"/>
      <c r="J918" s="195"/>
      <c r="K918" s="97"/>
      <c r="L918" s="98"/>
      <c r="M918" s="98"/>
      <c r="N918" s="98"/>
      <c r="O918" s="98"/>
      <c r="P918" s="100"/>
    </row>
    <row r="919" spans="2:16" x14ac:dyDescent="0.3">
      <c r="B919" s="108">
        <v>913</v>
      </c>
      <c r="C919" s="104"/>
      <c r="D919" s="105"/>
      <c r="E919" s="105"/>
      <c r="F919" s="105"/>
      <c r="G919" s="105"/>
      <c r="H919" s="194"/>
      <c r="I919" s="195"/>
      <c r="J919" s="195"/>
      <c r="K919" s="97"/>
      <c r="L919" s="98"/>
      <c r="M919" s="98"/>
      <c r="N919" s="98"/>
      <c r="O919" s="98"/>
      <c r="P919" s="100"/>
    </row>
    <row r="920" spans="2:16" x14ac:dyDescent="0.3">
      <c r="B920" s="108">
        <v>914</v>
      </c>
      <c r="C920" s="104"/>
      <c r="D920" s="105"/>
      <c r="E920" s="105"/>
      <c r="F920" s="105"/>
      <c r="G920" s="105"/>
      <c r="H920" s="194"/>
      <c r="I920" s="195"/>
      <c r="J920" s="195"/>
      <c r="K920" s="97"/>
      <c r="L920" s="98"/>
      <c r="M920" s="98"/>
      <c r="N920" s="98"/>
      <c r="O920" s="98"/>
      <c r="P920" s="100"/>
    </row>
    <row r="921" spans="2:16" x14ac:dyDescent="0.3">
      <c r="B921" s="108">
        <v>915</v>
      </c>
      <c r="C921" s="104"/>
      <c r="D921" s="105"/>
      <c r="E921" s="105"/>
      <c r="F921" s="105"/>
      <c r="G921" s="105"/>
      <c r="H921" s="194"/>
      <c r="I921" s="195"/>
      <c r="J921" s="195"/>
      <c r="K921" s="97"/>
      <c r="L921" s="98"/>
      <c r="M921" s="98"/>
      <c r="N921" s="98"/>
      <c r="O921" s="98"/>
      <c r="P921" s="100"/>
    </row>
    <row r="922" spans="2:16" x14ac:dyDescent="0.3">
      <c r="B922" s="108">
        <v>916</v>
      </c>
      <c r="C922" s="104"/>
      <c r="D922" s="105"/>
      <c r="E922" s="105"/>
      <c r="F922" s="105"/>
      <c r="G922" s="105"/>
      <c r="H922" s="194"/>
      <c r="I922" s="195"/>
      <c r="J922" s="195"/>
      <c r="K922" s="97"/>
      <c r="L922" s="98"/>
      <c r="M922" s="98"/>
      <c r="N922" s="98"/>
      <c r="O922" s="98"/>
      <c r="P922" s="100"/>
    </row>
    <row r="923" spans="2:16" x14ac:dyDescent="0.3">
      <c r="B923" s="108">
        <v>917</v>
      </c>
      <c r="C923" s="104"/>
      <c r="D923" s="105"/>
      <c r="E923" s="105"/>
      <c r="F923" s="105"/>
      <c r="G923" s="105"/>
      <c r="H923" s="194"/>
      <c r="I923" s="195"/>
      <c r="J923" s="195"/>
      <c r="K923" s="97"/>
      <c r="L923" s="98"/>
      <c r="M923" s="98"/>
      <c r="N923" s="98"/>
      <c r="O923" s="98"/>
      <c r="P923" s="100"/>
    </row>
    <row r="924" spans="2:16" x14ac:dyDescent="0.3">
      <c r="B924" s="108">
        <v>918</v>
      </c>
      <c r="C924" s="104"/>
      <c r="D924" s="105"/>
      <c r="E924" s="105"/>
      <c r="F924" s="105"/>
      <c r="G924" s="105"/>
      <c r="H924" s="194"/>
      <c r="I924" s="195"/>
      <c r="J924" s="195"/>
      <c r="K924" s="97"/>
      <c r="L924" s="98"/>
      <c r="M924" s="98"/>
      <c r="N924" s="98"/>
      <c r="O924" s="98"/>
      <c r="P924" s="100"/>
    </row>
    <row r="925" spans="2:16" x14ac:dyDescent="0.3">
      <c r="B925" s="108">
        <v>919</v>
      </c>
      <c r="C925" s="104"/>
      <c r="D925" s="105"/>
      <c r="E925" s="105"/>
      <c r="F925" s="105"/>
      <c r="G925" s="105"/>
      <c r="H925" s="194"/>
      <c r="I925" s="195"/>
      <c r="J925" s="195"/>
      <c r="K925" s="97"/>
      <c r="L925" s="98"/>
      <c r="M925" s="98"/>
      <c r="N925" s="98"/>
      <c r="O925" s="98"/>
      <c r="P925" s="100"/>
    </row>
    <row r="926" spans="2:16" x14ac:dyDescent="0.3">
      <c r="B926" s="108">
        <v>920</v>
      </c>
      <c r="C926" s="104"/>
      <c r="D926" s="105"/>
      <c r="E926" s="105"/>
      <c r="F926" s="105"/>
      <c r="G926" s="105"/>
      <c r="H926" s="194"/>
      <c r="I926" s="195"/>
      <c r="J926" s="195"/>
      <c r="K926" s="97"/>
      <c r="L926" s="98"/>
      <c r="M926" s="98"/>
      <c r="N926" s="98"/>
      <c r="O926" s="98"/>
      <c r="P926" s="100"/>
    </row>
    <row r="927" spans="2:16" x14ac:dyDescent="0.3">
      <c r="B927" s="108">
        <v>921</v>
      </c>
      <c r="C927" s="104"/>
      <c r="D927" s="105"/>
      <c r="E927" s="105"/>
      <c r="F927" s="105"/>
      <c r="G927" s="105"/>
      <c r="H927" s="194"/>
      <c r="I927" s="195"/>
      <c r="J927" s="195"/>
      <c r="K927" s="97"/>
      <c r="L927" s="98"/>
      <c r="M927" s="98"/>
      <c r="N927" s="98"/>
      <c r="O927" s="98"/>
      <c r="P927" s="100"/>
    </row>
    <row r="928" spans="2:16" x14ac:dyDescent="0.3">
      <c r="B928" s="108">
        <v>922</v>
      </c>
      <c r="C928" s="104"/>
      <c r="D928" s="105"/>
      <c r="E928" s="105"/>
      <c r="F928" s="105"/>
      <c r="G928" s="105"/>
      <c r="H928" s="194"/>
      <c r="I928" s="195"/>
      <c r="J928" s="195"/>
      <c r="K928" s="97"/>
      <c r="L928" s="98"/>
      <c r="M928" s="98"/>
      <c r="N928" s="98"/>
      <c r="O928" s="98"/>
      <c r="P928" s="100"/>
    </row>
    <row r="929" spans="2:16" x14ac:dyDescent="0.3">
      <c r="B929" s="108">
        <v>923</v>
      </c>
      <c r="C929" s="104"/>
      <c r="D929" s="105"/>
      <c r="E929" s="105"/>
      <c r="F929" s="105"/>
      <c r="G929" s="105"/>
      <c r="H929" s="194"/>
      <c r="I929" s="195"/>
      <c r="J929" s="195"/>
      <c r="K929" s="97"/>
      <c r="L929" s="98"/>
      <c r="M929" s="98"/>
      <c r="N929" s="98"/>
      <c r="O929" s="98"/>
      <c r="P929" s="100"/>
    </row>
    <row r="930" spans="2:16" x14ac:dyDescent="0.3">
      <c r="B930" s="108">
        <v>924</v>
      </c>
      <c r="C930" s="104"/>
      <c r="D930" s="105"/>
      <c r="E930" s="105"/>
      <c r="F930" s="105"/>
      <c r="G930" s="105"/>
      <c r="H930" s="194"/>
      <c r="I930" s="195"/>
      <c r="J930" s="195"/>
      <c r="K930" s="97"/>
      <c r="L930" s="98"/>
      <c r="M930" s="98"/>
      <c r="N930" s="98"/>
      <c r="O930" s="98"/>
      <c r="P930" s="100"/>
    </row>
    <row r="931" spans="2:16" x14ac:dyDescent="0.3">
      <c r="B931" s="108">
        <v>925</v>
      </c>
      <c r="C931" s="104"/>
      <c r="D931" s="105"/>
      <c r="E931" s="105"/>
      <c r="F931" s="105"/>
      <c r="G931" s="105"/>
      <c r="H931" s="194"/>
      <c r="I931" s="195"/>
      <c r="J931" s="195"/>
      <c r="K931" s="97"/>
      <c r="L931" s="98"/>
      <c r="M931" s="98"/>
      <c r="N931" s="98"/>
      <c r="O931" s="98"/>
      <c r="P931" s="100"/>
    </row>
    <row r="932" spans="2:16" x14ac:dyDescent="0.3">
      <c r="B932" s="108">
        <v>926</v>
      </c>
      <c r="C932" s="104"/>
      <c r="D932" s="105"/>
      <c r="E932" s="105"/>
      <c r="F932" s="105"/>
      <c r="G932" s="105"/>
      <c r="H932" s="194"/>
      <c r="I932" s="195"/>
      <c r="J932" s="195"/>
      <c r="K932" s="97"/>
      <c r="L932" s="98"/>
      <c r="M932" s="98"/>
      <c r="N932" s="98"/>
      <c r="O932" s="98"/>
      <c r="P932" s="100"/>
    </row>
    <row r="933" spans="2:16" x14ac:dyDescent="0.3">
      <c r="B933" s="108">
        <v>927</v>
      </c>
      <c r="C933" s="104"/>
      <c r="D933" s="105"/>
      <c r="E933" s="105"/>
      <c r="F933" s="105"/>
      <c r="G933" s="105"/>
      <c r="H933" s="194"/>
      <c r="I933" s="195"/>
      <c r="J933" s="195"/>
      <c r="K933" s="97"/>
      <c r="L933" s="98"/>
      <c r="M933" s="98"/>
      <c r="N933" s="98"/>
      <c r="O933" s="98"/>
      <c r="P933" s="100"/>
    </row>
    <row r="934" spans="2:16" x14ac:dyDescent="0.3">
      <c r="B934" s="108">
        <v>928</v>
      </c>
      <c r="C934" s="104"/>
      <c r="D934" s="105"/>
      <c r="E934" s="105"/>
      <c r="F934" s="105"/>
      <c r="G934" s="105"/>
      <c r="H934" s="194"/>
      <c r="I934" s="195"/>
      <c r="J934" s="195"/>
      <c r="K934" s="97"/>
      <c r="L934" s="98"/>
      <c r="M934" s="98"/>
      <c r="N934" s="98"/>
      <c r="O934" s="98"/>
      <c r="P934" s="100"/>
    </row>
    <row r="935" spans="2:16" x14ac:dyDescent="0.3">
      <c r="B935" s="108">
        <v>929</v>
      </c>
      <c r="C935" s="104"/>
      <c r="D935" s="105"/>
      <c r="E935" s="105"/>
      <c r="F935" s="105"/>
      <c r="G935" s="105"/>
      <c r="H935" s="194"/>
      <c r="I935" s="195"/>
      <c r="J935" s="195"/>
      <c r="K935" s="97"/>
      <c r="L935" s="98"/>
      <c r="M935" s="98"/>
      <c r="N935" s="98"/>
      <c r="O935" s="98"/>
      <c r="P935" s="100"/>
    </row>
    <row r="936" spans="2:16" x14ac:dyDescent="0.3">
      <c r="B936" s="108">
        <v>930</v>
      </c>
      <c r="C936" s="104"/>
      <c r="D936" s="105"/>
      <c r="E936" s="105"/>
      <c r="F936" s="105"/>
      <c r="G936" s="105"/>
      <c r="H936" s="194"/>
      <c r="I936" s="195"/>
      <c r="J936" s="195"/>
      <c r="K936" s="97"/>
      <c r="L936" s="98"/>
      <c r="M936" s="98"/>
      <c r="N936" s="98"/>
      <c r="O936" s="98"/>
      <c r="P936" s="100"/>
    </row>
    <row r="937" spans="2:16" x14ac:dyDescent="0.3">
      <c r="B937" s="108">
        <v>931</v>
      </c>
      <c r="C937" s="104"/>
      <c r="D937" s="105"/>
      <c r="E937" s="105"/>
      <c r="F937" s="105"/>
      <c r="G937" s="105"/>
      <c r="H937" s="194"/>
      <c r="I937" s="195"/>
      <c r="J937" s="195"/>
      <c r="K937" s="97"/>
      <c r="L937" s="98"/>
      <c r="M937" s="98"/>
      <c r="N937" s="98"/>
      <c r="O937" s="98"/>
      <c r="P937" s="100"/>
    </row>
    <row r="938" spans="2:16" x14ac:dyDescent="0.3">
      <c r="B938" s="108">
        <v>932</v>
      </c>
      <c r="C938" s="104"/>
      <c r="D938" s="105"/>
      <c r="E938" s="105"/>
      <c r="F938" s="105"/>
      <c r="G938" s="105"/>
      <c r="H938" s="194"/>
      <c r="I938" s="195"/>
      <c r="J938" s="195"/>
      <c r="K938" s="97"/>
      <c r="L938" s="98"/>
      <c r="M938" s="98"/>
      <c r="N938" s="98"/>
      <c r="O938" s="98"/>
      <c r="P938" s="100"/>
    </row>
    <row r="939" spans="2:16" x14ac:dyDescent="0.3">
      <c r="B939" s="108">
        <v>933</v>
      </c>
      <c r="C939" s="104"/>
      <c r="D939" s="105"/>
      <c r="E939" s="105"/>
      <c r="F939" s="105"/>
      <c r="G939" s="105"/>
      <c r="H939" s="194"/>
      <c r="I939" s="195"/>
      <c r="J939" s="195"/>
      <c r="K939" s="97"/>
      <c r="L939" s="98"/>
      <c r="M939" s="98"/>
      <c r="N939" s="98"/>
      <c r="O939" s="98"/>
      <c r="P939" s="100"/>
    </row>
    <row r="940" spans="2:16" x14ac:dyDescent="0.3">
      <c r="B940" s="108">
        <v>934</v>
      </c>
      <c r="C940" s="104"/>
      <c r="D940" s="105"/>
      <c r="E940" s="105"/>
      <c r="F940" s="105"/>
      <c r="G940" s="105"/>
      <c r="H940" s="194"/>
      <c r="I940" s="195"/>
      <c r="J940" s="195"/>
      <c r="K940" s="97"/>
      <c r="L940" s="98"/>
      <c r="M940" s="98"/>
      <c r="N940" s="98"/>
      <c r="O940" s="98"/>
      <c r="P940" s="100"/>
    </row>
    <row r="941" spans="2:16" x14ac:dyDescent="0.3">
      <c r="B941" s="108">
        <v>935</v>
      </c>
      <c r="C941" s="104"/>
      <c r="D941" s="105"/>
      <c r="E941" s="105"/>
      <c r="F941" s="105"/>
      <c r="G941" s="105"/>
      <c r="H941" s="194"/>
      <c r="I941" s="195"/>
      <c r="J941" s="195"/>
      <c r="K941" s="97"/>
      <c r="L941" s="98"/>
      <c r="M941" s="98"/>
      <c r="N941" s="98"/>
      <c r="O941" s="98"/>
      <c r="P941" s="100"/>
    </row>
    <row r="942" spans="2:16" x14ac:dyDescent="0.3">
      <c r="B942" s="108">
        <v>936</v>
      </c>
      <c r="C942" s="104"/>
      <c r="D942" s="105"/>
      <c r="E942" s="105"/>
      <c r="F942" s="105"/>
      <c r="G942" s="105"/>
      <c r="H942" s="194"/>
      <c r="I942" s="195"/>
      <c r="J942" s="195"/>
      <c r="K942" s="97"/>
      <c r="L942" s="98"/>
      <c r="M942" s="98"/>
      <c r="N942" s="98"/>
      <c r="O942" s="98"/>
      <c r="P942" s="100"/>
    </row>
    <row r="943" spans="2:16" x14ac:dyDescent="0.3">
      <c r="B943" s="108">
        <v>937</v>
      </c>
      <c r="C943" s="104"/>
      <c r="D943" s="105"/>
      <c r="E943" s="105"/>
      <c r="F943" s="105"/>
      <c r="G943" s="105"/>
      <c r="H943" s="194"/>
      <c r="I943" s="195"/>
      <c r="J943" s="195"/>
      <c r="K943" s="97"/>
      <c r="L943" s="98"/>
      <c r="M943" s="98"/>
      <c r="N943" s="98"/>
      <c r="O943" s="98"/>
      <c r="P943" s="100"/>
    </row>
    <row r="944" spans="2:16" x14ac:dyDescent="0.3">
      <c r="B944" s="108">
        <v>938</v>
      </c>
      <c r="C944" s="104"/>
      <c r="D944" s="105"/>
      <c r="E944" s="105"/>
      <c r="F944" s="105"/>
      <c r="G944" s="105"/>
      <c r="H944" s="194"/>
      <c r="I944" s="195"/>
      <c r="J944" s="195"/>
      <c r="K944" s="97"/>
      <c r="L944" s="98"/>
      <c r="M944" s="98"/>
      <c r="N944" s="98"/>
      <c r="O944" s="98"/>
      <c r="P944" s="100"/>
    </row>
    <row r="945" spans="2:16" x14ac:dyDescent="0.3">
      <c r="B945" s="108">
        <v>939</v>
      </c>
      <c r="C945" s="104"/>
      <c r="D945" s="105"/>
      <c r="E945" s="105"/>
      <c r="F945" s="105"/>
      <c r="G945" s="105"/>
      <c r="H945" s="194"/>
      <c r="I945" s="195"/>
      <c r="J945" s="195"/>
      <c r="K945" s="97"/>
      <c r="L945" s="98"/>
      <c r="M945" s="98"/>
      <c r="N945" s="98"/>
      <c r="O945" s="98"/>
      <c r="P945" s="100"/>
    </row>
    <row r="946" spans="2:16" x14ac:dyDescent="0.3">
      <c r="B946" s="108">
        <v>940</v>
      </c>
      <c r="C946" s="104"/>
      <c r="D946" s="105"/>
      <c r="E946" s="105"/>
      <c r="F946" s="105"/>
      <c r="G946" s="105"/>
      <c r="H946" s="194"/>
      <c r="I946" s="195"/>
      <c r="J946" s="195"/>
      <c r="K946" s="97"/>
      <c r="L946" s="98"/>
      <c r="M946" s="98"/>
      <c r="N946" s="98"/>
      <c r="O946" s="98"/>
      <c r="P946" s="100"/>
    </row>
    <row r="947" spans="2:16" x14ac:dyDescent="0.3">
      <c r="B947" s="108">
        <v>941</v>
      </c>
      <c r="C947" s="104"/>
      <c r="D947" s="105"/>
      <c r="E947" s="105"/>
      <c r="F947" s="105"/>
      <c r="G947" s="105"/>
      <c r="H947" s="194"/>
      <c r="I947" s="195"/>
      <c r="J947" s="195"/>
      <c r="K947" s="97"/>
      <c r="L947" s="98"/>
      <c r="M947" s="98"/>
      <c r="N947" s="98"/>
      <c r="O947" s="98"/>
      <c r="P947" s="100"/>
    </row>
    <row r="948" spans="2:16" x14ac:dyDescent="0.3">
      <c r="B948" s="108">
        <v>942</v>
      </c>
      <c r="C948" s="104"/>
      <c r="D948" s="105"/>
      <c r="E948" s="105"/>
      <c r="F948" s="105"/>
      <c r="G948" s="105"/>
      <c r="H948" s="194"/>
      <c r="I948" s="195"/>
      <c r="J948" s="195"/>
      <c r="K948" s="97"/>
      <c r="L948" s="98"/>
      <c r="M948" s="98"/>
      <c r="N948" s="98"/>
      <c r="O948" s="98"/>
      <c r="P948" s="100"/>
    </row>
    <row r="949" spans="2:16" x14ac:dyDescent="0.3">
      <c r="B949" s="108">
        <v>943</v>
      </c>
      <c r="C949" s="104"/>
      <c r="D949" s="105"/>
      <c r="E949" s="105"/>
      <c r="F949" s="105"/>
      <c r="G949" s="105"/>
      <c r="H949" s="194"/>
      <c r="I949" s="195"/>
      <c r="J949" s="195"/>
      <c r="K949" s="97"/>
      <c r="L949" s="98"/>
      <c r="M949" s="98"/>
      <c r="N949" s="98"/>
      <c r="O949" s="98"/>
      <c r="P949" s="100"/>
    </row>
    <row r="950" spans="2:16" x14ac:dyDescent="0.3">
      <c r="B950" s="108">
        <v>944</v>
      </c>
      <c r="C950" s="104"/>
      <c r="D950" s="105"/>
      <c r="E950" s="105"/>
      <c r="F950" s="105"/>
      <c r="G950" s="105"/>
      <c r="H950" s="194"/>
      <c r="I950" s="195"/>
      <c r="J950" s="195"/>
      <c r="K950" s="97"/>
      <c r="L950" s="98"/>
      <c r="M950" s="98"/>
      <c r="N950" s="98"/>
      <c r="O950" s="98"/>
      <c r="P950" s="100"/>
    </row>
    <row r="951" spans="2:16" x14ac:dyDescent="0.3">
      <c r="B951" s="108">
        <v>945</v>
      </c>
      <c r="C951" s="104"/>
      <c r="D951" s="105"/>
      <c r="E951" s="105"/>
      <c r="F951" s="105"/>
      <c r="G951" s="105"/>
      <c r="H951" s="194"/>
      <c r="I951" s="195"/>
      <c r="J951" s="195"/>
      <c r="K951" s="97"/>
      <c r="L951" s="98"/>
      <c r="M951" s="98"/>
      <c r="N951" s="98"/>
      <c r="O951" s="98"/>
      <c r="P951" s="100"/>
    </row>
    <row r="952" spans="2:16" x14ac:dyDescent="0.3">
      <c r="B952" s="108">
        <v>946</v>
      </c>
      <c r="C952" s="104"/>
      <c r="D952" s="105"/>
      <c r="E952" s="105"/>
      <c r="F952" s="105"/>
      <c r="G952" s="105"/>
      <c r="H952" s="194"/>
      <c r="I952" s="195"/>
      <c r="J952" s="195"/>
      <c r="K952" s="97"/>
      <c r="L952" s="98"/>
      <c r="M952" s="98"/>
      <c r="N952" s="98"/>
      <c r="O952" s="98"/>
      <c r="P952" s="100"/>
    </row>
    <row r="953" spans="2:16" x14ac:dyDescent="0.3">
      <c r="B953" s="108">
        <v>947</v>
      </c>
      <c r="C953" s="104"/>
      <c r="D953" s="105"/>
      <c r="E953" s="105"/>
      <c r="F953" s="105"/>
      <c r="G953" s="105"/>
      <c r="H953" s="194"/>
      <c r="I953" s="195"/>
      <c r="J953" s="195"/>
      <c r="K953" s="97"/>
      <c r="L953" s="98"/>
      <c r="M953" s="98"/>
      <c r="N953" s="98"/>
      <c r="O953" s="98"/>
      <c r="P953" s="100"/>
    </row>
    <row r="954" spans="2:16" x14ac:dyDescent="0.3">
      <c r="B954" s="108">
        <v>948</v>
      </c>
      <c r="C954" s="104"/>
      <c r="D954" s="105"/>
      <c r="E954" s="105"/>
      <c r="F954" s="105"/>
      <c r="G954" s="105"/>
      <c r="H954" s="194"/>
      <c r="I954" s="195"/>
      <c r="J954" s="195"/>
      <c r="K954" s="97"/>
      <c r="L954" s="98"/>
      <c r="M954" s="98"/>
      <c r="N954" s="98"/>
      <c r="O954" s="98"/>
      <c r="P954" s="100"/>
    </row>
    <row r="955" spans="2:16" x14ac:dyDescent="0.3">
      <c r="B955" s="108">
        <v>949</v>
      </c>
      <c r="C955" s="104"/>
      <c r="D955" s="105"/>
      <c r="E955" s="105"/>
      <c r="F955" s="105"/>
      <c r="G955" s="105"/>
      <c r="H955" s="194"/>
      <c r="I955" s="195"/>
      <c r="J955" s="195"/>
      <c r="K955" s="97"/>
      <c r="L955" s="98"/>
      <c r="M955" s="98"/>
      <c r="N955" s="98"/>
      <c r="O955" s="98"/>
      <c r="P955" s="100"/>
    </row>
    <row r="956" spans="2:16" x14ac:dyDescent="0.3">
      <c r="B956" s="108">
        <v>950</v>
      </c>
      <c r="C956" s="104"/>
      <c r="D956" s="105"/>
      <c r="E956" s="105"/>
      <c r="F956" s="105"/>
      <c r="G956" s="105"/>
      <c r="H956" s="194"/>
      <c r="I956" s="195"/>
      <c r="J956" s="195"/>
      <c r="K956" s="97"/>
      <c r="L956" s="98"/>
      <c r="M956" s="98"/>
      <c r="N956" s="98"/>
      <c r="O956" s="98"/>
      <c r="P956" s="100"/>
    </row>
    <row r="957" spans="2:16" x14ac:dyDescent="0.3">
      <c r="B957" s="108">
        <v>951</v>
      </c>
      <c r="C957" s="104"/>
      <c r="D957" s="105"/>
      <c r="E957" s="105"/>
      <c r="F957" s="105"/>
      <c r="G957" s="105"/>
      <c r="H957" s="194"/>
      <c r="I957" s="195"/>
      <c r="J957" s="195"/>
      <c r="K957" s="97"/>
      <c r="L957" s="98"/>
      <c r="M957" s="98"/>
      <c r="N957" s="98"/>
      <c r="O957" s="98"/>
      <c r="P957" s="100"/>
    </row>
    <row r="958" spans="2:16" x14ac:dyDescent="0.3">
      <c r="B958" s="108">
        <v>952</v>
      </c>
      <c r="C958" s="104"/>
      <c r="D958" s="105"/>
      <c r="E958" s="105"/>
      <c r="F958" s="105"/>
      <c r="G958" s="105"/>
      <c r="H958" s="194"/>
      <c r="I958" s="195"/>
      <c r="J958" s="195"/>
      <c r="K958" s="97"/>
      <c r="L958" s="98"/>
      <c r="M958" s="98"/>
      <c r="N958" s="98"/>
      <c r="O958" s="98"/>
      <c r="P958" s="100"/>
    </row>
    <row r="959" spans="2:16" x14ac:dyDescent="0.3">
      <c r="B959" s="108">
        <v>953</v>
      </c>
      <c r="C959" s="104"/>
      <c r="D959" s="105"/>
      <c r="E959" s="105"/>
      <c r="F959" s="105"/>
      <c r="G959" s="105"/>
      <c r="H959" s="194"/>
      <c r="I959" s="195"/>
      <c r="J959" s="195"/>
      <c r="K959" s="97"/>
      <c r="L959" s="98"/>
      <c r="M959" s="98"/>
      <c r="N959" s="98"/>
      <c r="O959" s="98"/>
      <c r="P959" s="100"/>
    </row>
    <row r="960" spans="2:16" x14ac:dyDescent="0.3">
      <c r="B960" s="108">
        <v>954</v>
      </c>
      <c r="C960" s="104"/>
      <c r="D960" s="105"/>
      <c r="E960" s="105"/>
      <c r="F960" s="105"/>
      <c r="G960" s="105"/>
      <c r="H960" s="194"/>
      <c r="I960" s="195"/>
      <c r="J960" s="195"/>
      <c r="K960" s="97"/>
      <c r="L960" s="98"/>
      <c r="M960" s="98"/>
      <c r="N960" s="98"/>
      <c r="O960" s="98"/>
      <c r="P960" s="100"/>
    </row>
    <row r="961" spans="2:16" x14ac:dyDescent="0.3">
      <c r="B961" s="108">
        <v>955</v>
      </c>
      <c r="C961" s="104"/>
      <c r="D961" s="105"/>
      <c r="E961" s="105"/>
      <c r="F961" s="105"/>
      <c r="G961" s="105"/>
      <c r="H961" s="194"/>
      <c r="I961" s="195"/>
      <c r="J961" s="195"/>
      <c r="K961" s="97"/>
      <c r="L961" s="98"/>
      <c r="M961" s="98"/>
      <c r="N961" s="98"/>
      <c r="O961" s="98"/>
      <c r="P961" s="100"/>
    </row>
    <row r="962" spans="2:16" x14ac:dyDescent="0.3">
      <c r="B962" s="108">
        <v>956</v>
      </c>
      <c r="C962" s="104"/>
      <c r="D962" s="105"/>
      <c r="E962" s="105"/>
      <c r="F962" s="105"/>
      <c r="G962" s="105"/>
      <c r="H962" s="194"/>
      <c r="I962" s="195"/>
      <c r="J962" s="195"/>
      <c r="K962" s="97"/>
      <c r="L962" s="98"/>
      <c r="M962" s="98"/>
      <c r="N962" s="98"/>
      <c r="O962" s="98"/>
      <c r="P962" s="100"/>
    </row>
    <row r="963" spans="2:16" x14ac:dyDescent="0.3">
      <c r="B963" s="108">
        <v>957</v>
      </c>
      <c r="C963" s="104"/>
      <c r="D963" s="105"/>
      <c r="E963" s="105"/>
      <c r="F963" s="105"/>
      <c r="G963" s="105"/>
      <c r="H963" s="194"/>
      <c r="I963" s="195"/>
      <c r="J963" s="195"/>
      <c r="K963" s="97"/>
      <c r="L963" s="98"/>
      <c r="M963" s="98"/>
      <c r="N963" s="98"/>
      <c r="O963" s="98"/>
      <c r="P963" s="100"/>
    </row>
    <row r="964" spans="2:16" x14ac:dyDescent="0.3">
      <c r="B964" s="108">
        <v>958</v>
      </c>
      <c r="C964" s="104"/>
      <c r="D964" s="105"/>
      <c r="E964" s="105"/>
      <c r="F964" s="105"/>
      <c r="G964" s="105"/>
      <c r="H964" s="194"/>
      <c r="I964" s="195"/>
      <c r="J964" s="195"/>
      <c r="K964" s="97"/>
      <c r="L964" s="98"/>
      <c r="M964" s="98"/>
      <c r="N964" s="98"/>
      <c r="O964" s="98"/>
      <c r="P964" s="100"/>
    </row>
    <row r="965" spans="2:16" x14ac:dyDescent="0.3">
      <c r="B965" s="108">
        <v>959</v>
      </c>
      <c r="C965" s="104"/>
      <c r="D965" s="105"/>
      <c r="E965" s="105"/>
      <c r="F965" s="105"/>
      <c r="G965" s="105"/>
      <c r="H965" s="194"/>
      <c r="I965" s="195"/>
      <c r="J965" s="195"/>
      <c r="K965" s="97"/>
      <c r="L965" s="98"/>
      <c r="M965" s="98"/>
      <c r="N965" s="98"/>
      <c r="O965" s="98"/>
      <c r="P965" s="100"/>
    </row>
    <row r="966" spans="2:16" x14ac:dyDescent="0.3">
      <c r="B966" s="108">
        <v>960</v>
      </c>
      <c r="C966" s="104"/>
      <c r="D966" s="105"/>
      <c r="E966" s="105"/>
      <c r="F966" s="105"/>
      <c r="G966" s="105"/>
      <c r="H966" s="194"/>
      <c r="I966" s="195"/>
      <c r="J966" s="195"/>
      <c r="K966" s="97"/>
      <c r="L966" s="98"/>
      <c r="M966" s="98"/>
      <c r="N966" s="98"/>
      <c r="O966" s="98"/>
      <c r="P966" s="100"/>
    </row>
    <row r="967" spans="2:16" x14ac:dyDescent="0.3">
      <c r="B967" s="108">
        <v>961</v>
      </c>
      <c r="C967" s="104"/>
      <c r="D967" s="105"/>
      <c r="E967" s="105"/>
      <c r="F967" s="105"/>
      <c r="G967" s="105"/>
      <c r="H967" s="194"/>
      <c r="I967" s="195"/>
      <c r="J967" s="195"/>
      <c r="K967" s="97"/>
      <c r="L967" s="98"/>
      <c r="M967" s="98"/>
      <c r="N967" s="98"/>
      <c r="O967" s="98"/>
      <c r="P967" s="100"/>
    </row>
    <row r="968" spans="2:16" x14ac:dyDescent="0.3">
      <c r="B968" s="108">
        <v>962</v>
      </c>
      <c r="C968" s="104"/>
      <c r="D968" s="105"/>
      <c r="E968" s="105"/>
      <c r="F968" s="105"/>
      <c r="G968" s="105"/>
      <c r="H968" s="194"/>
      <c r="I968" s="195"/>
      <c r="J968" s="195"/>
      <c r="K968" s="97"/>
      <c r="L968" s="98"/>
      <c r="M968" s="98"/>
      <c r="N968" s="98"/>
      <c r="O968" s="98"/>
      <c r="P968" s="100"/>
    </row>
    <row r="969" spans="2:16" x14ac:dyDescent="0.3">
      <c r="B969" s="108">
        <v>963</v>
      </c>
      <c r="C969" s="104"/>
      <c r="D969" s="105"/>
      <c r="E969" s="105"/>
      <c r="F969" s="105"/>
      <c r="G969" s="105"/>
      <c r="H969" s="194"/>
      <c r="I969" s="195"/>
      <c r="J969" s="195"/>
      <c r="K969" s="97"/>
      <c r="L969" s="98"/>
      <c r="M969" s="98"/>
      <c r="N969" s="98"/>
      <c r="O969" s="98"/>
      <c r="P969" s="100"/>
    </row>
    <row r="970" spans="2:16" x14ac:dyDescent="0.3">
      <c r="B970" s="108">
        <v>964</v>
      </c>
      <c r="C970" s="104"/>
      <c r="D970" s="105"/>
      <c r="E970" s="105"/>
      <c r="F970" s="105"/>
      <c r="G970" s="105"/>
      <c r="H970" s="194"/>
      <c r="I970" s="195"/>
      <c r="J970" s="195"/>
      <c r="K970" s="97"/>
      <c r="L970" s="98"/>
      <c r="M970" s="98"/>
      <c r="N970" s="98"/>
      <c r="O970" s="98"/>
      <c r="P970" s="100"/>
    </row>
    <row r="971" spans="2:16" x14ac:dyDescent="0.3">
      <c r="B971" s="108">
        <v>965</v>
      </c>
      <c r="C971" s="104"/>
      <c r="D971" s="105"/>
      <c r="E971" s="105"/>
      <c r="F971" s="105"/>
      <c r="G971" s="105"/>
      <c r="H971" s="194"/>
      <c r="I971" s="195"/>
      <c r="J971" s="195"/>
      <c r="K971" s="97"/>
      <c r="L971" s="98"/>
      <c r="M971" s="98"/>
      <c r="N971" s="98"/>
      <c r="O971" s="98"/>
      <c r="P971" s="100"/>
    </row>
    <row r="972" spans="2:16" x14ac:dyDescent="0.3">
      <c r="B972" s="108">
        <v>966</v>
      </c>
      <c r="C972" s="104"/>
      <c r="D972" s="105"/>
      <c r="E972" s="105"/>
      <c r="F972" s="105"/>
      <c r="G972" s="105"/>
      <c r="H972" s="194"/>
      <c r="I972" s="195"/>
      <c r="J972" s="195"/>
      <c r="K972" s="97"/>
      <c r="L972" s="98"/>
      <c r="M972" s="98"/>
      <c r="N972" s="98"/>
      <c r="O972" s="98"/>
      <c r="P972" s="100"/>
    </row>
    <row r="973" spans="2:16" x14ac:dyDescent="0.3">
      <c r="B973" s="108">
        <v>967</v>
      </c>
      <c r="C973" s="104"/>
      <c r="D973" s="105"/>
      <c r="E973" s="105"/>
      <c r="F973" s="105"/>
      <c r="G973" s="105"/>
      <c r="H973" s="194"/>
      <c r="I973" s="195"/>
      <c r="J973" s="195"/>
      <c r="K973" s="97"/>
      <c r="L973" s="98"/>
      <c r="M973" s="98"/>
      <c r="N973" s="98"/>
      <c r="O973" s="98"/>
      <c r="P973" s="100"/>
    </row>
    <row r="974" spans="2:16" x14ac:dyDescent="0.3">
      <c r="B974" s="108">
        <v>968</v>
      </c>
      <c r="C974" s="104"/>
      <c r="D974" s="105"/>
      <c r="E974" s="105"/>
      <c r="F974" s="105"/>
      <c r="G974" s="105"/>
      <c r="H974" s="194"/>
      <c r="I974" s="195"/>
      <c r="J974" s="195"/>
      <c r="K974" s="97"/>
      <c r="L974" s="98"/>
      <c r="M974" s="98"/>
      <c r="N974" s="98"/>
      <c r="O974" s="98"/>
      <c r="P974" s="100"/>
    </row>
    <row r="975" spans="2:16" x14ac:dyDescent="0.3">
      <c r="B975" s="108">
        <v>969</v>
      </c>
      <c r="C975" s="104"/>
      <c r="D975" s="105"/>
      <c r="E975" s="105"/>
      <c r="F975" s="105"/>
      <c r="G975" s="105"/>
      <c r="H975" s="194"/>
      <c r="I975" s="195"/>
      <c r="J975" s="195"/>
      <c r="K975" s="97"/>
      <c r="L975" s="98"/>
      <c r="M975" s="98"/>
      <c r="N975" s="98"/>
      <c r="O975" s="98"/>
      <c r="P975" s="100"/>
    </row>
    <row r="976" spans="2:16" x14ac:dyDescent="0.3">
      <c r="B976" s="108">
        <v>970</v>
      </c>
      <c r="C976" s="104"/>
      <c r="D976" s="105"/>
      <c r="E976" s="105"/>
      <c r="F976" s="105"/>
      <c r="G976" s="105"/>
      <c r="H976" s="194"/>
      <c r="I976" s="195"/>
      <c r="J976" s="195"/>
      <c r="K976" s="97"/>
      <c r="L976" s="98"/>
      <c r="M976" s="98"/>
      <c r="N976" s="98"/>
      <c r="O976" s="98"/>
      <c r="P976" s="100"/>
    </row>
    <row r="977" spans="2:16" x14ac:dyDescent="0.3">
      <c r="B977" s="108">
        <v>971</v>
      </c>
      <c r="C977" s="104"/>
      <c r="D977" s="105"/>
      <c r="E977" s="105"/>
      <c r="F977" s="105"/>
      <c r="G977" s="105"/>
      <c r="H977" s="194"/>
      <c r="I977" s="195"/>
      <c r="J977" s="195"/>
      <c r="K977" s="97"/>
      <c r="L977" s="98"/>
      <c r="M977" s="98"/>
      <c r="N977" s="98"/>
      <c r="O977" s="98"/>
      <c r="P977" s="100"/>
    </row>
    <row r="978" spans="2:16" x14ac:dyDescent="0.3">
      <c r="B978" s="108">
        <v>972</v>
      </c>
      <c r="C978" s="104"/>
      <c r="D978" s="105"/>
      <c r="E978" s="105"/>
      <c r="F978" s="105"/>
      <c r="G978" s="105"/>
      <c r="H978" s="194"/>
      <c r="I978" s="195"/>
      <c r="J978" s="195"/>
      <c r="K978" s="97"/>
      <c r="L978" s="98"/>
      <c r="M978" s="98"/>
      <c r="N978" s="98"/>
      <c r="O978" s="98"/>
      <c r="P978" s="100"/>
    </row>
    <row r="979" spans="2:16" x14ac:dyDescent="0.3">
      <c r="B979" s="108">
        <v>973</v>
      </c>
      <c r="C979" s="104"/>
      <c r="D979" s="105"/>
      <c r="E979" s="105"/>
      <c r="F979" s="105"/>
      <c r="G979" s="105"/>
      <c r="H979" s="194"/>
      <c r="I979" s="195"/>
      <c r="J979" s="195"/>
      <c r="K979" s="97"/>
      <c r="L979" s="98"/>
      <c r="M979" s="98"/>
      <c r="N979" s="98"/>
      <c r="O979" s="98"/>
      <c r="P979" s="100"/>
    </row>
    <row r="980" spans="2:16" x14ac:dyDescent="0.3">
      <c r="B980" s="108">
        <v>974</v>
      </c>
      <c r="C980" s="104"/>
      <c r="D980" s="105"/>
      <c r="E980" s="105"/>
      <c r="F980" s="105"/>
      <c r="G980" s="105"/>
      <c r="H980" s="194"/>
      <c r="I980" s="195"/>
      <c r="J980" s="195"/>
      <c r="K980" s="97"/>
      <c r="L980" s="98"/>
      <c r="M980" s="98"/>
      <c r="N980" s="98"/>
      <c r="O980" s="98"/>
      <c r="P980" s="100"/>
    </row>
    <row r="981" spans="2:16" x14ac:dyDescent="0.3">
      <c r="B981" s="108">
        <v>975</v>
      </c>
      <c r="C981" s="104"/>
      <c r="D981" s="105"/>
      <c r="E981" s="105"/>
      <c r="F981" s="105"/>
      <c r="G981" s="105"/>
      <c r="H981" s="194"/>
      <c r="I981" s="195"/>
      <c r="J981" s="195"/>
      <c r="K981" s="97"/>
      <c r="L981" s="98"/>
      <c r="M981" s="98"/>
      <c r="N981" s="98"/>
      <c r="O981" s="98"/>
      <c r="P981" s="100"/>
    </row>
    <row r="982" spans="2:16" x14ac:dyDescent="0.3">
      <c r="B982" s="108">
        <v>976</v>
      </c>
      <c r="C982" s="104"/>
      <c r="D982" s="105"/>
      <c r="E982" s="105"/>
      <c r="F982" s="105"/>
      <c r="G982" s="105"/>
      <c r="H982" s="194"/>
      <c r="I982" s="195"/>
      <c r="J982" s="195"/>
      <c r="K982" s="97"/>
      <c r="L982" s="98"/>
      <c r="M982" s="98"/>
      <c r="N982" s="98"/>
      <c r="O982" s="98"/>
      <c r="P982" s="100"/>
    </row>
    <row r="983" spans="2:16" x14ac:dyDescent="0.3">
      <c r="B983" s="108">
        <v>977</v>
      </c>
      <c r="C983" s="104"/>
      <c r="D983" s="105"/>
      <c r="E983" s="105"/>
      <c r="F983" s="105"/>
      <c r="G983" s="105"/>
      <c r="H983" s="194"/>
      <c r="I983" s="195"/>
      <c r="J983" s="195"/>
      <c r="K983" s="97"/>
      <c r="L983" s="98"/>
      <c r="M983" s="98"/>
      <c r="N983" s="98"/>
      <c r="O983" s="98"/>
      <c r="P983" s="100"/>
    </row>
    <row r="984" spans="2:16" x14ac:dyDescent="0.3">
      <c r="B984" s="108">
        <v>978</v>
      </c>
      <c r="C984" s="104"/>
      <c r="D984" s="105"/>
      <c r="E984" s="105"/>
      <c r="F984" s="105"/>
      <c r="G984" s="105"/>
      <c r="H984" s="194"/>
      <c r="I984" s="195"/>
      <c r="J984" s="195"/>
      <c r="K984" s="97"/>
      <c r="L984" s="98"/>
      <c r="M984" s="98"/>
      <c r="N984" s="98"/>
      <c r="O984" s="98"/>
      <c r="P984" s="100"/>
    </row>
    <row r="985" spans="2:16" x14ac:dyDescent="0.3">
      <c r="B985" s="108">
        <v>979</v>
      </c>
      <c r="C985" s="104"/>
      <c r="D985" s="105"/>
      <c r="E985" s="105"/>
      <c r="F985" s="105"/>
      <c r="G985" s="105"/>
      <c r="H985" s="194"/>
      <c r="I985" s="195"/>
      <c r="J985" s="195"/>
      <c r="K985" s="97"/>
      <c r="L985" s="98"/>
      <c r="M985" s="98"/>
      <c r="N985" s="98"/>
      <c r="O985" s="98"/>
      <c r="P985" s="100"/>
    </row>
    <row r="986" spans="2:16" x14ac:dyDescent="0.3">
      <c r="B986" s="108">
        <v>980</v>
      </c>
      <c r="C986" s="104"/>
      <c r="D986" s="105"/>
      <c r="E986" s="105"/>
      <c r="F986" s="105"/>
      <c r="G986" s="105"/>
      <c r="H986" s="194"/>
      <c r="I986" s="195"/>
      <c r="J986" s="195"/>
      <c r="K986" s="97"/>
      <c r="L986" s="98"/>
      <c r="M986" s="98"/>
      <c r="N986" s="98"/>
      <c r="O986" s="98"/>
      <c r="P986" s="100"/>
    </row>
    <row r="987" spans="2:16" x14ac:dyDescent="0.3">
      <c r="B987" s="108">
        <v>981</v>
      </c>
      <c r="C987" s="104"/>
      <c r="D987" s="105"/>
      <c r="E987" s="105"/>
      <c r="F987" s="105"/>
      <c r="G987" s="105"/>
      <c r="H987" s="194"/>
      <c r="I987" s="195"/>
      <c r="J987" s="195"/>
      <c r="K987" s="97"/>
      <c r="L987" s="98"/>
      <c r="M987" s="98"/>
      <c r="N987" s="98"/>
      <c r="O987" s="98"/>
      <c r="P987" s="100"/>
    </row>
    <row r="988" spans="2:16" x14ac:dyDescent="0.3">
      <c r="B988" s="108">
        <v>982</v>
      </c>
      <c r="C988" s="104"/>
      <c r="D988" s="105"/>
      <c r="E988" s="105"/>
      <c r="F988" s="105"/>
      <c r="G988" s="105"/>
      <c r="H988" s="194"/>
      <c r="I988" s="195"/>
      <c r="J988" s="195"/>
      <c r="K988" s="97"/>
      <c r="L988" s="98"/>
      <c r="M988" s="98"/>
      <c r="N988" s="98"/>
      <c r="O988" s="98"/>
      <c r="P988" s="100"/>
    </row>
    <row r="989" spans="2:16" x14ac:dyDescent="0.3">
      <c r="B989" s="108">
        <v>983</v>
      </c>
      <c r="C989" s="104"/>
      <c r="D989" s="105"/>
      <c r="E989" s="105"/>
      <c r="F989" s="105"/>
      <c r="G989" s="105"/>
      <c r="H989" s="194"/>
      <c r="I989" s="195"/>
      <c r="J989" s="195"/>
      <c r="K989" s="97"/>
      <c r="L989" s="98"/>
      <c r="M989" s="98"/>
      <c r="N989" s="98"/>
      <c r="O989" s="98"/>
      <c r="P989" s="100"/>
    </row>
    <row r="990" spans="2:16" x14ac:dyDescent="0.3">
      <c r="B990" s="108">
        <v>984</v>
      </c>
      <c r="C990" s="104"/>
      <c r="D990" s="105"/>
      <c r="E990" s="105"/>
      <c r="F990" s="105"/>
      <c r="G990" s="105"/>
      <c r="H990" s="194"/>
      <c r="I990" s="195"/>
      <c r="J990" s="195"/>
      <c r="K990" s="97"/>
      <c r="L990" s="98"/>
      <c r="M990" s="98"/>
      <c r="N990" s="98"/>
      <c r="O990" s="98"/>
      <c r="P990" s="100"/>
    </row>
    <row r="991" spans="2:16" x14ac:dyDescent="0.3">
      <c r="B991" s="108">
        <v>985</v>
      </c>
      <c r="C991" s="104"/>
      <c r="D991" s="105"/>
      <c r="E991" s="105"/>
      <c r="F991" s="105"/>
      <c r="G991" s="105"/>
      <c r="H991" s="194"/>
      <c r="I991" s="195"/>
      <c r="J991" s="195"/>
      <c r="K991" s="97"/>
      <c r="L991" s="98"/>
      <c r="M991" s="98"/>
      <c r="N991" s="98"/>
      <c r="O991" s="98"/>
      <c r="P991" s="100"/>
    </row>
    <row r="992" spans="2:16" x14ac:dyDescent="0.3">
      <c r="B992" s="108">
        <v>986</v>
      </c>
      <c r="C992" s="104"/>
      <c r="D992" s="105"/>
      <c r="E992" s="105"/>
      <c r="F992" s="105"/>
      <c r="G992" s="105"/>
      <c r="H992" s="194"/>
      <c r="I992" s="195"/>
      <c r="J992" s="195"/>
      <c r="K992" s="97"/>
      <c r="L992" s="98"/>
      <c r="M992" s="98"/>
      <c r="N992" s="98"/>
      <c r="O992" s="98"/>
      <c r="P992" s="100"/>
    </row>
    <row r="993" spans="2:16" x14ac:dyDescent="0.3">
      <c r="B993" s="108">
        <v>987</v>
      </c>
      <c r="C993" s="104"/>
      <c r="D993" s="105"/>
      <c r="E993" s="105"/>
      <c r="F993" s="105"/>
      <c r="G993" s="105"/>
      <c r="H993" s="194"/>
      <c r="I993" s="195"/>
      <c r="J993" s="195"/>
      <c r="K993" s="97"/>
      <c r="L993" s="98"/>
      <c r="M993" s="98"/>
      <c r="N993" s="98"/>
      <c r="O993" s="98"/>
      <c r="P993" s="100"/>
    </row>
    <row r="994" spans="2:16" x14ac:dyDescent="0.3">
      <c r="B994" s="108">
        <v>988</v>
      </c>
      <c r="C994" s="104"/>
      <c r="D994" s="105"/>
      <c r="E994" s="105"/>
      <c r="F994" s="105"/>
      <c r="G994" s="105"/>
      <c r="H994" s="194"/>
      <c r="I994" s="195"/>
      <c r="J994" s="195"/>
      <c r="K994" s="97"/>
      <c r="L994" s="98"/>
      <c r="M994" s="98"/>
      <c r="N994" s="98"/>
      <c r="O994" s="98"/>
      <c r="P994" s="100"/>
    </row>
    <row r="995" spans="2:16" x14ac:dyDescent="0.3">
      <c r="B995" s="108">
        <v>989</v>
      </c>
      <c r="C995" s="104"/>
      <c r="D995" s="105"/>
      <c r="E995" s="105"/>
      <c r="F995" s="105"/>
      <c r="G995" s="105"/>
      <c r="H995" s="194"/>
      <c r="I995" s="195"/>
      <c r="J995" s="195"/>
      <c r="K995" s="97"/>
      <c r="L995" s="98"/>
      <c r="M995" s="98"/>
      <c r="N995" s="98"/>
      <c r="O995" s="98"/>
      <c r="P995" s="100"/>
    </row>
    <row r="996" spans="2:16" x14ac:dyDescent="0.3">
      <c r="B996" s="108">
        <v>990</v>
      </c>
      <c r="C996" s="104"/>
      <c r="D996" s="105"/>
      <c r="E996" s="105"/>
      <c r="F996" s="105"/>
      <c r="G996" s="105"/>
      <c r="H996" s="194"/>
      <c r="I996" s="195"/>
      <c r="J996" s="195"/>
      <c r="K996" s="97"/>
      <c r="L996" s="98"/>
      <c r="M996" s="98"/>
      <c r="N996" s="98"/>
      <c r="O996" s="98"/>
      <c r="P996" s="100"/>
    </row>
    <row r="997" spans="2:16" x14ac:dyDescent="0.3">
      <c r="B997" s="108">
        <v>991</v>
      </c>
      <c r="C997" s="104"/>
      <c r="D997" s="105"/>
      <c r="E997" s="105"/>
      <c r="F997" s="105"/>
      <c r="G997" s="105"/>
      <c r="H997" s="194"/>
      <c r="I997" s="195"/>
      <c r="J997" s="195"/>
      <c r="K997" s="97"/>
      <c r="L997" s="98"/>
      <c r="M997" s="98"/>
      <c r="N997" s="98"/>
      <c r="O997" s="98"/>
      <c r="P997" s="100"/>
    </row>
    <row r="998" spans="2:16" x14ac:dyDescent="0.3">
      <c r="B998" s="108">
        <v>992</v>
      </c>
      <c r="C998" s="104"/>
      <c r="D998" s="105"/>
      <c r="E998" s="105"/>
      <c r="F998" s="105"/>
      <c r="G998" s="105"/>
      <c r="H998" s="194"/>
      <c r="I998" s="195"/>
      <c r="J998" s="195"/>
      <c r="K998" s="97"/>
      <c r="L998" s="98"/>
      <c r="M998" s="98"/>
      <c r="N998" s="98"/>
      <c r="O998" s="98"/>
      <c r="P998" s="100"/>
    </row>
    <row r="999" spans="2:16" x14ac:dyDescent="0.3">
      <c r="B999" s="108">
        <v>993</v>
      </c>
      <c r="C999" s="104"/>
      <c r="D999" s="105"/>
      <c r="E999" s="105"/>
      <c r="F999" s="105"/>
      <c r="G999" s="105"/>
      <c r="H999" s="194"/>
      <c r="I999" s="195"/>
      <c r="J999" s="195"/>
      <c r="K999" s="97"/>
      <c r="L999" s="98"/>
      <c r="M999" s="98"/>
      <c r="N999" s="98"/>
      <c r="O999" s="98"/>
      <c r="P999" s="100"/>
    </row>
    <row r="1000" spans="2:16" x14ac:dyDescent="0.3">
      <c r="B1000" s="108">
        <v>994</v>
      </c>
      <c r="C1000" s="104"/>
      <c r="D1000" s="105"/>
      <c r="E1000" s="105"/>
      <c r="F1000" s="105"/>
      <c r="G1000" s="105"/>
      <c r="H1000" s="194"/>
      <c r="I1000" s="195"/>
      <c r="J1000" s="195"/>
      <c r="K1000" s="97"/>
      <c r="L1000" s="98"/>
      <c r="M1000" s="98"/>
      <c r="N1000" s="98"/>
      <c r="O1000" s="98"/>
      <c r="P1000" s="100"/>
    </row>
    <row r="1001" spans="2:16" x14ac:dyDescent="0.3">
      <c r="B1001" s="108">
        <v>995</v>
      </c>
      <c r="C1001" s="104"/>
      <c r="D1001" s="105"/>
      <c r="E1001" s="105"/>
      <c r="F1001" s="105"/>
      <c r="G1001" s="105"/>
      <c r="H1001" s="194"/>
      <c r="I1001" s="195"/>
      <c r="J1001" s="195"/>
      <c r="K1001" s="97"/>
      <c r="L1001" s="98"/>
      <c r="M1001" s="98"/>
      <c r="N1001" s="98"/>
      <c r="O1001" s="98"/>
      <c r="P1001" s="100"/>
    </row>
    <row r="1002" spans="2:16" x14ac:dyDescent="0.3">
      <c r="B1002" s="108">
        <v>996</v>
      </c>
      <c r="C1002" s="104"/>
      <c r="D1002" s="105"/>
      <c r="E1002" s="105"/>
      <c r="F1002" s="105"/>
      <c r="G1002" s="105"/>
      <c r="H1002" s="194"/>
      <c r="I1002" s="195"/>
      <c r="J1002" s="195"/>
      <c r="K1002" s="97"/>
      <c r="L1002" s="98"/>
      <c r="M1002" s="98"/>
      <c r="N1002" s="98"/>
      <c r="O1002" s="98"/>
      <c r="P1002" s="100"/>
    </row>
    <row r="1003" spans="2:16" x14ac:dyDescent="0.3">
      <c r="B1003" s="108">
        <v>997</v>
      </c>
      <c r="C1003" s="104"/>
      <c r="D1003" s="105"/>
      <c r="E1003" s="105"/>
      <c r="F1003" s="105"/>
      <c r="G1003" s="105"/>
      <c r="H1003" s="194"/>
      <c r="I1003" s="195"/>
      <c r="J1003" s="195"/>
      <c r="K1003" s="97"/>
      <c r="L1003" s="98"/>
      <c r="M1003" s="98"/>
      <c r="N1003" s="98"/>
      <c r="O1003" s="98"/>
      <c r="P1003" s="100"/>
    </row>
    <row r="1004" spans="2:16" x14ac:dyDescent="0.3">
      <c r="B1004" s="108">
        <v>998</v>
      </c>
      <c r="C1004" s="104"/>
      <c r="D1004" s="105"/>
      <c r="E1004" s="105"/>
      <c r="F1004" s="105"/>
      <c r="G1004" s="105"/>
      <c r="H1004" s="194"/>
      <c r="I1004" s="195"/>
      <c r="J1004" s="195"/>
      <c r="K1004" s="97"/>
      <c r="L1004" s="98"/>
      <c r="M1004" s="98"/>
      <c r="N1004" s="98"/>
      <c r="O1004" s="98"/>
      <c r="P1004" s="100"/>
    </row>
    <row r="1005" spans="2:16" x14ac:dyDescent="0.3">
      <c r="B1005" s="108">
        <v>999</v>
      </c>
      <c r="C1005" s="104"/>
      <c r="D1005" s="105"/>
      <c r="E1005" s="105"/>
      <c r="F1005" s="105"/>
      <c r="G1005" s="105"/>
      <c r="H1005" s="194"/>
      <c r="I1005" s="195"/>
      <c r="J1005" s="195"/>
      <c r="K1005" s="97"/>
      <c r="L1005" s="98"/>
      <c r="M1005" s="98"/>
      <c r="N1005" s="98"/>
      <c r="O1005" s="98"/>
      <c r="P1005" s="100"/>
    </row>
    <row r="1006" spans="2:16" x14ac:dyDescent="0.3">
      <c r="B1006" s="108">
        <v>1000</v>
      </c>
      <c r="C1006" s="104"/>
      <c r="D1006" s="105"/>
      <c r="E1006" s="105"/>
      <c r="F1006" s="105"/>
      <c r="G1006" s="105"/>
      <c r="H1006" s="194"/>
      <c r="I1006" s="195"/>
      <c r="J1006" s="195"/>
      <c r="K1006" s="97"/>
      <c r="L1006" s="98"/>
      <c r="M1006" s="98"/>
      <c r="N1006" s="98"/>
      <c r="O1006" s="98"/>
      <c r="P1006" s="100"/>
    </row>
  </sheetData>
  <sheetProtection algorithmName="SHA-512" hashValue="/MLcp4fkO2rl69C2GiZlgVv0I3dx87a2q3Hx1037MAmSV2Jtlzy2pwvAIpYUpf2t9SIXMeTIQ/I/Vwlc8ULeyg==" saltValue="6d0uBpjqRUHOevJfTzSCMQ==" spinCount="100000" sheet="1" objects="1" scenarios="1" selectLockedCells="1" autoFilter="0"/>
  <protectedRanges>
    <protectedRange sqref="B6:P6" name="AllowFilter"/>
  </protectedRanges>
  <autoFilter ref="B6:P6" xr:uid="{F28CC762-2153-4C66-A5EC-3F546A964817}"/>
  <pageMargins left="0.7" right="0.7" top="0.75" bottom="0.75" header="0.3" footer="0.3"/>
  <pageSetup paperSize="5" scale="56" fitToHeight="0" orientation="landscape" r:id="rId1"/>
  <headerFooter>
    <oddHeader xml:space="preserve">&amp;C&amp;"Arial,Bold"EXHIBIT A-6-a-V2
FINANCIAL COMMITMENT TEMPLATE&amp;"Arial,Regular"
</oddHeader>
    <oddFooter>&amp;C&amp;"Arial,Bold"AHCA ITN 010-22/23, Attachment A, Exhibit A-6-a-V2,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D3A3A321-60FB-4697-ABE8-B113D17C6089}">
            <xm:f>'Instructions &amp; General Inputs'!$C$13="No"</xm:f>
            <x14:dxf>
              <fill>
                <patternFill patternType="lightTrellis"/>
              </fill>
            </x14:dxf>
          </x14:cfRule>
          <xm:sqref>H6:J1006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4363FFC9-F616-4CD0-A883-C84F98BCF76A}">
          <x14:formula1>
            <xm:f>Lookups!$G$5:$G$14</xm:f>
          </x14:formula1>
          <xm:sqref>D7:D1006</xm:sqref>
        </x14:dataValidation>
        <x14:dataValidation type="list" allowBlank="1" showInputMessage="1" showErrorMessage="1" xr:uid="{78AF02D5-FC8A-4770-B949-16F5BF3F11CE}">
          <x14:formula1>
            <xm:f>Lookups!$P$5:$P$25</xm:f>
          </x14:formula1>
          <xm:sqref>G7:G1006</xm:sqref>
        </x14:dataValidation>
        <x14:dataValidation type="list" allowBlank="1" showInputMessage="1" showErrorMessage="1" xr:uid="{2B059B9F-3F1C-4742-9A17-A4F056BB9CC5}">
          <x14:formula1>
            <xm:f>Lookups!$I$5:$I$17</xm:f>
          </x14:formula1>
          <xm:sqref>E7:E1006</xm:sqref>
        </x14:dataValidation>
        <x14:dataValidation type="list" allowBlank="1" showInputMessage="1" showErrorMessage="1" xr:uid="{57B680A7-0246-4D9F-A325-E31549ED6608}">
          <x14:formula1>
            <xm:f>INDIRECT("Lookups!"&amp;INDEX(Lookups!$J$5:$J$17,MATCH($E7,Lookups!$I$5:$I$17,0))&amp;":"&amp;INDEX(Lookups!$K$5:$K$17,MATCH($E7,Lookups!$I$5:$I$17,0)))</xm:f>
          </x14:formula1>
          <xm:sqref>F7:F1006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27E8C-B62C-4C61-8EC4-4BF4C3349F4A}">
  <sheetPr codeName="Sheet8">
    <pageSetUpPr fitToPage="1"/>
  </sheetPr>
  <dimension ref="B2:P1006"/>
  <sheetViews>
    <sheetView zoomScale="85" zoomScaleNormal="85" workbookViewId="0">
      <selection activeCell="C8" sqref="C8"/>
    </sheetView>
  </sheetViews>
  <sheetFormatPr defaultColWidth="9.15234375" defaultRowHeight="12.45" x14ac:dyDescent="0.3"/>
  <cols>
    <col min="1" max="1" width="2.69140625" style="25" customWidth="1"/>
    <col min="2" max="2" width="15.15234375" style="25" customWidth="1"/>
    <col min="3" max="3" width="56.15234375" style="25" customWidth="1"/>
    <col min="4" max="4" width="9.15234375" style="25"/>
    <col min="5" max="7" width="24.15234375" style="25" customWidth="1"/>
    <col min="8" max="16" width="15" style="25" customWidth="1"/>
    <col min="17" max="16384" width="9.15234375" style="25"/>
  </cols>
  <sheetData>
    <row r="2" spans="2:16" x14ac:dyDescent="0.3">
      <c r="B2" s="51"/>
    </row>
    <row r="3" spans="2:16" x14ac:dyDescent="0.3">
      <c r="B3" s="1" t="s">
        <v>467</v>
      </c>
      <c r="C3" s="2"/>
      <c r="D3" s="2"/>
      <c r="E3" s="2"/>
      <c r="F3" s="2"/>
      <c r="G3" s="2"/>
      <c r="H3" s="2"/>
      <c r="I3" s="2"/>
      <c r="J3" s="2"/>
      <c r="K3" s="2"/>
      <c r="L3" s="2"/>
      <c r="M3" s="2"/>
      <c r="N3" s="2"/>
      <c r="O3" s="2"/>
      <c r="P3" s="7"/>
    </row>
    <row r="4" spans="2:16" x14ac:dyDescent="0.3">
      <c r="B4" s="3" t="s">
        <v>92</v>
      </c>
      <c r="C4" s="4"/>
      <c r="D4" s="4"/>
      <c r="E4" s="4"/>
      <c r="F4" s="4"/>
      <c r="G4" s="4"/>
      <c r="H4" s="4"/>
      <c r="I4" s="4"/>
      <c r="J4" s="4"/>
      <c r="K4" s="4"/>
      <c r="L4" s="4"/>
      <c r="M4" s="4"/>
      <c r="N4" s="4"/>
      <c r="O4" s="4"/>
      <c r="P4" s="6"/>
    </row>
    <row r="5" spans="2:16" ht="37.299999999999997" x14ac:dyDescent="0.3">
      <c r="B5" s="124"/>
      <c r="C5" s="92"/>
      <c r="D5" s="92"/>
      <c r="E5" s="92"/>
      <c r="F5" s="92"/>
      <c r="G5" s="125"/>
      <c r="H5" s="41" t="s">
        <v>443</v>
      </c>
      <c r="I5" s="42"/>
      <c r="J5" s="42"/>
      <c r="K5" s="42" t="s">
        <v>94</v>
      </c>
      <c r="L5" s="42"/>
      <c r="M5" s="42"/>
      <c r="N5" s="42"/>
      <c r="O5" s="42"/>
      <c r="P5" s="44"/>
    </row>
    <row r="6" spans="2:16" ht="49.75" x14ac:dyDescent="0.3">
      <c r="B6" s="5" t="s">
        <v>36</v>
      </c>
      <c r="C6" s="126" t="s">
        <v>125</v>
      </c>
      <c r="D6" s="127" t="s">
        <v>41</v>
      </c>
      <c r="E6" s="127" t="s">
        <v>1</v>
      </c>
      <c r="F6" s="127" t="s">
        <v>2</v>
      </c>
      <c r="G6" s="127" t="s">
        <v>37</v>
      </c>
      <c r="H6" s="133" t="s">
        <v>439</v>
      </c>
      <c r="I6" s="133" t="s">
        <v>438</v>
      </c>
      <c r="J6" s="133" t="s">
        <v>437</v>
      </c>
      <c r="K6" s="133" t="s">
        <v>431</v>
      </c>
      <c r="L6" s="133" t="s">
        <v>432</v>
      </c>
      <c r="M6" s="133" t="s">
        <v>433</v>
      </c>
      <c r="N6" s="133" t="s">
        <v>434</v>
      </c>
      <c r="O6" s="133" t="s">
        <v>435</v>
      </c>
      <c r="P6" s="190" t="s">
        <v>436</v>
      </c>
    </row>
    <row r="7" spans="2:16" x14ac:dyDescent="0.3">
      <c r="B7" s="101">
        <v>1</v>
      </c>
      <c r="C7" s="101"/>
      <c r="D7" s="102"/>
      <c r="E7" s="102"/>
      <c r="F7" s="102"/>
      <c r="G7" s="102"/>
      <c r="H7" s="192"/>
      <c r="I7" s="193"/>
      <c r="J7" s="193"/>
      <c r="K7" s="94"/>
      <c r="L7" s="95"/>
      <c r="M7" s="95"/>
      <c r="N7" s="95"/>
      <c r="O7" s="95"/>
      <c r="P7" s="96"/>
    </row>
    <row r="8" spans="2:16" x14ac:dyDescent="0.3">
      <c r="B8" s="104">
        <v>2</v>
      </c>
      <c r="C8" s="104"/>
      <c r="D8" s="105"/>
      <c r="E8" s="105"/>
      <c r="F8" s="105"/>
      <c r="G8" s="105"/>
      <c r="H8" s="194"/>
      <c r="I8" s="195"/>
      <c r="J8" s="195"/>
      <c r="K8" s="97"/>
      <c r="L8" s="98"/>
      <c r="M8" s="99"/>
      <c r="N8" s="99"/>
      <c r="O8" s="99"/>
      <c r="P8" s="100"/>
    </row>
    <row r="9" spans="2:16" x14ac:dyDescent="0.3">
      <c r="B9" s="104">
        <v>3</v>
      </c>
      <c r="C9" s="104"/>
      <c r="D9" s="105"/>
      <c r="E9" s="105"/>
      <c r="F9" s="105"/>
      <c r="G9" s="105"/>
      <c r="H9" s="194"/>
      <c r="I9" s="195"/>
      <c r="J9" s="195"/>
      <c r="K9" s="97"/>
      <c r="L9" s="98"/>
      <c r="M9" s="99"/>
      <c r="N9" s="99"/>
      <c r="O9" s="99"/>
      <c r="P9" s="100"/>
    </row>
    <row r="10" spans="2:16" x14ac:dyDescent="0.3">
      <c r="B10" s="108">
        <v>4</v>
      </c>
      <c r="C10" s="104"/>
      <c r="D10" s="105"/>
      <c r="E10" s="105"/>
      <c r="F10" s="105"/>
      <c r="G10" s="105"/>
      <c r="H10" s="194"/>
      <c r="I10" s="195"/>
      <c r="J10" s="195"/>
      <c r="K10" s="97"/>
      <c r="L10" s="98"/>
      <c r="M10" s="99"/>
      <c r="N10" s="99"/>
      <c r="O10" s="99"/>
      <c r="P10" s="100"/>
    </row>
    <row r="11" spans="2:16" x14ac:dyDescent="0.3">
      <c r="B11" s="108">
        <v>5</v>
      </c>
      <c r="C11" s="104"/>
      <c r="D11" s="105"/>
      <c r="E11" s="105"/>
      <c r="F11" s="105"/>
      <c r="G11" s="105"/>
      <c r="H11" s="194"/>
      <c r="I11" s="195"/>
      <c r="J11" s="195"/>
      <c r="K11" s="97"/>
      <c r="L11" s="98"/>
      <c r="M11" s="99"/>
      <c r="N11" s="99"/>
      <c r="O11" s="99"/>
      <c r="P11" s="100"/>
    </row>
    <row r="12" spans="2:16" x14ac:dyDescent="0.3">
      <c r="B12" s="108">
        <v>6</v>
      </c>
      <c r="C12" s="104"/>
      <c r="D12" s="105"/>
      <c r="E12" s="105"/>
      <c r="F12" s="105"/>
      <c r="G12" s="105"/>
      <c r="H12" s="194"/>
      <c r="I12" s="195"/>
      <c r="J12" s="195"/>
      <c r="K12" s="97"/>
      <c r="L12" s="98"/>
      <c r="M12" s="99"/>
      <c r="N12" s="99"/>
      <c r="O12" s="99"/>
      <c r="P12" s="100"/>
    </row>
    <row r="13" spans="2:16" x14ac:dyDescent="0.3">
      <c r="B13" s="108">
        <v>7</v>
      </c>
      <c r="C13" s="104"/>
      <c r="D13" s="105"/>
      <c r="E13" s="105"/>
      <c r="F13" s="105"/>
      <c r="G13" s="105"/>
      <c r="H13" s="194"/>
      <c r="I13" s="195"/>
      <c r="J13" s="195"/>
      <c r="K13" s="97"/>
      <c r="L13" s="98"/>
      <c r="M13" s="99"/>
      <c r="N13" s="99"/>
      <c r="O13" s="99"/>
      <c r="P13" s="100"/>
    </row>
    <row r="14" spans="2:16" x14ac:dyDescent="0.3">
      <c r="B14" s="108">
        <v>8</v>
      </c>
      <c r="C14" s="104"/>
      <c r="D14" s="105"/>
      <c r="E14" s="105"/>
      <c r="F14" s="105"/>
      <c r="G14" s="105"/>
      <c r="H14" s="194"/>
      <c r="I14" s="195"/>
      <c r="J14" s="195"/>
      <c r="K14" s="97"/>
      <c r="L14" s="98"/>
      <c r="M14" s="99"/>
      <c r="N14" s="99"/>
      <c r="O14" s="99"/>
      <c r="P14" s="100"/>
    </row>
    <row r="15" spans="2:16" x14ac:dyDescent="0.3">
      <c r="B15" s="108">
        <v>9</v>
      </c>
      <c r="C15" s="104"/>
      <c r="D15" s="105"/>
      <c r="E15" s="105"/>
      <c r="F15" s="105"/>
      <c r="G15" s="105"/>
      <c r="H15" s="194"/>
      <c r="I15" s="195"/>
      <c r="J15" s="195"/>
      <c r="K15" s="97"/>
      <c r="L15" s="98"/>
      <c r="M15" s="99"/>
      <c r="N15" s="99"/>
      <c r="O15" s="99"/>
      <c r="P15" s="100"/>
    </row>
    <row r="16" spans="2:16" x14ac:dyDescent="0.3">
      <c r="B16" s="108">
        <v>10</v>
      </c>
      <c r="C16" s="104"/>
      <c r="D16" s="105"/>
      <c r="E16" s="105"/>
      <c r="F16" s="105"/>
      <c r="G16" s="105"/>
      <c r="H16" s="194"/>
      <c r="I16" s="195"/>
      <c r="J16" s="195"/>
      <c r="K16" s="97"/>
      <c r="L16" s="98"/>
      <c r="M16" s="99"/>
      <c r="N16" s="99"/>
      <c r="O16" s="99"/>
      <c r="P16" s="100"/>
    </row>
    <row r="17" spans="2:16" x14ac:dyDescent="0.3">
      <c r="B17" s="108">
        <v>11</v>
      </c>
      <c r="C17" s="104"/>
      <c r="D17" s="105"/>
      <c r="E17" s="105"/>
      <c r="F17" s="105"/>
      <c r="G17" s="105"/>
      <c r="H17" s="194"/>
      <c r="I17" s="195"/>
      <c r="J17" s="195"/>
      <c r="K17" s="97"/>
      <c r="L17" s="98"/>
      <c r="M17" s="99"/>
      <c r="N17" s="99"/>
      <c r="O17" s="99"/>
      <c r="P17" s="100"/>
    </row>
    <row r="18" spans="2:16" x14ac:dyDescent="0.3">
      <c r="B18" s="108">
        <v>12</v>
      </c>
      <c r="C18" s="104"/>
      <c r="D18" s="105"/>
      <c r="E18" s="105"/>
      <c r="F18" s="105"/>
      <c r="G18" s="105"/>
      <c r="H18" s="194"/>
      <c r="I18" s="195"/>
      <c r="J18" s="195"/>
      <c r="K18" s="97"/>
      <c r="L18" s="98"/>
      <c r="M18" s="98"/>
      <c r="N18" s="98"/>
      <c r="O18" s="98"/>
      <c r="P18" s="100"/>
    </row>
    <row r="19" spans="2:16" x14ac:dyDescent="0.3">
      <c r="B19" s="108">
        <v>13</v>
      </c>
      <c r="C19" s="104"/>
      <c r="D19" s="105"/>
      <c r="E19" s="105"/>
      <c r="F19" s="105"/>
      <c r="G19" s="105"/>
      <c r="H19" s="194"/>
      <c r="I19" s="195"/>
      <c r="J19" s="195"/>
      <c r="K19" s="97"/>
      <c r="L19" s="98"/>
      <c r="M19" s="99"/>
      <c r="N19" s="99"/>
      <c r="O19" s="99"/>
      <c r="P19" s="100"/>
    </row>
    <row r="20" spans="2:16" x14ac:dyDescent="0.3">
      <c r="B20" s="108">
        <v>14</v>
      </c>
      <c r="C20" s="104"/>
      <c r="D20" s="105"/>
      <c r="E20" s="105"/>
      <c r="F20" s="105"/>
      <c r="G20" s="105"/>
      <c r="H20" s="194"/>
      <c r="I20" s="195"/>
      <c r="J20" s="195"/>
      <c r="K20" s="97"/>
      <c r="L20" s="98"/>
      <c r="M20" s="99"/>
      <c r="N20" s="99"/>
      <c r="O20" s="99"/>
      <c r="P20" s="100"/>
    </row>
    <row r="21" spans="2:16" x14ac:dyDescent="0.3">
      <c r="B21" s="108">
        <v>15</v>
      </c>
      <c r="C21" s="104"/>
      <c r="D21" s="105"/>
      <c r="E21" s="105"/>
      <c r="F21" s="105"/>
      <c r="G21" s="105"/>
      <c r="H21" s="194"/>
      <c r="I21" s="195"/>
      <c r="J21" s="195"/>
      <c r="K21" s="97"/>
      <c r="L21" s="98"/>
      <c r="M21" s="98"/>
      <c r="N21" s="98"/>
      <c r="O21" s="98"/>
      <c r="P21" s="100"/>
    </row>
    <row r="22" spans="2:16" x14ac:dyDescent="0.3">
      <c r="B22" s="108">
        <v>16</v>
      </c>
      <c r="C22" s="104"/>
      <c r="D22" s="105"/>
      <c r="E22" s="105"/>
      <c r="F22" s="105"/>
      <c r="G22" s="105"/>
      <c r="H22" s="194"/>
      <c r="I22" s="195"/>
      <c r="J22" s="195"/>
      <c r="K22" s="97"/>
      <c r="L22" s="98"/>
      <c r="M22" s="99"/>
      <c r="N22" s="99"/>
      <c r="O22" s="99"/>
      <c r="P22" s="100"/>
    </row>
    <row r="23" spans="2:16" x14ac:dyDescent="0.3">
      <c r="B23" s="108">
        <v>17</v>
      </c>
      <c r="C23" s="104"/>
      <c r="D23" s="105"/>
      <c r="E23" s="105"/>
      <c r="F23" s="105"/>
      <c r="G23" s="105"/>
      <c r="H23" s="194"/>
      <c r="I23" s="195"/>
      <c r="J23" s="195"/>
      <c r="K23" s="97"/>
      <c r="L23" s="98"/>
      <c r="M23" s="99"/>
      <c r="N23" s="99"/>
      <c r="O23" s="99"/>
      <c r="P23" s="100"/>
    </row>
    <row r="24" spans="2:16" x14ac:dyDescent="0.3">
      <c r="B24" s="108">
        <v>18</v>
      </c>
      <c r="C24" s="104"/>
      <c r="D24" s="105"/>
      <c r="E24" s="105"/>
      <c r="F24" s="105"/>
      <c r="G24" s="105"/>
      <c r="H24" s="194"/>
      <c r="I24" s="195"/>
      <c r="J24" s="195"/>
      <c r="K24" s="97"/>
      <c r="L24" s="98"/>
      <c r="M24" s="98"/>
      <c r="N24" s="98"/>
      <c r="O24" s="98"/>
      <c r="P24" s="100"/>
    </row>
    <row r="25" spans="2:16" x14ac:dyDescent="0.3">
      <c r="B25" s="108">
        <v>19</v>
      </c>
      <c r="C25" s="104"/>
      <c r="D25" s="105"/>
      <c r="E25" s="105"/>
      <c r="F25" s="105"/>
      <c r="G25" s="105"/>
      <c r="H25" s="194"/>
      <c r="I25" s="195"/>
      <c r="J25" s="195"/>
      <c r="K25" s="97"/>
      <c r="L25" s="98"/>
      <c r="M25" s="99"/>
      <c r="N25" s="99"/>
      <c r="O25" s="99"/>
      <c r="P25" s="100"/>
    </row>
    <row r="26" spans="2:16" x14ac:dyDescent="0.3">
      <c r="B26" s="108">
        <v>20</v>
      </c>
      <c r="C26" s="104"/>
      <c r="D26" s="105"/>
      <c r="E26" s="105"/>
      <c r="F26" s="105"/>
      <c r="G26" s="105"/>
      <c r="H26" s="194"/>
      <c r="I26" s="195"/>
      <c r="J26" s="195"/>
      <c r="K26" s="97"/>
      <c r="L26" s="98"/>
      <c r="M26" s="99"/>
      <c r="N26" s="99"/>
      <c r="O26" s="99"/>
      <c r="P26" s="100"/>
    </row>
    <row r="27" spans="2:16" x14ac:dyDescent="0.3">
      <c r="B27" s="108">
        <v>21</v>
      </c>
      <c r="C27" s="104"/>
      <c r="D27" s="105"/>
      <c r="E27" s="105"/>
      <c r="F27" s="105"/>
      <c r="G27" s="105"/>
      <c r="H27" s="194"/>
      <c r="I27" s="195"/>
      <c r="J27" s="195"/>
      <c r="K27" s="97"/>
      <c r="L27" s="98"/>
      <c r="M27" s="98"/>
      <c r="N27" s="98"/>
      <c r="O27" s="98"/>
      <c r="P27" s="100"/>
    </row>
    <row r="28" spans="2:16" x14ac:dyDescent="0.3">
      <c r="B28" s="108">
        <v>22</v>
      </c>
      <c r="C28" s="104"/>
      <c r="D28" s="105"/>
      <c r="E28" s="105"/>
      <c r="F28" s="105"/>
      <c r="G28" s="105"/>
      <c r="H28" s="194"/>
      <c r="I28" s="195"/>
      <c r="J28" s="195"/>
      <c r="K28" s="97"/>
      <c r="L28" s="98"/>
      <c r="M28" s="99"/>
      <c r="N28" s="99"/>
      <c r="O28" s="99"/>
      <c r="P28" s="100"/>
    </row>
    <row r="29" spans="2:16" x14ac:dyDescent="0.3">
      <c r="B29" s="108">
        <v>23</v>
      </c>
      <c r="C29" s="104"/>
      <c r="D29" s="105"/>
      <c r="E29" s="105"/>
      <c r="F29" s="105"/>
      <c r="G29" s="105"/>
      <c r="H29" s="194"/>
      <c r="I29" s="195"/>
      <c r="J29" s="195"/>
      <c r="K29" s="97"/>
      <c r="L29" s="98"/>
      <c r="M29" s="99"/>
      <c r="N29" s="99"/>
      <c r="O29" s="99"/>
      <c r="P29" s="100"/>
    </row>
    <row r="30" spans="2:16" x14ac:dyDescent="0.3">
      <c r="B30" s="108">
        <v>24</v>
      </c>
      <c r="C30" s="104"/>
      <c r="D30" s="105"/>
      <c r="E30" s="105"/>
      <c r="F30" s="105"/>
      <c r="G30" s="105"/>
      <c r="H30" s="194"/>
      <c r="I30" s="195"/>
      <c r="J30" s="195"/>
      <c r="K30" s="97"/>
      <c r="L30" s="98"/>
      <c r="M30" s="98"/>
      <c r="N30" s="98"/>
      <c r="O30" s="98"/>
      <c r="P30" s="100"/>
    </row>
    <row r="31" spans="2:16" x14ac:dyDescent="0.3">
      <c r="B31" s="108">
        <v>25</v>
      </c>
      <c r="C31" s="104"/>
      <c r="D31" s="105"/>
      <c r="E31" s="105"/>
      <c r="F31" s="105"/>
      <c r="G31" s="105"/>
      <c r="H31" s="194"/>
      <c r="I31" s="195"/>
      <c r="J31" s="195"/>
      <c r="K31" s="97"/>
      <c r="L31" s="98"/>
      <c r="M31" s="99"/>
      <c r="N31" s="99"/>
      <c r="O31" s="99"/>
      <c r="P31" s="100"/>
    </row>
    <row r="32" spans="2:16" x14ac:dyDescent="0.3">
      <c r="B32" s="108">
        <v>26</v>
      </c>
      <c r="C32" s="104"/>
      <c r="D32" s="105"/>
      <c r="E32" s="105"/>
      <c r="F32" s="105"/>
      <c r="G32" s="105"/>
      <c r="H32" s="194"/>
      <c r="I32" s="195"/>
      <c r="J32" s="195"/>
      <c r="K32" s="97"/>
      <c r="L32" s="98"/>
      <c r="M32" s="99"/>
      <c r="N32" s="99"/>
      <c r="O32" s="99"/>
      <c r="P32" s="100"/>
    </row>
    <row r="33" spans="2:16" x14ac:dyDescent="0.3">
      <c r="B33" s="108">
        <v>27</v>
      </c>
      <c r="C33" s="104"/>
      <c r="D33" s="105"/>
      <c r="E33" s="105"/>
      <c r="F33" s="105"/>
      <c r="G33" s="105"/>
      <c r="H33" s="194"/>
      <c r="I33" s="195"/>
      <c r="J33" s="195"/>
      <c r="K33" s="97"/>
      <c r="L33" s="98"/>
      <c r="M33" s="98"/>
      <c r="N33" s="98"/>
      <c r="O33" s="98"/>
      <c r="P33" s="100"/>
    </row>
    <row r="34" spans="2:16" x14ac:dyDescent="0.3">
      <c r="B34" s="108">
        <v>28</v>
      </c>
      <c r="C34" s="104"/>
      <c r="D34" s="105"/>
      <c r="E34" s="105"/>
      <c r="F34" s="105"/>
      <c r="G34" s="105"/>
      <c r="H34" s="194"/>
      <c r="I34" s="195"/>
      <c r="J34" s="195"/>
      <c r="K34" s="97"/>
      <c r="L34" s="98"/>
      <c r="M34" s="99"/>
      <c r="N34" s="99"/>
      <c r="O34" s="99"/>
      <c r="P34" s="100"/>
    </row>
    <row r="35" spans="2:16" x14ac:dyDescent="0.3">
      <c r="B35" s="108">
        <v>29</v>
      </c>
      <c r="C35" s="104"/>
      <c r="D35" s="105"/>
      <c r="E35" s="105"/>
      <c r="F35" s="105"/>
      <c r="G35" s="105"/>
      <c r="H35" s="194"/>
      <c r="I35" s="195"/>
      <c r="J35" s="195"/>
      <c r="K35" s="97"/>
      <c r="L35" s="98"/>
      <c r="M35" s="99"/>
      <c r="N35" s="99"/>
      <c r="O35" s="99"/>
      <c r="P35" s="100"/>
    </row>
    <row r="36" spans="2:16" x14ac:dyDescent="0.3">
      <c r="B36" s="108">
        <v>30</v>
      </c>
      <c r="C36" s="104"/>
      <c r="D36" s="105"/>
      <c r="E36" s="105"/>
      <c r="F36" s="105"/>
      <c r="G36" s="105"/>
      <c r="H36" s="194"/>
      <c r="I36" s="195"/>
      <c r="J36" s="195"/>
      <c r="K36" s="97"/>
      <c r="L36" s="98"/>
      <c r="M36" s="98"/>
      <c r="N36" s="98"/>
      <c r="O36" s="98"/>
      <c r="P36" s="100"/>
    </row>
    <row r="37" spans="2:16" x14ac:dyDescent="0.3">
      <c r="B37" s="108">
        <v>31</v>
      </c>
      <c r="C37" s="104"/>
      <c r="D37" s="105"/>
      <c r="E37" s="105"/>
      <c r="F37" s="105"/>
      <c r="G37" s="105"/>
      <c r="H37" s="194"/>
      <c r="I37" s="195"/>
      <c r="J37" s="195"/>
      <c r="K37" s="97"/>
      <c r="L37" s="98"/>
      <c r="M37" s="99"/>
      <c r="N37" s="99"/>
      <c r="O37" s="99"/>
      <c r="P37" s="100"/>
    </row>
    <row r="38" spans="2:16" x14ac:dyDescent="0.3">
      <c r="B38" s="108">
        <v>32</v>
      </c>
      <c r="C38" s="104"/>
      <c r="D38" s="105"/>
      <c r="E38" s="105"/>
      <c r="F38" s="105"/>
      <c r="G38" s="105"/>
      <c r="H38" s="194"/>
      <c r="I38" s="195"/>
      <c r="J38" s="195"/>
      <c r="K38" s="97"/>
      <c r="L38" s="98"/>
      <c r="M38" s="99"/>
      <c r="N38" s="99"/>
      <c r="O38" s="99"/>
      <c r="P38" s="100"/>
    </row>
    <row r="39" spans="2:16" x14ac:dyDescent="0.3">
      <c r="B39" s="108">
        <v>33</v>
      </c>
      <c r="C39" s="104"/>
      <c r="D39" s="105"/>
      <c r="E39" s="105"/>
      <c r="F39" s="105"/>
      <c r="G39" s="105"/>
      <c r="H39" s="194"/>
      <c r="I39" s="195"/>
      <c r="J39" s="195"/>
      <c r="K39" s="97"/>
      <c r="L39" s="98"/>
      <c r="M39" s="98"/>
      <c r="N39" s="98"/>
      <c r="O39" s="98"/>
      <c r="P39" s="100"/>
    </row>
    <row r="40" spans="2:16" x14ac:dyDescent="0.3">
      <c r="B40" s="108">
        <v>34</v>
      </c>
      <c r="C40" s="104"/>
      <c r="D40" s="105"/>
      <c r="E40" s="105"/>
      <c r="F40" s="105"/>
      <c r="G40" s="105"/>
      <c r="H40" s="194"/>
      <c r="I40" s="195"/>
      <c r="J40" s="195"/>
      <c r="K40" s="97"/>
      <c r="L40" s="98"/>
      <c r="M40" s="99"/>
      <c r="N40" s="99"/>
      <c r="O40" s="99"/>
      <c r="P40" s="100"/>
    </row>
    <row r="41" spans="2:16" x14ac:dyDescent="0.3">
      <c r="B41" s="108">
        <v>35</v>
      </c>
      <c r="C41" s="104"/>
      <c r="D41" s="105"/>
      <c r="E41" s="105"/>
      <c r="F41" s="105"/>
      <c r="G41" s="105"/>
      <c r="H41" s="194"/>
      <c r="I41" s="195"/>
      <c r="J41" s="195"/>
      <c r="K41" s="97"/>
      <c r="L41" s="98"/>
      <c r="M41" s="99"/>
      <c r="N41" s="99"/>
      <c r="O41" s="99"/>
      <c r="P41" s="100"/>
    </row>
    <row r="42" spans="2:16" x14ac:dyDescent="0.3">
      <c r="B42" s="108">
        <v>36</v>
      </c>
      <c r="C42" s="104"/>
      <c r="D42" s="105"/>
      <c r="E42" s="105"/>
      <c r="F42" s="105"/>
      <c r="G42" s="105"/>
      <c r="H42" s="194"/>
      <c r="I42" s="195"/>
      <c r="J42" s="195"/>
      <c r="K42" s="97"/>
      <c r="L42" s="98"/>
      <c r="M42" s="98"/>
      <c r="N42" s="98"/>
      <c r="O42" s="98"/>
      <c r="P42" s="100"/>
    </row>
    <row r="43" spans="2:16" x14ac:dyDescent="0.3">
      <c r="B43" s="108">
        <v>37</v>
      </c>
      <c r="C43" s="104"/>
      <c r="D43" s="105"/>
      <c r="E43" s="105"/>
      <c r="F43" s="105"/>
      <c r="G43" s="105"/>
      <c r="H43" s="194"/>
      <c r="I43" s="195"/>
      <c r="J43" s="195"/>
      <c r="K43" s="97"/>
      <c r="L43" s="98"/>
      <c r="M43" s="99"/>
      <c r="N43" s="99"/>
      <c r="O43" s="99"/>
      <c r="P43" s="100"/>
    </row>
    <row r="44" spans="2:16" x14ac:dyDescent="0.3">
      <c r="B44" s="108">
        <v>38</v>
      </c>
      <c r="C44" s="104"/>
      <c r="D44" s="105"/>
      <c r="E44" s="105"/>
      <c r="F44" s="105"/>
      <c r="G44" s="105"/>
      <c r="H44" s="194"/>
      <c r="I44" s="195"/>
      <c r="J44" s="195"/>
      <c r="K44" s="97"/>
      <c r="L44" s="98"/>
      <c r="M44" s="99"/>
      <c r="N44" s="99"/>
      <c r="O44" s="99"/>
      <c r="P44" s="100"/>
    </row>
    <row r="45" spans="2:16" x14ac:dyDescent="0.3">
      <c r="B45" s="108">
        <v>39</v>
      </c>
      <c r="C45" s="104"/>
      <c r="D45" s="105"/>
      <c r="E45" s="105"/>
      <c r="F45" s="105"/>
      <c r="G45" s="105"/>
      <c r="H45" s="194"/>
      <c r="I45" s="195"/>
      <c r="J45" s="195"/>
      <c r="K45" s="97"/>
      <c r="L45" s="98"/>
      <c r="M45" s="98"/>
      <c r="N45" s="98"/>
      <c r="O45" s="98"/>
      <c r="P45" s="100"/>
    </row>
    <row r="46" spans="2:16" x14ac:dyDescent="0.3">
      <c r="B46" s="108">
        <v>40</v>
      </c>
      <c r="C46" s="104"/>
      <c r="D46" s="105"/>
      <c r="E46" s="105"/>
      <c r="F46" s="105"/>
      <c r="G46" s="105"/>
      <c r="H46" s="194"/>
      <c r="I46" s="195"/>
      <c r="J46" s="195"/>
      <c r="K46" s="97"/>
      <c r="L46" s="98"/>
      <c r="M46" s="99"/>
      <c r="N46" s="99"/>
      <c r="O46" s="99"/>
      <c r="P46" s="100"/>
    </row>
    <row r="47" spans="2:16" x14ac:dyDescent="0.3">
      <c r="B47" s="108">
        <v>41</v>
      </c>
      <c r="C47" s="104"/>
      <c r="D47" s="105"/>
      <c r="E47" s="105"/>
      <c r="F47" s="105"/>
      <c r="G47" s="105"/>
      <c r="H47" s="194"/>
      <c r="I47" s="195"/>
      <c r="J47" s="195"/>
      <c r="K47" s="97"/>
      <c r="L47" s="98"/>
      <c r="M47" s="99"/>
      <c r="N47" s="99"/>
      <c r="O47" s="99"/>
      <c r="P47" s="100"/>
    </row>
    <row r="48" spans="2:16" x14ac:dyDescent="0.3">
      <c r="B48" s="108">
        <v>42</v>
      </c>
      <c r="C48" s="104"/>
      <c r="D48" s="105"/>
      <c r="E48" s="105"/>
      <c r="F48" s="105"/>
      <c r="G48" s="105"/>
      <c r="H48" s="194"/>
      <c r="I48" s="195"/>
      <c r="J48" s="195"/>
      <c r="K48" s="97"/>
      <c r="L48" s="98"/>
      <c r="M48" s="98"/>
      <c r="N48" s="98"/>
      <c r="O48" s="98"/>
      <c r="P48" s="100"/>
    </row>
    <row r="49" spans="2:16" x14ac:dyDescent="0.3">
      <c r="B49" s="108">
        <v>43</v>
      </c>
      <c r="C49" s="104"/>
      <c r="D49" s="105"/>
      <c r="E49" s="105"/>
      <c r="F49" s="105"/>
      <c r="G49" s="105"/>
      <c r="H49" s="194"/>
      <c r="I49" s="195"/>
      <c r="J49" s="195"/>
      <c r="K49" s="97"/>
      <c r="L49" s="98"/>
      <c r="M49" s="99"/>
      <c r="N49" s="99"/>
      <c r="O49" s="99"/>
      <c r="P49" s="100"/>
    </row>
    <row r="50" spans="2:16" x14ac:dyDescent="0.3">
      <c r="B50" s="108">
        <v>44</v>
      </c>
      <c r="C50" s="104"/>
      <c r="D50" s="105"/>
      <c r="E50" s="105"/>
      <c r="F50" s="105"/>
      <c r="G50" s="105"/>
      <c r="H50" s="194"/>
      <c r="I50" s="195"/>
      <c r="J50" s="195"/>
      <c r="K50" s="97"/>
      <c r="L50" s="98"/>
      <c r="M50" s="99"/>
      <c r="N50" s="99"/>
      <c r="O50" s="99"/>
      <c r="P50" s="100"/>
    </row>
    <row r="51" spans="2:16" x14ac:dyDescent="0.3">
      <c r="B51" s="108">
        <v>45</v>
      </c>
      <c r="C51" s="104"/>
      <c r="D51" s="105"/>
      <c r="E51" s="105"/>
      <c r="F51" s="105"/>
      <c r="G51" s="105"/>
      <c r="H51" s="194"/>
      <c r="I51" s="195"/>
      <c r="J51" s="195"/>
      <c r="K51" s="97"/>
      <c r="L51" s="98"/>
      <c r="M51" s="98"/>
      <c r="N51" s="98"/>
      <c r="O51" s="98"/>
      <c r="P51" s="100"/>
    </row>
    <row r="52" spans="2:16" x14ac:dyDescent="0.3">
      <c r="B52" s="108">
        <v>46</v>
      </c>
      <c r="C52" s="104"/>
      <c r="D52" s="105"/>
      <c r="E52" s="105"/>
      <c r="F52" s="105"/>
      <c r="G52" s="105"/>
      <c r="H52" s="194"/>
      <c r="I52" s="195"/>
      <c r="J52" s="195"/>
      <c r="K52" s="97"/>
      <c r="L52" s="98"/>
      <c r="M52" s="99"/>
      <c r="N52" s="99"/>
      <c r="O52" s="99"/>
      <c r="P52" s="100"/>
    </row>
    <row r="53" spans="2:16" x14ac:dyDescent="0.3">
      <c r="B53" s="108">
        <v>47</v>
      </c>
      <c r="C53" s="104"/>
      <c r="D53" s="105"/>
      <c r="E53" s="105"/>
      <c r="F53" s="105"/>
      <c r="G53" s="105"/>
      <c r="H53" s="194"/>
      <c r="I53" s="195"/>
      <c r="J53" s="195"/>
      <c r="K53" s="97"/>
      <c r="L53" s="98"/>
      <c r="M53" s="99"/>
      <c r="N53" s="99"/>
      <c r="O53" s="99"/>
      <c r="P53" s="100"/>
    </row>
    <row r="54" spans="2:16" x14ac:dyDescent="0.3">
      <c r="B54" s="108">
        <v>48</v>
      </c>
      <c r="C54" s="104"/>
      <c r="D54" s="105"/>
      <c r="E54" s="105"/>
      <c r="F54" s="105"/>
      <c r="G54" s="105"/>
      <c r="H54" s="194"/>
      <c r="I54" s="195"/>
      <c r="J54" s="195"/>
      <c r="K54" s="97"/>
      <c r="L54" s="98"/>
      <c r="M54" s="98"/>
      <c r="N54" s="98"/>
      <c r="O54" s="98"/>
      <c r="P54" s="100"/>
    </row>
    <row r="55" spans="2:16" x14ac:dyDescent="0.3">
      <c r="B55" s="108">
        <v>49</v>
      </c>
      <c r="C55" s="104"/>
      <c r="D55" s="105"/>
      <c r="E55" s="105"/>
      <c r="F55" s="105"/>
      <c r="G55" s="105"/>
      <c r="H55" s="194"/>
      <c r="I55" s="195"/>
      <c r="J55" s="195"/>
      <c r="K55" s="97"/>
      <c r="L55" s="98"/>
      <c r="M55" s="99"/>
      <c r="N55" s="99"/>
      <c r="O55" s="99"/>
      <c r="P55" s="100"/>
    </row>
    <row r="56" spans="2:16" x14ac:dyDescent="0.3">
      <c r="B56" s="108">
        <v>50</v>
      </c>
      <c r="C56" s="104"/>
      <c r="D56" s="105"/>
      <c r="E56" s="105"/>
      <c r="F56" s="105"/>
      <c r="G56" s="105"/>
      <c r="H56" s="194"/>
      <c r="I56" s="195"/>
      <c r="J56" s="195"/>
      <c r="K56" s="97"/>
      <c r="L56" s="98"/>
      <c r="M56" s="99"/>
      <c r="N56" s="99"/>
      <c r="O56" s="99"/>
      <c r="P56" s="100"/>
    </row>
    <row r="57" spans="2:16" x14ac:dyDescent="0.3">
      <c r="B57" s="108">
        <v>51</v>
      </c>
      <c r="C57" s="104"/>
      <c r="D57" s="105"/>
      <c r="E57" s="105"/>
      <c r="F57" s="105"/>
      <c r="G57" s="105"/>
      <c r="H57" s="194"/>
      <c r="I57" s="195"/>
      <c r="J57" s="195"/>
      <c r="K57" s="97"/>
      <c r="L57" s="98"/>
      <c r="M57" s="98"/>
      <c r="N57" s="98"/>
      <c r="O57" s="98"/>
      <c r="P57" s="100"/>
    </row>
    <row r="58" spans="2:16" x14ac:dyDescent="0.3">
      <c r="B58" s="108">
        <v>52</v>
      </c>
      <c r="C58" s="104"/>
      <c r="D58" s="105"/>
      <c r="E58" s="105"/>
      <c r="F58" s="105"/>
      <c r="G58" s="105"/>
      <c r="H58" s="194"/>
      <c r="I58" s="195"/>
      <c r="J58" s="195"/>
      <c r="K58" s="97"/>
      <c r="L58" s="98"/>
      <c r="M58" s="99"/>
      <c r="N58" s="99"/>
      <c r="O58" s="99"/>
      <c r="P58" s="100"/>
    </row>
    <row r="59" spans="2:16" x14ac:dyDescent="0.3">
      <c r="B59" s="108">
        <v>53</v>
      </c>
      <c r="C59" s="104"/>
      <c r="D59" s="105"/>
      <c r="E59" s="105"/>
      <c r="F59" s="105"/>
      <c r="G59" s="105"/>
      <c r="H59" s="194"/>
      <c r="I59" s="195"/>
      <c r="J59" s="195"/>
      <c r="K59" s="97"/>
      <c r="L59" s="98"/>
      <c r="M59" s="99"/>
      <c r="N59" s="99"/>
      <c r="O59" s="99"/>
      <c r="P59" s="100"/>
    </row>
    <row r="60" spans="2:16" x14ac:dyDescent="0.3">
      <c r="B60" s="108">
        <v>54</v>
      </c>
      <c r="C60" s="104"/>
      <c r="D60" s="105"/>
      <c r="E60" s="105"/>
      <c r="F60" s="105"/>
      <c r="G60" s="105"/>
      <c r="H60" s="194"/>
      <c r="I60" s="195"/>
      <c r="J60" s="195"/>
      <c r="K60" s="97"/>
      <c r="L60" s="98"/>
      <c r="M60" s="98"/>
      <c r="N60" s="98"/>
      <c r="O60" s="98"/>
      <c r="P60" s="100"/>
    </row>
    <row r="61" spans="2:16" x14ac:dyDescent="0.3">
      <c r="B61" s="108">
        <v>55</v>
      </c>
      <c r="C61" s="104"/>
      <c r="D61" s="105"/>
      <c r="E61" s="105"/>
      <c r="F61" s="105"/>
      <c r="G61" s="105"/>
      <c r="H61" s="194"/>
      <c r="I61" s="195"/>
      <c r="J61" s="195"/>
      <c r="K61" s="97"/>
      <c r="L61" s="98"/>
      <c r="M61" s="99"/>
      <c r="N61" s="99"/>
      <c r="O61" s="99"/>
      <c r="P61" s="100"/>
    </row>
    <row r="62" spans="2:16" x14ac:dyDescent="0.3">
      <c r="B62" s="108">
        <v>56</v>
      </c>
      <c r="C62" s="104"/>
      <c r="D62" s="105"/>
      <c r="E62" s="105"/>
      <c r="F62" s="105"/>
      <c r="G62" s="105"/>
      <c r="H62" s="194"/>
      <c r="I62" s="195"/>
      <c r="J62" s="195"/>
      <c r="K62" s="97"/>
      <c r="L62" s="98"/>
      <c r="M62" s="99"/>
      <c r="N62" s="99"/>
      <c r="O62" s="99"/>
      <c r="P62" s="100"/>
    </row>
    <row r="63" spans="2:16" x14ac:dyDescent="0.3">
      <c r="B63" s="108">
        <v>57</v>
      </c>
      <c r="C63" s="104"/>
      <c r="D63" s="105"/>
      <c r="E63" s="105"/>
      <c r="F63" s="105"/>
      <c r="G63" s="105"/>
      <c r="H63" s="194"/>
      <c r="I63" s="195"/>
      <c r="J63" s="195"/>
      <c r="K63" s="97"/>
      <c r="L63" s="98"/>
      <c r="M63" s="98"/>
      <c r="N63" s="98"/>
      <c r="O63" s="98"/>
      <c r="P63" s="100"/>
    </row>
    <row r="64" spans="2:16" x14ac:dyDescent="0.3">
      <c r="B64" s="108">
        <v>58</v>
      </c>
      <c r="C64" s="104"/>
      <c r="D64" s="105"/>
      <c r="E64" s="105"/>
      <c r="F64" s="105"/>
      <c r="G64" s="105"/>
      <c r="H64" s="194"/>
      <c r="I64" s="195"/>
      <c r="J64" s="195"/>
      <c r="K64" s="97"/>
      <c r="L64" s="98"/>
      <c r="M64" s="99"/>
      <c r="N64" s="99"/>
      <c r="O64" s="99"/>
      <c r="P64" s="100"/>
    </row>
    <row r="65" spans="2:16" x14ac:dyDescent="0.3">
      <c r="B65" s="108">
        <v>59</v>
      </c>
      <c r="C65" s="104"/>
      <c r="D65" s="105"/>
      <c r="E65" s="105"/>
      <c r="F65" s="105"/>
      <c r="G65" s="105"/>
      <c r="H65" s="194"/>
      <c r="I65" s="195"/>
      <c r="J65" s="195"/>
      <c r="K65" s="97"/>
      <c r="L65" s="98"/>
      <c r="M65" s="99"/>
      <c r="N65" s="99"/>
      <c r="O65" s="99"/>
      <c r="P65" s="100"/>
    </row>
    <row r="66" spans="2:16" x14ac:dyDescent="0.3">
      <c r="B66" s="108">
        <v>60</v>
      </c>
      <c r="C66" s="104"/>
      <c r="D66" s="105"/>
      <c r="E66" s="105"/>
      <c r="F66" s="105"/>
      <c r="G66" s="105"/>
      <c r="H66" s="194"/>
      <c r="I66" s="195"/>
      <c r="J66" s="195"/>
      <c r="K66" s="97"/>
      <c r="L66" s="98"/>
      <c r="M66" s="98"/>
      <c r="N66" s="98"/>
      <c r="O66" s="98"/>
      <c r="P66" s="100"/>
    </row>
    <row r="67" spans="2:16" x14ac:dyDescent="0.3">
      <c r="B67" s="108">
        <v>61</v>
      </c>
      <c r="C67" s="104"/>
      <c r="D67" s="105"/>
      <c r="E67" s="105"/>
      <c r="F67" s="105"/>
      <c r="G67" s="105"/>
      <c r="H67" s="194"/>
      <c r="I67" s="195"/>
      <c r="J67" s="195"/>
      <c r="K67" s="97"/>
      <c r="L67" s="98"/>
      <c r="M67" s="99"/>
      <c r="N67" s="99"/>
      <c r="O67" s="99"/>
      <c r="P67" s="100"/>
    </row>
    <row r="68" spans="2:16" x14ac:dyDescent="0.3">
      <c r="B68" s="108">
        <v>62</v>
      </c>
      <c r="C68" s="104"/>
      <c r="D68" s="105"/>
      <c r="E68" s="105"/>
      <c r="F68" s="105"/>
      <c r="G68" s="105"/>
      <c r="H68" s="194"/>
      <c r="I68" s="195"/>
      <c r="J68" s="195"/>
      <c r="K68" s="97"/>
      <c r="L68" s="98"/>
      <c r="M68" s="99"/>
      <c r="N68" s="99"/>
      <c r="O68" s="99"/>
      <c r="P68" s="100"/>
    </row>
    <row r="69" spans="2:16" x14ac:dyDescent="0.3">
      <c r="B69" s="108">
        <v>63</v>
      </c>
      <c r="C69" s="104"/>
      <c r="D69" s="105"/>
      <c r="E69" s="105"/>
      <c r="F69" s="105"/>
      <c r="G69" s="105"/>
      <c r="H69" s="194"/>
      <c r="I69" s="195"/>
      <c r="J69" s="195"/>
      <c r="K69" s="97"/>
      <c r="L69" s="98"/>
      <c r="M69" s="98"/>
      <c r="N69" s="98"/>
      <c r="O69" s="98"/>
      <c r="P69" s="100"/>
    </row>
    <row r="70" spans="2:16" x14ac:dyDescent="0.3">
      <c r="B70" s="108">
        <v>64</v>
      </c>
      <c r="C70" s="104"/>
      <c r="D70" s="105"/>
      <c r="E70" s="105"/>
      <c r="F70" s="105"/>
      <c r="G70" s="105"/>
      <c r="H70" s="194"/>
      <c r="I70" s="195"/>
      <c r="J70" s="195"/>
      <c r="K70" s="97"/>
      <c r="L70" s="98"/>
      <c r="M70" s="99"/>
      <c r="N70" s="99"/>
      <c r="O70" s="99"/>
      <c r="P70" s="100"/>
    </row>
    <row r="71" spans="2:16" x14ac:dyDescent="0.3">
      <c r="B71" s="108">
        <v>65</v>
      </c>
      <c r="C71" s="104"/>
      <c r="D71" s="105"/>
      <c r="E71" s="105"/>
      <c r="F71" s="105"/>
      <c r="G71" s="105"/>
      <c r="H71" s="194"/>
      <c r="I71" s="195"/>
      <c r="J71" s="195"/>
      <c r="K71" s="97"/>
      <c r="L71" s="98"/>
      <c r="M71" s="99"/>
      <c r="N71" s="99"/>
      <c r="O71" s="99"/>
      <c r="P71" s="100"/>
    </row>
    <row r="72" spans="2:16" x14ac:dyDescent="0.3">
      <c r="B72" s="108">
        <v>66</v>
      </c>
      <c r="C72" s="104"/>
      <c r="D72" s="105"/>
      <c r="E72" s="105"/>
      <c r="F72" s="105"/>
      <c r="G72" s="105"/>
      <c r="H72" s="194"/>
      <c r="I72" s="195"/>
      <c r="J72" s="195"/>
      <c r="K72" s="97"/>
      <c r="L72" s="98"/>
      <c r="M72" s="98"/>
      <c r="N72" s="98"/>
      <c r="O72" s="98"/>
      <c r="P72" s="100"/>
    </row>
    <row r="73" spans="2:16" x14ac:dyDescent="0.3">
      <c r="B73" s="108">
        <v>67</v>
      </c>
      <c r="C73" s="104"/>
      <c r="D73" s="105"/>
      <c r="E73" s="105"/>
      <c r="F73" s="105"/>
      <c r="G73" s="105"/>
      <c r="H73" s="194"/>
      <c r="I73" s="195"/>
      <c r="J73" s="195"/>
      <c r="K73" s="97"/>
      <c r="L73" s="98"/>
      <c r="M73" s="99"/>
      <c r="N73" s="99"/>
      <c r="O73" s="99"/>
      <c r="P73" s="100"/>
    </row>
    <row r="74" spans="2:16" x14ac:dyDescent="0.3">
      <c r="B74" s="108">
        <v>68</v>
      </c>
      <c r="C74" s="104"/>
      <c r="D74" s="105"/>
      <c r="E74" s="105"/>
      <c r="F74" s="105"/>
      <c r="G74" s="105"/>
      <c r="H74" s="194"/>
      <c r="I74" s="195"/>
      <c r="J74" s="195"/>
      <c r="K74" s="97"/>
      <c r="L74" s="98"/>
      <c r="M74" s="99"/>
      <c r="N74" s="99"/>
      <c r="O74" s="99"/>
      <c r="P74" s="100"/>
    </row>
    <row r="75" spans="2:16" x14ac:dyDescent="0.3">
      <c r="B75" s="108">
        <v>69</v>
      </c>
      <c r="C75" s="104"/>
      <c r="D75" s="105"/>
      <c r="E75" s="105"/>
      <c r="F75" s="105"/>
      <c r="G75" s="105"/>
      <c r="H75" s="194"/>
      <c r="I75" s="195"/>
      <c r="J75" s="195"/>
      <c r="K75" s="97"/>
      <c r="L75" s="98"/>
      <c r="M75" s="98"/>
      <c r="N75" s="98"/>
      <c r="O75" s="98"/>
      <c r="P75" s="100"/>
    </row>
    <row r="76" spans="2:16" x14ac:dyDescent="0.3">
      <c r="B76" s="108">
        <v>70</v>
      </c>
      <c r="C76" s="104"/>
      <c r="D76" s="105"/>
      <c r="E76" s="105"/>
      <c r="F76" s="105"/>
      <c r="G76" s="105"/>
      <c r="H76" s="194"/>
      <c r="I76" s="195"/>
      <c r="J76" s="195"/>
      <c r="K76" s="97"/>
      <c r="L76" s="98"/>
      <c r="M76" s="99"/>
      <c r="N76" s="99"/>
      <c r="O76" s="99"/>
      <c r="P76" s="100"/>
    </row>
    <row r="77" spans="2:16" x14ac:dyDescent="0.3">
      <c r="B77" s="108">
        <v>71</v>
      </c>
      <c r="C77" s="104"/>
      <c r="D77" s="105"/>
      <c r="E77" s="105"/>
      <c r="F77" s="105"/>
      <c r="G77" s="105"/>
      <c r="H77" s="194"/>
      <c r="I77" s="195"/>
      <c r="J77" s="195"/>
      <c r="K77" s="97"/>
      <c r="L77" s="98"/>
      <c r="M77" s="99"/>
      <c r="N77" s="99"/>
      <c r="O77" s="99"/>
      <c r="P77" s="100"/>
    </row>
    <row r="78" spans="2:16" x14ac:dyDescent="0.3">
      <c r="B78" s="108">
        <v>72</v>
      </c>
      <c r="C78" s="104"/>
      <c r="D78" s="105"/>
      <c r="E78" s="105"/>
      <c r="F78" s="105"/>
      <c r="G78" s="105"/>
      <c r="H78" s="194"/>
      <c r="I78" s="195"/>
      <c r="J78" s="195"/>
      <c r="K78" s="97"/>
      <c r="L78" s="98"/>
      <c r="M78" s="98"/>
      <c r="N78" s="98"/>
      <c r="O78" s="98"/>
      <c r="P78" s="100"/>
    </row>
    <row r="79" spans="2:16" x14ac:dyDescent="0.3">
      <c r="B79" s="108">
        <v>73</v>
      </c>
      <c r="C79" s="104"/>
      <c r="D79" s="105"/>
      <c r="E79" s="105"/>
      <c r="F79" s="105"/>
      <c r="G79" s="105"/>
      <c r="H79" s="194"/>
      <c r="I79" s="195"/>
      <c r="J79" s="195"/>
      <c r="K79" s="97"/>
      <c r="L79" s="98"/>
      <c r="M79" s="99"/>
      <c r="N79" s="99"/>
      <c r="O79" s="99"/>
      <c r="P79" s="100"/>
    </row>
    <row r="80" spans="2:16" x14ac:dyDescent="0.3">
      <c r="B80" s="108">
        <v>74</v>
      </c>
      <c r="C80" s="104"/>
      <c r="D80" s="105"/>
      <c r="E80" s="105"/>
      <c r="F80" s="105"/>
      <c r="G80" s="105"/>
      <c r="H80" s="194"/>
      <c r="I80" s="195"/>
      <c r="J80" s="195"/>
      <c r="K80" s="97"/>
      <c r="L80" s="98"/>
      <c r="M80" s="99"/>
      <c r="N80" s="99"/>
      <c r="O80" s="99"/>
      <c r="P80" s="100"/>
    </row>
    <row r="81" spans="2:16" x14ac:dyDescent="0.3">
      <c r="B81" s="108">
        <v>75</v>
      </c>
      <c r="C81" s="104"/>
      <c r="D81" s="105"/>
      <c r="E81" s="105"/>
      <c r="F81" s="105"/>
      <c r="G81" s="105"/>
      <c r="H81" s="194"/>
      <c r="I81" s="195"/>
      <c r="J81" s="195"/>
      <c r="K81" s="97"/>
      <c r="L81" s="98"/>
      <c r="M81" s="98"/>
      <c r="N81" s="98"/>
      <c r="O81" s="98"/>
      <c r="P81" s="100"/>
    </row>
    <row r="82" spans="2:16" x14ac:dyDescent="0.3">
      <c r="B82" s="108">
        <v>76</v>
      </c>
      <c r="C82" s="104"/>
      <c r="D82" s="105"/>
      <c r="E82" s="105"/>
      <c r="F82" s="105"/>
      <c r="G82" s="105"/>
      <c r="H82" s="194"/>
      <c r="I82" s="195"/>
      <c r="J82" s="195"/>
      <c r="K82" s="97"/>
      <c r="L82" s="98"/>
      <c r="M82" s="99"/>
      <c r="N82" s="99"/>
      <c r="O82" s="99"/>
      <c r="P82" s="100"/>
    </row>
    <row r="83" spans="2:16" x14ac:dyDescent="0.3">
      <c r="B83" s="108">
        <v>77</v>
      </c>
      <c r="C83" s="104"/>
      <c r="D83" s="105"/>
      <c r="E83" s="105"/>
      <c r="F83" s="105"/>
      <c r="G83" s="105"/>
      <c r="H83" s="194"/>
      <c r="I83" s="195"/>
      <c r="J83" s="195"/>
      <c r="K83" s="97"/>
      <c r="L83" s="98"/>
      <c r="M83" s="99"/>
      <c r="N83" s="99"/>
      <c r="O83" s="99"/>
      <c r="P83" s="100"/>
    </row>
    <row r="84" spans="2:16" x14ac:dyDescent="0.3">
      <c r="B84" s="108">
        <v>78</v>
      </c>
      <c r="C84" s="104"/>
      <c r="D84" s="105"/>
      <c r="E84" s="105"/>
      <c r="F84" s="105"/>
      <c r="G84" s="105"/>
      <c r="H84" s="194"/>
      <c r="I84" s="195"/>
      <c r="J84" s="195"/>
      <c r="K84" s="97"/>
      <c r="L84" s="98"/>
      <c r="M84" s="98"/>
      <c r="N84" s="98"/>
      <c r="O84" s="98"/>
      <c r="P84" s="100"/>
    </row>
    <row r="85" spans="2:16" x14ac:dyDescent="0.3">
      <c r="B85" s="108">
        <v>79</v>
      </c>
      <c r="C85" s="104"/>
      <c r="D85" s="105"/>
      <c r="E85" s="105"/>
      <c r="F85" s="105"/>
      <c r="G85" s="105"/>
      <c r="H85" s="194"/>
      <c r="I85" s="195"/>
      <c r="J85" s="195"/>
      <c r="K85" s="97"/>
      <c r="L85" s="98"/>
      <c r="M85" s="99"/>
      <c r="N85" s="99"/>
      <c r="O85" s="99"/>
      <c r="P85" s="100"/>
    </row>
    <row r="86" spans="2:16" x14ac:dyDescent="0.3">
      <c r="B86" s="108">
        <v>80</v>
      </c>
      <c r="C86" s="104"/>
      <c r="D86" s="105"/>
      <c r="E86" s="105"/>
      <c r="F86" s="105"/>
      <c r="G86" s="105"/>
      <c r="H86" s="194"/>
      <c r="I86" s="195"/>
      <c r="J86" s="195"/>
      <c r="K86" s="97"/>
      <c r="L86" s="98"/>
      <c r="M86" s="99"/>
      <c r="N86" s="99"/>
      <c r="O86" s="99"/>
      <c r="P86" s="100"/>
    </row>
    <row r="87" spans="2:16" x14ac:dyDescent="0.3">
      <c r="B87" s="108">
        <v>81</v>
      </c>
      <c r="C87" s="104"/>
      <c r="D87" s="105"/>
      <c r="E87" s="105"/>
      <c r="F87" s="105"/>
      <c r="G87" s="105"/>
      <c r="H87" s="194"/>
      <c r="I87" s="195"/>
      <c r="J87" s="195"/>
      <c r="K87" s="97"/>
      <c r="L87" s="98"/>
      <c r="M87" s="98"/>
      <c r="N87" s="98"/>
      <c r="O87" s="98"/>
      <c r="P87" s="100"/>
    </row>
    <row r="88" spans="2:16" x14ac:dyDescent="0.3">
      <c r="B88" s="108">
        <v>82</v>
      </c>
      <c r="C88" s="104"/>
      <c r="D88" s="105"/>
      <c r="E88" s="105"/>
      <c r="F88" s="105"/>
      <c r="G88" s="105"/>
      <c r="H88" s="194"/>
      <c r="I88" s="195"/>
      <c r="J88" s="195"/>
      <c r="K88" s="97"/>
      <c r="L88" s="98"/>
      <c r="M88" s="99"/>
      <c r="N88" s="99"/>
      <c r="O88" s="99"/>
      <c r="P88" s="100"/>
    </row>
    <row r="89" spans="2:16" x14ac:dyDescent="0.3">
      <c r="B89" s="108">
        <v>83</v>
      </c>
      <c r="C89" s="104"/>
      <c r="D89" s="105"/>
      <c r="E89" s="105"/>
      <c r="F89" s="105"/>
      <c r="G89" s="105"/>
      <c r="H89" s="194"/>
      <c r="I89" s="195"/>
      <c r="J89" s="195"/>
      <c r="K89" s="97"/>
      <c r="L89" s="98"/>
      <c r="M89" s="99"/>
      <c r="N89" s="99"/>
      <c r="O89" s="99"/>
      <c r="P89" s="100"/>
    </row>
    <row r="90" spans="2:16" x14ac:dyDescent="0.3">
      <c r="B90" s="108">
        <v>84</v>
      </c>
      <c r="C90" s="104"/>
      <c r="D90" s="105"/>
      <c r="E90" s="105"/>
      <c r="F90" s="105"/>
      <c r="G90" s="105"/>
      <c r="H90" s="194"/>
      <c r="I90" s="195"/>
      <c r="J90" s="195"/>
      <c r="K90" s="97"/>
      <c r="L90" s="98"/>
      <c r="M90" s="98"/>
      <c r="N90" s="98"/>
      <c r="O90" s="98"/>
      <c r="P90" s="100"/>
    </row>
    <row r="91" spans="2:16" x14ac:dyDescent="0.3">
      <c r="B91" s="108">
        <v>85</v>
      </c>
      <c r="C91" s="104"/>
      <c r="D91" s="105"/>
      <c r="E91" s="105"/>
      <c r="F91" s="105"/>
      <c r="G91" s="105"/>
      <c r="H91" s="194"/>
      <c r="I91" s="195"/>
      <c r="J91" s="195"/>
      <c r="K91" s="97"/>
      <c r="L91" s="98"/>
      <c r="M91" s="99"/>
      <c r="N91" s="99"/>
      <c r="O91" s="99"/>
      <c r="P91" s="100"/>
    </row>
    <row r="92" spans="2:16" x14ac:dyDescent="0.3">
      <c r="B92" s="108">
        <v>86</v>
      </c>
      <c r="C92" s="104"/>
      <c r="D92" s="105"/>
      <c r="E92" s="105"/>
      <c r="F92" s="105"/>
      <c r="G92" s="105"/>
      <c r="H92" s="194"/>
      <c r="I92" s="195"/>
      <c r="J92" s="195"/>
      <c r="K92" s="97"/>
      <c r="L92" s="98"/>
      <c r="M92" s="99"/>
      <c r="N92" s="99"/>
      <c r="O92" s="99"/>
      <c r="P92" s="100"/>
    </row>
    <row r="93" spans="2:16" x14ac:dyDescent="0.3">
      <c r="B93" s="108">
        <v>87</v>
      </c>
      <c r="C93" s="104"/>
      <c r="D93" s="105"/>
      <c r="E93" s="105"/>
      <c r="F93" s="105"/>
      <c r="G93" s="105"/>
      <c r="H93" s="194"/>
      <c r="I93" s="195"/>
      <c r="J93" s="195"/>
      <c r="K93" s="97"/>
      <c r="L93" s="98"/>
      <c r="M93" s="98"/>
      <c r="N93" s="98"/>
      <c r="O93" s="98"/>
      <c r="P93" s="100"/>
    </row>
    <row r="94" spans="2:16" x14ac:dyDescent="0.3">
      <c r="B94" s="108">
        <v>88</v>
      </c>
      <c r="C94" s="104"/>
      <c r="D94" s="105"/>
      <c r="E94" s="105"/>
      <c r="F94" s="105"/>
      <c r="G94" s="105"/>
      <c r="H94" s="194"/>
      <c r="I94" s="195"/>
      <c r="J94" s="195"/>
      <c r="K94" s="97"/>
      <c r="L94" s="98"/>
      <c r="M94" s="99"/>
      <c r="N94" s="99"/>
      <c r="O94" s="99"/>
      <c r="P94" s="100"/>
    </row>
    <row r="95" spans="2:16" x14ac:dyDescent="0.3">
      <c r="B95" s="108">
        <v>89</v>
      </c>
      <c r="C95" s="104"/>
      <c r="D95" s="105"/>
      <c r="E95" s="105"/>
      <c r="F95" s="105"/>
      <c r="G95" s="105"/>
      <c r="H95" s="194"/>
      <c r="I95" s="195"/>
      <c r="J95" s="195"/>
      <c r="K95" s="97"/>
      <c r="L95" s="98"/>
      <c r="M95" s="99"/>
      <c r="N95" s="99"/>
      <c r="O95" s="99"/>
      <c r="P95" s="100"/>
    </row>
    <row r="96" spans="2:16" x14ac:dyDescent="0.3">
      <c r="B96" s="108">
        <v>90</v>
      </c>
      <c r="C96" s="104"/>
      <c r="D96" s="105"/>
      <c r="E96" s="105"/>
      <c r="F96" s="105"/>
      <c r="G96" s="105"/>
      <c r="H96" s="194"/>
      <c r="I96" s="195"/>
      <c r="J96" s="195"/>
      <c r="K96" s="97"/>
      <c r="L96" s="98"/>
      <c r="M96" s="98"/>
      <c r="N96" s="98"/>
      <c r="O96" s="98"/>
      <c r="P96" s="100"/>
    </row>
    <row r="97" spans="2:16" x14ac:dyDescent="0.3">
      <c r="B97" s="108">
        <v>91</v>
      </c>
      <c r="C97" s="104"/>
      <c r="D97" s="105"/>
      <c r="E97" s="105"/>
      <c r="F97" s="105"/>
      <c r="G97" s="105"/>
      <c r="H97" s="194"/>
      <c r="I97" s="195"/>
      <c r="J97" s="195"/>
      <c r="K97" s="97"/>
      <c r="L97" s="98"/>
      <c r="M97" s="99"/>
      <c r="N97" s="99"/>
      <c r="O97" s="99"/>
      <c r="P97" s="100"/>
    </row>
    <row r="98" spans="2:16" x14ac:dyDescent="0.3">
      <c r="B98" s="108">
        <v>92</v>
      </c>
      <c r="C98" s="104"/>
      <c r="D98" s="105"/>
      <c r="E98" s="105"/>
      <c r="F98" s="105"/>
      <c r="G98" s="105"/>
      <c r="H98" s="194"/>
      <c r="I98" s="195"/>
      <c r="J98" s="195"/>
      <c r="K98" s="97"/>
      <c r="L98" s="98"/>
      <c r="M98" s="99"/>
      <c r="N98" s="99"/>
      <c r="O98" s="99"/>
      <c r="P98" s="100"/>
    </row>
    <row r="99" spans="2:16" x14ac:dyDescent="0.3">
      <c r="B99" s="108">
        <v>93</v>
      </c>
      <c r="C99" s="104"/>
      <c r="D99" s="105"/>
      <c r="E99" s="105"/>
      <c r="F99" s="105"/>
      <c r="G99" s="105"/>
      <c r="H99" s="194"/>
      <c r="I99" s="195"/>
      <c r="J99" s="195"/>
      <c r="K99" s="97"/>
      <c r="L99" s="98"/>
      <c r="M99" s="98"/>
      <c r="N99" s="98"/>
      <c r="O99" s="98"/>
      <c r="P99" s="100"/>
    </row>
    <row r="100" spans="2:16" x14ac:dyDescent="0.3">
      <c r="B100" s="108">
        <v>94</v>
      </c>
      <c r="C100" s="104"/>
      <c r="D100" s="105"/>
      <c r="E100" s="105"/>
      <c r="F100" s="105"/>
      <c r="G100" s="105"/>
      <c r="H100" s="194"/>
      <c r="I100" s="195"/>
      <c r="J100" s="195"/>
      <c r="K100" s="97"/>
      <c r="L100" s="98"/>
      <c r="M100" s="99"/>
      <c r="N100" s="99"/>
      <c r="O100" s="99"/>
      <c r="P100" s="100"/>
    </row>
    <row r="101" spans="2:16" x14ac:dyDescent="0.3">
      <c r="B101" s="108">
        <v>95</v>
      </c>
      <c r="C101" s="104"/>
      <c r="D101" s="105"/>
      <c r="E101" s="105"/>
      <c r="F101" s="105"/>
      <c r="G101" s="105"/>
      <c r="H101" s="194"/>
      <c r="I101" s="195"/>
      <c r="J101" s="195"/>
      <c r="K101" s="97"/>
      <c r="L101" s="98"/>
      <c r="M101" s="99"/>
      <c r="N101" s="99"/>
      <c r="O101" s="99"/>
      <c r="P101" s="100"/>
    </row>
    <row r="102" spans="2:16" x14ac:dyDescent="0.3">
      <c r="B102" s="108">
        <v>96</v>
      </c>
      <c r="C102" s="104"/>
      <c r="D102" s="105"/>
      <c r="E102" s="105"/>
      <c r="F102" s="105"/>
      <c r="G102" s="105"/>
      <c r="H102" s="194"/>
      <c r="I102" s="195"/>
      <c r="J102" s="195"/>
      <c r="K102" s="97"/>
      <c r="L102" s="98"/>
      <c r="M102" s="98"/>
      <c r="N102" s="98"/>
      <c r="O102" s="98"/>
      <c r="P102" s="100"/>
    </row>
    <row r="103" spans="2:16" x14ac:dyDescent="0.3">
      <c r="B103" s="108">
        <v>97</v>
      </c>
      <c r="C103" s="104"/>
      <c r="D103" s="105"/>
      <c r="E103" s="105"/>
      <c r="F103" s="105"/>
      <c r="G103" s="105"/>
      <c r="H103" s="194"/>
      <c r="I103" s="195"/>
      <c r="J103" s="195"/>
      <c r="K103" s="97"/>
      <c r="L103" s="98"/>
      <c r="M103" s="99"/>
      <c r="N103" s="99"/>
      <c r="O103" s="99"/>
      <c r="P103" s="100"/>
    </row>
    <row r="104" spans="2:16" x14ac:dyDescent="0.3">
      <c r="B104" s="108">
        <v>98</v>
      </c>
      <c r="C104" s="104"/>
      <c r="D104" s="105"/>
      <c r="E104" s="105"/>
      <c r="F104" s="105"/>
      <c r="G104" s="105"/>
      <c r="H104" s="194"/>
      <c r="I104" s="195"/>
      <c r="J104" s="195"/>
      <c r="K104" s="97"/>
      <c r="L104" s="98"/>
      <c r="M104" s="99"/>
      <c r="N104" s="99"/>
      <c r="O104" s="99"/>
      <c r="P104" s="100"/>
    </row>
    <row r="105" spans="2:16" x14ac:dyDescent="0.3">
      <c r="B105" s="108">
        <v>99</v>
      </c>
      <c r="C105" s="104"/>
      <c r="D105" s="105"/>
      <c r="E105" s="105"/>
      <c r="F105" s="105"/>
      <c r="G105" s="105"/>
      <c r="H105" s="194"/>
      <c r="I105" s="195"/>
      <c r="J105" s="195"/>
      <c r="K105" s="97"/>
      <c r="L105" s="98"/>
      <c r="M105" s="98"/>
      <c r="N105" s="98"/>
      <c r="O105" s="98"/>
      <c r="P105" s="100"/>
    </row>
    <row r="106" spans="2:16" x14ac:dyDescent="0.3">
      <c r="B106" s="108">
        <v>100</v>
      </c>
      <c r="C106" s="104"/>
      <c r="D106" s="105"/>
      <c r="E106" s="105"/>
      <c r="F106" s="105"/>
      <c r="G106" s="105"/>
      <c r="H106" s="194"/>
      <c r="I106" s="195"/>
      <c r="J106" s="195"/>
      <c r="K106" s="97"/>
      <c r="L106" s="98"/>
      <c r="M106" s="99"/>
      <c r="N106" s="99"/>
      <c r="O106" s="99"/>
      <c r="P106" s="100"/>
    </row>
    <row r="107" spans="2:16" x14ac:dyDescent="0.3">
      <c r="B107" s="108">
        <v>101</v>
      </c>
      <c r="C107" s="104"/>
      <c r="D107" s="105"/>
      <c r="E107" s="105"/>
      <c r="F107" s="105"/>
      <c r="G107" s="105"/>
      <c r="H107" s="194"/>
      <c r="I107" s="195"/>
      <c r="J107" s="195"/>
      <c r="K107" s="97"/>
      <c r="L107" s="98"/>
      <c r="M107" s="99"/>
      <c r="N107" s="99"/>
      <c r="O107" s="99"/>
      <c r="P107" s="100"/>
    </row>
    <row r="108" spans="2:16" x14ac:dyDescent="0.3">
      <c r="B108" s="108">
        <v>102</v>
      </c>
      <c r="C108" s="104"/>
      <c r="D108" s="105"/>
      <c r="E108" s="105"/>
      <c r="F108" s="105"/>
      <c r="G108" s="105"/>
      <c r="H108" s="194"/>
      <c r="I108" s="195"/>
      <c r="J108" s="195"/>
      <c r="K108" s="97"/>
      <c r="L108" s="98"/>
      <c r="M108" s="98"/>
      <c r="N108" s="98"/>
      <c r="O108" s="98"/>
      <c r="P108" s="100"/>
    </row>
    <row r="109" spans="2:16" x14ac:dyDescent="0.3">
      <c r="B109" s="108">
        <v>103</v>
      </c>
      <c r="C109" s="104"/>
      <c r="D109" s="105"/>
      <c r="E109" s="105"/>
      <c r="F109" s="105"/>
      <c r="G109" s="105"/>
      <c r="H109" s="194"/>
      <c r="I109" s="195"/>
      <c r="J109" s="195"/>
      <c r="K109" s="97"/>
      <c r="L109" s="98"/>
      <c r="M109" s="99"/>
      <c r="N109" s="99"/>
      <c r="O109" s="99"/>
      <c r="P109" s="100"/>
    </row>
    <row r="110" spans="2:16" x14ac:dyDescent="0.3">
      <c r="B110" s="108">
        <v>104</v>
      </c>
      <c r="C110" s="104"/>
      <c r="D110" s="105"/>
      <c r="E110" s="105"/>
      <c r="F110" s="105"/>
      <c r="G110" s="105"/>
      <c r="H110" s="194"/>
      <c r="I110" s="195"/>
      <c r="J110" s="195"/>
      <c r="K110" s="97"/>
      <c r="L110" s="98"/>
      <c r="M110" s="99"/>
      <c r="N110" s="99"/>
      <c r="O110" s="99"/>
      <c r="P110" s="100"/>
    </row>
    <row r="111" spans="2:16" x14ac:dyDescent="0.3">
      <c r="B111" s="108">
        <v>105</v>
      </c>
      <c r="C111" s="104"/>
      <c r="D111" s="105"/>
      <c r="E111" s="105"/>
      <c r="F111" s="105"/>
      <c r="G111" s="105"/>
      <c r="H111" s="194"/>
      <c r="I111" s="195"/>
      <c r="J111" s="195"/>
      <c r="K111" s="97"/>
      <c r="L111" s="98"/>
      <c r="M111" s="98"/>
      <c r="N111" s="98"/>
      <c r="O111" s="98"/>
      <c r="P111" s="100"/>
    </row>
    <row r="112" spans="2:16" x14ac:dyDescent="0.3">
      <c r="B112" s="108">
        <v>106</v>
      </c>
      <c r="C112" s="104"/>
      <c r="D112" s="105"/>
      <c r="E112" s="105"/>
      <c r="F112" s="105"/>
      <c r="G112" s="105"/>
      <c r="H112" s="194"/>
      <c r="I112" s="195"/>
      <c r="J112" s="195"/>
      <c r="K112" s="97"/>
      <c r="L112" s="98"/>
      <c r="M112" s="99"/>
      <c r="N112" s="99"/>
      <c r="O112" s="99"/>
      <c r="P112" s="100"/>
    </row>
    <row r="113" spans="2:16" x14ac:dyDescent="0.3">
      <c r="B113" s="108">
        <v>107</v>
      </c>
      <c r="C113" s="104"/>
      <c r="D113" s="105"/>
      <c r="E113" s="105"/>
      <c r="F113" s="105"/>
      <c r="G113" s="105"/>
      <c r="H113" s="194"/>
      <c r="I113" s="195"/>
      <c r="J113" s="195"/>
      <c r="K113" s="97"/>
      <c r="L113" s="98"/>
      <c r="M113" s="99"/>
      <c r="N113" s="99"/>
      <c r="O113" s="99"/>
      <c r="P113" s="100"/>
    </row>
    <row r="114" spans="2:16" x14ac:dyDescent="0.3">
      <c r="B114" s="108">
        <v>108</v>
      </c>
      <c r="C114" s="104"/>
      <c r="D114" s="105"/>
      <c r="E114" s="105"/>
      <c r="F114" s="105"/>
      <c r="G114" s="105"/>
      <c r="H114" s="194"/>
      <c r="I114" s="195"/>
      <c r="J114" s="195"/>
      <c r="K114" s="97"/>
      <c r="L114" s="98"/>
      <c r="M114" s="98"/>
      <c r="N114" s="98"/>
      <c r="O114" s="98"/>
      <c r="P114" s="100"/>
    </row>
    <row r="115" spans="2:16" x14ac:dyDescent="0.3">
      <c r="B115" s="108">
        <v>109</v>
      </c>
      <c r="C115" s="104"/>
      <c r="D115" s="105"/>
      <c r="E115" s="105"/>
      <c r="F115" s="105"/>
      <c r="G115" s="105"/>
      <c r="H115" s="194"/>
      <c r="I115" s="195"/>
      <c r="J115" s="195"/>
      <c r="K115" s="97"/>
      <c r="L115" s="98"/>
      <c r="M115" s="99"/>
      <c r="N115" s="99"/>
      <c r="O115" s="99"/>
      <c r="P115" s="100"/>
    </row>
    <row r="116" spans="2:16" x14ac:dyDescent="0.3">
      <c r="B116" s="108">
        <v>110</v>
      </c>
      <c r="C116" s="104"/>
      <c r="D116" s="105"/>
      <c r="E116" s="105"/>
      <c r="F116" s="105"/>
      <c r="G116" s="105"/>
      <c r="H116" s="194"/>
      <c r="I116" s="195"/>
      <c r="J116" s="195"/>
      <c r="K116" s="97"/>
      <c r="L116" s="98"/>
      <c r="M116" s="99"/>
      <c r="N116" s="99"/>
      <c r="O116" s="99"/>
      <c r="P116" s="100"/>
    </row>
    <row r="117" spans="2:16" x14ac:dyDescent="0.3">
      <c r="B117" s="108">
        <v>111</v>
      </c>
      <c r="C117" s="104"/>
      <c r="D117" s="105"/>
      <c r="E117" s="105"/>
      <c r="F117" s="105"/>
      <c r="G117" s="105"/>
      <c r="H117" s="194"/>
      <c r="I117" s="195"/>
      <c r="J117" s="195"/>
      <c r="K117" s="97"/>
      <c r="L117" s="98"/>
      <c r="M117" s="98"/>
      <c r="N117" s="98"/>
      <c r="O117" s="98"/>
      <c r="P117" s="100"/>
    </row>
    <row r="118" spans="2:16" x14ac:dyDescent="0.3">
      <c r="B118" s="108">
        <v>112</v>
      </c>
      <c r="C118" s="104"/>
      <c r="D118" s="105"/>
      <c r="E118" s="105"/>
      <c r="F118" s="105"/>
      <c r="G118" s="105"/>
      <c r="H118" s="194"/>
      <c r="I118" s="195"/>
      <c r="J118" s="195"/>
      <c r="K118" s="97"/>
      <c r="L118" s="98"/>
      <c r="M118" s="99"/>
      <c r="N118" s="99"/>
      <c r="O118" s="99"/>
      <c r="P118" s="100"/>
    </row>
    <row r="119" spans="2:16" x14ac:dyDescent="0.3">
      <c r="B119" s="108">
        <v>113</v>
      </c>
      <c r="C119" s="104"/>
      <c r="D119" s="105"/>
      <c r="E119" s="105"/>
      <c r="F119" s="105"/>
      <c r="G119" s="105"/>
      <c r="H119" s="194"/>
      <c r="I119" s="195"/>
      <c r="J119" s="195"/>
      <c r="K119" s="97"/>
      <c r="L119" s="98"/>
      <c r="M119" s="99"/>
      <c r="N119" s="99"/>
      <c r="O119" s="99"/>
      <c r="P119" s="100"/>
    </row>
    <row r="120" spans="2:16" x14ac:dyDescent="0.3">
      <c r="B120" s="108">
        <v>114</v>
      </c>
      <c r="C120" s="104"/>
      <c r="D120" s="105"/>
      <c r="E120" s="105"/>
      <c r="F120" s="105"/>
      <c r="G120" s="105"/>
      <c r="H120" s="194"/>
      <c r="I120" s="195"/>
      <c r="J120" s="195"/>
      <c r="K120" s="97"/>
      <c r="L120" s="98"/>
      <c r="M120" s="98"/>
      <c r="N120" s="98"/>
      <c r="O120" s="98"/>
      <c r="P120" s="100"/>
    </row>
    <row r="121" spans="2:16" x14ac:dyDescent="0.3">
      <c r="B121" s="108">
        <v>115</v>
      </c>
      <c r="C121" s="104"/>
      <c r="D121" s="105"/>
      <c r="E121" s="105"/>
      <c r="F121" s="105"/>
      <c r="G121" s="105"/>
      <c r="H121" s="194"/>
      <c r="I121" s="195"/>
      <c r="J121" s="195"/>
      <c r="K121" s="97"/>
      <c r="L121" s="98"/>
      <c r="M121" s="99"/>
      <c r="N121" s="99"/>
      <c r="O121" s="99"/>
      <c r="P121" s="100"/>
    </row>
    <row r="122" spans="2:16" x14ac:dyDescent="0.3">
      <c r="B122" s="108">
        <v>116</v>
      </c>
      <c r="C122" s="104"/>
      <c r="D122" s="105"/>
      <c r="E122" s="105"/>
      <c r="F122" s="105"/>
      <c r="G122" s="105"/>
      <c r="H122" s="194"/>
      <c r="I122" s="195"/>
      <c r="J122" s="195"/>
      <c r="K122" s="97"/>
      <c r="L122" s="98"/>
      <c r="M122" s="99"/>
      <c r="N122" s="99"/>
      <c r="O122" s="99"/>
      <c r="P122" s="100"/>
    </row>
    <row r="123" spans="2:16" x14ac:dyDescent="0.3">
      <c r="B123" s="108">
        <v>117</v>
      </c>
      <c r="C123" s="104"/>
      <c r="D123" s="105"/>
      <c r="E123" s="105"/>
      <c r="F123" s="105"/>
      <c r="G123" s="105"/>
      <c r="H123" s="194"/>
      <c r="I123" s="195"/>
      <c r="J123" s="195"/>
      <c r="K123" s="97"/>
      <c r="L123" s="98"/>
      <c r="M123" s="98"/>
      <c r="N123" s="98"/>
      <c r="O123" s="98"/>
      <c r="P123" s="100"/>
    </row>
    <row r="124" spans="2:16" x14ac:dyDescent="0.3">
      <c r="B124" s="108">
        <v>118</v>
      </c>
      <c r="C124" s="104"/>
      <c r="D124" s="105"/>
      <c r="E124" s="105"/>
      <c r="F124" s="105"/>
      <c r="G124" s="105"/>
      <c r="H124" s="194"/>
      <c r="I124" s="195"/>
      <c r="J124" s="195"/>
      <c r="K124" s="97"/>
      <c r="L124" s="98"/>
      <c r="M124" s="99"/>
      <c r="N124" s="99"/>
      <c r="O124" s="99"/>
      <c r="P124" s="100"/>
    </row>
    <row r="125" spans="2:16" x14ac:dyDescent="0.3">
      <c r="B125" s="108">
        <v>119</v>
      </c>
      <c r="C125" s="104"/>
      <c r="D125" s="105"/>
      <c r="E125" s="105"/>
      <c r="F125" s="105"/>
      <c r="G125" s="105"/>
      <c r="H125" s="194"/>
      <c r="I125" s="195"/>
      <c r="J125" s="195"/>
      <c r="K125" s="97"/>
      <c r="L125" s="98"/>
      <c r="M125" s="99"/>
      <c r="N125" s="99"/>
      <c r="O125" s="99"/>
      <c r="P125" s="100"/>
    </row>
    <row r="126" spans="2:16" x14ac:dyDescent="0.3">
      <c r="B126" s="108">
        <v>120</v>
      </c>
      <c r="C126" s="104"/>
      <c r="D126" s="105"/>
      <c r="E126" s="105"/>
      <c r="F126" s="105"/>
      <c r="G126" s="105"/>
      <c r="H126" s="194"/>
      <c r="I126" s="195"/>
      <c r="J126" s="195"/>
      <c r="K126" s="97"/>
      <c r="L126" s="98"/>
      <c r="M126" s="98"/>
      <c r="N126" s="98"/>
      <c r="O126" s="98"/>
      <c r="P126" s="100"/>
    </row>
    <row r="127" spans="2:16" x14ac:dyDescent="0.3">
      <c r="B127" s="108">
        <v>121</v>
      </c>
      <c r="C127" s="104"/>
      <c r="D127" s="105"/>
      <c r="E127" s="105"/>
      <c r="F127" s="105"/>
      <c r="G127" s="105"/>
      <c r="H127" s="194"/>
      <c r="I127" s="195"/>
      <c r="J127" s="195"/>
      <c r="K127" s="97"/>
      <c r="L127" s="98"/>
      <c r="M127" s="99"/>
      <c r="N127" s="99"/>
      <c r="O127" s="99"/>
      <c r="P127" s="100"/>
    </row>
    <row r="128" spans="2:16" x14ac:dyDescent="0.3">
      <c r="B128" s="108">
        <v>122</v>
      </c>
      <c r="C128" s="104"/>
      <c r="D128" s="105"/>
      <c r="E128" s="105"/>
      <c r="F128" s="105"/>
      <c r="G128" s="105"/>
      <c r="H128" s="194"/>
      <c r="I128" s="195"/>
      <c r="J128" s="195"/>
      <c r="K128" s="97"/>
      <c r="L128" s="98"/>
      <c r="M128" s="99"/>
      <c r="N128" s="99"/>
      <c r="O128" s="99"/>
      <c r="P128" s="100"/>
    </row>
    <row r="129" spans="2:16" x14ac:dyDescent="0.3">
      <c r="B129" s="108">
        <v>123</v>
      </c>
      <c r="C129" s="104"/>
      <c r="D129" s="105"/>
      <c r="E129" s="105"/>
      <c r="F129" s="105"/>
      <c r="G129" s="105"/>
      <c r="H129" s="194"/>
      <c r="I129" s="195"/>
      <c r="J129" s="195"/>
      <c r="K129" s="97"/>
      <c r="L129" s="98"/>
      <c r="M129" s="98"/>
      <c r="N129" s="98"/>
      <c r="O129" s="98"/>
      <c r="P129" s="100"/>
    </row>
    <row r="130" spans="2:16" x14ac:dyDescent="0.3">
      <c r="B130" s="108">
        <v>124</v>
      </c>
      <c r="C130" s="104"/>
      <c r="D130" s="105"/>
      <c r="E130" s="105"/>
      <c r="F130" s="105"/>
      <c r="G130" s="105"/>
      <c r="H130" s="194"/>
      <c r="I130" s="195"/>
      <c r="J130" s="195"/>
      <c r="K130" s="97"/>
      <c r="L130" s="98"/>
      <c r="M130" s="99"/>
      <c r="N130" s="99"/>
      <c r="O130" s="99"/>
      <c r="P130" s="100"/>
    </row>
    <row r="131" spans="2:16" x14ac:dyDescent="0.3">
      <c r="B131" s="108">
        <v>125</v>
      </c>
      <c r="C131" s="104"/>
      <c r="D131" s="105"/>
      <c r="E131" s="105"/>
      <c r="F131" s="105"/>
      <c r="G131" s="105"/>
      <c r="H131" s="194"/>
      <c r="I131" s="195"/>
      <c r="J131" s="195"/>
      <c r="K131" s="97"/>
      <c r="L131" s="98"/>
      <c r="M131" s="99"/>
      <c r="N131" s="99"/>
      <c r="O131" s="99"/>
      <c r="P131" s="100"/>
    </row>
    <row r="132" spans="2:16" x14ac:dyDescent="0.3">
      <c r="B132" s="108">
        <v>126</v>
      </c>
      <c r="C132" s="104"/>
      <c r="D132" s="105"/>
      <c r="E132" s="105"/>
      <c r="F132" s="105"/>
      <c r="G132" s="105"/>
      <c r="H132" s="194"/>
      <c r="I132" s="195"/>
      <c r="J132" s="195"/>
      <c r="K132" s="97"/>
      <c r="L132" s="98"/>
      <c r="M132" s="98"/>
      <c r="N132" s="98"/>
      <c r="O132" s="98"/>
      <c r="P132" s="100"/>
    </row>
    <row r="133" spans="2:16" x14ac:dyDescent="0.3">
      <c r="B133" s="108">
        <v>127</v>
      </c>
      <c r="C133" s="104"/>
      <c r="D133" s="105"/>
      <c r="E133" s="105"/>
      <c r="F133" s="105"/>
      <c r="G133" s="105"/>
      <c r="H133" s="194"/>
      <c r="I133" s="195"/>
      <c r="J133" s="195"/>
      <c r="K133" s="97"/>
      <c r="L133" s="98"/>
      <c r="M133" s="99"/>
      <c r="N133" s="99"/>
      <c r="O133" s="99"/>
      <c r="P133" s="100"/>
    </row>
    <row r="134" spans="2:16" x14ac:dyDescent="0.3">
      <c r="B134" s="108">
        <v>128</v>
      </c>
      <c r="C134" s="104"/>
      <c r="D134" s="105"/>
      <c r="E134" s="105"/>
      <c r="F134" s="105"/>
      <c r="G134" s="105"/>
      <c r="H134" s="194"/>
      <c r="I134" s="195"/>
      <c r="J134" s="195"/>
      <c r="K134" s="97"/>
      <c r="L134" s="98"/>
      <c r="M134" s="99"/>
      <c r="N134" s="99"/>
      <c r="O134" s="99"/>
      <c r="P134" s="100"/>
    </row>
    <row r="135" spans="2:16" x14ac:dyDescent="0.3">
      <c r="B135" s="108">
        <v>129</v>
      </c>
      <c r="C135" s="104"/>
      <c r="D135" s="105"/>
      <c r="E135" s="105"/>
      <c r="F135" s="105"/>
      <c r="G135" s="105"/>
      <c r="H135" s="194"/>
      <c r="I135" s="195"/>
      <c r="J135" s="195"/>
      <c r="K135" s="97"/>
      <c r="L135" s="98"/>
      <c r="M135" s="98"/>
      <c r="N135" s="98"/>
      <c r="O135" s="98"/>
      <c r="P135" s="100"/>
    </row>
    <row r="136" spans="2:16" x14ac:dyDescent="0.3">
      <c r="B136" s="108">
        <v>130</v>
      </c>
      <c r="C136" s="104"/>
      <c r="D136" s="105"/>
      <c r="E136" s="105"/>
      <c r="F136" s="105"/>
      <c r="G136" s="105"/>
      <c r="H136" s="194"/>
      <c r="I136" s="195"/>
      <c r="J136" s="195"/>
      <c r="K136" s="97"/>
      <c r="L136" s="98"/>
      <c r="M136" s="99"/>
      <c r="N136" s="99"/>
      <c r="O136" s="99"/>
      <c r="P136" s="100"/>
    </row>
    <row r="137" spans="2:16" x14ac:dyDescent="0.3">
      <c r="B137" s="108">
        <v>131</v>
      </c>
      <c r="C137" s="104"/>
      <c r="D137" s="105"/>
      <c r="E137" s="105"/>
      <c r="F137" s="105"/>
      <c r="G137" s="105"/>
      <c r="H137" s="194"/>
      <c r="I137" s="195"/>
      <c r="J137" s="195"/>
      <c r="K137" s="97"/>
      <c r="L137" s="98"/>
      <c r="M137" s="99"/>
      <c r="N137" s="99"/>
      <c r="O137" s="99"/>
      <c r="P137" s="100"/>
    </row>
    <row r="138" spans="2:16" x14ac:dyDescent="0.3">
      <c r="B138" s="108">
        <v>132</v>
      </c>
      <c r="C138" s="104"/>
      <c r="D138" s="105"/>
      <c r="E138" s="105"/>
      <c r="F138" s="105"/>
      <c r="G138" s="105"/>
      <c r="H138" s="194"/>
      <c r="I138" s="195"/>
      <c r="J138" s="195"/>
      <c r="K138" s="97"/>
      <c r="L138" s="98"/>
      <c r="M138" s="98"/>
      <c r="N138" s="98"/>
      <c r="O138" s="98"/>
      <c r="P138" s="100"/>
    </row>
    <row r="139" spans="2:16" x14ac:dyDescent="0.3">
      <c r="B139" s="108">
        <v>133</v>
      </c>
      <c r="C139" s="104"/>
      <c r="D139" s="105"/>
      <c r="E139" s="105"/>
      <c r="F139" s="105"/>
      <c r="G139" s="105"/>
      <c r="H139" s="194"/>
      <c r="I139" s="195"/>
      <c r="J139" s="195"/>
      <c r="K139" s="97"/>
      <c r="L139" s="98"/>
      <c r="M139" s="99"/>
      <c r="N139" s="99"/>
      <c r="O139" s="99"/>
      <c r="P139" s="100"/>
    </row>
    <row r="140" spans="2:16" x14ac:dyDescent="0.3">
      <c r="B140" s="108">
        <v>134</v>
      </c>
      <c r="C140" s="104"/>
      <c r="D140" s="105"/>
      <c r="E140" s="105"/>
      <c r="F140" s="105"/>
      <c r="G140" s="105"/>
      <c r="H140" s="194"/>
      <c r="I140" s="195"/>
      <c r="J140" s="195"/>
      <c r="K140" s="97"/>
      <c r="L140" s="98"/>
      <c r="M140" s="99"/>
      <c r="N140" s="99"/>
      <c r="O140" s="99"/>
      <c r="P140" s="100"/>
    </row>
    <row r="141" spans="2:16" x14ac:dyDescent="0.3">
      <c r="B141" s="108">
        <v>135</v>
      </c>
      <c r="C141" s="104"/>
      <c r="D141" s="105"/>
      <c r="E141" s="105"/>
      <c r="F141" s="105"/>
      <c r="G141" s="105"/>
      <c r="H141" s="194"/>
      <c r="I141" s="195"/>
      <c r="J141" s="195"/>
      <c r="K141" s="97"/>
      <c r="L141" s="98"/>
      <c r="M141" s="98"/>
      <c r="N141" s="98"/>
      <c r="O141" s="98"/>
      <c r="P141" s="100"/>
    </row>
    <row r="142" spans="2:16" x14ac:dyDescent="0.3">
      <c r="B142" s="108">
        <v>136</v>
      </c>
      <c r="C142" s="104"/>
      <c r="D142" s="105"/>
      <c r="E142" s="105"/>
      <c r="F142" s="105"/>
      <c r="G142" s="105"/>
      <c r="H142" s="194"/>
      <c r="I142" s="195"/>
      <c r="J142" s="195"/>
      <c r="K142" s="97"/>
      <c r="L142" s="98"/>
      <c r="M142" s="99"/>
      <c r="N142" s="99"/>
      <c r="O142" s="99"/>
      <c r="P142" s="100"/>
    </row>
    <row r="143" spans="2:16" x14ac:dyDescent="0.3">
      <c r="B143" s="108">
        <v>137</v>
      </c>
      <c r="C143" s="104"/>
      <c r="D143" s="105"/>
      <c r="E143" s="105"/>
      <c r="F143" s="105"/>
      <c r="G143" s="105"/>
      <c r="H143" s="194"/>
      <c r="I143" s="195"/>
      <c r="J143" s="195"/>
      <c r="K143" s="97"/>
      <c r="L143" s="98"/>
      <c r="M143" s="99"/>
      <c r="N143" s="99"/>
      <c r="O143" s="99"/>
      <c r="P143" s="100"/>
    </row>
    <row r="144" spans="2:16" x14ac:dyDescent="0.3">
      <c r="B144" s="108">
        <v>138</v>
      </c>
      <c r="C144" s="104"/>
      <c r="D144" s="105"/>
      <c r="E144" s="105"/>
      <c r="F144" s="105"/>
      <c r="G144" s="105"/>
      <c r="H144" s="194"/>
      <c r="I144" s="195"/>
      <c r="J144" s="195"/>
      <c r="K144" s="97"/>
      <c r="L144" s="98"/>
      <c r="M144" s="98"/>
      <c r="N144" s="98"/>
      <c r="O144" s="98"/>
      <c r="P144" s="100"/>
    </row>
    <row r="145" spans="2:16" x14ac:dyDescent="0.3">
      <c r="B145" s="108">
        <v>139</v>
      </c>
      <c r="C145" s="104"/>
      <c r="D145" s="105"/>
      <c r="E145" s="105"/>
      <c r="F145" s="105"/>
      <c r="G145" s="105"/>
      <c r="H145" s="194"/>
      <c r="I145" s="195"/>
      <c r="J145" s="195"/>
      <c r="K145" s="97"/>
      <c r="L145" s="98"/>
      <c r="M145" s="99"/>
      <c r="N145" s="99"/>
      <c r="O145" s="99"/>
      <c r="P145" s="100"/>
    </row>
    <row r="146" spans="2:16" x14ac:dyDescent="0.3">
      <c r="B146" s="108">
        <v>140</v>
      </c>
      <c r="C146" s="104"/>
      <c r="D146" s="105"/>
      <c r="E146" s="105"/>
      <c r="F146" s="105"/>
      <c r="G146" s="105"/>
      <c r="H146" s="194"/>
      <c r="I146" s="195"/>
      <c r="J146" s="195"/>
      <c r="K146" s="97"/>
      <c r="L146" s="98"/>
      <c r="M146" s="99"/>
      <c r="N146" s="99"/>
      <c r="O146" s="99"/>
      <c r="P146" s="100"/>
    </row>
    <row r="147" spans="2:16" x14ac:dyDescent="0.3">
      <c r="B147" s="108">
        <v>141</v>
      </c>
      <c r="C147" s="104"/>
      <c r="D147" s="105"/>
      <c r="E147" s="105"/>
      <c r="F147" s="105"/>
      <c r="G147" s="105"/>
      <c r="H147" s="194"/>
      <c r="I147" s="195"/>
      <c r="J147" s="195"/>
      <c r="K147" s="97"/>
      <c r="L147" s="98"/>
      <c r="M147" s="98"/>
      <c r="N147" s="98"/>
      <c r="O147" s="98"/>
      <c r="P147" s="100"/>
    </row>
    <row r="148" spans="2:16" x14ac:dyDescent="0.3">
      <c r="B148" s="108">
        <v>142</v>
      </c>
      <c r="C148" s="104"/>
      <c r="D148" s="105"/>
      <c r="E148" s="105"/>
      <c r="F148" s="105"/>
      <c r="G148" s="105"/>
      <c r="H148" s="194"/>
      <c r="I148" s="195"/>
      <c r="J148" s="195"/>
      <c r="K148" s="97"/>
      <c r="L148" s="98"/>
      <c r="M148" s="99"/>
      <c r="N148" s="99"/>
      <c r="O148" s="99"/>
      <c r="P148" s="100"/>
    </row>
    <row r="149" spans="2:16" x14ac:dyDescent="0.3">
      <c r="B149" s="108">
        <v>143</v>
      </c>
      <c r="C149" s="104"/>
      <c r="D149" s="105"/>
      <c r="E149" s="105"/>
      <c r="F149" s="105"/>
      <c r="G149" s="105"/>
      <c r="H149" s="194"/>
      <c r="I149" s="195"/>
      <c r="J149" s="195"/>
      <c r="K149" s="97"/>
      <c r="L149" s="98"/>
      <c r="M149" s="99"/>
      <c r="N149" s="99"/>
      <c r="O149" s="99"/>
      <c r="P149" s="100"/>
    </row>
    <row r="150" spans="2:16" x14ac:dyDescent="0.3">
      <c r="B150" s="108">
        <v>144</v>
      </c>
      <c r="C150" s="104"/>
      <c r="D150" s="105"/>
      <c r="E150" s="105"/>
      <c r="F150" s="105"/>
      <c r="G150" s="105"/>
      <c r="H150" s="194"/>
      <c r="I150" s="195"/>
      <c r="J150" s="195"/>
      <c r="K150" s="97"/>
      <c r="L150" s="98"/>
      <c r="M150" s="98"/>
      <c r="N150" s="98"/>
      <c r="O150" s="98"/>
      <c r="P150" s="100"/>
    </row>
    <row r="151" spans="2:16" x14ac:dyDescent="0.3">
      <c r="B151" s="108">
        <v>145</v>
      </c>
      <c r="C151" s="104"/>
      <c r="D151" s="105"/>
      <c r="E151" s="105"/>
      <c r="F151" s="105"/>
      <c r="G151" s="105"/>
      <c r="H151" s="194"/>
      <c r="I151" s="195"/>
      <c r="J151" s="195"/>
      <c r="K151" s="97"/>
      <c r="L151" s="98"/>
      <c r="M151" s="99"/>
      <c r="N151" s="99"/>
      <c r="O151" s="99"/>
      <c r="P151" s="100"/>
    </row>
    <row r="152" spans="2:16" x14ac:dyDescent="0.3">
      <c r="B152" s="108">
        <v>146</v>
      </c>
      <c r="C152" s="104"/>
      <c r="D152" s="105"/>
      <c r="E152" s="105"/>
      <c r="F152" s="105"/>
      <c r="G152" s="105"/>
      <c r="H152" s="194"/>
      <c r="I152" s="195"/>
      <c r="J152" s="195"/>
      <c r="K152" s="97"/>
      <c r="L152" s="98"/>
      <c r="M152" s="99"/>
      <c r="N152" s="99"/>
      <c r="O152" s="99"/>
      <c r="P152" s="100"/>
    </row>
    <row r="153" spans="2:16" x14ac:dyDescent="0.3">
      <c r="B153" s="108">
        <v>147</v>
      </c>
      <c r="C153" s="104"/>
      <c r="D153" s="105"/>
      <c r="E153" s="105"/>
      <c r="F153" s="105"/>
      <c r="G153" s="105"/>
      <c r="H153" s="194"/>
      <c r="I153" s="195"/>
      <c r="J153" s="195"/>
      <c r="K153" s="97"/>
      <c r="L153" s="98"/>
      <c r="M153" s="98"/>
      <c r="N153" s="98"/>
      <c r="O153" s="98"/>
      <c r="P153" s="100"/>
    </row>
    <row r="154" spans="2:16" x14ac:dyDescent="0.3">
      <c r="B154" s="108">
        <v>148</v>
      </c>
      <c r="C154" s="104"/>
      <c r="D154" s="105"/>
      <c r="E154" s="105"/>
      <c r="F154" s="105"/>
      <c r="G154" s="105"/>
      <c r="H154" s="194"/>
      <c r="I154" s="195"/>
      <c r="J154" s="195"/>
      <c r="K154" s="97"/>
      <c r="L154" s="98"/>
      <c r="M154" s="99"/>
      <c r="N154" s="99"/>
      <c r="O154" s="99"/>
      <c r="P154" s="100"/>
    </row>
    <row r="155" spans="2:16" x14ac:dyDescent="0.3">
      <c r="B155" s="108">
        <v>149</v>
      </c>
      <c r="C155" s="104"/>
      <c r="D155" s="105"/>
      <c r="E155" s="105"/>
      <c r="F155" s="105"/>
      <c r="G155" s="105"/>
      <c r="H155" s="194"/>
      <c r="I155" s="195"/>
      <c r="J155" s="195"/>
      <c r="K155" s="97"/>
      <c r="L155" s="98"/>
      <c r="M155" s="99"/>
      <c r="N155" s="99"/>
      <c r="O155" s="99"/>
      <c r="P155" s="100"/>
    </row>
    <row r="156" spans="2:16" x14ac:dyDescent="0.3">
      <c r="B156" s="108">
        <v>150</v>
      </c>
      <c r="C156" s="104"/>
      <c r="D156" s="105"/>
      <c r="E156" s="105"/>
      <c r="F156" s="105"/>
      <c r="G156" s="105"/>
      <c r="H156" s="194"/>
      <c r="I156" s="195"/>
      <c r="J156" s="195"/>
      <c r="K156" s="97"/>
      <c r="L156" s="98"/>
      <c r="M156" s="98"/>
      <c r="N156" s="98"/>
      <c r="O156" s="98"/>
      <c r="P156" s="100"/>
    </row>
    <row r="157" spans="2:16" x14ac:dyDescent="0.3">
      <c r="B157" s="108">
        <v>151</v>
      </c>
      <c r="C157" s="104"/>
      <c r="D157" s="105"/>
      <c r="E157" s="105"/>
      <c r="F157" s="105"/>
      <c r="G157" s="105"/>
      <c r="H157" s="194"/>
      <c r="I157" s="195"/>
      <c r="J157" s="195"/>
      <c r="K157" s="97"/>
      <c r="L157" s="98"/>
      <c r="M157" s="99"/>
      <c r="N157" s="99"/>
      <c r="O157" s="99"/>
      <c r="P157" s="100"/>
    </row>
    <row r="158" spans="2:16" x14ac:dyDescent="0.3">
      <c r="B158" s="108">
        <v>152</v>
      </c>
      <c r="C158" s="104"/>
      <c r="D158" s="105"/>
      <c r="E158" s="105"/>
      <c r="F158" s="105"/>
      <c r="G158" s="105"/>
      <c r="H158" s="194"/>
      <c r="I158" s="195"/>
      <c r="J158" s="195"/>
      <c r="K158" s="97"/>
      <c r="L158" s="98"/>
      <c r="M158" s="99"/>
      <c r="N158" s="99"/>
      <c r="O158" s="99"/>
      <c r="P158" s="100"/>
    </row>
    <row r="159" spans="2:16" x14ac:dyDescent="0.3">
      <c r="B159" s="108">
        <v>153</v>
      </c>
      <c r="C159" s="104"/>
      <c r="D159" s="105"/>
      <c r="E159" s="105"/>
      <c r="F159" s="105"/>
      <c r="G159" s="105"/>
      <c r="H159" s="194"/>
      <c r="I159" s="195"/>
      <c r="J159" s="195"/>
      <c r="K159" s="97"/>
      <c r="L159" s="98"/>
      <c r="M159" s="98"/>
      <c r="N159" s="98"/>
      <c r="O159" s="98"/>
      <c r="P159" s="100"/>
    </row>
    <row r="160" spans="2:16" x14ac:dyDescent="0.3">
      <c r="B160" s="108">
        <v>154</v>
      </c>
      <c r="C160" s="104"/>
      <c r="D160" s="105"/>
      <c r="E160" s="105"/>
      <c r="F160" s="105"/>
      <c r="G160" s="105"/>
      <c r="H160" s="194"/>
      <c r="I160" s="195"/>
      <c r="J160" s="195"/>
      <c r="K160" s="97"/>
      <c r="L160" s="98"/>
      <c r="M160" s="99"/>
      <c r="N160" s="99"/>
      <c r="O160" s="99"/>
      <c r="P160" s="100"/>
    </row>
    <row r="161" spans="2:16" x14ac:dyDescent="0.3">
      <c r="B161" s="108">
        <v>155</v>
      </c>
      <c r="C161" s="104"/>
      <c r="D161" s="105"/>
      <c r="E161" s="105"/>
      <c r="F161" s="105"/>
      <c r="G161" s="105"/>
      <c r="H161" s="194"/>
      <c r="I161" s="195"/>
      <c r="J161" s="195"/>
      <c r="K161" s="97"/>
      <c r="L161" s="98"/>
      <c r="M161" s="99"/>
      <c r="N161" s="99"/>
      <c r="O161" s="99"/>
      <c r="P161" s="100"/>
    </row>
    <row r="162" spans="2:16" x14ac:dyDescent="0.3">
      <c r="B162" s="108">
        <v>156</v>
      </c>
      <c r="C162" s="104"/>
      <c r="D162" s="105"/>
      <c r="E162" s="105"/>
      <c r="F162" s="105"/>
      <c r="G162" s="105"/>
      <c r="H162" s="194"/>
      <c r="I162" s="195"/>
      <c r="J162" s="195"/>
      <c r="K162" s="97"/>
      <c r="L162" s="98"/>
      <c r="M162" s="98"/>
      <c r="N162" s="98"/>
      <c r="O162" s="98"/>
      <c r="P162" s="100"/>
    </row>
    <row r="163" spans="2:16" x14ac:dyDescent="0.3">
      <c r="B163" s="108">
        <v>157</v>
      </c>
      <c r="C163" s="104"/>
      <c r="D163" s="105"/>
      <c r="E163" s="105"/>
      <c r="F163" s="105"/>
      <c r="G163" s="105"/>
      <c r="H163" s="194"/>
      <c r="I163" s="195"/>
      <c r="J163" s="195"/>
      <c r="K163" s="97"/>
      <c r="L163" s="98"/>
      <c r="M163" s="99"/>
      <c r="N163" s="99"/>
      <c r="O163" s="99"/>
      <c r="P163" s="100"/>
    </row>
    <row r="164" spans="2:16" x14ac:dyDescent="0.3">
      <c r="B164" s="108">
        <v>158</v>
      </c>
      <c r="C164" s="104"/>
      <c r="D164" s="105"/>
      <c r="E164" s="105"/>
      <c r="F164" s="105"/>
      <c r="G164" s="105"/>
      <c r="H164" s="194"/>
      <c r="I164" s="195"/>
      <c r="J164" s="195"/>
      <c r="K164" s="97"/>
      <c r="L164" s="98"/>
      <c r="M164" s="99"/>
      <c r="N164" s="99"/>
      <c r="O164" s="99"/>
      <c r="P164" s="100"/>
    </row>
    <row r="165" spans="2:16" x14ac:dyDescent="0.3">
      <c r="B165" s="108">
        <v>159</v>
      </c>
      <c r="C165" s="104"/>
      <c r="D165" s="105"/>
      <c r="E165" s="105"/>
      <c r="F165" s="105"/>
      <c r="G165" s="105"/>
      <c r="H165" s="194"/>
      <c r="I165" s="195"/>
      <c r="J165" s="195"/>
      <c r="K165" s="97"/>
      <c r="L165" s="98"/>
      <c r="M165" s="98"/>
      <c r="N165" s="98"/>
      <c r="O165" s="98"/>
      <c r="P165" s="100"/>
    </row>
    <row r="166" spans="2:16" x14ac:dyDescent="0.3">
      <c r="B166" s="108">
        <v>160</v>
      </c>
      <c r="C166" s="104"/>
      <c r="D166" s="105"/>
      <c r="E166" s="105"/>
      <c r="F166" s="105"/>
      <c r="G166" s="105"/>
      <c r="H166" s="194"/>
      <c r="I166" s="195"/>
      <c r="J166" s="195"/>
      <c r="K166" s="97"/>
      <c r="L166" s="98"/>
      <c r="M166" s="99"/>
      <c r="N166" s="99"/>
      <c r="O166" s="99"/>
      <c r="P166" s="100"/>
    </row>
    <row r="167" spans="2:16" x14ac:dyDescent="0.3">
      <c r="B167" s="108">
        <v>161</v>
      </c>
      <c r="C167" s="104"/>
      <c r="D167" s="105"/>
      <c r="E167" s="105"/>
      <c r="F167" s="105"/>
      <c r="G167" s="105"/>
      <c r="H167" s="194"/>
      <c r="I167" s="195"/>
      <c r="J167" s="195"/>
      <c r="K167" s="97"/>
      <c r="L167" s="98"/>
      <c r="M167" s="99"/>
      <c r="N167" s="99"/>
      <c r="O167" s="99"/>
      <c r="P167" s="100"/>
    </row>
    <row r="168" spans="2:16" x14ac:dyDescent="0.3">
      <c r="B168" s="108">
        <v>162</v>
      </c>
      <c r="C168" s="104"/>
      <c r="D168" s="105"/>
      <c r="E168" s="105"/>
      <c r="F168" s="105"/>
      <c r="G168" s="105"/>
      <c r="H168" s="194"/>
      <c r="I168" s="195"/>
      <c r="J168" s="195"/>
      <c r="K168" s="97"/>
      <c r="L168" s="98"/>
      <c r="M168" s="98"/>
      <c r="N168" s="98"/>
      <c r="O168" s="98"/>
      <c r="P168" s="100"/>
    </row>
    <row r="169" spans="2:16" x14ac:dyDescent="0.3">
      <c r="B169" s="108">
        <v>163</v>
      </c>
      <c r="C169" s="104"/>
      <c r="D169" s="105"/>
      <c r="E169" s="105"/>
      <c r="F169" s="105"/>
      <c r="G169" s="105"/>
      <c r="H169" s="194"/>
      <c r="I169" s="195"/>
      <c r="J169" s="195"/>
      <c r="K169" s="97"/>
      <c r="L169" s="98"/>
      <c r="M169" s="99"/>
      <c r="N169" s="99"/>
      <c r="O169" s="99"/>
      <c r="P169" s="100"/>
    </row>
    <row r="170" spans="2:16" x14ac:dyDescent="0.3">
      <c r="B170" s="108">
        <v>164</v>
      </c>
      <c r="C170" s="104"/>
      <c r="D170" s="105"/>
      <c r="E170" s="105"/>
      <c r="F170" s="105"/>
      <c r="G170" s="105"/>
      <c r="H170" s="194"/>
      <c r="I170" s="195"/>
      <c r="J170" s="195"/>
      <c r="K170" s="97"/>
      <c r="L170" s="98"/>
      <c r="M170" s="99"/>
      <c r="N170" s="99"/>
      <c r="O170" s="99"/>
      <c r="P170" s="100"/>
    </row>
    <row r="171" spans="2:16" x14ac:dyDescent="0.3">
      <c r="B171" s="108">
        <v>165</v>
      </c>
      <c r="C171" s="104"/>
      <c r="D171" s="105"/>
      <c r="E171" s="105"/>
      <c r="F171" s="105"/>
      <c r="G171" s="105"/>
      <c r="H171" s="194"/>
      <c r="I171" s="195"/>
      <c r="J171" s="195"/>
      <c r="K171" s="97"/>
      <c r="L171" s="98"/>
      <c r="M171" s="98"/>
      <c r="N171" s="98"/>
      <c r="O171" s="98"/>
      <c r="P171" s="100"/>
    </row>
    <row r="172" spans="2:16" x14ac:dyDescent="0.3">
      <c r="B172" s="108">
        <v>166</v>
      </c>
      <c r="C172" s="104"/>
      <c r="D172" s="105"/>
      <c r="E172" s="105"/>
      <c r="F172" s="105"/>
      <c r="G172" s="105"/>
      <c r="H172" s="194"/>
      <c r="I172" s="195"/>
      <c r="J172" s="195"/>
      <c r="K172" s="97"/>
      <c r="L172" s="98"/>
      <c r="M172" s="99"/>
      <c r="N172" s="99"/>
      <c r="O172" s="99"/>
      <c r="P172" s="100"/>
    </row>
    <row r="173" spans="2:16" x14ac:dyDescent="0.3">
      <c r="B173" s="108">
        <v>167</v>
      </c>
      <c r="C173" s="104"/>
      <c r="D173" s="105"/>
      <c r="E173" s="105"/>
      <c r="F173" s="105"/>
      <c r="G173" s="105"/>
      <c r="H173" s="194"/>
      <c r="I173" s="195"/>
      <c r="J173" s="195"/>
      <c r="K173" s="97"/>
      <c r="L173" s="98"/>
      <c r="M173" s="99"/>
      <c r="N173" s="99"/>
      <c r="O173" s="99"/>
      <c r="P173" s="100"/>
    </row>
    <row r="174" spans="2:16" x14ac:dyDescent="0.3">
      <c r="B174" s="108">
        <v>168</v>
      </c>
      <c r="C174" s="104"/>
      <c r="D174" s="105"/>
      <c r="E174" s="105"/>
      <c r="F174" s="105"/>
      <c r="G174" s="105"/>
      <c r="H174" s="194"/>
      <c r="I174" s="195"/>
      <c r="J174" s="195"/>
      <c r="K174" s="97"/>
      <c r="L174" s="98"/>
      <c r="M174" s="98"/>
      <c r="N174" s="98"/>
      <c r="O174" s="98"/>
      <c r="P174" s="100"/>
    </row>
    <row r="175" spans="2:16" x14ac:dyDescent="0.3">
      <c r="B175" s="108">
        <v>169</v>
      </c>
      <c r="C175" s="104"/>
      <c r="D175" s="105"/>
      <c r="E175" s="105"/>
      <c r="F175" s="105"/>
      <c r="G175" s="105"/>
      <c r="H175" s="194"/>
      <c r="I175" s="195"/>
      <c r="J175" s="195"/>
      <c r="K175" s="97"/>
      <c r="L175" s="98"/>
      <c r="M175" s="99"/>
      <c r="N175" s="99"/>
      <c r="O175" s="99"/>
      <c r="P175" s="100"/>
    </row>
    <row r="176" spans="2:16" x14ac:dyDescent="0.3">
      <c r="B176" s="108">
        <v>170</v>
      </c>
      <c r="C176" s="104"/>
      <c r="D176" s="105"/>
      <c r="E176" s="105"/>
      <c r="F176" s="105"/>
      <c r="G176" s="105"/>
      <c r="H176" s="194"/>
      <c r="I176" s="195"/>
      <c r="J176" s="195"/>
      <c r="K176" s="97"/>
      <c r="L176" s="98"/>
      <c r="M176" s="99"/>
      <c r="N176" s="99"/>
      <c r="O176" s="99"/>
      <c r="P176" s="100"/>
    </row>
    <row r="177" spans="2:16" x14ac:dyDescent="0.3">
      <c r="B177" s="108">
        <v>171</v>
      </c>
      <c r="C177" s="104"/>
      <c r="D177" s="105"/>
      <c r="E177" s="105"/>
      <c r="F177" s="105"/>
      <c r="G177" s="105"/>
      <c r="H177" s="194"/>
      <c r="I177" s="195"/>
      <c r="J177" s="195"/>
      <c r="K177" s="97"/>
      <c r="L177" s="98"/>
      <c r="M177" s="98"/>
      <c r="N177" s="98"/>
      <c r="O177" s="98"/>
      <c r="P177" s="100"/>
    </row>
    <row r="178" spans="2:16" x14ac:dyDescent="0.3">
      <c r="B178" s="108">
        <v>172</v>
      </c>
      <c r="C178" s="104"/>
      <c r="D178" s="105"/>
      <c r="E178" s="105"/>
      <c r="F178" s="105"/>
      <c r="G178" s="105"/>
      <c r="H178" s="194"/>
      <c r="I178" s="195"/>
      <c r="J178" s="195"/>
      <c r="K178" s="97"/>
      <c r="L178" s="98"/>
      <c r="M178" s="99"/>
      <c r="N178" s="99"/>
      <c r="O178" s="99"/>
      <c r="P178" s="100"/>
    </row>
    <row r="179" spans="2:16" x14ac:dyDescent="0.3">
      <c r="B179" s="108">
        <v>173</v>
      </c>
      <c r="C179" s="104"/>
      <c r="D179" s="105"/>
      <c r="E179" s="105"/>
      <c r="F179" s="105"/>
      <c r="G179" s="105"/>
      <c r="H179" s="194"/>
      <c r="I179" s="195"/>
      <c r="J179" s="195"/>
      <c r="K179" s="97"/>
      <c r="L179" s="98"/>
      <c r="M179" s="99"/>
      <c r="N179" s="99"/>
      <c r="O179" s="99"/>
      <c r="P179" s="100"/>
    </row>
    <row r="180" spans="2:16" x14ac:dyDescent="0.3">
      <c r="B180" s="108">
        <v>174</v>
      </c>
      <c r="C180" s="104"/>
      <c r="D180" s="105"/>
      <c r="E180" s="105"/>
      <c r="F180" s="105"/>
      <c r="G180" s="105"/>
      <c r="H180" s="194"/>
      <c r="I180" s="195"/>
      <c r="J180" s="195"/>
      <c r="K180" s="97"/>
      <c r="L180" s="98"/>
      <c r="M180" s="98"/>
      <c r="N180" s="98"/>
      <c r="O180" s="98"/>
      <c r="P180" s="100"/>
    </row>
    <row r="181" spans="2:16" x14ac:dyDescent="0.3">
      <c r="B181" s="108">
        <v>175</v>
      </c>
      <c r="C181" s="104"/>
      <c r="D181" s="105"/>
      <c r="E181" s="105"/>
      <c r="F181" s="105"/>
      <c r="G181" s="105"/>
      <c r="H181" s="194"/>
      <c r="I181" s="195"/>
      <c r="J181" s="195"/>
      <c r="K181" s="97"/>
      <c r="L181" s="98"/>
      <c r="M181" s="99"/>
      <c r="N181" s="99"/>
      <c r="O181" s="99"/>
      <c r="P181" s="100"/>
    </row>
    <row r="182" spans="2:16" x14ac:dyDescent="0.3">
      <c r="B182" s="108">
        <v>176</v>
      </c>
      <c r="C182" s="104"/>
      <c r="D182" s="105"/>
      <c r="E182" s="105"/>
      <c r="F182" s="105"/>
      <c r="G182" s="105"/>
      <c r="H182" s="194"/>
      <c r="I182" s="195"/>
      <c r="J182" s="195"/>
      <c r="K182" s="97"/>
      <c r="L182" s="98"/>
      <c r="M182" s="99"/>
      <c r="N182" s="99"/>
      <c r="O182" s="99"/>
      <c r="P182" s="100"/>
    </row>
    <row r="183" spans="2:16" x14ac:dyDescent="0.3">
      <c r="B183" s="108">
        <v>177</v>
      </c>
      <c r="C183" s="104"/>
      <c r="D183" s="105"/>
      <c r="E183" s="105"/>
      <c r="F183" s="105"/>
      <c r="G183" s="105"/>
      <c r="H183" s="194"/>
      <c r="I183" s="195"/>
      <c r="J183" s="195"/>
      <c r="K183" s="97"/>
      <c r="L183" s="98"/>
      <c r="M183" s="98"/>
      <c r="N183" s="98"/>
      <c r="O183" s="98"/>
      <c r="P183" s="100"/>
    </row>
    <row r="184" spans="2:16" x14ac:dyDescent="0.3">
      <c r="B184" s="108">
        <v>178</v>
      </c>
      <c r="C184" s="104"/>
      <c r="D184" s="105"/>
      <c r="E184" s="105"/>
      <c r="F184" s="105"/>
      <c r="G184" s="105"/>
      <c r="H184" s="194"/>
      <c r="I184" s="195"/>
      <c r="J184" s="195"/>
      <c r="K184" s="97"/>
      <c r="L184" s="98"/>
      <c r="M184" s="99"/>
      <c r="N184" s="99"/>
      <c r="O184" s="99"/>
      <c r="P184" s="100"/>
    </row>
    <row r="185" spans="2:16" x14ac:dyDescent="0.3">
      <c r="B185" s="108">
        <v>179</v>
      </c>
      <c r="C185" s="104"/>
      <c r="D185" s="105"/>
      <c r="E185" s="105"/>
      <c r="F185" s="105"/>
      <c r="G185" s="105"/>
      <c r="H185" s="194"/>
      <c r="I185" s="195"/>
      <c r="J185" s="195"/>
      <c r="K185" s="97"/>
      <c r="L185" s="98"/>
      <c r="M185" s="99"/>
      <c r="N185" s="99"/>
      <c r="O185" s="99"/>
      <c r="P185" s="100"/>
    </row>
    <row r="186" spans="2:16" x14ac:dyDescent="0.3">
      <c r="B186" s="108">
        <v>180</v>
      </c>
      <c r="C186" s="104"/>
      <c r="D186" s="105"/>
      <c r="E186" s="105"/>
      <c r="F186" s="105"/>
      <c r="G186" s="105"/>
      <c r="H186" s="194"/>
      <c r="I186" s="195"/>
      <c r="J186" s="195"/>
      <c r="K186" s="97"/>
      <c r="L186" s="98"/>
      <c r="M186" s="98"/>
      <c r="N186" s="98"/>
      <c r="O186" s="98"/>
      <c r="P186" s="100"/>
    </row>
    <row r="187" spans="2:16" x14ac:dyDescent="0.3">
      <c r="B187" s="108">
        <v>181</v>
      </c>
      <c r="C187" s="104"/>
      <c r="D187" s="105"/>
      <c r="E187" s="105"/>
      <c r="F187" s="105"/>
      <c r="G187" s="105"/>
      <c r="H187" s="194"/>
      <c r="I187" s="195"/>
      <c r="J187" s="195"/>
      <c r="K187" s="97"/>
      <c r="L187" s="98"/>
      <c r="M187" s="99"/>
      <c r="N187" s="99"/>
      <c r="O187" s="99"/>
      <c r="P187" s="100"/>
    </row>
    <row r="188" spans="2:16" x14ac:dyDescent="0.3">
      <c r="B188" s="108">
        <v>182</v>
      </c>
      <c r="C188" s="104"/>
      <c r="D188" s="105"/>
      <c r="E188" s="105"/>
      <c r="F188" s="105"/>
      <c r="G188" s="105"/>
      <c r="H188" s="194"/>
      <c r="I188" s="195"/>
      <c r="J188" s="195"/>
      <c r="K188" s="97"/>
      <c r="L188" s="98"/>
      <c r="M188" s="99"/>
      <c r="N188" s="99"/>
      <c r="O188" s="99"/>
      <c r="P188" s="100"/>
    </row>
    <row r="189" spans="2:16" x14ac:dyDescent="0.3">
      <c r="B189" s="108">
        <v>183</v>
      </c>
      <c r="C189" s="104"/>
      <c r="D189" s="105"/>
      <c r="E189" s="105"/>
      <c r="F189" s="105"/>
      <c r="G189" s="105"/>
      <c r="H189" s="194"/>
      <c r="I189" s="195"/>
      <c r="J189" s="195"/>
      <c r="K189" s="97"/>
      <c r="L189" s="98"/>
      <c r="M189" s="98"/>
      <c r="N189" s="98"/>
      <c r="O189" s="98"/>
      <c r="P189" s="100"/>
    </row>
    <row r="190" spans="2:16" x14ac:dyDescent="0.3">
      <c r="B190" s="108">
        <v>184</v>
      </c>
      <c r="C190" s="104"/>
      <c r="D190" s="105"/>
      <c r="E190" s="105"/>
      <c r="F190" s="105"/>
      <c r="G190" s="105"/>
      <c r="H190" s="194"/>
      <c r="I190" s="195"/>
      <c r="J190" s="195"/>
      <c r="K190" s="97"/>
      <c r="L190" s="98"/>
      <c r="M190" s="99"/>
      <c r="N190" s="99"/>
      <c r="O190" s="99"/>
      <c r="P190" s="100"/>
    </row>
    <row r="191" spans="2:16" x14ac:dyDescent="0.3">
      <c r="B191" s="108">
        <v>185</v>
      </c>
      <c r="C191" s="104"/>
      <c r="D191" s="105"/>
      <c r="E191" s="105"/>
      <c r="F191" s="105"/>
      <c r="G191" s="105"/>
      <c r="H191" s="194"/>
      <c r="I191" s="195"/>
      <c r="J191" s="195"/>
      <c r="K191" s="97"/>
      <c r="L191" s="98"/>
      <c r="M191" s="99"/>
      <c r="N191" s="99"/>
      <c r="O191" s="99"/>
      <c r="P191" s="100"/>
    </row>
    <row r="192" spans="2:16" x14ac:dyDescent="0.3">
      <c r="B192" s="108">
        <v>186</v>
      </c>
      <c r="C192" s="104"/>
      <c r="D192" s="105"/>
      <c r="E192" s="105"/>
      <c r="F192" s="105"/>
      <c r="G192" s="105"/>
      <c r="H192" s="194"/>
      <c r="I192" s="195"/>
      <c r="J192" s="195"/>
      <c r="K192" s="97"/>
      <c r="L192" s="98"/>
      <c r="M192" s="98"/>
      <c r="N192" s="98"/>
      <c r="O192" s="98"/>
      <c r="P192" s="100"/>
    </row>
    <row r="193" spans="2:16" x14ac:dyDescent="0.3">
      <c r="B193" s="108">
        <v>187</v>
      </c>
      <c r="C193" s="104"/>
      <c r="D193" s="105"/>
      <c r="E193" s="105"/>
      <c r="F193" s="105"/>
      <c r="G193" s="105"/>
      <c r="H193" s="194"/>
      <c r="I193" s="195"/>
      <c r="J193" s="195"/>
      <c r="K193" s="97"/>
      <c r="L193" s="98"/>
      <c r="M193" s="99"/>
      <c r="N193" s="99"/>
      <c r="O193" s="99"/>
      <c r="P193" s="100"/>
    </row>
    <row r="194" spans="2:16" x14ac:dyDescent="0.3">
      <c r="B194" s="108">
        <v>188</v>
      </c>
      <c r="C194" s="104"/>
      <c r="D194" s="105"/>
      <c r="E194" s="105"/>
      <c r="F194" s="105"/>
      <c r="G194" s="105"/>
      <c r="H194" s="194"/>
      <c r="I194" s="195"/>
      <c r="J194" s="195"/>
      <c r="K194" s="97"/>
      <c r="L194" s="98"/>
      <c r="M194" s="99"/>
      <c r="N194" s="99"/>
      <c r="O194" s="99"/>
      <c r="P194" s="100"/>
    </row>
    <row r="195" spans="2:16" x14ac:dyDescent="0.3">
      <c r="B195" s="108">
        <v>189</v>
      </c>
      <c r="C195" s="104"/>
      <c r="D195" s="105"/>
      <c r="E195" s="105"/>
      <c r="F195" s="105"/>
      <c r="G195" s="105"/>
      <c r="H195" s="194"/>
      <c r="I195" s="195"/>
      <c r="J195" s="195"/>
      <c r="K195" s="97"/>
      <c r="L195" s="98"/>
      <c r="M195" s="98"/>
      <c r="N195" s="98"/>
      <c r="O195" s="98"/>
      <c r="P195" s="100"/>
    </row>
    <row r="196" spans="2:16" x14ac:dyDescent="0.3">
      <c r="B196" s="108">
        <v>190</v>
      </c>
      <c r="C196" s="104"/>
      <c r="D196" s="105"/>
      <c r="E196" s="105"/>
      <c r="F196" s="105"/>
      <c r="G196" s="105"/>
      <c r="H196" s="194"/>
      <c r="I196" s="195"/>
      <c r="J196" s="195"/>
      <c r="K196" s="97"/>
      <c r="L196" s="98"/>
      <c r="M196" s="99"/>
      <c r="N196" s="99"/>
      <c r="O196" s="99"/>
      <c r="P196" s="100"/>
    </row>
    <row r="197" spans="2:16" x14ac:dyDescent="0.3">
      <c r="B197" s="108">
        <v>191</v>
      </c>
      <c r="C197" s="104"/>
      <c r="D197" s="105"/>
      <c r="E197" s="105"/>
      <c r="F197" s="105"/>
      <c r="G197" s="105"/>
      <c r="H197" s="194"/>
      <c r="I197" s="195"/>
      <c r="J197" s="195"/>
      <c r="K197" s="97"/>
      <c r="L197" s="98"/>
      <c r="M197" s="99"/>
      <c r="N197" s="99"/>
      <c r="O197" s="99"/>
      <c r="P197" s="100"/>
    </row>
    <row r="198" spans="2:16" x14ac:dyDescent="0.3">
      <c r="B198" s="108">
        <v>192</v>
      </c>
      <c r="C198" s="104"/>
      <c r="D198" s="105"/>
      <c r="E198" s="105"/>
      <c r="F198" s="105"/>
      <c r="G198" s="105"/>
      <c r="H198" s="194"/>
      <c r="I198" s="195"/>
      <c r="J198" s="195"/>
      <c r="K198" s="97"/>
      <c r="L198" s="98"/>
      <c r="M198" s="98"/>
      <c r="N198" s="98"/>
      <c r="O198" s="98"/>
      <c r="P198" s="100"/>
    </row>
    <row r="199" spans="2:16" x14ac:dyDescent="0.3">
      <c r="B199" s="108">
        <v>193</v>
      </c>
      <c r="C199" s="104"/>
      <c r="D199" s="105"/>
      <c r="E199" s="105"/>
      <c r="F199" s="105"/>
      <c r="G199" s="105"/>
      <c r="H199" s="194"/>
      <c r="I199" s="195"/>
      <c r="J199" s="195"/>
      <c r="K199" s="97"/>
      <c r="L199" s="98"/>
      <c r="M199" s="99"/>
      <c r="N199" s="99"/>
      <c r="O199" s="99"/>
      <c r="P199" s="100"/>
    </row>
    <row r="200" spans="2:16" x14ac:dyDescent="0.3">
      <c r="B200" s="108">
        <v>194</v>
      </c>
      <c r="C200" s="104"/>
      <c r="D200" s="105"/>
      <c r="E200" s="105"/>
      <c r="F200" s="105"/>
      <c r="G200" s="105"/>
      <c r="H200" s="194"/>
      <c r="I200" s="195"/>
      <c r="J200" s="195"/>
      <c r="K200" s="97"/>
      <c r="L200" s="98"/>
      <c r="M200" s="99"/>
      <c r="N200" s="99"/>
      <c r="O200" s="99"/>
      <c r="P200" s="100"/>
    </row>
    <row r="201" spans="2:16" x14ac:dyDescent="0.3">
      <c r="B201" s="108">
        <v>195</v>
      </c>
      <c r="C201" s="104"/>
      <c r="D201" s="105"/>
      <c r="E201" s="105"/>
      <c r="F201" s="105"/>
      <c r="G201" s="105"/>
      <c r="H201" s="194"/>
      <c r="I201" s="195"/>
      <c r="J201" s="195"/>
      <c r="K201" s="97"/>
      <c r="L201" s="98"/>
      <c r="M201" s="98"/>
      <c r="N201" s="98"/>
      <c r="O201" s="98"/>
      <c r="P201" s="100"/>
    </row>
    <row r="202" spans="2:16" x14ac:dyDescent="0.3">
      <c r="B202" s="108">
        <v>196</v>
      </c>
      <c r="C202" s="104"/>
      <c r="D202" s="105"/>
      <c r="E202" s="105"/>
      <c r="F202" s="105"/>
      <c r="G202" s="105"/>
      <c r="H202" s="194"/>
      <c r="I202" s="195"/>
      <c r="J202" s="195"/>
      <c r="K202" s="97"/>
      <c r="L202" s="98"/>
      <c r="M202" s="99"/>
      <c r="N202" s="99"/>
      <c r="O202" s="99"/>
      <c r="P202" s="100"/>
    </row>
    <row r="203" spans="2:16" x14ac:dyDescent="0.3">
      <c r="B203" s="108">
        <v>197</v>
      </c>
      <c r="C203" s="104"/>
      <c r="D203" s="105"/>
      <c r="E203" s="105"/>
      <c r="F203" s="105"/>
      <c r="G203" s="105"/>
      <c r="H203" s="194"/>
      <c r="I203" s="195"/>
      <c r="J203" s="195"/>
      <c r="K203" s="97"/>
      <c r="L203" s="98"/>
      <c r="M203" s="99"/>
      <c r="N203" s="99"/>
      <c r="O203" s="99"/>
      <c r="P203" s="100"/>
    </row>
    <row r="204" spans="2:16" x14ac:dyDescent="0.3">
      <c r="B204" s="108">
        <v>198</v>
      </c>
      <c r="C204" s="104"/>
      <c r="D204" s="105"/>
      <c r="E204" s="105"/>
      <c r="F204" s="105"/>
      <c r="G204" s="105"/>
      <c r="H204" s="194"/>
      <c r="I204" s="195"/>
      <c r="J204" s="195"/>
      <c r="K204" s="97"/>
      <c r="L204" s="98"/>
      <c r="M204" s="98"/>
      <c r="N204" s="98"/>
      <c r="O204" s="98"/>
      <c r="P204" s="100"/>
    </row>
    <row r="205" spans="2:16" x14ac:dyDescent="0.3">
      <c r="B205" s="108">
        <v>199</v>
      </c>
      <c r="C205" s="104"/>
      <c r="D205" s="105"/>
      <c r="E205" s="105"/>
      <c r="F205" s="105"/>
      <c r="G205" s="105"/>
      <c r="H205" s="194"/>
      <c r="I205" s="195"/>
      <c r="J205" s="195"/>
      <c r="K205" s="97"/>
      <c r="L205" s="98"/>
      <c r="M205" s="99"/>
      <c r="N205" s="99"/>
      <c r="O205" s="99"/>
      <c r="P205" s="100"/>
    </row>
    <row r="206" spans="2:16" x14ac:dyDescent="0.3">
      <c r="B206" s="108">
        <v>200</v>
      </c>
      <c r="C206" s="104"/>
      <c r="D206" s="105"/>
      <c r="E206" s="105"/>
      <c r="F206" s="105"/>
      <c r="G206" s="105"/>
      <c r="H206" s="194"/>
      <c r="I206" s="195"/>
      <c r="J206" s="195"/>
      <c r="K206" s="97"/>
      <c r="L206" s="98"/>
      <c r="M206" s="99"/>
      <c r="N206" s="99"/>
      <c r="O206" s="99"/>
      <c r="P206" s="100"/>
    </row>
    <row r="207" spans="2:16" x14ac:dyDescent="0.3">
      <c r="B207" s="108">
        <v>201</v>
      </c>
      <c r="C207" s="104"/>
      <c r="D207" s="105"/>
      <c r="E207" s="105"/>
      <c r="F207" s="105"/>
      <c r="G207" s="105"/>
      <c r="H207" s="194"/>
      <c r="I207" s="195"/>
      <c r="J207" s="195"/>
      <c r="K207" s="97"/>
      <c r="L207" s="98"/>
      <c r="M207" s="98"/>
      <c r="N207" s="98"/>
      <c r="O207" s="98"/>
      <c r="P207" s="100"/>
    </row>
    <row r="208" spans="2:16" x14ac:dyDescent="0.3">
      <c r="B208" s="108">
        <v>202</v>
      </c>
      <c r="C208" s="104"/>
      <c r="D208" s="105"/>
      <c r="E208" s="105"/>
      <c r="F208" s="105"/>
      <c r="G208" s="105"/>
      <c r="H208" s="194"/>
      <c r="I208" s="195"/>
      <c r="J208" s="195"/>
      <c r="K208" s="97"/>
      <c r="L208" s="98"/>
      <c r="M208" s="99"/>
      <c r="N208" s="99"/>
      <c r="O208" s="99"/>
      <c r="P208" s="100"/>
    </row>
    <row r="209" spans="2:16" x14ac:dyDescent="0.3">
      <c r="B209" s="108">
        <v>203</v>
      </c>
      <c r="C209" s="104"/>
      <c r="D209" s="105"/>
      <c r="E209" s="105"/>
      <c r="F209" s="105"/>
      <c r="G209" s="105"/>
      <c r="H209" s="194"/>
      <c r="I209" s="195"/>
      <c r="J209" s="195"/>
      <c r="K209" s="97"/>
      <c r="L209" s="98"/>
      <c r="M209" s="99"/>
      <c r="N209" s="99"/>
      <c r="O209" s="99"/>
      <c r="P209" s="100"/>
    </row>
    <row r="210" spans="2:16" x14ac:dyDescent="0.3">
      <c r="B210" s="108">
        <v>204</v>
      </c>
      <c r="C210" s="104"/>
      <c r="D210" s="105"/>
      <c r="E210" s="105"/>
      <c r="F210" s="105"/>
      <c r="G210" s="105"/>
      <c r="H210" s="194"/>
      <c r="I210" s="195"/>
      <c r="J210" s="195"/>
      <c r="K210" s="97"/>
      <c r="L210" s="98"/>
      <c r="M210" s="98"/>
      <c r="N210" s="98"/>
      <c r="O210" s="98"/>
      <c r="P210" s="100"/>
    </row>
    <row r="211" spans="2:16" x14ac:dyDescent="0.3">
      <c r="B211" s="108">
        <v>205</v>
      </c>
      <c r="C211" s="104"/>
      <c r="D211" s="105"/>
      <c r="E211" s="105"/>
      <c r="F211" s="105"/>
      <c r="G211" s="105"/>
      <c r="H211" s="194"/>
      <c r="I211" s="195"/>
      <c r="J211" s="195"/>
      <c r="K211" s="97"/>
      <c r="L211" s="98"/>
      <c r="M211" s="99"/>
      <c r="N211" s="99"/>
      <c r="O211" s="99"/>
      <c r="P211" s="100"/>
    </row>
    <row r="212" spans="2:16" x14ac:dyDescent="0.3">
      <c r="B212" s="108">
        <v>206</v>
      </c>
      <c r="C212" s="104"/>
      <c r="D212" s="105"/>
      <c r="E212" s="105"/>
      <c r="F212" s="105"/>
      <c r="G212" s="105"/>
      <c r="H212" s="194"/>
      <c r="I212" s="195"/>
      <c r="J212" s="195"/>
      <c r="K212" s="97"/>
      <c r="L212" s="98"/>
      <c r="M212" s="99"/>
      <c r="N212" s="99"/>
      <c r="O212" s="99"/>
      <c r="P212" s="100"/>
    </row>
    <row r="213" spans="2:16" x14ac:dyDescent="0.3">
      <c r="B213" s="108">
        <v>207</v>
      </c>
      <c r="C213" s="104"/>
      <c r="D213" s="105"/>
      <c r="E213" s="105"/>
      <c r="F213" s="105"/>
      <c r="G213" s="105"/>
      <c r="H213" s="194"/>
      <c r="I213" s="195"/>
      <c r="J213" s="195"/>
      <c r="K213" s="97"/>
      <c r="L213" s="98"/>
      <c r="M213" s="98"/>
      <c r="N213" s="98"/>
      <c r="O213" s="98"/>
      <c r="P213" s="100"/>
    </row>
    <row r="214" spans="2:16" x14ac:dyDescent="0.3">
      <c r="B214" s="108">
        <v>208</v>
      </c>
      <c r="C214" s="104"/>
      <c r="D214" s="105"/>
      <c r="E214" s="105"/>
      <c r="F214" s="105"/>
      <c r="G214" s="105"/>
      <c r="H214" s="194"/>
      <c r="I214" s="195"/>
      <c r="J214" s="195"/>
      <c r="K214" s="97"/>
      <c r="L214" s="98"/>
      <c r="M214" s="99"/>
      <c r="N214" s="99"/>
      <c r="O214" s="99"/>
      <c r="P214" s="100"/>
    </row>
    <row r="215" spans="2:16" x14ac:dyDescent="0.3">
      <c r="B215" s="108">
        <v>209</v>
      </c>
      <c r="C215" s="104"/>
      <c r="D215" s="105"/>
      <c r="E215" s="105"/>
      <c r="F215" s="105"/>
      <c r="G215" s="105"/>
      <c r="H215" s="194"/>
      <c r="I215" s="195"/>
      <c r="J215" s="195"/>
      <c r="K215" s="97"/>
      <c r="L215" s="98"/>
      <c r="M215" s="99"/>
      <c r="N215" s="99"/>
      <c r="O215" s="99"/>
      <c r="P215" s="100"/>
    </row>
    <row r="216" spans="2:16" x14ac:dyDescent="0.3">
      <c r="B216" s="108">
        <v>210</v>
      </c>
      <c r="C216" s="104"/>
      <c r="D216" s="105"/>
      <c r="E216" s="105"/>
      <c r="F216" s="105"/>
      <c r="G216" s="105"/>
      <c r="H216" s="194"/>
      <c r="I216" s="195"/>
      <c r="J216" s="195"/>
      <c r="K216" s="97"/>
      <c r="L216" s="98"/>
      <c r="M216" s="98"/>
      <c r="N216" s="98"/>
      <c r="O216" s="98"/>
      <c r="P216" s="100"/>
    </row>
    <row r="217" spans="2:16" x14ac:dyDescent="0.3">
      <c r="B217" s="108">
        <v>211</v>
      </c>
      <c r="C217" s="104"/>
      <c r="D217" s="105"/>
      <c r="E217" s="105"/>
      <c r="F217" s="105"/>
      <c r="G217" s="105"/>
      <c r="H217" s="194"/>
      <c r="I217" s="195"/>
      <c r="J217" s="195"/>
      <c r="K217" s="97"/>
      <c r="L217" s="98"/>
      <c r="M217" s="99"/>
      <c r="N217" s="99"/>
      <c r="O217" s="99"/>
      <c r="P217" s="100"/>
    </row>
    <row r="218" spans="2:16" x14ac:dyDescent="0.3">
      <c r="B218" s="108">
        <v>212</v>
      </c>
      <c r="C218" s="104"/>
      <c r="D218" s="105"/>
      <c r="E218" s="105"/>
      <c r="F218" s="105"/>
      <c r="G218" s="105"/>
      <c r="H218" s="194"/>
      <c r="I218" s="195"/>
      <c r="J218" s="195"/>
      <c r="K218" s="97"/>
      <c r="L218" s="98"/>
      <c r="M218" s="99"/>
      <c r="N218" s="99"/>
      <c r="O218" s="99"/>
      <c r="P218" s="100"/>
    </row>
    <row r="219" spans="2:16" x14ac:dyDescent="0.3">
      <c r="B219" s="108">
        <v>213</v>
      </c>
      <c r="C219" s="104"/>
      <c r="D219" s="105"/>
      <c r="E219" s="105"/>
      <c r="F219" s="105"/>
      <c r="G219" s="105"/>
      <c r="H219" s="194"/>
      <c r="I219" s="195"/>
      <c r="J219" s="195"/>
      <c r="K219" s="97"/>
      <c r="L219" s="98"/>
      <c r="M219" s="98"/>
      <c r="N219" s="98"/>
      <c r="O219" s="98"/>
      <c r="P219" s="100"/>
    </row>
    <row r="220" spans="2:16" x14ac:dyDescent="0.3">
      <c r="B220" s="108">
        <v>214</v>
      </c>
      <c r="C220" s="104"/>
      <c r="D220" s="105"/>
      <c r="E220" s="105"/>
      <c r="F220" s="105"/>
      <c r="G220" s="105"/>
      <c r="H220" s="194"/>
      <c r="I220" s="195"/>
      <c r="J220" s="195"/>
      <c r="K220" s="97"/>
      <c r="L220" s="98"/>
      <c r="M220" s="99"/>
      <c r="N220" s="99"/>
      <c r="O220" s="99"/>
      <c r="P220" s="100"/>
    </row>
    <row r="221" spans="2:16" x14ac:dyDescent="0.3">
      <c r="B221" s="108">
        <v>215</v>
      </c>
      <c r="C221" s="104"/>
      <c r="D221" s="105"/>
      <c r="E221" s="105"/>
      <c r="F221" s="105"/>
      <c r="G221" s="105"/>
      <c r="H221" s="194"/>
      <c r="I221" s="195"/>
      <c r="J221" s="195"/>
      <c r="K221" s="97"/>
      <c r="L221" s="98"/>
      <c r="M221" s="99"/>
      <c r="N221" s="99"/>
      <c r="O221" s="99"/>
      <c r="P221" s="100"/>
    </row>
    <row r="222" spans="2:16" x14ac:dyDescent="0.3">
      <c r="B222" s="108">
        <v>216</v>
      </c>
      <c r="C222" s="104"/>
      <c r="D222" s="105"/>
      <c r="E222" s="105"/>
      <c r="F222" s="105"/>
      <c r="G222" s="105"/>
      <c r="H222" s="194"/>
      <c r="I222" s="195"/>
      <c r="J222" s="195"/>
      <c r="K222" s="97"/>
      <c r="L222" s="98"/>
      <c r="M222" s="98"/>
      <c r="N222" s="98"/>
      <c r="O222" s="98"/>
      <c r="P222" s="100"/>
    </row>
    <row r="223" spans="2:16" x14ac:dyDescent="0.3">
      <c r="B223" s="108">
        <v>217</v>
      </c>
      <c r="C223" s="104"/>
      <c r="D223" s="105"/>
      <c r="E223" s="105"/>
      <c r="F223" s="105"/>
      <c r="G223" s="105"/>
      <c r="H223" s="194"/>
      <c r="I223" s="195"/>
      <c r="J223" s="195"/>
      <c r="K223" s="97"/>
      <c r="L223" s="98"/>
      <c r="M223" s="99"/>
      <c r="N223" s="99"/>
      <c r="O223" s="99"/>
      <c r="P223" s="100"/>
    </row>
    <row r="224" spans="2:16" x14ac:dyDescent="0.3">
      <c r="B224" s="108">
        <v>218</v>
      </c>
      <c r="C224" s="104"/>
      <c r="D224" s="105"/>
      <c r="E224" s="105"/>
      <c r="F224" s="105"/>
      <c r="G224" s="105"/>
      <c r="H224" s="194"/>
      <c r="I224" s="195"/>
      <c r="J224" s="195"/>
      <c r="K224" s="97"/>
      <c r="L224" s="98"/>
      <c r="M224" s="99"/>
      <c r="N224" s="99"/>
      <c r="O224" s="99"/>
      <c r="P224" s="100"/>
    </row>
    <row r="225" spans="2:16" x14ac:dyDescent="0.3">
      <c r="B225" s="108">
        <v>219</v>
      </c>
      <c r="C225" s="104"/>
      <c r="D225" s="105"/>
      <c r="E225" s="105"/>
      <c r="F225" s="105"/>
      <c r="G225" s="105"/>
      <c r="H225" s="194"/>
      <c r="I225" s="195"/>
      <c r="J225" s="195"/>
      <c r="K225" s="97"/>
      <c r="L225" s="98"/>
      <c r="M225" s="98"/>
      <c r="N225" s="98"/>
      <c r="O225" s="98"/>
      <c r="P225" s="100"/>
    </row>
    <row r="226" spans="2:16" x14ac:dyDescent="0.3">
      <c r="B226" s="108">
        <v>220</v>
      </c>
      <c r="C226" s="104"/>
      <c r="D226" s="105"/>
      <c r="E226" s="105"/>
      <c r="F226" s="105"/>
      <c r="G226" s="105"/>
      <c r="H226" s="194"/>
      <c r="I226" s="195"/>
      <c r="J226" s="195"/>
      <c r="K226" s="97"/>
      <c r="L226" s="98"/>
      <c r="M226" s="99"/>
      <c r="N226" s="99"/>
      <c r="O226" s="99"/>
      <c r="P226" s="100"/>
    </row>
    <row r="227" spans="2:16" x14ac:dyDescent="0.3">
      <c r="B227" s="108">
        <v>221</v>
      </c>
      <c r="C227" s="104"/>
      <c r="D227" s="105"/>
      <c r="E227" s="105"/>
      <c r="F227" s="105"/>
      <c r="G227" s="105"/>
      <c r="H227" s="194"/>
      <c r="I227" s="195"/>
      <c r="J227" s="195"/>
      <c r="K227" s="97"/>
      <c r="L227" s="98"/>
      <c r="M227" s="99"/>
      <c r="N227" s="99"/>
      <c r="O227" s="99"/>
      <c r="P227" s="100"/>
    </row>
    <row r="228" spans="2:16" x14ac:dyDescent="0.3">
      <c r="B228" s="108">
        <v>222</v>
      </c>
      <c r="C228" s="104"/>
      <c r="D228" s="105"/>
      <c r="E228" s="105"/>
      <c r="F228" s="105"/>
      <c r="G228" s="105"/>
      <c r="H228" s="194"/>
      <c r="I228" s="195"/>
      <c r="J228" s="195"/>
      <c r="K228" s="97"/>
      <c r="L228" s="98"/>
      <c r="M228" s="98"/>
      <c r="N228" s="98"/>
      <c r="O228" s="98"/>
      <c r="P228" s="100"/>
    </row>
    <row r="229" spans="2:16" x14ac:dyDescent="0.3">
      <c r="B229" s="108">
        <v>223</v>
      </c>
      <c r="C229" s="104"/>
      <c r="D229" s="105"/>
      <c r="E229" s="105"/>
      <c r="F229" s="105"/>
      <c r="G229" s="105"/>
      <c r="H229" s="194"/>
      <c r="I229" s="195"/>
      <c r="J229" s="195"/>
      <c r="K229" s="97"/>
      <c r="L229" s="98"/>
      <c r="M229" s="99"/>
      <c r="N229" s="99"/>
      <c r="O229" s="99"/>
      <c r="P229" s="100"/>
    </row>
    <row r="230" spans="2:16" x14ac:dyDescent="0.3">
      <c r="B230" s="108">
        <v>224</v>
      </c>
      <c r="C230" s="104"/>
      <c r="D230" s="105"/>
      <c r="E230" s="105"/>
      <c r="F230" s="105"/>
      <c r="G230" s="105"/>
      <c r="H230" s="194"/>
      <c r="I230" s="195"/>
      <c r="J230" s="195"/>
      <c r="K230" s="97"/>
      <c r="L230" s="98"/>
      <c r="M230" s="99"/>
      <c r="N230" s="99"/>
      <c r="O230" s="99"/>
      <c r="P230" s="100"/>
    </row>
    <row r="231" spans="2:16" x14ac:dyDescent="0.3">
      <c r="B231" s="108">
        <v>225</v>
      </c>
      <c r="C231" s="104"/>
      <c r="D231" s="105"/>
      <c r="E231" s="105"/>
      <c r="F231" s="105"/>
      <c r="G231" s="105"/>
      <c r="H231" s="194"/>
      <c r="I231" s="195"/>
      <c r="J231" s="195"/>
      <c r="K231" s="97"/>
      <c r="L231" s="98"/>
      <c r="M231" s="98"/>
      <c r="N231" s="98"/>
      <c r="O231" s="98"/>
      <c r="P231" s="100"/>
    </row>
    <row r="232" spans="2:16" x14ac:dyDescent="0.3">
      <c r="B232" s="108">
        <v>226</v>
      </c>
      <c r="C232" s="104"/>
      <c r="D232" s="105"/>
      <c r="E232" s="105"/>
      <c r="F232" s="105"/>
      <c r="G232" s="105"/>
      <c r="H232" s="194"/>
      <c r="I232" s="195"/>
      <c r="J232" s="195"/>
      <c r="K232" s="97"/>
      <c r="L232" s="98"/>
      <c r="M232" s="99"/>
      <c r="N232" s="99"/>
      <c r="O232" s="99"/>
      <c r="P232" s="100"/>
    </row>
    <row r="233" spans="2:16" x14ac:dyDescent="0.3">
      <c r="B233" s="108">
        <v>227</v>
      </c>
      <c r="C233" s="104"/>
      <c r="D233" s="105"/>
      <c r="E233" s="105"/>
      <c r="F233" s="105"/>
      <c r="G233" s="105"/>
      <c r="H233" s="194"/>
      <c r="I233" s="195"/>
      <c r="J233" s="195"/>
      <c r="K233" s="97"/>
      <c r="L233" s="98"/>
      <c r="M233" s="99"/>
      <c r="N233" s="99"/>
      <c r="O233" s="99"/>
      <c r="P233" s="100"/>
    </row>
    <row r="234" spans="2:16" x14ac:dyDescent="0.3">
      <c r="B234" s="108">
        <v>228</v>
      </c>
      <c r="C234" s="104"/>
      <c r="D234" s="105"/>
      <c r="E234" s="105"/>
      <c r="F234" s="105"/>
      <c r="G234" s="105"/>
      <c r="H234" s="194"/>
      <c r="I234" s="195"/>
      <c r="J234" s="195"/>
      <c r="K234" s="97"/>
      <c r="L234" s="98"/>
      <c r="M234" s="98"/>
      <c r="N234" s="98"/>
      <c r="O234" s="98"/>
      <c r="P234" s="100"/>
    </row>
    <row r="235" spans="2:16" x14ac:dyDescent="0.3">
      <c r="B235" s="108">
        <v>229</v>
      </c>
      <c r="C235" s="104"/>
      <c r="D235" s="105"/>
      <c r="E235" s="105"/>
      <c r="F235" s="105"/>
      <c r="G235" s="105"/>
      <c r="H235" s="194"/>
      <c r="I235" s="195"/>
      <c r="J235" s="195"/>
      <c r="K235" s="97"/>
      <c r="L235" s="98"/>
      <c r="M235" s="99"/>
      <c r="N235" s="99"/>
      <c r="O235" s="99"/>
      <c r="P235" s="100"/>
    </row>
    <row r="236" spans="2:16" x14ac:dyDescent="0.3">
      <c r="B236" s="108">
        <v>230</v>
      </c>
      <c r="C236" s="104"/>
      <c r="D236" s="105"/>
      <c r="E236" s="105"/>
      <c r="F236" s="105"/>
      <c r="G236" s="105"/>
      <c r="H236" s="194"/>
      <c r="I236" s="195"/>
      <c r="J236" s="195"/>
      <c r="K236" s="97"/>
      <c r="L236" s="98"/>
      <c r="M236" s="99"/>
      <c r="N236" s="99"/>
      <c r="O236" s="99"/>
      <c r="P236" s="100"/>
    </row>
    <row r="237" spans="2:16" x14ac:dyDescent="0.3">
      <c r="B237" s="108">
        <v>231</v>
      </c>
      <c r="C237" s="104"/>
      <c r="D237" s="105"/>
      <c r="E237" s="105"/>
      <c r="F237" s="105"/>
      <c r="G237" s="105"/>
      <c r="H237" s="194"/>
      <c r="I237" s="195"/>
      <c r="J237" s="195"/>
      <c r="K237" s="97"/>
      <c r="L237" s="98"/>
      <c r="M237" s="98"/>
      <c r="N237" s="98"/>
      <c r="O237" s="98"/>
      <c r="P237" s="100"/>
    </row>
    <row r="238" spans="2:16" x14ac:dyDescent="0.3">
      <c r="B238" s="108">
        <v>232</v>
      </c>
      <c r="C238" s="104"/>
      <c r="D238" s="105"/>
      <c r="E238" s="105"/>
      <c r="F238" s="105"/>
      <c r="G238" s="105"/>
      <c r="H238" s="194"/>
      <c r="I238" s="195"/>
      <c r="J238" s="195"/>
      <c r="K238" s="97"/>
      <c r="L238" s="98"/>
      <c r="M238" s="99"/>
      <c r="N238" s="99"/>
      <c r="O238" s="99"/>
      <c r="P238" s="100"/>
    </row>
    <row r="239" spans="2:16" x14ac:dyDescent="0.3">
      <c r="B239" s="108">
        <v>233</v>
      </c>
      <c r="C239" s="104"/>
      <c r="D239" s="105"/>
      <c r="E239" s="105"/>
      <c r="F239" s="105"/>
      <c r="G239" s="105"/>
      <c r="H239" s="194"/>
      <c r="I239" s="195"/>
      <c r="J239" s="195"/>
      <c r="K239" s="97"/>
      <c r="L239" s="98"/>
      <c r="M239" s="99"/>
      <c r="N239" s="99"/>
      <c r="O239" s="99"/>
      <c r="P239" s="100"/>
    </row>
    <row r="240" spans="2:16" x14ac:dyDescent="0.3">
      <c r="B240" s="108">
        <v>234</v>
      </c>
      <c r="C240" s="104"/>
      <c r="D240" s="105"/>
      <c r="E240" s="105"/>
      <c r="F240" s="105"/>
      <c r="G240" s="105"/>
      <c r="H240" s="194"/>
      <c r="I240" s="195"/>
      <c r="J240" s="195"/>
      <c r="K240" s="97"/>
      <c r="L240" s="98"/>
      <c r="M240" s="98"/>
      <c r="N240" s="98"/>
      <c r="O240" s="98"/>
      <c r="P240" s="100"/>
    </row>
    <row r="241" spans="2:16" x14ac:dyDescent="0.3">
      <c r="B241" s="108">
        <v>235</v>
      </c>
      <c r="C241" s="104"/>
      <c r="D241" s="105"/>
      <c r="E241" s="105"/>
      <c r="F241" s="105"/>
      <c r="G241" s="105"/>
      <c r="H241" s="194"/>
      <c r="I241" s="195"/>
      <c r="J241" s="195"/>
      <c r="K241" s="97"/>
      <c r="L241" s="98"/>
      <c r="M241" s="99"/>
      <c r="N241" s="99"/>
      <c r="O241" s="99"/>
      <c r="P241" s="100"/>
    </row>
    <row r="242" spans="2:16" x14ac:dyDescent="0.3">
      <c r="B242" s="108">
        <v>236</v>
      </c>
      <c r="C242" s="104"/>
      <c r="D242" s="105"/>
      <c r="E242" s="105"/>
      <c r="F242" s="105"/>
      <c r="G242" s="105"/>
      <c r="H242" s="194"/>
      <c r="I242" s="195"/>
      <c r="J242" s="195"/>
      <c r="K242" s="97"/>
      <c r="L242" s="98"/>
      <c r="M242" s="99"/>
      <c r="N242" s="99"/>
      <c r="O242" s="99"/>
      <c r="P242" s="100"/>
    </row>
    <row r="243" spans="2:16" x14ac:dyDescent="0.3">
      <c r="B243" s="108">
        <v>237</v>
      </c>
      <c r="C243" s="104"/>
      <c r="D243" s="105"/>
      <c r="E243" s="105"/>
      <c r="F243" s="105"/>
      <c r="G243" s="105"/>
      <c r="H243" s="194"/>
      <c r="I243" s="195"/>
      <c r="J243" s="195"/>
      <c r="K243" s="97"/>
      <c r="L243" s="98"/>
      <c r="M243" s="98"/>
      <c r="N243" s="98"/>
      <c r="O243" s="98"/>
      <c r="P243" s="100"/>
    </row>
    <row r="244" spans="2:16" x14ac:dyDescent="0.3">
      <c r="B244" s="108">
        <v>238</v>
      </c>
      <c r="C244" s="104"/>
      <c r="D244" s="105"/>
      <c r="E244" s="105"/>
      <c r="F244" s="105"/>
      <c r="G244" s="105"/>
      <c r="H244" s="194"/>
      <c r="I244" s="195"/>
      <c r="J244" s="195"/>
      <c r="K244" s="97"/>
      <c r="L244" s="98"/>
      <c r="M244" s="99"/>
      <c r="N244" s="99"/>
      <c r="O244" s="99"/>
      <c r="P244" s="100"/>
    </row>
    <row r="245" spans="2:16" x14ac:dyDescent="0.3">
      <c r="B245" s="108">
        <v>239</v>
      </c>
      <c r="C245" s="104"/>
      <c r="D245" s="105"/>
      <c r="E245" s="105"/>
      <c r="F245" s="105"/>
      <c r="G245" s="105"/>
      <c r="H245" s="194"/>
      <c r="I245" s="195"/>
      <c r="J245" s="195"/>
      <c r="K245" s="97"/>
      <c r="L245" s="98"/>
      <c r="M245" s="99"/>
      <c r="N245" s="99"/>
      <c r="O245" s="99"/>
      <c r="P245" s="100"/>
    </row>
    <row r="246" spans="2:16" x14ac:dyDescent="0.3">
      <c r="B246" s="108">
        <v>240</v>
      </c>
      <c r="C246" s="104"/>
      <c r="D246" s="105"/>
      <c r="E246" s="105"/>
      <c r="F246" s="105"/>
      <c r="G246" s="105"/>
      <c r="H246" s="194"/>
      <c r="I246" s="195"/>
      <c r="J246" s="195"/>
      <c r="K246" s="97"/>
      <c r="L246" s="98"/>
      <c r="M246" s="98"/>
      <c r="N246" s="98"/>
      <c r="O246" s="98"/>
      <c r="P246" s="100"/>
    </row>
    <row r="247" spans="2:16" x14ac:dyDescent="0.3">
      <c r="B247" s="108">
        <v>241</v>
      </c>
      <c r="C247" s="104"/>
      <c r="D247" s="105"/>
      <c r="E247" s="105"/>
      <c r="F247" s="105"/>
      <c r="G247" s="105"/>
      <c r="H247" s="194"/>
      <c r="I247" s="195"/>
      <c r="J247" s="195"/>
      <c r="K247" s="97"/>
      <c r="L247" s="98"/>
      <c r="M247" s="99"/>
      <c r="N247" s="99"/>
      <c r="O247" s="99"/>
      <c r="P247" s="100"/>
    </row>
    <row r="248" spans="2:16" x14ac:dyDescent="0.3">
      <c r="B248" s="108">
        <v>242</v>
      </c>
      <c r="C248" s="104"/>
      <c r="D248" s="105"/>
      <c r="E248" s="105"/>
      <c r="F248" s="105"/>
      <c r="G248" s="105"/>
      <c r="H248" s="194"/>
      <c r="I248" s="195"/>
      <c r="J248" s="195"/>
      <c r="K248" s="97"/>
      <c r="L248" s="98"/>
      <c r="M248" s="99"/>
      <c r="N248" s="99"/>
      <c r="O248" s="99"/>
      <c r="P248" s="100"/>
    </row>
    <row r="249" spans="2:16" x14ac:dyDescent="0.3">
      <c r="B249" s="108">
        <v>243</v>
      </c>
      <c r="C249" s="104"/>
      <c r="D249" s="105"/>
      <c r="E249" s="105"/>
      <c r="F249" s="105"/>
      <c r="G249" s="105"/>
      <c r="H249" s="194"/>
      <c r="I249" s="195"/>
      <c r="J249" s="195"/>
      <c r="K249" s="97"/>
      <c r="L249" s="98"/>
      <c r="M249" s="98"/>
      <c r="N249" s="98"/>
      <c r="O249" s="98"/>
      <c r="P249" s="100"/>
    </row>
    <row r="250" spans="2:16" x14ac:dyDescent="0.3">
      <c r="B250" s="108">
        <v>244</v>
      </c>
      <c r="C250" s="104"/>
      <c r="D250" s="105"/>
      <c r="E250" s="105"/>
      <c r="F250" s="105"/>
      <c r="G250" s="105"/>
      <c r="H250" s="194"/>
      <c r="I250" s="195"/>
      <c r="J250" s="195"/>
      <c r="K250" s="97"/>
      <c r="L250" s="98"/>
      <c r="M250" s="99"/>
      <c r="N250" s="99"/>
      <c r="O250" s="99"/>
      <c r="P250" s="100"/>
    </row>
    <row r="251" spans="2:16" x14ac:dyDescent="0.3">
      <c r="B251" s="108">
        <v>245</v>
      </c>
      <c r="C251" s="104"/>
      <c r="D251" s="105"/>
      <c r="E251" s="105"/>
      <c r="F251" s="105"/>
      <c r="G251" s="105"/>
      <c r="H251" s="194"/>
      <c r="I251" s="195"/>
      <c r="J251" s="195"/>
      <c r="K251" s="97"/>
      <c r="L251" s="98"/>
      <c r="M251" s="99"/>
      <c r="N251" s="99"/>
      <c r="O251" s="99"/>
      <c r="P251" s="100"/>
    </row>
    <row r="252" spans="2:16" x14ac:dyDescent="0.3">
      <c r="B252" s="108">
        <v>246</v>
      </c>
      <c r="C252" s="104"/>
      <c r="D252" s="105"/>
      <c r="E252" s="105"/>
      <c r="F252" s="105"/>
      <c r="G252" s="105"/>
      <c r="H252" s="194"/>
      <c r="I252" s="195"/>
      <c r="J252" s="195"/>
      <c r="K252" s="97"/>
      <c r="L252" s="98"/>
      <c r="M252" s="98"/>
      <c r="N252" s="98"/>
      <c r="O252" s="98"/>
      <c r="P252" s="100"/>
    </row>
    <row r="253" spans="2:16" x14ac:dyDescent="0.3">
      <c r="B253" s="108">
        <v>247</v>
      </c>
      <c r="C253" s="104"/>
      <c r="D253" s="105"/>
      <c r="E253" s="105"/>
      <c r="F253" s="105"/>
      <c r="G253" s="105"/>
      <c r="H253" s="194"/>
      <c r="I253" s="195"/>
      <c r="J253" s="195"/>
      <c r="K253" s="97"/>
      <c r="L253" s="98"/>
      <c r="M253" s="99"/>
      <c r="N253" s="99"/>
      <c r="O253" s="99"/>
      <c r="P253" s="100"/>
    </row>
    <row r="254" spans="2:16" x14ac:dyDescent="0.3">
      <c r="B254" s="108">
        <v>248</v>
      </c>
      <c r="C254" s="104"/>
      <c r="D254" s="105"/>
      <c r="E254" s="105"/>
      <c r="F254" s="105"/>
      <c r="G254" s="105"/>
      <c r="H254" s="194"/>
      <c r="I254" s="195"/>
      <c r="J254" s="195"/>
      <c r="K254" s="97"/>
      <c r="L254" s="98"/>
      <c r="M254" s="99"/>
      <c r="N254" s="99"/>
      <c r="O254" s="99"/>
      <c r="P254" s="100"/>
    </row>
    <row r="255" spans="2:16" x14ac:dyDescent="0.3">
      <c r="B255" s="108">
        <v>249</v>
      </c>
      <c r="C255" s="104"/>
      <c r="D255" s="105"/>
      <c r="E255" s="105"/>
      <c r="F255" s="105"/>
      <c r="G255" s="105"/>
      <c r="H255" s="194"/>
      <c r="I255" s="195"/>
      <c r="J255" s="195"/>
      <c r="K255" s="97"/>
      <c r="L255" s="98"/>
      <c r="M255" s="98"/>
      <c r="N255" s="98"/>
      <c r="O255" s="98"/>
      <c r="P255" s="100"/>
    </row>
    <row r="256" spans="2:16" x14ac:dyDescent="0.3">
      <c r="B256" s="108">
        <v>250</v>
      </c>
      <c r="C256" s="104"/>
      <c r="D256" s="105"/>
      <c r="E256" s="105"/>
      <c r="F256" s="105"/>
      <c r="G256" s="105"/>
      <c r="H256" s="194"/>
      <c r="I256" s="195"/>
      <c r="J256" s="195"/>
      <c r="K256" s="97"/>
      <c r="L256" s="98"/>
      <c r="M256" s="99"/>
      <c r="N256" s="99"/>
      <c r="O256" s="99"/>
      <c r="P256" s="100"/>
    </row>
    <row r="257" spans="2:16" x14ac:dyDescent="0.3">
      <c r="B257" s="108">
        <v>251</v>
      </c>
      <c r="C257" s="104"/>
      <c r="D257" s="105"/>
      <c r="E257" s="105"/>
      <c r="F257" s="105"/>
      <c r="G257" s="105"/>
      <c r="H257" s="194"/>
      <c r="I257" s="195"/>
      <c r="J257" s="195"/>
      <c r="K257" s="97"/>
      <c r="L257" s="98"/>
      <c r="M257" s="99"/>
      <c r="N257" s="99"/>
      <c r="O257" s="99"/>
      <c r="P257" s="100"/>
    </row>
    <row r="258" spans="2:16" x14ac:dyDescent="0.3">
      <c r="B258" s="108">
        <v>252</v>
      </c>
      <c r="C258" s="104"/>
      <c r="D258" s="105"/>
      <c r="E258" s="105"/>
      <c r="F258" s="105"/>
      <c r="G258" s="105"/>
      <c r="H258" s="194"/>
      <c r="I258" s="195"/>
      <c r="J258" s="195"/>
      <c r="K258" s="97"/>
      <c r="L258" s="98"/>
      <c r="M258" s="98"/>
      <c r="N258" s="98"/>
      <c r="O258" s="98"/>
      <c r="P258" s="100"/>
    </row>
    <row r="259" spans="2:16" x14ac:dyDescent="0.3">
      <c r="B259" s="108">
        <v>253</v>
      </c>
      <c r="C259" s="104"/>
      <c r="D259" s="105"/>
      <c r="E259" s="105"/>
      <c r="F259" s="105"/>
      <c r="G259" s="105"/>
      <c r="H259" s="194"/>
      <c r="I259" s="195"/>
      <c r="J259" s="195"/>
      <c r="K259" s="97"/>
      <c r="L259" s="98"/>
      <c r="M259" s="99"/>
      <c r="N259" s="99"/>
      <c r="O259" s="99"/>
      <c r="P259" s="100"/>
    </row>
    <row r="260" spans="2:16" x14ac:dyDescent="0.3">
      <c r="B260" s="108">
        <v>254</v>
      </c>
      <c r="C260" s="104"/>
      <c r="D260" s="105"/>
      <c r="E260" s="105"/>
      <c r="F260" s="105"/>
      <c r="G260" s="105"/>
      <c r="H260" s="194"/>
      <c r="I260" s="195"/>
      <c r="J260" s="195"/>
      <c r="K260" s="97"/>
      <c r="L260" s="98"/>
      <c r="M260" s="99"/>
      <c r="N260" s="99"/>
      <c r="O260" s="99"/>
      <c r="P260" s="100"/>
    </row>
    <row r="261" spans="2:16" x14ac:dyDescent="0.3">
      <c r="B261" s="108">
        <v>255</v>
      </c>
      <c r="C261" s="104"/>
      <c r="D261" s="105"/>
      <c r="E261" s="105"/>
      <c r="F261" s="105"/>
      <c r="G261" s="105"/>
      <c r="H261" s="194"/>
      <c r="I261" s="195"/>
      <c r="J261" s="195"/>
      <c r="K261" s="97"/>
      <c r="L261" s="98"/>
      <c r="M261" s="98"/>
      <c r="N261" s="98"/>
      <c r="O261" s="98"/>
      <c r="P261" s="100"/>
    </row>
    <row r="262" spans="2:16" x14ac:dyDescent="0.3">
      <c r="B262" s="108">
        <v>256</v>
      </c>
      <c r="C262" s="104"/>
      <c r="D262" s="105"/>
      <c r="E262" s="105"/>
      <c r="F262" s="105"/>
      <c r="G262" s="105"/>
      <c r="H262" s="194"/>
      <c r="I262" s="195"/>
      <c r="J262" s="195"/>
      <c r="K262" s="97"/>
      <c r="L262" s="98"/>
      <c r="M262" s="99"/>
      <c r="N262" s="99"/>
      <c r="O262" s="99"/>
      <c r="P262" s="100"/>
    </row>
    <row r="263" spans="2:16" x14ac:dyDescent="0.3">
      <c r="B263" s="108">
        <v>257</v>
      </c>
      <c r="C263" s="104"/>
      <c r="D263" s="105"/>
      <c r="E263" s="105"/>
      <c r="F263" s="105"/>
      <c r="G263" s="105"/>
      <c r="H263" s="194"/>
      <c r="I263" s="195"/>
      <c r="J263" s="195"/>
      <c r="K263" s="97"/>
      <c r="L263" s="98"/>
      <c r="M263" s="99"/>
      <c r="N263" s="99"/>
      <c r="O263" s="99"/>
      <c r="P263" s="100"/>
    </row>
    <row r="264" spans="2:16" x14ac:dyDescent="0.3">
      <c r="B264" s="108">
        <v>258</v>
      </c>
      <c r="C264" s="104"/>
      <c r="D264" s="105"/>
      <c r="E264" s="105"/>
      <c r="F264" s="105"/>
      <c r="G264" s="105"/>
      <c r="H264" s="194"/>
      <c r="I264" s="195"/>
      <c r="J264" s="195"/>
      <c r="K264" s="97"/>
      <c r="L264" s="98"/>
      <c r="M264" s="98"/>
      <c r="N264" s="98"/>
      <c r="O264" s="98"/>
      <c r="P264" s="100"/>
    </row>
    <row r="265" spans="2:16" x14ac:dyDescent="0.3">
      <c r="B265" s="108">
        <v>259</v>
      </c>
      <c r="C265" s="104"/>
      <c r="D265" s="105"/>
      <c r="E265" s="105"/>
      <c r="F265" s="105"/>
      <c r="G265" s="105"/>
      <c r="H265" s="194"/>
      <c r="I265" s="195"/>
      <c r="J265" s="195"/>
      <c r="K265" s="97"/>
      <c r="L265" s="98"/>
      <c r="M265" s="99"/>
      <c r="N265" s="99"/>
      <c r="O265" s="99"/>
      <c r="P265" s="100"/>
    </row>
    <row r="266" spans="2:16" x14ac:dyDescent="0.3">
      <c r="B266" s="108">
        <v>260</v>
      </c>
      <c r="C266" s="104"/>
      <c r="D266" s="105"/>
      <c r="E266" s="105"/>
      <c r="F266" s="105"/>
      <c r="G266" s="105"/>
      <c r="H266" s="194"/>
      <c r="I266" s="195"/>
      <c r="J266" s="195"/>
      <c r="K266" s="97"/>
      <c r="L266" s="98"/>
      <c r="M266" s="99"/>
      <c r="N266" s="99"/>
      <c r="O266" s="99"/>
      <c r="P266" s="100"/>
    </row>
    <row r="267" spans="2:16" x14ac:dyDescent="0.3">
      <c r="B267" s="108">
        <v>261</v>
      </c>
      <c r="C267" s="104"/>
      <c r="D267" s="105"/>
      <c r="E267" s="105"/>
      <c r="F267" s="105"/>
      <c r="G267" s="105"/>
      <c r="H267" s="194"/>
      <c r="I267" s="195"/>
      <c r="J267" s="195"/>
      <c r="K267" s="97"/>
      <c r="L267" s="98"/>
      <c r="M267" s="98"/>
      <c r="N267" s="98"/>
      <c r="O267" s="98"/>
      <c r="P267" s="100"/>
    </row>
    <row r="268" spans="2:16" x14ac:dyDescent="0.3">
      <c r="B268" s="108">
        <v>262</v>
      </c>
      <c r="C268" s="104"/>
      <c r="D268" s="105"/>
      <c r="E268" s="105"/>
      <c r="F268" s="105"/>
      <c r="G268" s="105"/>
      <c r="H268" s="194"/>
      <c r="I268" s="195"/>
      <c r="J268" s="195"/>
      <c r="K268" s="97"/>
      <c r="L268" s="98"/>
      <c r="M268" s="99"/>
      <c r="N268" s="99"/>
      <c r="O268" s="99"/>
      <c r="P268" s="100"/>
    </row>
    <row r="269" spans="2:16" x14ac:dyDescent="0.3">
      <c r="B269" s="108">
        <v>263</v>
      </c>
      <c r="C269" s="104"/>
      <c r="D269" s="105"/>
      <c r="E269" s="105"/>
      <c r="F269" s="105"/>
      <c r="G269" s="105"/>
      <c r="H269" s="194"/>
      <c r="I269" s="195"/>
      <c r="J269" s="195"/>
      <c r="K269" s="97"/>
      <c r="L269" s="98"/>
      <c r="M269" s="99"/>
      <c r="N269" s="99"/>
      <c r="O269" s="99"/>
      <c r="P269" s="100"/>
    </row>
    <row r="270" spans="2:16" x14ac:dyDescent="0.3">
      <c r="B270" s="108">
        <v>264</v>
      </c>
      <c r="C270" s="104"/>
      <c r="D270" s="105"/>
      <c r="E270" s="105"/>
      <c r="F270" s="105"/>
      <c r="G270" s="105"/>
      <c r="H270" s="194"/>
      <c r="I270" s="195"/>
      <c r="J270" s="195"/>
      <c r="K270" s="97"/>
      <c r="L270" s="98"/>
      <c r="M270" s="98"/>
      <c r="N270" s="98"/>
      <c r="O270" s="98"/>
      <c r="P270" s="100"/>
    </row>
    <row r="271" spans="2:16" x14ac:dyDescent="0.3">
      <c r="B271" s="108">
        <v>265</v>
      </c>
      <c r="C271" s="104"/>
      <c r="D271" s="105"/>
      <c r="E271" s="105"/>
      <c r="F271" s="105"/>
      <c r="G271" s="105"/>
      <c r="H271" s="194"/>
      <c r="I271" s="195"/>
      <c r="J271" s="195"/>
      <c r="K271" s="97"/>
      <c r="L271" s="98"/>
      <c r="M271" s="99"/>
      <c r="N271" s="99"/>
      <c r="O271" s="99"/>
      <c r="P271" s="100"/>
    </row>
    <row r="272" spans="2:16" x14ac:dyDescent="0.3">
      <c r="B272" s="108">
        <v>266</v>
      </c>
      <c r="C272" s="104"/>
      <c r="D272" s="105"/>
      <c r="E272" s="105"/>
      <c r="F272" s="105"/>
      <c r="G272" s="105"/>
      <c r="H272" s="194"/>
      <c r="I272" s="195"/>
      <c r="J272" s="195"/>
      <c r="K272" s="97"/>
      <c r="L272" s="98"/>
      <c r="M272" s="99"/>
      <c r="N272" s="99"/>
      <c r="O272" s="99"/>
      <c r="P272" s="100"/>
    </row>
    <row r="273" spans="2:16" x14ac:dyDescent="0.3">
      <c r="B273" s="108">
        <v>267</v>
      </c>
      <c r="C273" s="104"/>
      <c r="D273" s="105"/>
      <c r="E273" s="105"/>
      <c r="F273" s="105"/>
      <c r="G273" s="105"/>
      <c r="H273" s="194"/>
      <c r="I273" s="195"/>
      <c r="J273" s="195"/>
      <c r="K273" s="97"/>
      <c r="L273" s="98"/>
      <c r="M273" s="98"/>
      <c r="N273" s="98"/>
      <c r="O273" s="98"/>
      <c r="P273" s="100"/>
    </row>
    <row r="274" spans="2:16" x14ac:dyDescent="0.3">
      <c r="B274" s="108">
        <v>268</v>
      </c>
      <c r="C274" s="104"/>
      <c r="D274" s="105"/>
      <c r="E274" s="105"/>
      <c r="F274" s="105"/>
      <c r="G274" s="105"/>
      <c r="H274" s="194"/>
      <c r="I274" s="195"/>
      <c r="J274" s="195"/>
      <c r="K274" s="97"/>
      <c r="L274" s="98"/>
      <c r="M274" s="99"/>
      <c r="N274" s="99"/>
      <c r="O274" s="99"/>
      <c r="P274" s="100"/>
    </row>
    <row r="275" spans="2:16" x14ac:dyDescent="0.3">
      <c r="B275" s="108">
        <v>269</v>
      </c>
      <c r="C275" s="104"/>
      <c r="D275" s="105"/>
      <c r="E275" s="105"/>
      <c r="F275" s="105"/>
      <c r="G275" s="105"/>
      <c r="H275" s="194"/>
      <c r="I275" s="195"/>
      <c r="J275" s="195"/>
      <c r="K275" s="97"/>
      <c r="L275" s="98"/>
      <c r="M275" s="99"/>
      <c r="N275" s="99"/>
      <c r="O275" s="99"/>
      <c r="P275" s="100"/>
    </row>
    <row r="276" spans="2:16" x14ac:dyDescent="0.3">
      <c r="B276" s="108">
        <v>270</v>
      </c>
      <c r="C276" s="104"/>
      <c r="D276" s="105"/>
      <c r="E276" s="105"/>
      <c r="F276" s="105"/>
      <c r="G276" s="105"/>
      <c r="H276" s="194"/>
      <c r="I276" s="195"/>
      <c r="J276" s="195"/>
      <c r="K276" s="97"/>
      <c r="L276" s="98"/>
      <c r="M276" s="98"/>
      <c r="N276" s="98"/>
      <c r="O276" s="98"/>
      <c r="P276" s="100"/>
    </row>
    <row r="277" spans="2:16" x14ac:dyDescent="0.3">
      <c r="B277" s="108">
        <v>271</v>
      </c>
      <c r="C277" s="104"/>
      <c r="D277" s="105"/>
      <c r="E277" s="105"/>
      <c r="F277" s="105"/>
      <c r="G277" s="105"/>
      <c r="H277" s="194"/>
      <c r="I277" s="195"/>
      <c r="J277" s="195"/>
      <c r="K277" s="97"/>
      <c r="L277" s="98"/>
      <c r="M277" s="99"/>
      <c r="N277" s="99"/>
      <c r="O277" s="99"/>
      <c r="P277" s="100"/>
    </row>
    <row r="278" spans="2:16" x14ac:dyDescent="0.3">
      <c r="B278" s="108">
        <v>272</v>
      </c>
      <c r="C278" s="104"/>
      <c r="D278" s="105"/>
      <c r="E278" s="105"/>
      <c r="F278" s="105"/>
      <c r="G278" s="105"/>
      <c r="H278" s="194"/>
      <c r="I278" s="195"/>
      <c r="J278" s="195"/>
      <c r="K278" s="97"/>
      <c r="L278" s="98"/>
      <c r="M278" s="99"/>
      <c r="N278" s="99"/>
      <c r="O278" s="99"/>
      <c r="P278" s="100"/>
    </row>
    <row r="279" spans="2:16" x14ac:dyDescent="0.3">
      <c r="B279" s="108">
        <v>273</v>
      </c>
      <c r="C279" s="104"/>
      <c r="D279" s="105"/>
      <c r="E279" s="105"/>
      <c r="F279" s="105"/>
      <c r="G279" s="105"/>
      <c r="H279" s="194"/>
      <c r="I279" s="195"/>
      <c r="J279" s="195"/>
      <c r="K279" s="97"/>
      <c r="L279" s="98"/>
      <c r="M279" s="98"/>
      <c r="N279" s="98"/>
      <c r="O279" s="98"/>
      <c r="P279" s="100"/>
    </row>
    <row r="280" spans="2:16" x14ac:dyDescent="0.3">
      <c r="B280" s="108">
        <v>274</v>
      </c>
      <c r="C280" s="104"/>
      <c r="D280" s="105"/>
      <c r="E280" s="105"/>
      <c r="F280" s="105"/>
      <c r="G280" s="105"/>
      <c r="H280" s="194"/>
      <c r="I280" s="195"/>
      <c r="J280" s="195"/>
      <c r="K280" s="97"/>
      <c r="L280" s="98"/>
      <c r="M280" s="99"/>
      <c r="N280" s="99"/>
      <c r="O280" s="99"/>
      <c r="P280" s="100"/>
    </row>
    <row r="281" spans="2:16" x14ac:dyDescent="0.3">
      <c r="B281" s="108">
        <v>275</v>
      </c>
      <c r="C281" s="104"/>
      <c r="D281" s="105"/>
      <c r="E281" s="105"/>
      <c r="F281" s="105"/>
      <c r="G281" s="105"/>
      <c r="H281" s="194"/>
      <c r="I281" s="195"/>
      <c r="J281" s="195"/>
      <c r="K281" s="97"/>
      <c r="L281" s="98"/>
      <c r="M281" s="99"/>
      <c r="N281" s="99"/>
      <c r="O281" s="99"/>
      <c r="P281" s="100"/>
    </row>
    <row r="282" spans="2:16" x14ac:dyDescent="0.3">
      <c r="B282" s="108">
        <v>276</v>
      </c>
      <c r="C282" s="104"/>
      <c r="D282" s="105"/>
      <c r="E282" s="105"/>
      <c r="F282" s="105"/>
      <c r="G282" s="105"/>
      <c r="H282" s="194"/>
      <c r="I282" s="195"/>
      <c r="J282" s="195"/>
      <c r="K282" s="97"/>
      <c r="L282" s="98"/>
      <c r="M282" s="98"/>
      <c r="N282" s="98"/>
      <c r="O282" s="98"/>
      <c r="P282" s="100"/>
    </row>
    <row r="283" spans="2:16" x14ac:dyDescent="0.3">
      <c r="B283" s="108">
        <v>277</v>
      </c>
      <c r="C283" s="104"/>
      <c r="D283" s="105"/>
      <c r="E283" s="105"/>
      <c r="F283" s="105"/>
      <c r="G283" s="105"/>
      <c r="H283" s="194"/>
      <c r="I283" s="195"/>
      <c r="J283" s="195"/>
      <c r="K283" s="97"/>
      <c r="L283" s="98"/>
      <c r="M283" s="99"/>
      <c r="N283" s="99"/>
      <c r="O283" s="99"/>
      <c r="P283" s="100"/>
    </row>
    <row r="284" spans="2:16" x14ac:dyDescent="0.3">
      <c r="B284" s="108">
        <v>278</v>
      </c>
      <c r="C284" s="104"/>
      <c r="D284" s="105"/>
      <c r="E284" s="105"/>
      <c r="F284" s="105"/>
      <c r="G284" s="105"/>
      <c r="H284" s="194"/>
      <c r="I284" s="195"/>
      <c r="J284" s="195"/>
      <c r="K284" s="97"/>
      <c r="L284" s="98"/>
      <c r="M284" s="99"/>
      <c r="N284" s="99"/>
      <c r="O284" s="99"/>
      <c r="P284" s="100"/>
    </row>
    <row r="285" spans="2:16" x14ac:dyDescent="0.3">
      <c r="B285" s="108">
        <v>279</v>
      </c>
      <c r="C285" s="104"/>
      <c r="D285" s="105"/>
      <c r="E285" s="105"/>
      <c r="F285" s="105"/>
      <c r="G285" s="105"/>
      <c r="H285" s="194"/>
      <c r="I285" s="195"/>
      <c r="J285" s="195"/>
      <c r="K285" s="97"/>
      <c r="L285" s="98"/>
      <c r="M285" s="98"/>
      <c r="N285" s="98"/>
      <c r="O285" s="98"/>
      <c r="P285" s="100"/>
    </row>
    <row r="286" spans="2:16" x14ac:dyDescent="0.3">
      <c r="B286" s="108">
        <v>280</v>
      </c>
      <c r="C286" s="104"/>
      <c r="D286" s="105"/>
      <c r="E286" s="105"/>
      <c r="F286" s="105"/>
      <c r="G286" s="105"/>
      <c r="H286" s="194"/>
      <c r="I286" s="195"/>
      <c r="J286" s="195"/>
      <c r="K286" s="97"/>
      <c r="L286" s="98"/>
      <c r="M286" s="99"/>
      <c r="N286" s="99"/>
      <c r="O286" s="99"/>
      <c r="P286" s="100"/>
    </row>
    <row r="287" spans="2:16" x14ac:dyDescent="0.3">
      <c r="B287" s="108">
        <v>281</v>
      </c>
      <c r="C287" s="104"/>
      <c r="D287" s="105"/>
      <c r="E287" s="105"/>
      <c r="F287" s="105"/>
      <c r="G287" s="105"/>
      <c r="H287" s="194"/>
      <c r="I287" s="195"/>
      <c r="J287" s="195"/>
      <c r="K287" s="97"/>
      <c r="L287" s="98"/>
      <c r="M287" s="99"/>
      <c r="N287" s="99"/>
      <c r="O287" s="99"/>
      <c r="P287" s="100"/>
    </row>
    <row r="288" spans="2:16" x14ac:dyDescent="0.3">
      <c r="B288" s="108">
        <v>282</v>
      </c>
      <c r="C288" s="104"/>
      <c r="D288" s="105"/>
      <c r="E288" s="105"/>
      <c r="F288" s="105"/>
      <c r="G288" s="105"/>
      <c r="H288" s="194"/>
      <c r="I288" s="195"/>
      <c r="J288" s="195"/>
      <c r="K288" s="97"/>
      <c r="L288" s="98"/>
      <c r="M288" s="98"/>
      <c r="N288" s="98"/>
      <c r="O288" s="98"/>
      <c r="P288" s="100"/>
    </row>
    <row r="289" spans="2:16" x14ac:dyDescent="0.3">
      <c r="B289" s="108">
        <v>283</v>
      </c>
      <c r="C289" s="104"/>
      <c r="D289" s="105"/>
      <c r="E289" s="105"/>
      <c r="F289" s="105"/>
      <c r="G289" s="105"/>
      <c r="H289" s="194"/>
      <c r="I289" s="195"/>
      <c r="J289" s="195"/>
      <c r="K289" s="97"/>
      <c r="L289" s="98"/>
      <c r="M289" s="99"/>
      <c r="N289" s="99"/>
      <c r="O289" s="99"/>
      <c r="P289" s="100"/>
    </row>
    <row r="290" spans="2:16" x14ac:dyDescent="0.3">
      <c r="B290" s="108">
        <v>284</v>
      </c>
      <c r="C290" s="104"/>
      <c r="D290" s="105"/>
      <c r="E290" s="105"/>
      <c r="F290" s="105"/>
      <c r="G290" s="105"/>
      <c r="H290" s="194"/>
      <c r="I290" s="195"/>
      <c r="J290" s="195"/>
      <c r="K290" s="97"/>
      <c r="L290" s="98"/>
      <c r="M290" s="99"/>
      <c r="N290" s="99"/>
      <c r="O290" s="99"/>
      <c r="P290" s="100"/>
    </row>
    <row r="291" spans="2:16" x14ac:dyDescent="0.3">
      <c r="B291" s="108">
        <v>285</v>
      </c>
      <c r="C291" s="104"/>
      <c r="D291" s="105"/>
      <c r="E291" s="105"/>
      <c r="F291" s="105"/>
      <c r="G291" s="105"/>
      <c r="H291" s="194"/>
      <c r="I291" s="195"/>
      <c r="J291" s="195"/>
      <c r="K291" s="97"/>
      <c r="L291" s="98"/>
      <c r="M291" s="98"/>
      <c r="N291" s="98"/>
      <c r="O291" s="98"/>
      <c r="P291" s="100"/>
    </row>
    <row r="292" spans="2:16" x14ac:dyDescent="0.3">
      <c r="B292" s="108">
        <v>286</v>
      </c>
      <c r="C292" s="104"/>
      <c r="D292" s="105"/>
      <c r="E292" s="105"/>
      <c r="F292" s="105"/>
      <c r="G292" s="105"/>
      <c r="H292" s="194"/>
      <c r="I292" s="195"/>
      <c r="J292" s="195"/>
      <c r="K292" s="97"/>
      <c r="L292" s="98"/>
      <c r="M292" s="99"/>
      <c r="N292" s="99"/>
      <c r="O292" s="99"/>
      <c r="P292" s="100"/>
    </row>
    <row r="293" spans="2:16" x14ac:dyDescent="0.3">
      <c r="B293" s="108">
        <v>287</v>
      </c>
      <c r="C293" s="104"/>
      <c r="D293" s="105"/>
      <c r="E293" s="105"/>
      <c r="F293" s="105"/>
      <c r="G293" s="105"/>
      <c r="H293" s="194"/>
      <c r="I293" s="195"/>
      <c r="J293" s="195"/>
      <c r="K293" s="97"/>
      <c r="L293" s="98"/>
      <c r="M293" s="99"/>
      <c r="N293" s="99"/>
      <c r="O293" s="99"/>
      <c r="P293" s="100"/>
    </row>
    <row r="294" spans="2:16" x14ac:dyDescent="0.3">
      <c r="B294" s="108">
        <v>288</v>
      </c>
      <c r="C294" s="104"/>
      <c r="D294" s="105"/>
      <c r="E294" s="105"/>
      <c r="F294" s="105"/>
      <c r="G294" s="105"/>
      <c r="H294" s="194"/>
      <c r="I294" s="195"/>
      <c r="J294" s="195"/>
      <c r="K294" s="97"/>
      <c r="L294" s="98"/>
      <c r="M294" s="98"/>
      <c r="N294" s="98"/>
      <c r="O294" s="98"/>
      <c r="P294" s="100"/>
    </row>
    <row r="295" spans="2:16" x14ac:dyDescent="0.3">
      <c r="B295" s="108">
        <v>289</v>
      </c>
      <c r="C295" s="104"/>
      <c r="D295" s="105"/>
      <c r="E295" s="105"/>
      <c r="F295" s="105"/>
      <c r="G295" s="105"/>
      <c r="H295" s="194"/>
      <c r="I295" s="195"/>
      <c r="J295" s="195"/>
      <c r="K295" s="97"/>
      <c r="L295" s="98"/>
      <c r="M295" s="99"/>
      <c r="N295" s="99"/>
      <c r="O295" s="99"/>
      <c r="P295" s="100"/>
    </row>
    <row r="296" spans="2:16" x14ac:dyDescent="0.3">
      <c r="B296" s="108">
        <v>290</v>
      </c>
      <c r="C296" s="104"/>
      <c r="D296" s="105"/>
      <c r="E296" s="105"/>
      <c r="F296" s="105"/>
      <c r="G296" s="105"/>
      <c r="H296" s="194"/>
      <c r="I296" s="195"/>
      <c r="J296" s="195"/>
      <c r="K296" s="97"/>
      <c r="L296" s="98"/>
      <c r="M296" s="99"/>
      <c r="N296" s="99"/>
      <c r="O296" s="99"/>
      <c r="P296" s="100"/>
    </row>
    <row r="297" spans="2:16" x14ac:dyDescent="0.3">
      <c r="B297" s="108">
        <v>291</v>
      </c>
      <c r="C297" s="104"/>
      <c r="D297" s="105"/>
      <c r="E297" s="105"/>
      <c r="F297" s="105"/>
      <c r="G297" s="105"/>
      <c r="H297" s="194"/>
      <c r="I297" s="195"/>
      <c r="J297" s="195"/>
      <c r="K297" s="97"/>
      <c r="L297" s="98"/>
      <c r="M297" s="98"/>
      <c r="N297" s="98"/>
      <c r="O297" s="98"/>
      <c r="P297" s="100"/>
    </row>
    <row r="298" spans="2:16" x14ac:dyDescent="0.3">
      <c r="B298" s="108">
        <v>292</v>
      </c>
      <c r="C298" s="104"/>
      <c r="D298" s="105"/>
      <c r="E298" s="105"/>
      <c r="F298" s="105"/>
      <c r="G298" s="105"/>
      <c r="H298" s="194"/>
      <c r="I298" s="195"/>
      <c r="J298" s="195"/>
      <c r="K298" s="97"/>
      <c r="L298" s="98"/>
      <c r="M298" s="99"/>
      <c r="N298" s="99"/>
      <c r="O298" s="99"/>
      <c r="P298" s="100"/>
    </row>
    <row r="299" spans="2:16" x14ac:dyDescent="0.3">
      <c r="B299" s="108">
        <v>293</v>
      </c>
      <c r="C299" s="104"/>
      <c r="D299" s="105"/>
      <c r="E299" s="105"/>
      <c r="F299" s="105"/>
      <c r="G299" s="105"/>
      <c r="H299" s="194"/>
      <c r="I299" s="195"/>
      <c r="J299" s="195"/>
      <c r="K299" s="97"/>
      <c r="L299" s="98"/>
      <c r="M299" s="99"/>
      <c r="N299" s="99"/>
      <c r="O299" s="99"/>
      <c r="P299" s="100"/>
    </row>
    <row r="300" spans="2:16" x14ac:dyDescent="0.3">
      <c r="B300" s="108">
        <v>294</v>
      </c>
      <c r="C300" s="104"/>
      <c r="D300" s="105"/>
      <c r="E300" s="105"/>
      <c r="F300" s="105"/>
      <c r="G300" s="105"/>
      <c r="H300" s="194"/>
      <c r="I300" s="195"/>
      <c r="J300" s="195"/>
      <c r="K300" s="97"/>
      <c r="L300" s="98"/>
      <c r="M300" s="98"/>
      <c r="N300" s="98"/>
      <c r="O300" s="98"/>
      <c r="P300" s="100"/>
    </row>
    <row r="301" spans="2:16" x14ac:dyDescent="0.3">
      <c r="B301" s="108">
        <v>295</v>
      </c>
      <c r="C301" s="104"/>
      <c r="D301" s="105"/>
      <c r="E301" s="105"/>
      <c r="F301" s="105"/>
      <c r="G301" s="105"/>
      <c r="H301" s="194"/>
      <c r="I301" s="195"/>
      <c r="J301" s="195"/>
      <c r="K301" s="97"/>
      <c r="L301" s="98"/>
      <c r="M301" s="99"/>
      <c r="N301" s="99"/>
      <c r="O301" s="99"/>
      <c r="P301" s="100"/>
    </row>
    <row r="302" spans="2:16" x14ac:dyDescent="0.3">
      <c r="B302" s="108">
        <v>296</v>
      </c>
      <c r="C302" s="104"/>
      <c r="D302" s="105"/>
      <c r="E302" s="105"/>
      <c r="F302" s="105"/>
      <c r="G302" s="105"/>
      <c r="H302" s="194"/>
      <c r="I302" s="195"/>
      <c r="J302" s="195"/>
      <c r="K302" s="97"/>
      <c r="L302" s="98"/>
      <c r="M302" s="99"/>
      <c r="N302" s="99"/>
      <c r="O302" s="99"/>
      <c r="P302" s="100"/>
    </row>
    <row r="303" spans="2:16" x14ac:dyDescent="0.3">
      <c r="B303" s="108">
        <v>297</v>
      </c>
      <c r="C303" s="104"/>
      <c r="D303" s="105"/>
      <c r="E303" s="105"/>
      <c r="F303" s="105"/>
      <c r="G303" s="105"/>
      <c r="H303" s="194"/>
      <c r="I303" s="195"/>
      <c r="J303" s="195"/>
      <c r="K303" s="97"/>
      <c r="L303" s="98"/>
      <c r="M303" s="98"/>
      <c r="N303" s="98"/>
      <c r="O303" s="98"/>
      <c r="P303" s="100"/>
    </row>
    <row r="304" spans="2:16" x14ac:dyDescent="0.3">
      <c r="B304" s="108">
        <v>298</v>
      </c>
      <c r="C304" s="104"/>
      <c r="D304" s="105"/>
      <c r="E304" s="105"/>
      <c r="F304" s="105"/>
      <c r="G304" s="105"/>
      <c r="H304" s="194"/>
      <c r="I304" s="195"/>
      <c r="J304" s="195"/>
      <c r="K304" s="97"/>
      <c r="L304" s="98"/>
      <c r="M304" s="99"/>
      <c r="N304" s="99"/>
      <c r="O304" s="99"/>
      <c r="P304" s="100"/>
    </row>
    <row r="305" spans="2:16" x14ac:dyDescent="0.3">
      <c r="B305" s="108">
        <v>299</v>
      </c>
      <c r="C305" s="104"/>
      <c r="D305" s="105"/>
      <c r="E305" s="105"/>
      <c r="F305" s="105"/>
      <c r="G305" s="105"/>
      <c r="H305" s="194"/>
      <c r="I305" s="195"/>
      <c r="J305" s="195"/>
      <c r="K305" s="97"/>
      <c r="L305" s="98"/>
      <c r="M305" s="99"/>
      <c r="N305" s="99"/>
      <c r="O305" s="99"/>
      <c r="P305" s="100"/>
    </row>
    <row r="306" spans="2:16" x14ac:dyDescent="0.3">
      <c r="B306" s="108">
        <v>300</v>
      </c>
      <c r="C306" s="104"/>
      <c r="D306" s="105"/>
      <c r="E306" s="105"/>
      <c r="F306" s="105"/>
      <c r="G306" s="105"/>
      <c r="H306" s="194"/>
      <c r="I306" s="195"/>
      <c r="J306" s="195"/>
      <c r="K306" s="97"/>
      <c r="L306" s="98"/>
      <c r="M306" s="98"/>
      <c r="N306" s="98"/>
      <c r="O306" s="98"/>
      <c r="P306" s="100"/>
    </row>
    <row r="307" spans="2:16" x14ac:dyDescent="0.3">
      <c r="B307" s="108">
        <v>301</v>
      </c>
      <c r="C307" s="104"/>
      <c r="D307" s="105"/>
      <c r="E307" s="105"/>
      <c r="F307" s="105"/>
      <c r="G307" s="105"/>
      <c r="H307" s="194"/>
      <c r="I307" s="195"/>
      <c r="J307" s="195"/>
      <c r="K307" s="97"/>
      <c r="L307" s="98"/>
      <c r="M307" s="98"/>
      <c r="N307" s="98"/>
      <c r="O307" s="98"/>
      <c r="P307" s="100"/>
    </row>
    <row r="308" spans="2:16" x14ac:dyDescent="0.3">
      <c r="B308" s="108">
        <v>302</v>
      </c>
      <c r="C308" s="104"/>
      <c r="D308" s="105"/>
      <c r="E308" s="105"/>
      <c r="F308" s="105"/>
      <c r="G308" s="105"/>
      <c r="H308" s="194"/>
      <c r="I308" s="195"/>
      <c r="J308" s="195"/>
      <c r="K308" s="97"/>
      <c r="L308" s="98"/>
      <c r="M308" s="98"/>
      <c r="N308" s="98"/>
      <c r="O308" s="98"/>
      <c r="P308" s="100"/>
    </row>
    <row r="309" spans="2:16" x14ac:dyDescent="0.3">
      <c r="B309" s="108">
        <v>303</v>
      </c>
      <c r="C309" s="104"/>
      <c r="D309" s="105"/>
      <c r="E309" s="105"/>
      <c r="F309" s="105"/>
      <c r="G309" s="105"/>
      <c r="H309" s="194"/>
      <c r="I309" s="195"/>
      <c r="J309" s="195"/>
      <c r="K309" s="97"/>
      <c r="L309" s="98"/>
      <c r="M309" s="98"/>
      <c r="N309" s="98"/>
      <c r="O309" s="98"/>
      <c r="P309" s="100"/>
    </row>
    <row r="310" spans="2:16" x14ac:dyDescent="0.3">
      <c r="B310" s="108">
        <v>304</v>
      </c>
      <c r="C310" s="104"/>
      <c r="D310" s="105"/>
      <c r="E310" s="105"/>
      <c r="F310" s="105"/>
      <c r="G310" s="105"/>
      <c r="H310" s="194"/>
      <c r="I310" s="195"/>
      <c r="J310" s="195"/>
      <c r="K310" s="97"/>
      <c r="L310" s="98"/>
      <c r="M310" s="98"/>
      <c r="N310" s="98"/>
      <c r="O310" s="98"/>
      <c r="P310" s="100"/>
    </row>
    <row r="311" spans="2:16" x14ac:dyDescent="0.3">
      <c r="B311" s="108">
        <v>305</v>
      </c>
      <c r="C311" s="104"/>
      <c r="D311" s="105"/>
      <c r="E311" s="105"/>
      <c r="F311" s="105"/>
      <c r="G311" s="105"/>
      <c r="H311" s="194"/>
      <c r="I311" s="195"/>
      <c r="J311" s="195"/>
      <c r="K311" s="97"/>
      <c r="L311" s="98"/>
      <c r="M311" s="98"/>
      <c r="N311" s="98"/>
      <c r="O311" s="98"/>
      <c r="P311" s="100"/>
    </row>
    <row r="312" spans="2:16" x14ac:dyDescent="0.3">
      <c r="B312" s="108">
        <v>306</v>
      </c>
      <c r="C312" s="104"/>
      <c r="D312" s="105"/>
      <c r="E312" s="105"/>
      <c r="F312" s="105"/>
      <c r="G312" s="105"/>
      <c r="H312" s="194"/>
      <c r="I312" s="195"/>
      <c r="J312" s="195"/>
      <c r="K312" s="97"/>
      <c r="L312" s="98"/>
      <c r="M312" s="98"/>
      <c r="N312" s="98"/>
      <c r="O312" s="98"/>
      <c r="P312" s="100"/>
    </row>
    <row r="313" spans="2:16" x14ac:dyDescent="0.3">
      <c r="B313" s="108">
        <v>307</v>
      </c>
      <c r="C313" s="104"/>
      <c r="D313" s="105"/>
      <c r="E313" s="105"/>
      <c r="F313" s="105"/>
      <c r="G313" s="105"/>
      <c r="H313" s="194"/>
      <c r="I313" s="195"/>
      <c r="J313" s="195"/>
      <c r="K313" s="97"/>
      <c r="L313" s="98"/>
      <c r="M313" s="98"/>
      <c r="N313" s="98"/>
      <c r="O313" s="98"/>
      <c r="P313" s="100"/>
    </row>
    <row r="314" spans="2:16" x14ac:dyDescent="0.3">
      <c r="B314" s="108">
        <v>308</v>
      </c>
      <c r="C314" s="104"/>
      <c r="D314" s="105"/>
      <c r="E314" s="105"/>
      <c r="F314" s="105"/>
      <c r="G314" s="105"/>
      <c r="H314" s="194"/>
      <c r="I314" s="195"/>
      <c r="J314" s="195"/>
      <c r="K314" s="97"/>
      <c r="L314" s="98"/>
      <c r="M314" s="98"/>
      <c r="N314" s="98"/>
      <c r="O314" s="98"/>
      <c r="P314" s="100"/>
    </row>
    <row r="315" spans="2:16" x14ac:dyDescent="0.3">
      <c r="B315" s="108">
        <v>309</v>
      </c>
      <c r="C315" s="104"/>
      <c r="D315" s="105"/>
      <c r="E315" s="105"/>
      <c r="F315" s="105"/>
      <c r="G315" s="105"/>
      <c r="H315" s="194"/>
      <c r="I315" s="195"/>
      <c r="J315" s="195"/>
      <c r="K315" s="97"/>
      <c r="L315" s="98"/>
      <c r="M315" s="98"/>
      <c r="N315" s="98"/>
      <c r="O315" s="98"/>
      <c r="P315" s="100"/>
    </row>
    <row r="316" spans="2:16" x14ac:dyDescent="0.3">
      <c r="B316" s="108">
        <v>310</v>
      </c>
      <c r="C316" s="104"/>
      <c r="D316" s="105"/>
      <c r="E316" s="105"/>
      <c r="F316" s="105"/>
      <c r="G316" s="105"/>
      <c r="H316" s="194"/>
      <c r="I316" s="195"/>
      <c r="J316" s="195"/>
      <c r="K316" s="97"/>
      <c r="L316" s="98"/>
      <c r="M316" s="98"/>
      <c r="N316" s="98"/>
      <c r="O316" s="98"/>
      <c r="P316" s="100"/>
    </row>
    <row r="317" spans="2:16" x14ac:dyDescent="0.3">
      <c r="B317" s="108">
        <v>311</v>
      </c>
      <c r="C317" s="104"/>
      <c r="D317" s="105"/>
      <c r="E317" s="105"/>
      <c r="F317" s="105"/>
      <c r="G317" s="105"/>
      <c r="H317" s="194"/>
      <c r="I317" s="195"/>
      <c r="J317" s="195"/>
      <c r="K317" s="97"/>
      <c r="L317" s="98"/>
      <c r="M317" s="98"/>
      <c r="N317" s="98"/>
      <c r="O317" s="98"/>
      <c r="P317" s="100"/>
    </row>
    <row r="318" spans="2:16" x14ac:dyDescent="0.3">
      <c r="B318" s="108">
        <v>312</v>
      </c>
      <c r="C318" s="104"/>
      <c r="D318" s="105"/>
      <c r="E318" s="105"/>
      <c r="F318" s="105"/>
      <c r="G318" s="105"/>
      <c r="H318" s="194"/>
      <c r="I318" s="195"/>
      <c r="J318" s="195"/>
      <c r="K318" s="97"/>
      <c r="L318" s="98"/>
      <c r="M318" s="98"/>
      <c r="N318" s="98"/>
      <c r="O318" s="98"/>
      <c r="P318" s="100"/>
    </row>
    <row r="319" spans="2:16" x14ac:dyDescent="0.3">
      <c r="B319" s="108">
        <v>313</v>
      </c>
      <c r="C319" s="104"/>
      <c r="D319" s="105"/>
      <c r="E319" s="105"/>
      <c r="F319" s="105"/>
      <c r="G319" s="105"/>
      <c r="H319" s="194"/>
      <c r="I319" s="195"/>
      <c r="J319" s="195"/>
      <c r="K319" s="97"/>
      <c r="L319" s="98"/>
      <c r="M319" s="98"/>
      <c r="N319" s="98"/>
      <c r="O319" s="98"/>
      <c r="P319" s="100"/>
    </row>
    <row r="320" spans="2:16" x14ac:dyDescent="0.3">
      <c r="B320" s="108">
        <v>314</v>
      </c>
      <c r="C320" s="104"/>
      <c r="D320" s="105"/>
      <c r="E320" s="105"/>
      <c r="F320" s="105"/>
      <c r="G320" s="105"/>
      <c r="H320" s="194"/>
      <c r="I320" s="195"/>
      <c r="J320" s="195"/>
      <c r="K320" s="97"/>
      <c r="L320" s="98"/>
      <c r="M320" s="98"/>
      <c r="N320" s="98"/>
      <c r="O320" s="98"/>
      <c r="P320" s="100"/>
    </row>
    <row r="321" spans="2:16" x14ac:dyDescent="0.3">
      <c r="B321" s="108">
        <v>315</v>
      </c>
      <c r="C321" s="104"/>
      <c r="D321" s="105"/>
      <c r="E321" s="105"/>
      <c r="F321" s="105"/>
      <c r="G321" s="105"/>
      <c r="H321" s="194"/>
      <c r="I321" s="195"/>
      <c r="J321" s="195"/>
      <c r="K321" s="97"/>
      <c r="L321" s="98"/>
      <c r="M321" s="98"/>
      <c r="N321" s="98"/>
      <c r="O321" s="98"/>
      <c r="P321" s="100"/>
    </row>
    <row r="322" spans="2:16" x14ac:dyDescent="0.3">
      <c r="B322" s="108">
        <v>316</v>
      </c>
      <c r="C322" s="104"/>
      <c r="D322" s="105"/>
      <c r="E322" s="105"/>
      <c r="F322" s="105"/>
      <c r="G322" s="105"/>
      <c r="H322" s="194"/>
      <c r="I322" s="195"/>
      <c r="J322" s="195"/>
      <c r="K322" s="97"/>
      <c r="L322" s="98"/>
      <c r="M322" s="98"/>
      <c r="N322" s="98"/>
      <c r="O322" s="98"/>
      <c r="P322" s="100"/>
    </row>
    <row r="323" spans="2:16" x14ac:dyDescent="0.3">
      <c r="B323" s="108">
        <v>317</v>
      </c>
      <c r="C323" s="104"/>
      <c r="D323" s="105"/>
      <c r="E323" s="105"/>
      <c r="F323" s="105"/>
      <c r="G323" s="105"/>
      <c r="H323" s="194"/>
      <c r="I323" s="195"/>
      <c r="J323" s="195"/>
      <c r="K323" s="97"/>
      <c r="L323" s="98"/>
      <c r="M323" s="98"/>
      <c r="N323" s="98"/>
      <c r="O323" s="98"/>
      <c r="P323" s="100"/>
    </row>
    <row r="324" spans="2:16" x14ac:dyDescent="0.3">
      <c r="B324" s="108">
        <v>318</v>
      </c>
      <c r="C324" s="104"/>
      <c r="D324" s="105"/>
      <c r="E324" s="105"/>
      <c r="F324" s="105"/>
      <c r="G324" s="105"/>
      <c r="H324" s="194"/>
      <c r="I324" s="195"/>
      <c r="J324" s="195"/>
      <c r="K324" s="97"/>
      <c r="L324" s="98"/>
      <c r="M324" s="98"/>
      <c r="N324" s="98"/>
      <c r="O324" s="98"/>
      <c r="P324" s="100"/>
    </row>
    <row r="325" spans="2:16" x14ac:dyDescent="0.3">
      <c r="B325" s="108">
        <v>319</v>
      </c>
      <c r="C325" s="104"/>
      <c r="D325" s="105"/>
      <c r="E325" s="105"/>
      <c r="F325" s="105"/>
      <c r="G325" s="105"/>
      <c r="H325" s="194"/>
      <c r="I325" s="195"/>
      <c r="J325" s="195"/>
      <c r="K325" s="97"/>
      <c r="L325" s="98"/>
      <c r="M325" s="98"/>
      <c r="N325" s="98"/>
      <c r="O325" s="98"/>
      <c r="P325" s="100"/>
    </row>
    <row r="326" spans="2:16" x14ac:dyDescent="0.3">
      <c r="B326" s="108">
        <v>320</v>
      </c>
      <c r="C326" s="104"/>
      <c r="D326" s="105"/>
      <c r="E326" s="105"/>
      <c r="F326" s="105"/>
      <c r="G326" s="105"/>
      <c r="H326" s="194"/>
      <c r="I326" s="195"/>
      <c r="J326" s="195"/>
      <c r="K326" s="97"/>
      <c r="L326" s="98"/>
      <c r="M326" s="98"/>
      <c r="N326" s="98"/>
      <c r="O326" s="98"/>
      <c r="P326" s="100"/>
    </row>
    <row r="327" spans="2:16" x14ac:dyDescent="0.3">
      <c r="B327" s="108">
        <v>321</v>
      </c>
      <c r="C327" s="104"/>
      <c r="D327" s="105"/>
      <c r="E327" s="105"/>
      <c r="F327" s="105"/>
      <c r="G327" s="105"/>
      <c r="H327" s="194"/>
      <c r="I327" s="195"/>
      <c r="J327" s="195"/>
      <c r="K327" s="97"/>
      <c r="L327" s="98"/>
      <c r="M327" s="98"/>
      <c r="N327" s="98"/>
      <c r="O327" s="98"/>
      <c r="P327" s="100"/>
    </row>
    <row r="328" spans="2:16" x14ac:dyDescent="0.3">
      <c r="B328" s="108">
        <v>322</v>
      </c>
      <c r="C328" s="104"/>
      <c r="D328" s="105"/>
      <c r="E328" s="105"/>
      <c r="F328" s="105"/>
      <c r="G328" s="105"/>
      <c r="H328" s="194"/>
      <c r="I328" s="195"/>
      <c r="J328" s="195"/>
      <c r="K328" s="97"/>
      <c r="L328" s="98"/>
      <c r="M328" s="98"/>
      <c r="N328" s="98"/>
      <c r="O328" s="98"/>
      <c r="P328" s="100"/>
    </row>
    <row r="329" spans="2:16" x14ac:dyDescent="0.3">
      <c r="B329" s="108">
        <v>323</v>
      </c>
      <c r="C329" s="104"/>
      <c r="D329" s="105"/>
      <c r="E329" s="105"/>
      <c r="F329" s="105"/>
      <c r="G329" s="105"/>
      <c r="H329" s="194"/>
      <c r="I329" s="195"/>
      <c r="J329" s="195"/>
      <c r="K329" s="97"/>
      <c r="L329" s="98"/>
      <c r="M329" s="98"/>
      <c r="N329" s="98"/>
      <c r="O329" s="98"/>
      <c r="P329" s="100"/>
    </row>
    <row r="330" spans="2:16" x14ac:dyDescent="0.3">
      <c r="B330" s="108">
        <v>324</v>
      </c>
      <c r="C330" s="104"/>
      <c r="D330" s="105"/>
      <c r="E330" s="105"/>
      <c r="F330" s="105"/>
      <c r="G330" s="105"/>
      <c r="H330" s="194"/>
      <c r="I330" s="195"/>
      <c r="J330" s="195"/>
      <c r="K330" s="97"/>
      <c r="L330" s="98"/>
      <c r="M330" s="98"/>
      <c r="N330" s="98"/>
      <c r="O330" s="98"/>
      <c r="P330" s="100"/>
    </row>
    <row r="331" spans="2:16" x14ac:dyDescent="0.3">
      <c r="B331" s="108">
        <v>325</v>
      </c>
      <c r="C331" s="104"/>
      <c r="D331" s="105"/>
      <c r="E331" s="105"/>
      <c r="F331" s="105"/>
      <c r="G331" s="105"/>
      <c r="H331" s="194"/>
      <c r="I331" s="195"/>
      <c r="J331" s="195"/>
      <c r="K331" s="97"/>
      <c r="L331" s="98"/>
      <c r="M331" s="98"/>
      <c r="N331" s="98"/>
      <c r="O331" s="98"/>
      <c r="P331" s="100"/>
    </row>
    <row r="332" spans="2:16" x14ac:dyDescent="0.3">
      <c r="B332" s="108">
        <v>326</v>
      </c>
      <c r="C332" s="104"/>
      <c r="D332" s="105"/>
      <c r="E332" s="105"/>
      <c r="F332" s="105"/>
      <c r="G332" s="105"/>
      <c r="H332" s="194"/>
      <c r="I332" s="195"/>
      <c r="J332" s="195"/>
      <c r="K332" s="97"/>
      <c r="L332" s="98"/>
      <c r="M332" s="98"/>
      <c r="N332" s="98"/>
      <c r="O332" s="98"/>
      <c r="P332" s="100"/>
    </row>
    <row r="333" spans="2:16" x14ac:dyDescent="0.3">
      <c r="B333" s="108">
        <v>327</v>
      </c>
      <c r="C333" s="104"/>
      <c r="D333" s="105"/>
      <c r="E333" s="105"/>
      <c r="F333" s="105"/>
      <c r="G333" s="105"/>
      <c r="H333" s="194"/>
      <c r="I333" s="195"/>
      <c r="J333" s="195"/>
      <c r="K333" s="97"/>
      <c r="L333" s="98"/>
      <c r="M333" s="98"/>
      <c r="N333" s="98"/>
      <c r="O333" s="98"/>
      <c r="P333" s="100"/>
    </row>
    <row r="334" spans="2:16" x14ac:dyDescent="0.3">
      <c r="B334" s="108">
        <v>328</v>
      </c>
      <c r="C334" s="104"/>
      <c r="D334" s="105"/>
      <c r="E334" s="105"/>
      <c r="F334" s="105"/>
      <c r="G334" s="105"/>
      <c r="H334" s="194"/>
      <c r="I334" s="195"/>
      <c r="J334" s="195"/>
      <c r="K334" s="97"/>
      <c r="L334" s="98"/>
      <c r="M334" s="98"/>
      <c r="N334" s="98"/>
      <c r="O334" s="98"/>
      <c r="P334" s="100"/>
    </row>
    <row r="335" spans="2:16" x14ac:dyDescent="0.3">
      <c r="B335" s="108">
        <v>329</v>
      </c>
      <c r="C335" s="104"/>
      <c r="D335" s="105"/>
      <c r="E335" s="105"/>
      <c r="F335" s="105"/>
      <c r="G335" s="105"/>
      <c r="H335" s="194"/>
      <c r="I335" s="195"/>
      <c r="J335" s="195"/>
      <c r="K335" s="97"/>
      <c r="L335" s="98"/>
      <c r="M335" s="98"/>
      <c r="N335" s="98"/>
      <c r="O335" s="98"/>
      <c r="P335" s="100"/>
    </row>
    <row r="336" spans="2:16" x14ac:dyDescent="0.3">
      <c r="B336" s="108">
        <v>330</v>
      </c>
      <c r="C336" s="104"/>
      <c r="D336" s="105"/>
      <c r="E336" s="105"/>
      <c r="F336" s="105"/>
      <c r="G336" s="105"/>
      <c r="H336" s="194"/>
      <c r="I336" s="195"/>
      <c r="J336" s="195"/>
      <c r="K336" s="97"/>
      <c r="L336" s="98"/>
      <c r="M336" s="98"/>
      <c r="N336" s="98"/>
      <c r="O336" s="98"/>
      <c r="P336" s="100"/>
    </row>
    <row r="337" spans="2:16" x14ac:dyDescent="0.3">
      <c r="B337" s="108">
        <v>331</v>
      </c>
      <c r="C337" s="104"/>
      <c r="D337" s="105"/>
      <c r="E337" s="105"/>
      <c r="F337" s="105"/>
      <c r="G337" s="105"/>
      <c r="H337" s="194"/>
      <c r="I337" s="195"/>
      <c r="J337" s="195"/>
      <c r="K337" s="97"/>
      <c r="L337" s="98"/>
      <c r="M337" s="98"/>
      <c r="N337" s="98"/>
      <c r="O337" s="98"/>
      <c r="P337" s="100"/>
    </row>
    <row r="338" spans="2:16" x14ac:dyDescent="0.3">
      <c r="B338" s="108">
        <v>332</v>
      </c>
      <c r="C338" s="104"/>
      <c r="D338" s="105"/>
      <c r="E338" s="105"/>
      <c r="F338" s="105"/>
      <c r="G338" s="105"/>
      <c r="H338" s="194"/>
      <c r="I338" s="195"/>
      <c r="J338" s="195"/>
      <c r="K338" s="97"/>
      <c r="L338" s="98"/>
      <c r="M338" s="98"/>
      <c r="N338" s="98"/>
      <c r="O338" s="98"/>
      <c r="P338" s="100"/>
    </row>
    <row r="339" spans="2:16" x14ac:dyDescent="0.3">
      <c r="B339" s="108">
        <v>333</v>
      </c>
      <c r="C339" s="104"/>
      <c r="D339" s="105"/>
      <c r="E339" s="105"/>
      <c r="F339" s="105"/>
      <c r="G339" s="105"/>
      <c r="H339" s="194"/>
      <c r="I339" s="195"/>
      <c r="J339" s="195"/>
      <c r="K339" s="97"/>
      <c r="L339" s="98"/>
      <c r="M339" s="98"/>
      <c r="N339" s="98"/>
      <c r="O339" s="98"/>
      <c r="P339" s="100"/>
    </row>
    <row r="340" spans="2:16" x14ac:dyDescent="0.3">
      <c r="B340" s="108">
        <v>334</v>
      </c>
      <c r="C340" s="104"/>
      <c r="D340" s="105"/>
      <c r="E340" s="105"/>
      <c r="F340" s="105"/>
      <c r="G340" s="105"/>
      <c r="H340" s="194"/>
      <c r="I340" s="195"/>
      <c r="J340" s="195"/>
      <c r="K340" s="97"/>
      <c r="L340" s="98"/>
      <c r="M340" s="98"/>
      <c r="N340" s="98"/>
      <c r="O340" s="98"/>
      <c r="P340" s="100"/>
    </row>
    <row r="341" spans="2:16" x14ac:dyDescent="0.3">
      <c r="B341" s="108">
        <v>335</v>
      </c>
      <c r="C341" s="104"/>
      <c r="D341" s="105"/>
      <c r="E341" s="105"/>
      <c r="F341" s="105"/>
      <c r="G341" s="105"/>
      <c r="H341" s="194"/>
      <c r="I341" s="195"/>
      <c r="J341" s="195"/>
      <c r="K341" s="97"/>
      <c r="L341" s="98"/>
      <c r="M341" s="98"/>
      <c r="N341" s="98"/>
      <c r="O341" s="98"/>
      <c r="P341" s="100"/>
    </row>
    <row r="342" spans="2:16" x14ac:dyDescent="0.3">
      <c r="B342" s="108">
        <v>336</v>
      </c>
      <c r="C342" s="104"/>
      <c r="D342" s="105"/>
      <c r="E342" s="105"/>
      <c r="F342" s="105"/>
      <c r="G342" s="105"/>
      <c r="H342" s="194"/>
      <c r="I342" s="195"/>
      <c r="J342" s="195"/>
      <c r="K342" s="97"/>
      <c r="L342" s="98"/>
      <c r="M342" s="98"/>
      <c r="N342" s="98"/>
      <c r="O342" s="98"/>
      <c r="P342" s="100"/>
    </row>
    <row r="343" spans="2:16" x14ac:dyDescent="0.3">
      <c r="B343" s="108">
        <v>337</v>
      </c>
      <c r="C343" s="104"/>
      <c r="D343" s="105"/>
      <c r="E343" s="105"/>
      <c r="F343" s="105"/>
      <c r="G343" s="105"/>
      <c r="H343" s="194"/>
      <c r="I343" s="195"/>
      <c r="J343" s="195"/>
      <c r="K343" s="97"/>
      <c r="L343" s="98"/>
      <c r="M343" s="98"/>
      <c r="N343" s="98"/>
      <c r="O343" s="98"/>
      <c r="P343" s="100"/>
    </row>
    <row r="344" spans="2:16" x14ac:dyDescent="0.3">
      <c r="B344" s="108">
        <v>338</v>
      </c>
      <c r="C344" s="104"/>
      <c r="D344" s="105"/>
      <c r="E344" s="105"/>
      <c r="F344" s="105"/>
      <c r="G344" s="105"/>
      <c r="H344" s="194"/>
      <c r="I344" s="195"/>
      <c r="J344" s="195"/>
      <c r="K344" s="97"/>
      <c r="L344" s="98"/>
      <c r="M344" s="98"/>
      <c r="N344" s="98"/>
      <c r="O344" s="98"/>
      <c r="P344" s="100"/>
    </row>
    <row r="345" spans="2:16" x14ac:dyDescent="0.3">
      <c r="B345" s="108">
        <v>339</v>
      </c>
      <c r="C345" s="104"/>
      <c r="D345" s="105"/>
      <c r="E345" s="105"/>
      <c r="F345" s="105"/>
      <c r="G345" s="105"/>
      <c r="H345" s="194"/>
      <c r="I345" s="195"/>
      <c r="J345" s="195"/>
      <c r="K345" s="97"/>
      <c r="L345" s="98"/>
      <c r="M345" s="98"/>
      <c r="N345" s="98"/>
      <c r="O345" s="98"/>
      <c r="P345" s="100"/>
    </row>
    <row r="346" spans="2:16" x14ac:dyDescent="0.3">
      <c r="B346" s="108">
        <v>340</v>
      </c>
      <c r="C346" s="104"/>
      <c r="D346" s="105"/>
      <c r="E346" s="105"/>
      <c r="F346" s="105"/>
      <c r="G346" s="105"/>
      <c r="H346" s="194"/>
      <c r="I346" s="195"/>
      <c r="J346" s="195"/>
      <c r="K346" s="97"/>
      <c r="L346" s="98"/>
      <c r="M346" s="98"/>
      <c r="N346" s="98"/>
      <c r="O346" s="98"/>
      <c r="P346" s="100"/>
    </row>
    <row r="347" spans="2:16" x14ac:dyDescent="0.3">
      <c r="B347" s="108">
        <v>341</v>
      </c>
      <c r="C347" s="104"/>
      <c r="D347" s="105"/>
      <c r="E347" s="105"/>
      <c r="F347" s="105"/>
      <c r="G347" s="105"/>
      <c r="H347" s="194"/>
      <c r="I347" s="195"/>
      <c r="J347" s="195"/>
      <c r="K347" s="97"/>
      <c r="L347" s="98"/>
      <c r="M347" s="98"/>
      <c r="N347" s="98"/>
      <c r="O347" s="98"/>
      <c r="P347" s="100"/>
    </row>
    <row r="348" spans="2:16" x14ac:dyDescent="0.3">
      <c r="B348" s="108">
        <v>342</v>
      </c>
      <c r="C348" s="104"/>
      <c r="D348" s="105"/>
      <c r="E348" s="105"/>
      <c r="F348" s="105"/>
      <c r="G348" s="105"/>
      <c r="H348" s="194"/>
      <c r="I348" s="195"/>
      <c r="J348" s="195"/>
      <c r="K348" s="97"/>
      <c r="L348" s="98"/>
      <c r="M348" s="98"/>
      <c r="N348" s="98"/>
      <c r="O348" s="98"/>
      <c r="P348" s="100"/>
    </row>
    <row r="349" spans="2:16" x14ac:dyDescent="0.3">
      <c r="B349" s="108">
        <v>343</v>
      </c>
      <c r="C349" s="104"/>
      <c r="D349" s="105"/>
      <c r="E349" s="105"/>
      <c r="F349" s="105"/>
      <c r="G349" s="105"/>
      <c r="H349" s="194"/>
      <c r="I349" s="195"/>
      <c r="J349" s="195"/>
      <c r="K349" s="97"/>
      <c r="L349" s="98"/>
      <c r="M349" s="98"/>
      <c r="N349" s="98"/>
      <c r="O349" s="98"/>
      <c r="P349" s="100"/>
    </row>
    <row r="350" spans="2:16" x14ac:dyDescent="0.3">
      <c r="B350" s="108">
        <v>344</v>
      </c>
      <c r="C350" s="104"/>
      <c r="D350" s="105"/>
      <c r="E350" s="105"/>
      <c r="F350" s="105"/>
      <c r="G350" s="105"/>
      <c r="H350" s="194"/>
      <c r="I350" s="195"/>
      <c r="J350" s="195"/>
      <c r="K350" s="97"/>
      <c r="L350" s="98"/>
      <c r="M350" s="98"/>
      <c r="N350" s="98"/>
      <c r="O350" s="98"/>
      <c r="P350" s="100"/>
    </row>
    <row r="351" spans="2:16" x14ac:dyDescent="0.3">
      <c r="B351" s="108">
        <v>345</v>
      </c>
      <c r="C351" s="104"/>
      <c r="D351" s="105"/>
      <c r="E351" s="105"/>
      <c r="F351" s="105"/>
      <c r="G351" s="105"/>
      <c r="H351" s="194"/>
      <c r="I351" s="195"/>
      <c r="J351" s="195"/>
      <c r="K351" s="97"/>
      <c r="L351" s="98"/>
      <c r="M351" s="98"/>
      <c r="N351" s="98"/>
      <c r="O351" s="98"/>
      <c r="P351" s="100"/>
    </row>
    <row r="352" spans="2:16" x14ac:dyDescent="0.3">
      <c r="B352" s="108">
        <v>346</v>
      </c>
      <c r="C352" s="104"/>
      <c r="D352" s="105"/>
      <c r="E352" s="105"/>
      <c r="F352" s="105"/>
      <c r="G352" s="105"/>
      <c r="H352" s="194"/>
      <c r="I352" s="195"/>
      <c r="J352" s="195"/>
      <c r="K352" s="97"/>
      <c r="L352" s="98"/>
      <c r="M352" s="98"/>
      <c r="N352" s="98"/>
      <c r="O352" s="98"/>
      <c r="P352" s="100"/>
    </row>
    <row r="353" spans="2:16" x14ac:dyDescent="0.3">
      <c r="B353" s="108">
        <v>347</v>
      </c>
      <c r="C353" s="104"/>
      <c r="D353" s="105"/>
      <c r="E353" s="105"/>
      <c r="F353" s="105"/>
      <c r="G353" s="105"/>
      <c r="H353" s="194"/>
      <c r="I353" s="195"/>
      <c r="J353" s="195"/>
      <c r="K353" s="97"/>
      <c r="L353" s="98"/>
      <c r="M353" s="98"/>
      <c r="N353" s="98"/>
      <c r="O353" s="98"/>
      <c r="P353" s="100"/>
    </row>
    <row r="354" spans="2:16" x14ac:dyDescent="0.3">
      <c r="B354" s="108">
        <v>348</v>
      </c>
      <c r="C354" s="104"/>
      <c r="D354" s="105"/>
      <c r="E354" s="105"/>
      <c r="F354" s="105"/>
      <c r="G354" s="105"/>
      <c r="H354" s="194"/>
      <c r="I354" s="195"/>
      <c r="J354" s="195"/>
      <c r="K354" s="97"/>
      <c r="L354" s="98"/>
      <c r="M354" s="98"/>
      <c r="N354" s="98"/>
      <c r="O354" s="98"/>
      <c r="P354" s="100"/>
    </row>
    <row r="355" spans="2:16" x14ac:dyDescent="0.3">
      <c r="B355" s="108">
        <v>349</v>
      </c>
      <c r="C355" s="104"/>
      <c r="D355" s="105"/>
      <c r="E355" s="105"/>
      <c r="F355" s="105"/>
      <c r="G355" s="105"/>
      <c r="H355" s="194"/>
      <c r="I355" s="195"/>
      <c r="J355" s="195"/>
      <c r="K355" s="97"/>
      <c r="L355" s="98"/>
      <c r="M355" s="98"/>
      <c r="N355" s="98"/>
      <c r="O355" s="98"/>
      <c r="P355" s="100"/>
    </row>
    <row r="356" spans="2:16" x14ac:dyDescent="0.3">
      <c r="B356" s="108">
        <v>350</v>
      </c>
      <c r="C356" s="104"/>
      <c r="D356" s="105"/>
      <c r="E356" s="105"/>
      <c r="F356" s="105"/>
      <c r="G356" s="105"/>
      <c r="H356" s="194"/>
      <c r="I356" s="195"/>
      <c r="J356" s="195"/>
      <c r="K356" s="97"/>
      <c r="L356" s="98"/>
      <c r="M356" s="98"/>
      <c r="N356" s="98"/>
      <c r="O356" s="98"/>
      <c r="P356" s="100"/>
    </row>
    <row r="357" spans="2:16" x14ac:dyDescent="0.3">
      <c r="B357" s="108">
        <v>351</v>
      </c>
      <c r="C357" s="104"/>
      <c r="D357" s="105"/>
      <c r="E357" s="105"/>
      <c r="F357" s="105"/>
      <c r="G357" s="105"/>
      <c r="H357" s="194"/>
      <c r="I357" s="195"/>
      <c r="J357" s="195"/>
      <c r="K357" s="97"/>
      <c r="L357" s="98"/>
      <c r="M357" s="98"/>
      <c r="N357" s="98"/>
      <c r="O357" s="98"/>
      <c r="P357" s="100"/>
    </row>
    <row r="358" spans="2:16" x14ac:dyDescent="0.3">
      <c r="B358" s="108">
        <v>352</v>
      </c>
      <c r="C358" s="104"/>
      <c r="D358" s="105"/>
      <c r="E358" s="105"/>
      <c r="F358" s="105"/>
      <c r="G358" s="105"/>
      <c r="H358" s="194"/>
      <c r="I358" s="195"/>
      <c r="J358" s="195"/>
      <c r="K358" s="97"/>
      <c r="L358" s="98"/>
      <c r="M358" s="98"/>
      <c r="N358" s="98"/>
      <c r="O358" s="98"/>
      <c r="P358" s="100"/>
    </row>
    <row r="359" spans="2:16" x14ac:dyDescent="0.3">
      <c r="B359" s="108">
        <v>353</v>
      </c>
      <c r="C359" s="104"/>
      <c r="D359" s="105"/>
      <c r="E359" s="105"/>
      <c r="F359" s="105"/>
      <c r="G359" s="105"/>
      <c r="H359" s="194"/>
      <c r="I359" s="195"/>
      <c r="J359" s="195"/>
      <c r="K359" s="97"/>
      <c r="L359" s="98"/>
      <c r="M359" s="98"/>
      <c r="N359" s="98"/>
      <c r="O359" s="98"/>
      <c r="P359" s="100"/>
    </row>
    <row r="360" spans="2:16" x14ac:dyDescent="0.3">
      <c r="B360" s="108">
        <v>354</v>
      </c>
      <c r="C360" s="104"/>
      <c r="D360" s="105"/>
      <c r="E360" s="105"/>
      <c r="F360" s="105"/>
      <c r="G360" s="105"/>
      <c r="H360" s="194"/>
      <c r="I360" s="195"/>
      <c r="J360" s="195"/>
      <c r="K360" s="97"/>
      <c r="L360" s="98"/>
      <c r="M360" s="98"/>
      <c r="N360" s="98"/>
      <c r="O360" s="98"/>
      <c r="P360" s="100"/>
    </row>
    <row r="361" spans="2:16" x14ac:dyDescent="0.3">
      <c r="B361" s="108">
        <v>355</v>
      </c>
      <c r="C361" s="104"/>
      <c r="D361" s="105"/>
      <c r="E361" s="105"/>
      <c r="F361" s="105"/>
      <c r="G361" s="105"/>
      <c r="H361" s="194"/>
      <c r="I361" s="195"/>
      <c r="J361" s="195"/>
      <c r="K361" s="97"/>
      <c r="L361" s="98"/>
      <c r="M361" s="98"/>
      <c r="N361" s="98"/>
      <c r="O361" s="98"/>
      <c r="P361" s="100"/>
    </row>
    <row r="362" spans="2:16" x14ac:dyDescent="0.3">
      <c r="B362" s="108">
        <v>356</v>
      </c>
      <c r="C362" s="104"/>
      <c r="D362" s="105"/>
      <c r="E362" s="105"/>
      <c r="F362" s="105"/>
      <c r="G362" s="105"/>
      <c r="H362" s="194"/>
      <c r="I362" s="195"/>
      <c r="J362" s="195"/>
      <c r="K362" s="97"/>
      <c r="L362" s="98"/>
      <c r="M362" s="98"/>
      <c r="N362" s="98"/>
      <c r="O362" s="98"/>
      <c r="P362" s="100"/>
    </row>
    <row r="363" spans="2:16" x14ac:dyDescent="0.3">
      <c r="B363" s="108">
        <v>357</v>
      </c>
      <c r="C363" s="104"/>
      <c r="D363" s="105"/>
      <c r="E363" s="105"/>
      <c r="F363" s="105"/>
      <c r="G363" s="105"/>
      <c r="H363" s="194"/>
      <c r="I363" s="195"/>
      <c r="J363" s="195"/>
      <c r="K363" s="97"/>
      <c r="L363" s="98"/>
      <c r="M363" s="98"/>
      <c r="N363" s="98"/>
      <c r="O363" s="98"/>
      <c r="P363" s="100"/>
    </row>
    <row r="364" spans="2:16" x14ac:dyDescent="0.3">
      <c r="B364" s="108">
        <v>358</v>
      </c>
      <c r="C364" s="104"/>
      <c r="D364" s="105"/>
      <c r="E364" s="105"/>
      <c r="F364" s="105"/>
      <c r="G364" s="105"/>
      <c r="H364" s="194"/>
      <c r="I364" s="195"/>
      <c r="J364" s="195"/>
      <c r="K364" s="97"/>
      <c r="L364" s="98"/>
      <c r="M364" s="98"/>
      <c r="N364" s="98"/>
      <c r="O364" s="98"/>
      <c r="P364" s="100"/>
    </row>
    <row r="365" spans="2:16" x14ac:dyDescent="0.3">
      <c r="B365" s="108">
        <v>359</v>
      </c>
      <c r="C365" s="104"/>
      <c r="D365" s="105"/>
      <c r="E365" s="105"/>
      <c r="F365" s="105"/>
      <c r="G365" s="105"/>
      <c r="H365" s="194"/>
      <c r="I365" s="195"/>
      <c r="J365" s="195"/>
      <c r="K365" s="97"/>
      <c r="L365" s="98"/>
      <c r="M365" s="98"/>
      <c r="N365" s="98"/>
      <c r="O365" s="98"/>
      <c r="P365" s="100"/>
    </row>
    <row r="366" spans="2:16" x14ac:dyDescent="0.3">
      <c r="B366" s="108">
        <v>360</v>
      </c>
      <c r="C366" s="104"/>
      <c r="D366" s="105"/>
      <c r="E366" s="105"/>
      <c r="F366" s="105"/>
      <c r="G366" s="105"/>
      <c r="H366" s="194"/>
      <c r="I366" s="195"/>
      <c r="J366" s="195"/>
      <c r="K366" s="97"/>
      <c r="L366" s="98"/>
      <c r="M366" s="98"/>
      <c r="N366" s="98"/>
      <c r="O366" s="98"/>
      <c r="P366" s="100"/>
    </row>
    <row r="367" spans="2:16" x14ac:dyDescent="0.3">
      <c r="B367" s="108">
        <v>361</v>
      </c>
      <c r="C367" s="104"/>
      <c r="D367" s="105"/>
      <c r="E367" s="105"/>
      <c r="F367" s="105"/>
      <c r="G367" s="105"/>
      <c r="H367" s="194"/>
      <c r="I367" s="195"/>
      <c r="J367" s="195"/>
      <c r="K367" s="97"/>
      <c r="L367" s="98"/>
      <c r="M367" s="98"/>
      <c r="N367" s="98"/>
      <c r="O367" s="98"/>
      <c r="P367" s="100"/>
    </row>
    <row r="368" spans="2:16" x14ac:dyDescent="0.3">
      <c r="B368" s="108">
        <v>362</v>
      </c>
      <c r="C368" s="104"/>
      <c r="D368" s="105"/>
      <c r="E368" s="105"/>
      <c r="F368" s="105"/>
      <c r="G368" s="105"/>
      <c r="H368" s="194"/>
      <c r="I368" s="195"/>
      <c r="J368" s="195"/>
      <c r="K368" s="97"/>
      <c r="L368" s="98"/>
      <c r="M368" s="98"/>
      <c r="N368" s="98"/>
      <c r="O368" s="98"/>
      <c r="P368" s="100"/>
    </row>
    <row r="369" spans="2:16" x14ac:dyDescent="0.3">
      <c r="B369" s="108">
        <v>363</v>
      </c>
      <c r="C369" s="104"/>
      <c r="D369" s="105"/>
      <c r="E369" s="105"/>
      <c r="F369" s="105"/>
      <c r="G369" s="105"/>
      <c r="H369" s="194"/>
      <c r="I369" s="195"/>
      <c r="J369" s="195"/>
      <c r="K369" s="97"/>
      <c r="L369" s="98"/>
      <c r="M369" s="98"/>
      <c r="N369" s="98"/>
      <c r="O369" s="98"/>
      <c r="P369" s="100"/>
    </row>
    <row r="370" spans="2:16" x14ac:dyDescent="0.3">
      <c r="B370" s="108">
        <v>364</v>
      </c>
      <c r="C370" s="104"/>
      <c r="D370" s="105"/>
      <c r="E370" s="105"/>
      <c r="F370" s="105"/>
      <c r="G370" s="105"/>
      <c r="H370" s="194"/>
      <c r="I370" s="195"/>
      <c r="J370" s="195"/>
      <c r="K370" s="97"/>
      <c r="L370" s="98"/>
      <c r="M370" s="98"/>
      <c r="N370" s="98"/>
      <c r="O370" s="98"/>
      <c r="P370" s="100"/>
    </row>
    <row r="371" spans="2:16" x14ac:dyDescent="0.3">
      <c r="B371" s="108">
        <v>365</v>
      </c>
      <c r="C371" s="104"/>
      <c r="D371" s="105"/>
      <c r="E371" s="105"/>
      <c r="F371" s="105"/>
      <c r="G371" s="105"/>
      <c r="H371" s="194"/>
      <c r="I371" s="195"/>
      <c r="J371" s="195"/>
      <c r="K371" s="97"/>
      <c r="L371" s="98"/>
      <c r="M371" s="98"/>
      <c r="N371" s="98"/>
      <c r="O371" s="98"/>
      <c r="P371" s="100"/>
    </row>
    <row r="372" spans="2:16" x14ac:dyDescent="0.3">
      <c r="B372" s="108">
        <v>366</v>
      </c>
      <c r="C372" s="104"/>
      <c r="D372" s="105"/>
      <c r="E372" s="105"/>
      <c r="F372" s="105"/>
      <c r="G372" s="105"/>
      <c r="H372" s="194"/>
      <c r="I372" s="195"/>
      <c r="J372" s="195"/>
      <c r="K372" s="97"/>
      <c r="L372" s="98"/>
      <c r="M372" s="98"/>
      <c r="N372" s="98"/>
      <c r="O372" s="98"/>
      <c r="P372" s="100"/>
    </row>
    <row r="373" spans="2:16" x14ac:dyDescent="0.3">
      <c r="B373" s="108">
        <v>367</v>
      </c>
      <c r="C373" s="104"/>
      <c r="D373" s="105"/>
      <c r="E373" s="105"/>
      <c r="F373" s="105"/>
      <c r="G373" s="105"/>
      <c r="H373" s="194"/>
      <c r="I373" s="195"/>
      <c r="J373" s="195"/>
      <c r="K373" s="97"/>
      <c r="L373" s="98"/>
      <c r="M373" s="98"/>
      <c r="N373" s="98"/>
      <c r="O373" s="98"/>
      <c r="P373" s="100"/>
    </row>
    <row r="374" spans="2:16" x14ac:dyDescent="0.3">
      <c r="B374" s="108">
        <v>368</v>
      </c>
      <c r="C374" s="104"/>
      <c r="D374" s="105"/>
      <c r="E374" s="105"/>
      <c r="F374" s="105"/>
      <c r="G374" s="105"/>
      <c r="H374" s="194"/>
      <c r="I374" s="195"/>
      <c r="J374" s="195"/>
      <c r="K374" s="97"/>
      <c r="L374" s="98"/>
      <c r="M374" s="98"/>
      <c r="N374" s="98"/>
      <c r="O374" s="98"/>
      <c r="P374" s="100"/>
    </row>
    <row r="375" spans="2:16" x14ac:dyDescent="0.3">
      <c r="B375" s="108">
        <v>369</v>
      </c>
      <c r="C375" s="104"/>
      <c r="D375" s="105"/>
      <c r="E375" s="105"/>
      <c r="F375" s="105"/>
      <c r="G375" s="105"/>
      <c r="H375" s="194"/>
      <c r="I375" s="195"/>
      <c r="J375" s="195"/>
      <c r="K375" s="97"/>
      <c r="L375" s="98"/>
      <c r="M375" s="98"/>
      <c r="N375" s="98"/>
      <c r="O375" s="98"/>
      <c r="P375" s="100"/>
    </row>
    <row r="376" spans="2:16" x14ac:dyDescent="0.3">
      <c r="B376" s="108">
        <v>370</v>
      </c>
      <c r="C376" s="104"/>
      <c r="D376" s="105"/>
      <c r="E376" s="105"/>
      <c r="F376" s="105"/>
      <c r="G376" s="105"/>
      <c r="H376" s="194"/>
      <c r="I376" s="195"/>
      <c r="J376" s="195"/>
      <c r="K376" s="97"/>
      <c r="L376" s="98"/>
      <c r="M376" s="98"/>
      <c r="N376" s="98"/>
      <c r="O376" s="98"/>
      <c r="P376" s="100"/>
    </row>
    <row r="377" spans="2:16" x14ac:dyDescent="0.3">
      <c r="B377" s="108">
        <v>371</v>
      </c>
      <c r="C377" s="104"/>
      <c r="D377" s="105"/>
      <c r="E377" s="105"/>
      <c r="F377" s="105"/>
      <c r="G377" s="105"/>
      <c r="H377" s="194"/>
      <c r="I377" s="195"/>
      <c r="J377" s="195"/>
      <c r="K377" s="97"/>
      <c r="L377" s="98"/>
      <c r="M377" s="98"/>
      <c r="N377" s="98"/>
      <c r="O377" s="98"/>
      <c r="P377" s="100"/>
    </row>
    <row r="378" spans="2:16" x14ac:dyDescent="0.3">
      <c r="B378" s="108">
        <v>372</v>
      </c>
      <c r="C378" s="104"/>
      <c r="D378" s="105"/>
      <c r="E378" s="105"/>
      <c r="F378" s="105"/>
      <c r="G378" s="105"/>
      <c r="H378" s="194"/>
      <c r="I378" s="195"/>
      <c r="J378" s="195"/>
      <c r="K378" s="97"/>
      <c r="L378" s="98"/>
      <c r="M378" s="98"/>
      <c r="N378" s="98"/>
      <c r="O378" s="98"/>
      <c r="P378" s="100"/>
    </row>
    <row r="379" spans="2:16" x14ac:dyDescent="0.3">
      <c r="B379" s="108">
        <v>373</v>
      </c>
      <c r="C379" s="104"/>
      <c r="D379" s="105"/>
      <c r="E379" s="105"/>
      <c r="F379" s="105"/>
      <c r="G379" s="105"/>
      <c r="H379" s="194"/>
      <c r="I379" s="195"/>
      <c r="J379" s="195"/>
      <c r="K379" s="97"/>
      <c r="L379" s="98"/>
      <c r="M379" s="98"/>
      <c r="N379" s="98"/>
      <c r="O379" s="98"/>
      <c r="P379" s="100"/>
    </row>
    <row r="380" spans="2:16" x14ac:dyDescent="0.3">
      <c r="B380" s="108">
        <v>374</v>
      </c>
      <c r="C380" s="104"/>
      <c r="D380" s="105"/>
      <c r="E380" s="105"/>
      <c r="F380" s="105"/>
      <c r="G380" s="105"/>
      <c r="H380" s="194"/>
      <c r="I380" s="195"/>
      <c r="J380" s="195"/>
      <c r="K380" s="97"/>
      <c r="L380" s="98"/>
      <c r="M380" s="98"/>
      <c r="N380" s="98"/>
      <c r="O380" s="98"/>
      <c r="P380" s="100"/>
    </row>
    <row r="381" spans="2:16" x14ac:dyDescent="0.3">
      <c r="B381" s="108">
        <v>375</v>
      </c>
      <c r="C381" s="104"/>
      <c r="D381" s="105"/>
      <c r="E381" s="105"/>
      <c r="F381" s="105"/>
      <c r="G381" s="105"/>
      <c r="H381" s="194"/>
      <c r="I381" s="195"/>
      <c r="J381" s="195"/>
      <c r="K381" s="97"/>
      <c r="L381" s="98"/>
      <c r="M381" s="98"/>
      <c r="N381" s="98"/>
      <c r="O381" s="98"/>
      <c r="P381" s="100"/>
    </row>
    <row r="382" spans="2:16" x14ac:dyDescent="0.3">
      <c r="B382" s="108">
        <v>376</v>
      </c>
      <c r="C382" s="104"/>
      <c r="D382" s="105"/>
      <c r="E382" s="105"/>
      <c r="F382" s="105"/>
      <c r="G382" s="105"/>
      <c r="H382" s="194"/>
      <c r="I382" s="195"/>
      <c r="J382" s="195"/>
      <c r="K382" s="97"/>
      <c r="L382" s="98"/>
      <c r="M382" s="98"/>
      <c r="N382" s="98"/>
      <c r="O382" s="98"/>
      <c r="P382" s="100"/>
    </row>
    <row r="383" spans="2:16" x14ac:dyDescent="0.3">
      <c r="B383" s="108">
        <v>377</v>
      </c>
      <c r="C383" s="104"/>
      <c r="D383" s="105"/>
      <c r="E383" s="105"/>
      <c r="F383" s="105"/>
      <c r="G383" s="105"/>
      <c r="H383" s="194"/>
      <c r="I383" s="195"/>
      <c r="J383" s="195"/>
      <c r="K383" s="97"/>
      <c r="L383" s="98"/>
      <c r="M383" s="98"/>
      <c r="N383" s="98"/>
      <c r="O383" s="98"/>
      <c r="P383" s="100"/>
    </row>
    <row r="384" spans="2:16" x14ac:dyDescent="0.3">
      <c r="B384" s="108">
        <v>378</v>
      </c>
      <c r="C384" s="104"/>
      <c r="D384" s="105"/>
      <c r="E384" s="105"/>
      <c r="F384" s="105"/>
      <c r="G384" s="105"/>
      <c r="H384" s="194"/>
      <c r="I384" s="195"/>
      <c r="J384" s="195"/>
      <c r="K384" s="97"/>
      <c r="L384" s="98"/>
      <c r="M384" s="98"/>
      <c r="N384" s="98"/>
      <c r="O384" s="98"/>
      <c r="P384" s="100"/>
    </row>
    <row r="385" spans="2:16" x14ac:dyDescent="0.3">
      <c r="B385" s="108">
        <v>379</v>
      </c>
      <c r="C385" s="104"/>
      <c r="D385" s="105"/>
      <c r="E385" s="105"/>
      <c r="F385" s="105"/>
      <c r="G385" s="105"/>
      <c r="H385" s="194"/>
      <c r="I385" s="195"/>
      <c r="J385" s="195"/>
      <c r="K385" s="97"/>
      <c r="L385" s="98"/>
      <c r="M385" s="98"/>
      <c r="N385" s="98"/>
      <c r="O385" s="98"/>
      <c r="P385" s="100"/>
    </row>
    <row r="386" spans="2:16" x14ac:dyDescent="0.3">
      <c r="B386" s="108">
        <v>380</v>
      </c>
      <c r="C386" s="104"/>
      <c r="D386" s="105"/>
      <c r="E386" s="105"/>
      <c r="F386" s="105"/>
      <c r="G386" s="105"/>
      <c r="H386" s="194"/>
      <c r="I386" s="195"/>
      <c r="J386" s="195"/>
      <c r="K386" s="97"/>
      <c r="L386" s="98"/>
      <c r="M386" s="98"/>
      <c r="N386" s="98"/>
      <c r="O386" s="98"/>
      <c r="P386" s="100"/>
    </row>
    <row r="387" spans="2:16" x14ac:dyDescent="0.3">
      <c r="B387" s="108">
        <v>381</v>
      </c>
      <c r="C387" s="104"/>
      <c r="D387" s="105"/>
      <c r="E387" s="105"/>
      <c r="F387" s="105"/>
      <c r="G387" s="105"/>
      <c r="H387" s="194"/>
      <c r="I387" s="195"/>
      <c r="J387" s="195"/>
      <c r="K387" s="97"/>
      <c r="L387" s="98"/>
      <c r="M387" s="98"/>
      <c r="N387" s="98"/>
      <c r="O387" s="98"/>
      <c r="P387" s="100"/>
    </row>
    <row r="388" spans="2:16" x14ac:dyDescent="0.3">
      <c r="B388" s="108">
        <v>382</v>
      </c>
      <c r="C388" s="104"/>
      <c r="D388" s="105"/>
      <c r="E388" s="105"/>
      <c r="F388" s="105"/>
      <c r="G388" s="105"/>
      <c r="H388" s="194"/>
      <c r="I388" s="195"/>
      <c r="J388" s="195"/>
      <c r="K388" s="97"/>
      <c r="L388" s="98"/>
      <c r="M388" s="98"/>
      <c r="N388" s="98"/>
      <c r="O388" s="98"/>
      <c r="P388" s="100"/>
    </row>
    <row r="389" spans="2:16" x14ac:dyDescent="0.3">
      <c r="B389" s="108">
        <v>383</v>
      </c>
      <c r="C389" s="104"/>
      <c r="D389" s="105"/>
      <c r="E389" s="105"/>
      <c r="F389" s="105"/>
      <c r="G389" s="105"/>
      <c r="H389" s="194"/>
      <c r="I389" s="195"/>
      <c r="J389" s="195"/>
      <c r="K389" s="97"/>
      <c r="L389" s="98"/>
      <c r="M389" s="98"/>
      <c r="N389" s="98"/>
      <c r="O389" s="98"/>
      <c r="P389" s="100"/>
    </row>
    <row r="390" spans="2:16" x14ac:dyDescent="0.3">
      <c r="B390" s="108">
        <v>384</v>
      </c>
      <c r="C390" s="104"/>
      <c r="D390" s="105"/>
      <c r="E390" s="105"/>
      <c r="F390" s="105"/>
      <c r="G390" s="105"/>
      <c r="H390" s="194"/>
      <c r="I390" s="195"/>
      <c r="J390" s="195"/>
      <c r="K390" s="97"/>
      <c r="L390" s="98"/>
      <c r="M390" s="98"/>
      <c r="N390" s="98"/>
      <c r="O390" s="98"/>
      <c r="P390" s="100"/>
    </row>
    <row r="391" spans="2:16" x14ac:dyDescent="0.3">
      <c r="B391" s="108">
        <v>385</v>
      </c>
      <c r="C391" s="104"/>
      <c r="D391" s="105"/>
      <c r="E391" s="105"/>
      <c r="F391" s="105"/>
      <c r="G391" s="105"/>
      <c r="H391" s="194"/>
      <c r="I391" s="195"/>
      <c r="J391" s="195"/>
      <c r="K391" s="97"/>
      <c r="L391" s="98"/>
      <c r="M391" s="98"/>
      <c r="N391" s="98"/>
      <c r="O391" s="98"/>
      <c r="P391" s="100"/>
    </row>
    <row r="392" spans="2:16" x14ac:dyDescent="0.3">
      <c r="B392" s="108">
        <v>386</v>
      </c>
      <c r="C392" s="104"/>
      <c r="D392" s="105"/>
      <c r="E392" s="105"/>
      <c r="F392" s="105"/>
      <c r="G392" s="105"/>
      <c r="H392" s="194"/>
      <c r="I392" s="195"/>
      <c r="J392" s="195"/>
      <c r="K392" s="97"/>
      <c r="L392" s="98"/>
      <c r="M392" s="98"/>
      <c r="N392" s="98"/>
      <c r="O392" s="98"/>
      <c r="P392" s="100"/>
    </row>
    <row r="393" spans="2:16" x14ac:dyDescent="0.3">
      <c r="B393" s="108">
        <v>387</v>
      </c>
      <c r="C393" s="104"/>
      <c r="D393" s="105"/>
      <c r="E393" s="105"/>
      <c r="F393" s="105"/>
      <c r="G393" s="105"/>
      <c r="H393" s="194"/>
      <c r="I393" s="195"/>
      <c r="J393" s="195"/>
      <c r="K393" s="97"/>
      <c r="L393" s="98"/>
      <c r="M393" s="98"/>
      <c r="N393" s="98"/>
      <c r="O393" s="98"/>
      <c r="P393" s="100"/>
    </row>
    <row r="394" spans="2:16" x14ac:dyDescent="0.3">
      <c r="B394" s="108">
        <v>388</v>
      </c>
      <c r="C394" s="104"/>
      <c r="D394" s="105"/>
      <c r="E394" s="105"/>
      <c r="F394" s="105"/>
      <c r="G394" s="105"/>
      <c r="H394" s="194"/>
      <c r="I394" s="195"/>
      <c r="J394" s="195"/>
      <c r="K394" s="97"/>
      <c r="L394" s="98"/>
      <c r="M394" s="98"/>
      <c r="N394" s="98"/>
      <c r="O394" s="98"/>
      <c r="P394" s="100"/>
    </row>
    <row r="395" spans="2:16" x14ac:dyDescent="0.3">
      <c r="B395" s="108">
        <v>389</v>
      </c>
      <c r="C395" s="104"/>
      <c r="D395" s="105"/>
      <c r="E395" s="105"/>
      <c r="F395" s="105"/>
      <c r="G395" s="105"/>
      <c r="H395" s="194"/>
      <c r="I395" s="195"/>
      <c r="J395" s="195"/>
      <c r="K395" s="97"/>
      <c r="L395" s="98"/>
      <c r="M395" s="98"/>
      <c r="N395" s="98"/>
      <c r="O395" s="98"/>
      <c r="P395" s="100"/>
    </row>
    <row r="396" spans="2:16" x14ac:dyDescent="0.3">
      <c r="B396" s="108">
        <v>390</v>
      </c>
      <c r="C396" s="104"/>
      <c r="D396" s="105"/>
      <c r="E396" s="105"/>
      <c r="F396" s="105"/>
      <c r="G396" s="105"/>
      <c r="H396" s="194"/>
      <c r="I396" s="195"/>
      <c r="J396" s="195"/>
      <c r="K396" s="97"/>
      <c r="L396" s="98"/>
      <c r="M396" s="98"/>
      <c r="N396" s="98"/>
      <c r="O396" s="98"/>
      <c r="P396" s="100"/>
    </row>
    <row r="397" spans="2:16" x14ac:dyDescent="0.3">
      <c r="B397" s="108">
        <v>391</v>
      </c>
      <c r="C397" s="104"/>
      <c r="D397" s="105"/>
      <c r="E397" s="105"/>
      <c r="F397" s="105"/>
      <c r="G397" s="105"/>
      <c r="H397" s="194"/>
      <c r="I397" s="195"/>
      <c r="J397" s="195"/>
      <c r="K397" s="97"/>
      <c r="L397" s="98"/>
      <c r="M397" s="98"/>
      <c r="N397" s="98"/>
      <c r="O397" s="98"/>
      <c r="P397" s="100"/>
    </row>
    <row r="398" spans="2:16" x14ac:dyDescent="0.3">
      <c r="B398" s="108">
        <v>392</v>
      </c>
      <c r="C398" s="104"/>
      <c r="D398" s="105"/>
      <c r="E398" s="105"/>
      <c r="F398" s="105"/>
      <c r="G398" s="105"/>
      <c r="H398" s="194"/>
      <c r="I398" s="195"/>
      <c r="J398" s="195"/>
      <c r="K398" s="97"/>
      <c r="L398" s="98"/>
      <c r="M398" s="98"/>
      <c r="N398" s="98"/>
      <c r="O398" s="98"/>
      <c r="P398" s="100"/>
    </row>
    <row r="399" spans="2:16" x14ac:dyDescent="0.3">
      <c r="B399" s="108">
        <v>393</v>
      </c>
      <c r="C399" s="104"/>
      <c r="D399" s="105"/>
      <c r="E399" s="105"/>
      <c r="F399" s="105"/>
      <c r="G399" s="105"/>
      <c r="H399" s="194"/>
      <c r="I399" s="195"/>
      <c r="J399" s="195"/>
      <c r="K399" s="97"/>
      <c r="L399" s="98"/>
      <c r="M399" s="98"/>
      <c r="N399" s="98"/>
      <c r="O399" s="98"/>
      <c r="P399" s="100"/>
    </row>
    <row r="400" spans="2:16" x14ac:dyDescent="0.3">
      <c r="B400" s="108">
        <v>394</v>
      </c>
      <c r="C400" s="104"/>
      <c r="D400" s="105"/>
      <c r="E400" s="105"/>
      <c r="F400" s="105"/>
      <c r="G400" s="105"/>
      <c r="H400" s="194"/>
      <c r="I400" s="195"/>
      <c r="J400" s="195"/>
      <c r="K400" s="97"/>
      <c r="L400" s="98"/>
      <c r="M400" s="98"/>
      <c r="N400" s="98"/>
      <c r="O400" s="98"/>
      <c r="P400" s="100"/>
    </row>
    <row r="401" spans="2:16" x14ac:dyDescent="0.3">
      <c r="B401" s="108">
        <v>395</v>
      </c>
      <c r="C401" s="104"/>
      <c r="D401" s="105"/>
      <c r="E401" s="105"/>
      <c r="F401" s="105"/>
      <c r="G401" s="105"/>
      <c r="H401" s="194"/>
      <c r="I401" s="195"/>
      <c r="J401" s="195"/>
      <c r="K401" s="97"/>
      <c r="L401" s="98"/>
      <c r="M401" s="98"/>
      <c r="N401" s="98"/>
      <c r="O401" s="98"/>
      <c r="P401" s="100"/>
    </row>
    <row r="402" spans="2:16" x14ac:dyDescent="0.3">
      <c r="B402" s="108">
        <v>396</v>
      </c>
      <c r="C402" s="104"/>
      <c r="D402" s="105"/>
      <c r="E402" s="105"/>
      <c r="F402" s="105"/>
      <c r="G402" s="105"/>
      <c r="H402" s="194"/>
      <c r="I402" s="195"/>
      <c r="J402" s="195"/>
      <c r="K402" s="97"/>
      <c r="L402" s="98"/>
      <c r="M402" s="98"/>
      <c r="N402" s="98"/>
      <c r="O402" s="98"/>
      <c r="P402" s="100"/>
    </row>
    <row r="403" spans="2:16" x14ac:dyDescent="0.3">
      <c r="B403" s="108">
        <v>397</v>
      </c>
      <c r="C403" s="104"/>
      <c r="D403" s="105"/>
      <c r="E403" s="105"/>
      <c r="F403" s="105"/>
      <c r="G403" s="105"/>
      <c r="H403" s="194"/>
      <c r="I403" s="195"/>
      <c r="J403" s="195"/>
      <c r="K403" s="97"/>
      <c r="L403" s="98"/>
      <c r="M403" s="98"/>
      <c r="N403" s="98"/>
      <c r="O403" s="98"/>
      <c r="P403" s="100"/>
    </row>
    <row r="404" spans="2:16" x14ac:dyDescent="0.3">
      <c r="B404" s="108">
        <v>398</v>
      </c>
      <c r="C404" s="104"/>
      <c r="D404" s="105"/>
      <c r="E404" s="105"/>
      <c r="F404" s="105"/>
      <c r="G404" s="105"/>
      <c r="H404" s="194"/>
      <c r="I404" s="195"/>
      <c r="J404" s="195"/>
      <c r="K404" s="97"/>
      <c r="L404" s="98"/>
      <c r="M404" s="98"/>
      <c r="N404" s="98"/>
      <c r="O404" s="98"/>
      <c r="P404" s="100"/>
    </row>
    <row r="405" spans="2:16" x14ac:dyDescent="0.3">
      <c r="B405" s="108">
        <v>399</v>
      </c>
      <c r="C405" s="104"/>
      <c r="D405" s="105"/>
      <c r="E405" s="105"/>
      <c r="F405" s="105"/>
      <c r="G405" s="105"/>
      <c r="H405" s="194"/>
      <c r="I405" s="195"/>
      <c r="J405" s="195"/>
      <c r="K405" s="97"/>
      <c r="L405" s="98"/>
      <c r="M405" s="98"/>
      <c r="N405" s="98"/>
      <c r="O405" s="98"/>
      <c r="P405" s="100"/>
    </row>
    <row r="406" spans="2:16" x14ac:dyDescent="0.3">
      <c r="B406" s="108">
        <v>400</v>
      </c>
      <c r="C406" s="104"/>
      <c r="D406" s="105"/>
      <c r="E406" s="105"/>
      <c r="F406" s="105"/>
      <c r="G406" s="105"/>
      <c r="H406" s="194"/>
      <c r="I406" s="195"/>
      <c r="J406" s="195"/>
      <c r="K406" s="97"/>
      <c r="L406" s="98"/>
      <c r="M406" s="98"/>
      <c r="N406" s="98"/>
      <c r="O406" s="98"/>
      <c r="P406" s="100"/>
    </row>
    <row r="407" spans="2:16" x14ac:dyDescent="0.3">
      <c r="B407" s="108">
        <v>401</v>
      </c>
      <c r="C407" s="104"/>
      <c r="D407" s="105"/>
      <c r="E407" s="105"/>
      <c r="F407" s="105"/>
      <c r="G407" s="105"/>
      <c r="H407" s="194"/>
      <c r="I407" s="195"/>
      <c r="J407" s="195"/>
      <c r="K407" s="97"/>
      <c r="L407" s="98"/>
      <c r="M407" s="98"/>
      <c r="N407" s="98"/>
      <c r="O407" s="98"/>
      <c r="P407" s="100"/>
    </row>
    <row r="408" spans="2:16" x14ac:dyDescent="0.3">
      <c r="B408" s="108">
        <v>402</v>
      </c>
      <c r="C408" s="104"/>
      <c r="D408" s="105"/>
      <c r="E408" s="105"/>
      <c r="F408" s="105"/>
      <c r="G408" s="105"/>
      <c r="H408" s="194"/>
      <c r="I408" s="195"/>
      <c r="J408" s="195"/>
      <c r="K408" s="97"/>
      <c r="L408" s="98"/>
      <c r="M408" s="98"/>
      <c r="N408" s="98"/>
      <c r="O408" s="98"/>
      <c r="P408" s="100"/>
    </row>
    <row r="409" spans="2:16" x14ac:dyDescent="0.3">
      <c r="B409" s="108">
        <v>403</v>
      </c>
      <c r="C409" s="104"/>
      <c r="D409" s="105"/>
      <c r="E409" s="105"/>
      <c r="F409" s="105"/>
      <c r="G409" s="105"/>
      <c r="H409" s="194"/>
      <c r="I409" s="195"/>
      <c r="J409" s="195"/>
      <c r="K409" s="97"/>
      <c r="L409" s="98"/>
      <c r="M409" s="98"/>
      <c r="N409" s="98"/>
      <c r="O409" s="98"/>
      <c r="P409" s="100"/>
    </row>
    <row r="410" spans="2:16" x14ac:dyDescent="0.3">
      <c r="B410" s="108">
        <v>404</v>
      </c>
      <c r="C410" s="104"/>
      <c r="D410" s="105"/>
      <c r="E410" s="105"/>
      <c r="F410" s="105"/>
      <c r="G410" s="105"/>
      <c r="H410" s="194"/>
      <c r="I410" s="195"/>
      <c r="J410" s="195"/>
      <c r="K410" s="97"/>
      <c r="L410" s="98"/>
      <c r="M410" s="98"/>
      <c r="N410" s="98"/>
      <c r="O410" s="98"/>
      <c r="P410" s="100"/>
    </row>
    <row r="411" spans="2:16" x14ac:dyDescent="0.3">
      <c r="B411" s="108">
        <v>405</v>
      </c>
      <c r="C411" s="104"/>
      <c r="D411" s="105"/>
      <c r="E411" s="105"/>
      <c r="F411" s="105"/>
      <c r="G411" s="105"/>
      <c r="H411" s="194"/>
      <c r="I411" s="195"/>
      <c r="J411" s="195"/>
      <c r="K411" s="97"/>
      <c r="L411" s="98"/>
      <c r="M411" s="98"/>
      <c r="N411" s="98"/>
      <c r="O411" s="98"/>
      <c r="P411" s="100"/>
    </row>
    <row r="412" spans="2:16" x14ac:dyDescent="0.3">
      <c r="B412" s="108">
        <v>406</v>
      </c>
      <c r="C412" s="104"/>
      <c r="D412" s="105"/>
      <c r="E412" s="105"/>
      <c r="F412" s="105"/>
      <c r="G412" s="105"/>
      <c r="H412" s="194"/>
      <c r="I412" s="195"/>
      <c r="J412" s="195"/>
      <c r="K412" s="97"/>
      <c r="L412" s="98"/>
      <c r="M412" s="98"/>
      <c r="N412" s="98"/>
      <c r="O412" s="98"/>
      <c r="P412" s="100"/>
    </row>
    <row r="413" spans="2:16" x14ac:dyDescent="0.3">
      <c r="B413" s="108">
        <v>407</v>
      </c>
      <c r="C413" s="104"/>
      <c r="D413" s="105"/>
      <c r="E413" s="105"/>
      <c r="F413" s="105"/>
      <c r="G413" s="105"/>
      <c r="H413" s="194"/>
      <c r="I413" s="195"/>
      <c r="J413" s="195"/>
      <c r="K413" s="97"/>
      <c r="L413" s="98"/>
      <c r="M413" s="98"/>
      <c r="N413" s="98"/>
      <c r="O413" s="98"/>
      <c r="P413" s="100"/>
    </row>
    <row r="414" spans="2:16" x14ac:dyDescent="0.3">
      <c r="B414" s="108">
        <v>408</v>
      </c>
      <c r="C414" s="104"/>
      <c r="D414" s="105"/>
      <c r="E414" s="105"/>
      <c r="F414" s="105"/>
      <c r="G414" s="105"/>
      <c r="H414" s="194"/>
      <c r="I414" s="195"/>
      <c r="J414" s="195"/>
      <c r="K414" s="97"/>
      <c r="L414" s="98"/>
      <c r="M414" s="98"/>
      <c r="N414" s="98"/>
      <c r="O414" s="98"/>
      <c r="P414" s="100"/>
    </row>
    <row r="415" spans="2:16" x14ac:dyDescent="0.3">
      <c r="B415" s="108">
        <v>409</v>
      </c>
      <c r="C415" s="104"/>
      <c r="D415" s="105"/>
      <c r="E415" s="105"/>
      <c r="F415" s="105"/>
      <c r="G415" s="105"/>
      <c r="H415" s="194"/>
      <c r="I415" s="195"/>
      <c r="J415" s="195"/>
      <c r="K415" s="97"/>
      <c r="L415" s="98"/>
      <c r="M415" s="98"/>
      <c r="N415" s="98"/>
      <c r="O415" s="98"/>
      <c r="P415" s="100"/>
    </row>
    <row r="416" spans="2:16" x14ac:dyDescent="0.3">
      <c r="B416" s="108">
        <v>410</v>
      </c>
      <c r="C416" s="104"/>
      <c r="D416" s="105"/>
      <c r="E416" s="105"/>
      <c r="F416" s="105"/>
      <c r="G416" s="105"/>
      <c r="H416" s="194"/>
      <c r="I416" s="195"/>
      <c r="J416" s="195"/>
      <c r="K416" s="97"/>
      <c r="L416" s="98"/>
      <c r="M416" s="98"/>
      <c r="N416" s="98"/>
      <c r="O416" s="98"/>
      <c r="P416" s="100"/>
    </row>
    <row r="417" spans="2:16" x14ac:dyDescent="0.3">
      <c r="B417" s="108">
        <v>411</v>
      </c>
      <c r="C417" s="104"/>
      <c r="D417" s="105"/>
      <c r="E417" s="105"/>
      <c r="F417" s="105"/>
      <c r="G417" s="105"/>
      <c r="H417" s="194"/>
      <c r="I417" s="195"/>
      <c r="J417" s="195"/>
      <c r="K417" s="97"/>
      <c r="L417" s="98"/>
      <c r="M417" s="98"/>
      <c r="N417" s="98"/>
      <c r="O417" s="98"/>
      <c r="P417" s="100"/>
    </row>
    <row r="418" spans="2:16" x14ac:dyDescent="0.3">
      <c r="B418" s="108">
        <v>412</v>
      </c>
      <c r="C418" s="104"/>
      <c r="D418" s="105"/>
      <c r="E418" s="105"/>
      <c r="F418" s="105"/>
      <c r="G418" s="105"/>
      <c r="H418" s="194"/>
      <c r="I418" s="195"/>
      <c r="J418" s="195"/>
      <c r="K418" s="97"/>
      <c r="L418" s="98"/>
      <c r="M418" s="98"/>
      <c r="N418" s="98"/>
      <c r="O418" s="98"/>
      <c r="P418" s="100"/>
    </row>
    <row r="419" spans="2:16" x14ac:dyDescent="0.3">
      <c r="B419" s="108">
        <v>413</v>
      </c>
      <c r="C419" s="104"/>
      <c r="D419" s="105"/>
      <c r="E419" s="105"/>
      <c r="F419" s="105"/>
      <c r="G419" s="105"/>
      <c r="H419" s="194"/>
      <c r="I419" s="195"/>
      <c r="J419" s="195"/>
      <c r="K419" s="97"/>
      <c r="L419" s="98"/>
      <c r="M419" s="98"/>
      <c r="N419" s="98"/>
      <c r="O419" s="98"/>
      <c r="P419" s="100"/>
    </row>
    <row r="420" spans="2:16" x14ac:dyDescent="0.3">
      <c r="B420" s="108">
        <v>414</v>
      </c>
      <c r="C420" s="104"/>
      <c r="D420" s="105"/>
      <c r="E420" s="105"/>
      <c r="F420" s="105"/>
      <c r="G420" s="105"/>
      <c r="H420" s="194"/>
      <c r="I420" s="195"/>
      <c r="J420" s="195"/>
      <c r="K420" s="97"/>
      <c r="L420" s="98"/>
      <c r="M420" s="98"/>
      <c r="N420" s="98"/>
      <c r="O420" s="98"/>
      <c r="P420" s="100"/>
    </row>
    <row r="421" spans="2:16" x14ac:dyDescent="0.3">
      <c r="B421" s="108">
        <v>415</v>
      </c>
      <c r="C421" s="104"/>
      <c r="D421" s="105"/>
      <c r="E421" s="105"/>
      <c r="F421" s="105"/>
      <c r="G421" s="105"/>
      <c r="H421" s="194"/>
      <c r="I421" s="195"/>
      <c r="J421" s="195"/>
      <c r="K421" s="97"/>
      <c r="L421" s="98"/>
      <c r="M421" s="98"/>
      <c r="N421" s="98"/>
      <c r="O421" s="98"/>
      <c r="P421" s="100"/>
    </row>
    <row r="422" spans="2:16" x14ac:dyDescent="0.3">
      <c r="B422" s="108">
        <v>416</v>
      </c>
      <c r="C422" s="104"/>
      <c r="D422" s="105"/>
      <c r="E422" s="105"/>
      <c r="F422" s="105"/>
      <c r="G422" s="105"/>
      <c r="H422" s="194"/>
      <c r="I422" s="195"/>
      <c r="J422" s="195"/>
      <c r="K422" s="97"/>
      <c r="L422" s="98"/>
      <c r="M422" s="98"/>
      <c r="N422" s="98"/>
      <c r="O422" s="98"/>
      <c r="P422" s="100"/>
    </row>
    <row r="423" spans="2:16" x14ac:dyDescent="0.3">
      <c r="B423" s="108">
        <v>417</v>
      </c>
      <c r="C423" s="104"/>
      <c r="D423" s="105"/>
      <c r="E423" s="105"/>
      <c r="F423" s="105"/>
      <c r="G423" s="105"/>
      <c r="H423" s="194"/>
      <c r="I423" s="195"/>
      <c r="J423" s="195"/>
      <c r="K423" s="97"/>
      <c r="L423" s="98"/>
      <c r="M423" s="98"/>
      <c r="N423" s="98"/>
      <c r="O423" s="98"/>
      <c r="P423" s="100"/>
    </row>
    <row r="424" spans="2:16" x14ac:dyDescent="0.3">
      <c r="B424" s="108">
        <v>418</v>
      </c>
      <c r="C424" s="104"/>
      <c r="D424" s="105"/>
      <c r="E424" s="105"/>
      <c r="F424" s="105"/>
      <c r="G424" s="105"/>
      <c r="H424" s="194"/>
      <c r="I424" s="195"/>
      <c r="J424" s="195"/>
      <c r="K424" s="97"/>
      <c r="L424" s="98"/>
      <c r="M424" s="98"/>
      <c r="N424" s="98"/>
      <c r="O424" s="98"/>
      <c r="P424" s="100"/>
    </row>
    <row r="425" spans="2:16" x14ac:dyDescent="0.3">
      <c r="B425" s="108">
        <v>419</v>
      </c>
      <c r="C425" s="104"/>
      <c r="D425" s="105"/>
      <c r="E425" s="105"/>
      <c r="F425" s="105"/>
      <c r="G425" s="105"/>
      <c r="H425" s="194"/>
      <c r="I425" s="195"/>
      <c r="J425" s="195"/>
      <c r="K425" s="97"/>
      <c r="L425" s="98"/>
      <c r="M425" s="98"/>
      <c r="N425" s="98"/>
      <c r="O425" s="98"/>
      <c r="P425" s="100"/>
    </row>
    <row r="426" spans="2:16" x14ac:dyDescent="0.3">
      <c r="B426" s="108">
        <v>420</v>
      </c>
      <c r="C426" s="104"/>
      <c r="D426" s="105"/>
      <c r="E426" s="105"/>
      <c r="F426" s="105"/>
      <c r="G426" s="105"/>
      <c r="H426" s="194"/>
      <c r="I426" s="195"/>
      <c r="J426" s="195"/>
      <c r="K426" s="97"/>
      <c r="L426" s="98"/>
      <c r="M426" s="98"/>
      <c r="N426" s="98"/>
      <c r="O426" s="98"/>
      <c r="P426" s="100"/>
    </row>
    <row r="427" spans="2:16" x14ac:dyDescent="0.3">
      <c r="B427" s="108">
        <v>421</v>
      </c>
      <c r="C427" s="104"/>
      <c r="D427" s="105"/>
      <c r="E427" s="105"/>
      <c r="F427" s="105"/>
      <c r="G427" s="105"/>
      <c r="H427" s="194"/>
      <c r="I427" s="195"/>
      <c r="J427" s="195"/>
      <c r="K427" s="97"/>
      <c r="L427" s="98"/>
      <c r="M427" s="98"/>
      <c r="N427" s="98"/>
      <c r="O427" s="98"/>
      <c r="P427" s="100"/>
    </row>
    <row r="428" spans="2:16" x14ac:dyDescent="0.3">
      <c r="B428" s="108">
        <v>422</v>
      </c>
      <c r="C428" s="104"/>
      <c r="D428" s="105"/>
      <c r="E428" s="105"/>
      <c r="F428" s="105"/>
      <c r="G428" s="105"/>
      <c r="H428" s="194"/>
      <c r="I428" s="195"/>
      <c r="J428" s="195"/>
      <c r="K428" s="97"/>
      <c r="L428" s="98"/>
      <c r="M428" s="98"/>
      <c r="N428" s="98"/>
      <c r="O428" s="98"/>
      <c r="P428" s="100"/>
    </row>
    <row r="429" spans="2:16" x14ac:dyDescent="0.3">
      <c r="B429" s="108">
        <v>423</v>
      </c>
      <c r="C429" s="104"/>
      <c r="D429" s="105"/>
      <c r="E429" s="105"/>
      <c r="F429" s="105"/>
      <c r="G429" s="105"/>
      <c r="H429" s="194"/>
      <c r="I429" s="195"/>
      <c r="J429" s="195"/>
      <c r="K429" s="97"/>
      <c r="L429" s="98"/>
      <c r="M429" s="98"/>
      <c r="N429" s="98"/>
      <c r="O429" s="98"/>
      <c r="P429" s="100"/>
    </row>
    <row r="430" spans="2:16" x14ac:dyDescent="0.3">
      <c r="B430" s="108">
        <v>424</v>
      </c>
      <c r="C430" s="104"/>
      <c r="D430" s="105"/>
      <c r="E430" s="105"/>
      <c r="F430" s="105"/>
      <c r="G430" s="105"/>
      <c r="H430" s="194"/>
      <c r="I430" s="195"/>
      <c r="J430" s="195"/>
      <c r="K430" s="97"/>
      <c r="L430" s="98"/>
      <c r="M430" s="98"/>
      <c r="N430" s="98"/>
      <c r="O430" s="98"/>
      <c r="P430" s="100"/>
    </row>
    <row r="431" spans="2:16" x14ac:dyDescent="0.3">
      <c r="B431" s="108">
        <v>425</v>
      </c>
      <c r="C431" s="104"/>
      <c r="D431" s="105"/>
      <c r="E431" s="105"/>
      <c r="F431" s="105"/>
      <c r="G431" s="105"/>
      <c r="H431" s="194"/>
      <c r="I431" s="195"/>
      <c r="J431" s="195"/>
      <c r="K431" s="97"/>
      <c r="L431" s="98"/>
      <c r="M431" s="98"/>
      <c r="N431" s="98"/>
      <c r="O431" s="98"/>
      <c r="P431" s="100"/>
    </row>
    <row r="432" spans="2:16" x14ac:dyDescent="0.3">
      <c r="B432" s="108">
        <v>426</v>
      </c>
      <c r="C432" s="104"/>
      <c r="D432" s="105"/>
      <c r="E432" s="105"/>
      <c r="F432" s="105"/>
      <c r="G432" s="105"/>
      <c r="H432" s="194"/>
      <c r="I432" s="195"/>
      <c r="J432" s="195"/>
      <c r="K432" s="97"/>
      <c r="L432" s="98"/>
      <c r="M432" s="98"/>
      <c r="N432" s="98"/>
      <c r="O432" s="98"/>
      <c r="P432" s="100"/>
    </row>
    <row r="433" spans="2:16" x14ac:dyDescent="0.3">
      <c r="B433" s="108">
        <v>427</v>
      </c>
      <c r="C433" s="104"/>
      <c r="D433" s="105"/>
      <c r="E433" s="105"/>
      <c r="F433" s="105"/>
      <c r="G433" s="105"/>
      <c r="H433" s="194"/>
      <c r="I433" s="195"/>
      <c r="J433" s="195"/>
      <c r="K433" s="97"/>
      <c r="L433" s="98"/>
      <c r="M433" s="98"/>
      <c r="N433" s="98"/>
      <c r="O433" s="98"/>
      <c r="P433" s="100"/>
    </row>
    <row r="434" spans="2:16" x14ac:dyDescent="0.3">
      <c r="B434" s="108">
        <v>428</v>
      </c>
      <c r="C434" s="104"/>
      <c r="D434" s="105"/>
      <c r="E434" s="105"/>
      <c r="F434" s="105"/>
      <c r="G434" s="105"/>
      <c r="H434" s="194"/>
      <c r="I434" s="195"/>
      <c r="J434" s="195"/>
      <c r="K434" s="97"/>
      <c r="L434" s="98"/>
      <c r="M434" s="98"/>
      <c r="N434" s="98"/>
      <c r="O434" s="98"/>
      <c r="P434" s="100"/>
    </row>
    <row r="435" spans="2:16" x14ac:dyDescent="0.3">
      <c r="B435" s="108">
        <v>429</v>
      </c>
      <c r="C435" s="104"/>
      <c r="D435" s="105"/>
      <c r="E435" s="105"/>
      <c r="F435" s="105"/>
      <c r="G435" s="105"/>
      <c r="H435" s="194"/>
      <c r="I435" s="195"/>
      <c r="J435" s="195"/>
      <c r="K435" s="97"/>
      <c r="L435" s="98"/>
      <c r="M435" s="98"/>
      <c r="N435" s="98"/>
      <c r="O435" s="98"/>
      <c r="P435" s="100"/>
    </row>
    <row r="436" spans="2:16" x14ac:dyDescent="0.3">
      <c r="B436" s="108">
        <v>430</v>
      </c>
      <c r="C436" s="104"/>
      <c r="D436" s="105"/>
      <c r="E436" s="105"/>
      <c r="F436" s="105"/>
      <c r="G436" s="105"/>
      <c r="H436" s="194"/>
      <c r="I436" s="195"/>
      <c r="J436" s="195"/>
      <c r="K436" s="97"/>
      <c r="L436" s="98"/>
      <c r="M436" s="98"/>
      <c r="N436" s="98"/>
      <c r="O436" s="98"/>
      <c r="P436" s="100"/>
    </row>
    <row r="437" spans="2:16" x14ac:dyDescent="0.3">
      <c r="B437" s="108">
        <v>431</v>
      </c>
      <c r="C437" s="104"/>
      <c r="D437" s="105"/>
      <c r="E437" s="105"/>
      <c r="F437" s="105"/>
      <c r="G437" s="105"/>
      <c r="H437" s="194"/>
      <c r="I437" s="195"/>
      <c r="J437" s="195"/>
      <c r="K437" s="97"/>
      <c r="L437" s="98"/>
      <c r="M437" s="98"/>
      <c r="N437" s="98"/>
      <c r="O437" s="98"/>
      <c r="P437" s="100"/>
    </row>
    <row r="438" spans="2:16" x14ac:dyDescent="0.3">
      <c r="B438" s="108">
        <v>432</v>
      </c>
      <c r="C438" s="104"/>
      <c r="D438" s="105"/>
      <c r="E438" s="105"/>
      <c r="F438" s="105"/>
      <c r="G438" s="105"/>
      <c r="H438" s="194"/>
      <c r="I438" s="195"/>
      <c r="J438" s="195"/>
      <c r="K438" s="97"/>
      <c r="L438" s="98"/>
      <c r="M438" s="98"/>
      <c r="N438" s="98"/>
      <c r="O438" s="98"/>
      <c r="P438" s="100"/>
    </row>
    <row r="439" spans="2:16" x14ac:dyDescent="0.3">
      <c r="B439" s="108">
        <v>433</v>
      </c>
      <c r="C439" s="104"/>
      <c r="D439" s="105"/>
      <c r="E439" s="105"/>
      <c r="F439" s="105"/>
      <c r="G439" s="105"/>
      <c r="H439" s="194"/>
      <c r="I439" s="195"/>
      <c r="J439" s="195"/>
      <c r="K439" s="97"/>
      <c r="L439" s="98"/>
      <c r="M439" s="98"/>
      <c r="N439" s="98"/>
      <c r="O439" s="98"/>
      <c r="P439" s="100"/>
    </row>
    <row r="440" spans="2:16" x14ac:dyDescent="0.3">
      <c r="B440" s="108">
        <v>434</v>
      </c>
      <c r="C440" s="104"/>
      <c r="D440" s="105"/>
      <c r="E440" s="105"/>
      <c r="F440" s="105"/>
      <c r="G440" s="105"/>
      <c r="H440" s="194"/>
      <c r="I440" s="195"/>
      <c r="J440" s="195"/>
      <c r="K440" s="97"/>
      <c r="L440" s="98"/>
      <c r="M440" s="98"/>
      <c r="N440" s="98"/>
      <c r="O440" s="98"/>
      <c r="P440" s="100"/>
    </row>
    <row r="441" spans="2:16" x14ac:dyDescent="0.3">
      <c r="B441" s="108">
        <v>435</v>
      </c>
      <c r="C441" s="104"/>
      <c r="D441" s="105"/>
      <c r="E441" s="105"/>
      <c r="F441" s="105"/>
      <c r="G441" s="105"/>
      <c r="H441" s="194"/>
      <c r="I441" s="195"/>
      <c r="J441" s="195"/>
      <c r="K441" s="97"/>
      <c r="L441" s="98"/>
      <c r="M441" s="98"/>
      <c r="N441" s="98"/>
      <c r="O441" s="98"/>
      <c r="P441" s="100"/>
    </row>
    <row r="442" spans="2:16" x14ac:dyDescent="0.3">
      <c r="B442" s="108">
        <v>436</v>
      </c>
      <c r="C442" s="104"/>
      <c r="D442" s="105"/>
      <c r="E442" s="105"/>
      <c r="F442" s="105"/>
      <c r="G442" s="105"/>
      <c r="H442" s="194"/>
      <c r="I442" s="195"/>
      <c r="J442" s="195"/>
      <c r="K442" s="97"/>
      <c r="L442" s="98"/>
      <c r="M442" s="98"/>
      <c r="N442" s="98"/>
      <c r="O442" s="98"/>
      <c r="P442" s="100"/>
    </row>
    <row r="443" spans="2:16" x14ac:dyDescent="0.3">
      <c r="B443" s="108">
        <v>437</v>
      </c>
      <c r="C443" s="104"/>
      <c r="D443" s="105"/>
      <c r="E443" s="105"/>
      <c r="F443" s="105"/>
      <c r="G443" s="105"/>
      <c r="H443" s="194"/>
      <c r="I443" s="195"/>
      <c r="J443" s="195"/>
      <c r="K443" s="97"/>
      <c r="L443" s="98"/>
      <c r="M443" s="98"/>
      <c r="N443" s="98"/>
      <c r="O443" s="98"/>
      <c r="P443" s="100"/>
    </row>
    <row r="444" spans="2:16" x14ac:dyDescent="0.3">
      <c r="B444" s="108">
        <v>438</v>
      </c>
      <c r="C444" s="104"/>
      <c r="D444" s="105"/>
      <c r="E444" s="105"/>
      <c r="F444" s="105"/>
      <c r="G444" s="105"/>
      <c r="H444" s="194"/>
      <c r="I444" s="195"/>
      <c r="J444" s="195"/>
      <c r="K444" s="97"/>
      <c r="L444" s="98"/>
      <c r="M444" s="98"/>
      <c r="N444" s="98"/>
      <c r="O444" s="98"/>
      <c r="P444" s="100"/>
    </row>
    <row r="445" spans="2:16" x14ac:dyDescent="0.3">
      <c r="B445" s="108">
        <v>439</v>
      </c>
      <c r="C445" s="104"/>
      <c r="D445" s="105"/>
      <c r="E445" s="105"/>
      <c r="F445" s="105"/>
      <c r="G445" s="105"/>
      <c r="H445" s="194"/>
      <c r="I445" s="195"/>
      <c r="J445" s="195"/>
      <c r="K445" s="97"/>
      <c r="L445" s="98"/>
      <c r="M445" s="98"/>
      <c r="N445" s="98"/>
      <c r="O445" s="98"/>
      <c r="P445" s="100"/>
    </row>
    <row r="446" spans="2:16" x14ac:dyDescent="0.3">
      <c r="B446" s="108">
        <v>440</v>
      </c>
      <c r="C446" s="104"/>
      <c r="D446" s="105"/>
      <c r="E446" s="105"/>
      <c r="F446" s="105"/>
      <c r="G446" s="105"/>
      <c r="H446" s="194"/>
      <c r="I446" s="195"/>
      <c r="J446" s="195"/>
      <c r="K446" s="97"/>
      <c r="L446" s="98"/>
      <c r="M446" s="98"/>
      <c r="N446" s="98"/>
      <c r="O446" s="98"/>
      <c r="P446" s="100"/>
    </row>
    <row r="447" spans="2:16" x14ac:dyDescent="0.3">
      <c r="B447" s="108">
        <v>441</v>
      </c>
      <c r="C447" s="104"/>
      <c r="D447" s="105"/>
      <c r="E447" s="105"/>
      <c r="F447" s="105"/>
      <c r="G447" s="105"/>
      <c r="H447" s="194"/>
      <c r="I447" s="195"/>
      <c r="J447" s="195"/>
      <c r="K447" s="97"/>
      <c r="L447" s="98"/>
      <c r="M447" s="98"/>
      <c r="N447" s="98"/>
      <c r="O447" s="98"/>
      <c r="P447" s="100"/>
    </row>
    <row r="448" spans="2:16" x14ac:dyDescent="0.3">
      <c r="B448" s="108">
        <v>442</v>
      </c>
      <c r="C448" s="104"/>
      <c r="D448" s="105"/>
      <c r="E448" s="105"/>
      <c r="F448" s="105"/>
      <c r="G448" s="105"/>
      <c r="H448" s="194"/>
      <c r="I448" s="195"/>
      <c r="J448" s="195"/>
      <c r="K448" s="97"/>
      <c r="L448" s="98"/>
      <c r="M448" s="98"/>
      <c r="N448" s="98"/>
      <c r="O448" s="98"/>
      <c r="P448" s="100"/>
    </row>
    <row r="449" spans="2:16" x14ac:dyDescent="0.3">
      <c r="B449" s="108">
        <v>443</v>
      </c>
      <c r="C449" s="104"/>
      <c r="D449" s="105"/>
      <c r="E449" s="105"/>
      <c r="F449" s="105"/>
      <c r="G449" s="105"/>
      <c r="H449" s="194"/>
      <c r="I449" s="195"/>
      <c r="J449" s="195"/>
      <c r="K449" s="97"/>
      <c r="L449" s="98"/>
      <c r="M449" s="98"/>
      <c r="N449" s="98"/>
      <c r="O449" s="98"/>
      <c r="P449" s="100"/>
    </row>
    <row r="450" spans="2:16" x14ac:dyDescent="0.3">
      <c r="B450" s="108">
        <v>444</v>
      </c>
      <c r="C450" s="104"/>
      <c r="D450" s="105"/>
      <c r="E450" s="105"/>
      <c r="F450" s="105"/>
      <c r="G450" s="105"/>
      <c r="H450" s="194"/>
      <c r="I450" s="195"/>
      <c r="J450" s="195"/>
      <c r="K450" s="97"/>
      <c r="L450" s="98"/>
      <c r="M450" s="98"/>
      <c r="N450" s="98"/>
      <c r="O450" s="98"/>
      <c r="P450" s="100"/>
    </row>
    <row r="451" spans="2:16" x14ac:dyDescent="0.3">
      <c r="B451" s="108">
        <v>445</v>
      </c>
      <c r="C451" s="104"/>
      <c r="D451" s="105"/>
      <c r="E451" s="105"/>
      <c r="F451" s="105"/>
      <c r="G451" s="105"/>
      <c r="H451" s="194"/>
      <c r="I451" s="195"/>
      <c r="J451" s="195"/>
      <c r="K451" s="97"/>
      <c r="L451" s="98"/>
      <c r="M451" s="98"/>
      <c r="N451" s="98"/>
      <c r="O451" s="98"/>
      <c r="P451" s="100"/>
    </row>
    <row r="452" spans="2:16" x14ac:dyDescent="0.3">
      <c r="B452" s="108">
        <v>446</v>
      </c>
      <c r="C452" s="104"/>
      <c r="D452" s="105"/>
      <c r="E452" s="105"/>
      <c r="F452" s="105"/>
      <c r="G452" s="105"/>
      <c r="H452" s="194"/>
      <c r="I452" s="195"/>
      <c r="J452" s="195"/>
      <c r="K452" s="97"/>
      <c r="L452" s="98"/>
      <c r="M452" s="98"/>
      <c r="N452" s="98"/>
      <c r="O452" s="98"/>
      <c r="P452" s="100"/>
    </row>
    <row r="453" spans="2:16" x14ac:dyDescent="0.3">
      <c r="B453" s="108">
        <v>447</v>
      </c>
      <c r="C453" s="104"/>
      <c r="D453" s="105"/>
      <c r="E453" s="105"/>
      <c r="F453" s="105"/>
      <c r="G453" s="105"/>
      <c r="H453" s="194"/>
      <c r="I453" s="195"/>
      <c r="J453" s="195"/>
      <c r="K453" s="97"/>
      <c r="L453" s="98"/>
      <c r="M453" s="98"/>
      <c r="N453" s="98"/>
      <c r="O453" s="98"/>
      <c r="P453" s="100"/>
    </row>
    <row r="454" spans="2:16" x14ac:dyDescent="0.3">
      <c r="B454" s="108">
        <v>448</v>
      </c>
      <c r="C454" s="104"/>
      <c r="D454" s="105"/>
      <c r="E454" s="105"/>
      <c r="F454" s="105"/>
      <c r="G454" s="105"/>
      <c r="H454" s="194"/>
      <c r="I454" s="195"/>
      <c r="J454" s="195"/>
      <c r="K454" s="97"/>
      <c r="L454" s="98"/>
      <c r="M454" s="98"/>
      <c r="N454" s="98"/>
      <c r="O454" s="98"/>
      <c r="P454" s="100"/>
    </row>
    <row r="455" spans="2:16" x14ac:dyDescent="0.3">
      <c r="B455" s="108">
        <v>449</v>
      </c>
      <c r="C455" s="104"/>
      <c r="D455" s="105"/>
      <c r="E455" s="105"/>
      <c r="F455" s="105"/>
      <c r="G455" s="105"/>
      <c r="H455" s="194"/>
      <c r="I455" s="195"/>
      <c r="J455" s="195"/>
      <c r="K455" s="97"/>
      <c r="L455" s="98"/>
      <c r="M455" s="98"/>
      <c r="N455" s="98"/>
      <c r="O455" s="98"/>
      <c r="P455" s="100"/>
    </row>
    <row r="456" spans="2:16" x14ac:dyDescent="0.3">
      <c r="B456" s="108">
        <v>450</v>
      </c>
      <c r="C456" s="104"/>
      <c r="D456" s="105"/>
      <c r="E456" s="105"/>
      <c r="F456" s="105"/>
      <c r="G456" s="105"/>
      <c r="H456" s="194"/>
      <c r="I456" s="195"/>
      <c r="J456" s="195"/>
      <c r="K456" s="97"/>
      <c r="L456" s="98"/>
      <c r="M456" s="98"/>
      <c r="N456" s="98"/>
      <c r="O456" s="98"/>
      <c r="P456" s="100"/>
    </row>
    <row r="457" spans="2:16" x14ac:dyDescent="0.3">
      <c r="B457" s="108">
        <v>451</v>
      </c>
      <c r="C457" s="104"/>
      <c r="D457" s="105"/>
      <c r="E457" s="105"/>
      <c r="F457" s="105"/>
      <c r="G457" s="105"/>
      <c r="H457" s="194"/>
      <c r="I457" s="195"/>
      <c r="J457" s="195"/>
      <c r="K457" s="97"/>
      <c r="L457" s="98"/>
      <c r="M457" s="98"/>
      <c r="N457" s="98"/>
      <c r="O457" s="98"/>
      <c r="P457" s="100"/>
    </row>
    <row r="458" spans="2:16" x14ac:dyDescent="0.3">
      <c r="B458" s="108">
        <v>452</v>
      </c>
      <c r="C458" s="104"/>
      <c r="D458" s="105"/>
      <c r="E458" s="105"/>
      <c r="F458" s="105"/>
      <c r="G458" s="105"/>
      <c r="H458" s="194"/>
      <c r="I458" s="195"/>
      <c r="J458" s="195"/>
      <c r="K458" s="97"/>
      <c r="L458" s="98"/>
      <c r="M458" s="98"/>
      <c r="N458" s="98"/>
      <c r="O458" s="98"/>
      <c r="P458" s="100"/>
    </row>
    <row r="459" spans="2:16" x14ac:dyDescent="0.3">
      <c r="B459" s="108">
        <v>453</v>
      </c>
      <c r="C459" s="104"/>
      <c r="D459" s="105"/>
      <c r="E459" s="105"/>
      <c r="F459" s="105"/>
      <c r="G459" s="105"/>
      <c r="H459" s="194"/>
      <c r="I459" s="195"/>
      <c r="J459" s="195"/>
      <c r="K459" s="97"/>
      <c r="L459" s="98"/>
      <c r="M459" s="98"/>
      <c r="N459" s="98"/>
      <c r="O459" s="98"/>
      <c r="P459" s="100"/>
    </row>
    <row r="460" spans="2:16" x14ac:dyDescent="0.3">
      <c r="B460" s="108">
        <v>454</v>
      </c>
      <c r="C460" s="104"/>
      <c r="D460" s="105"/>
      <c r="E460" s="105"/>
      <c r="F460" s="105"/>
      <c r="G460" s="105"/>
      <c r="H460" s="194"/>
      <c r="I460" s="195"/>
      <c r="J460" s="195"/>
      <c r="K460" s="97"/>
      <c r="L460" s="98"/>
      <c r="M460" s="98"/>
      <c r="N460" s="98"/>
      <c r="O460" s="98"/>
      <c r="P460" s="100"/>
    </row>
    <row r="461" spans="2:16" x14ac:dyDescent="0.3">
      <c r="B461" s="108">
        <v>455</v>
      </c>
      <c r="C461" s="104"/>
      <c r="D461" s="105"/>
      <c r="E461" s="105"/>
      <c r="F461" s="105"/>
      <c r="G461" s="105"/>
      <c r="H461" s="194"/>
      <c r="I461" s="195"/>
      <c r="J461" s="195"/>
      <c r="K461" s="97"/>
      <c r="L461" s="98"/>
      <c r="M461" s="98"/>
      <c r="N461" s="98"/>
      <c r="O461" s="98"/>
      <c r="P461" s="100"/>
    </row>
    <row r="462" spans="2:16" x14ac:dyDescent="0.3">
      <c r="B462" s="108">
        <v>456</v>
      </c>
      <c r="C462" s="104"/>
      <c r="D462" s="105"/>
      <c r="E462" s="105"/>
      <c r="F462" s="105"/>
      <c r="G462" s="105"/>
      <c r="H462" s="194"/>
      <c r="I462" s="195"/>
      <c r="J462" s="195"/>
      <c r="K462" s="97"/>
      <c r="L462" s="98"/>
      <c r="M462" s="98"/>
      <c r="N462" s="98"/>
      <c r="O462" s="98"/>
      <c r="P462" s="100"/>
    </row>
    <row r="463" spans="2:16" x14ac:dyDescent="0.3">
      <c r="B463" s="108">
        <v>457</v>
      </c>
      <c r="C463" s="104"/>
      <c r="D463" s="105"/>
      <c r="E463" s="105"/>
      <c r="F463" s="105"/>
      <c r="G463" s="105"/>
      <c r="H463" s="194"/>
      <c r="I463" s="195"/>
      <c r="J463" s="195"/>
      <c r="K463" s="97"/>
      <c r="L463" s="98"/>
      <c r="M463" s="98"/>
      <c r="N463" s="98"/>
      <c r="O463" s="98"/>
      <c r="P463" s="100"/>
    </row>
    <row r="464" spans="2:16" x14ac:dyDescent="0.3">
      <c r="B464" s="108">
        <v>458</v>
      </c>
      <c r="C464" s="104"/>
      <c r="D464" s="105"/>
      <c r="E464" s="105"/>
      <c r="F464" s="105"/>
      <c r="G464" s="105"/>
      <c r="H464" s="194"/>
      <c r="I464" s="195"/>
      <c r="J464" s="195"/>
      <c r="K464" s="97"/>
      <c r="L464" s="98"/>
      <c r="M464" s="98"/>
      <c r="N464" s="98"/>
      <c r="O464" s="98"/>
      <c r="P464" s="100"/>
    </row>
    <row r="465" spans="2:16" x14ac:dyDescent="0.3">
      <c r="B465" s="108">
        <v>459</v>
      </c>
      <c r="C465" s="104"/>
      <c r="D465" s="105"/>
      <c r="E465" s="105"/>
      <c r="F465" s="105"/>
      <c r="G465" s="105"/>
      <c r="H465" s="194"/>
      <c r="I465" s="195"/>
      <c r="J465" s="195"/>
      <c r="K465" s="97"/>
      <c r="L465" s="98"/>
      <c r="M465" s="98"/>
      <c r="N465" s="98"/>
      <c r="O465" s="98"/>
      <c r="P465" s="100"/>
    </row>
    <row r="466" spans="2:16" x14ac:dyDescent="0.3">
      <c r="B466" s="108">
        <v>460</v>
      </c>
      <c r="C466" s="104"/>
      <c r="D466" s="105"/>
      <c r="E466" s="105"/>
      <c r="F466" s="105"/>
      <c r="G466" s="105"/>
      <c r="H466" s="194"/>
      <c r="I466" s="195"/>
      <c r="J466" s="195"/>
      <c r="K466" s="97"/>
      <c r="L466" s="98"/>
      <c r="M466" s="98"/>
      <c r="N466" s="98"/>
      <c r="O466" s="98"/>
      <c r="P466" s="100"/>
    </row>
    <row r="467" spans="2:16" x14ac:dyDescent="0.3">
      <c r="B467" s="108">
        <v>461</v>
      </c>
      <c r="C467" s="104"/>
      <c r="D467" s="105"/>
      <c r="E467" s="105"/>
      <c r="F467" s="105"/>
      <c r="G467" s="105"/>
      <c r="H467" s="194"/>
      <c r="I467" s="195"/>
      <c r="J467" s="195"/>
      <c r="K467" s="97"/>
      <c r="L467" s="98"/>
      <c r="M467" s="98"/>
      <c r="N467" s="98"/>
      <c r="O467" s="98"/>
      <c r="P467" s="100"/>
    </row>
    <row r="468" spans="2:16" x14ac:dyDescent="0.3">
      <c r="B468" s="108">
        <v>462</v>
      </c>
      <c r="C468" s="104"/>
      <c r="D468" s="105"/>
      <c r="E468" s="105"/>
      <c r="F468" s="105"/>
      <c r="G468" s="105"/>
      <c r="H468" s="194"/>
      <c r="I468" s="195"/>
      <c r="J468" s="195"/>
      <c r="K468" s="97"/>
      <c r="L468" s="98"/>
      <c r="M468" s="98"/>
      <c r="N468" s="98"/>
      <c r="O468" s="98"/>
      <c r="P468" s="100"/>
    </row>
    <row r="469" spans="2:16" x14ac:dyDescent="0.3">
      <c r="B469" s="108">
        <v>463</v>
      </c>
      <c r="C469" s="104"/>
      <c r="D469" s="105"/>
      <c r="E469" s="105"/>
      <c r="F469" s="105"/>
      <c r="G469" s="105"/>
      <c r="H469" s="194"/>
      <c r="I469" s="195"/>
      <c r="J469" s="195"/>
      <c r="K469" s="97"/>
      <c r="L469" s="98"/>
      <c r="M469" s="98"/>
      <c r="N469" s="98"/>
      <c r="O469" s="98"/>
      <c r="P469" s="100"/>
    </row>
    <row r="470" spans="2:16" x14ac:dyDescent="0.3">
      <c r="B470" s="108">
        <v>464</v>
      </c>
      <c r="C470" s="104"/>
      <c r="D470" s="105"/>
      <c r="E470" s="105"/>
      <c r="F470" s="105"/>
      <c r="G470" s="105"/>
      <c r="H470" s="194"/>
      <c r="I470" s="195"/>
      <c r="J470" s="195"/>
      <c r="K470" s="97"/>
      <c r="L470" s="98"/>
      <c r="M470" s="98"/>
      <c r="N470" s="98"/>
      <c r="O470" s="98"/>
      <c r="P470" s="100"/>
    </row>
    <row r="471" spans="2:16" x14ac:dyDescent="0.3">
      <c r="B471" s="108">
        <v>465</v>
      </c>
      <c r="C471" s="104"/>
      <c r="D471" s="105"/>
      <c r="E471" s="105"/>
      <c r="F471" s="105"/>
      <c r="G471" s="105"/>
      <c r="H471" s="194"/>
      <c r="I471" s="195"/>
      <c r="J471" s="195"/>
      <c r="K471" s="97"/>
      <c r="L471" s="98"/>
      <c r="M471" s="98"/>
      <c r="N471" s="98"/>
      <c r="O471" s="98"/>
      <c r="P471" s="100"/>
    </row>
    <row r="472" spans="2:16" x14ac:dyDescent="0.3">
      <c r="B472" s="108">
        <v>466</v>
      </c>
      <c r="C472" s="104"/>
      <c r="D472" s="105"/>
      <c r="E472" s="105"/>
      <c r="F472" s="105"/>
      <c r="G472" s="105"/>
      <c r="H472" s="194"/>
      <c r="I472" s="195"/>
      <c r="J472" s="195"/>
      <c r="K472" s="97"/>
      <c r="L472" s="98"/>
      <c r="M472" s="98"/>
      <c r="N472" s="98"/>
      <c r="O472" s="98"/>
      <c r="P472" s="100"/>
    </row>
    <row r="473" spans="2:16" x14ac:dyDescent="0.3">
      <c r="B473" s="108">
        <v>467</v>
      </c>
      <c r="C473" s="104"/>
      <c r="D473" s="105"/>
      <c r="E473" s="105"/>
      <c r="F473" s="105"/>
      <c r="G473" s="105"/>
      <c r="H473" s="194"/>
      <c r="I473" s="195"/>
      <c r="J473" s="195"/>
      <c r="K473" s="97"/>
      <c r="L473" s="98"/>
      <c r="M473" s="98"/>
      <c r="N473" s="98"/>
      <c r="O473" s="98"/>
      <c r="P473" s="100"/>
    </row>
    <row r="474" spans="2:16" x14ac:dyDescent="0.3">
      <c r="B474" s="108">
        <v>468</v>
      </c>
      <c r="C474" s="104"/>
      <c r="D474" s="105"/>
      <c r="E474" s="105"/>
      <c r="F474" s="105"/>
      <c r="G474" s="105"/>
      <c r="H474" s="194"/>
      <c r="I474" s="195"/>
      <c r="J474" s="195"/>
      <c r="K474" s="97"/>
      <c r="L474" s="98"/>
      <c r="M474" s="98"/>
      <c r="N474" s="98"/>
      <c r="O474" s="98"/>
      <c r="P474" s="100"/>
    </row>
    <row r="475" spans="2:16" x14ac:dyDescent="0.3">
      <c r="B475" s="108">
        <v>469</v>
      </c>
      <c r="C475" s="104"/>
      <c r="D475" s="105"/>
      <c r="E475" s="105"/>
      <c r="F475" s="105"/>
      <c r="G475" s="105"/>
      <c r="H475" s="194"/>
      <c r="I475" s="195"/>
      <c r="J475" s="195"/>
      <c r="K475" s="97"/>
      <c r="L475" s="98"/>
      <c r="M475" s="98"/>
      <c r="N475" s="98"/>
      <c r="O475" s="98"/>
      <c r="P475" s="100"/>
    </row>
    <row r="476" spans="2:16" x14ac:dyDescent="0.3">
      <c r="B476" s="108">
        <v>470</v>
      </c>
      <c r="C476" s="104"/>
      <c r="D476" s="105"/>
      <c r="E476" s="105"/>
      <c r="F476" s="105"/>
      <c r="G476" s="105"/>
      <c r="H476" s="194"/>
      <c r="I476" s="195"/>
      <c r="J476" s="195"/>
      <c r="K476" s="97"/>
      <c r="L476" s="98"/>
      <c r="M476" s="98"/>
      <c r="N476" s="98"/>
      <c r="O476" s="98"/>
      <c r="P476" s="100"/>
    </row>
    <row r="477" spans="2:16" x14ac:dyDescent="0.3">
      <c r="B477" s="108">
        <v>471</v>
      </c>
      <c r="C477" s="104"/>
      <c r="D477" s="105"/>
      <c r="E477" s="105"/>
      <c r="F477" s="105"/>
      <c r="G477" s="105"/>
      <c r="H477" s="194"/>
      <c r="I477" s="195"/>
      <c r="J477" s="195"/>
      <c r="K477" s="97"/>
      <c r="L477" s="98"/>
      <c r="M477" s="98"/>
      <c r="N477" s="98"/>
      <c r="O477" s="98"/>
      <c r="P477" s="100"/>
    </row>
    <row r="478" spans="2:16" x14ac:dyDescent="0.3">
      <c r="B478" s="108">
        <v>472</v>
      </c>
      <c r="C478" s="104"/>
      <c r="D478" s="105"/>
      <c r="E478" s="105"/>
      <c r="F478" s="105"/>
      <c r="G478" s="105"/>
      <c r="H478" s="194"/>
      <c r="I478" s="195"/>
      <c r="J478" s="195"/>
      <c r="K478" s="97"/>
      <c r="L478" s="98"/>
      <c r="M478" s="98"/>
      <c r="N478" s="98"/>
      <c r="O478" s="98"/>
      <c r="P478" s="100"/>
    </row>
    <row r="479" spans="2:16" x14ac:dyDescent="0.3">
      <c r="B479" s="108">
        <v>473</v>
      </c>
      <c r="C479" s="104"/>
      <c r="D479" s="105"/>
      <c r="E479" s="105"/>
      <c r="F479" s="105"/>
      <c r="G479" s="105"/>
      <c r="H479" s="194"/>
      <c r="I479" s="195"/>
      <c r="J479" s="195"/>
      <c r="K479" s="97"/>
      <c r="L479" s="98"/>
      <c r="M479" s="98"/>
      <c r="N479" s="98"/>
      <c r="O479" s="98"/>
      <c r="P479" s="100"/>
    </row>
    <row r="480" spans="2:16" x14ac:dyDescent="0.3">
      <c r="B480" s="108">
        <v>474</v>
      </c>
      <c r="C480" s="104"/>
      <c r="D480" s="105"/>
      <c r="E480" s="105"/>
      <c r="F480" s="105"/>
      <c r="G480" s="105"/>
      <c r="H480" s="194"/>
      <c r="I480" s="195"/>
      <c r="J480" s="195"/>
      <c r="K480" s="97"/>
      <c r="L480" s="98"/>
      <c r="M480" s="98"/>
      <c r="N480" s="98"/>
      <c r="O480" s="98"/>
      <c r="P480" s="100"/>
    </row>
    <row r="481" spans="2:16" x14ac:dyDescent="0.3">
      <c r="B481" s="108">
        <v>475</v>
      </c>
      <c r="C481" s="104"/>
      <c r="D481" s="105"/>
      <c r="E481" s="105"/>
      <c r="F481" s="105"/>
      <c r="G481" s="105"/>
      <c r="H481" s="194"/>
      <c r="I481" s="195"/>
      <c r="J481" s="195"/>
      <c r="K481" s="97"/>
      <c r="L481" s="98"/>
      <c r="M481" s="98"/>
      <c r="N481" s="98"/>
      <c r="O481" s="98"/>
      <c r="P481" s="100"/>
    </row>
    <row r="482" spans="2:16" x14ac:dyDescent="0.3">
      <c r="B482" s="108">
        <v>476</v>
      </c>
      <c r="C482" s="104"/>
      <c r="D482" s="105"/>
      <c r="E482" s="105"/>
      <c r="F482" s="105"/>
      <c r="G482" s="105"/>
      <c r="H482" s="194"/>
      <c r="I482" s="195"/>
      <c r="J482" s="195"/>
      <c r="K482" s="97"/>
      <c r="L482" s="98"/>
      <c r="M482" s="98"/>
      <c r="N482" s="98"/>
      <c r="O482" s="98"/>
      <c r="P482" s="100"/>
    </row>
    <row r="483" spans="2:16" x14ac:dyDescent="0.3">
      <c r="B483" s="108">
        <v>477</v>
      </c>
      <c r="C483" s="104"/>
      <c r="D483" s="105"/>
      <c r="E483" s="105"/>
      <c r="F483" s="105"/>
      <c r="G483" s="105"/>
      <c r="H483" s="194"/>
      <c r="I483" s="195"/>
      <c r="J483" s="195"/>
      <c r="K483" s="97"/>
      <c r="L483" s="98"/>
      <c r="M483" s="98"/>
      <c r="N483" s="98"/>
      <c r="O483" s="98"/>
      <c r="P483" s="100"/>
    </row>
    <row r="484" spans="2:16" x14ac:dyDescent="0.3">
      <c r="B484" s="108">
        <v>478</v>
      </c>
      <c r="C484" s="104"/>
      <c r="D484" s="105"/>
      <c r="E484" s="105"/>
      <c r="F484" s="105"/>
      <c r="G484" s="105"/>
      <c r="H484" s="194"/>
      <c r="I484" s="195"/>
      <c r="J484" s="195"/>
      <c r="K484" s="97"/>
      <c r="L484" s="98"/>
      <c r="M484" s="98"/>
      <c r="N484" s="98"/>
      <c r="O484" s="98"/>
      <c r="P484" s="100"/>
    </row>
    <row r="485" spans="2:16" x14ac:dyDescent="0.3">
      <c r="B485" s="108">
        <v>479</v>
      </c>
      <c r="C485" s="104"/>
      <c r="D485" s="105"/>
      <c r="E485" s="105"/>
      <c r="F485" s="105"/>
      <c r="G485" s="105"/>
      <c r="H485" s="194"/>
      <c r="I485" s="195"/>
      <c r="J485" s="195"/>
      <c r="K485" s="97"/>
      <c r="L485" s="98"/>
      <c r="M485" s="98"/>
      <c r="N485" s="98"/>
      <c r="O485" s="98"/>
      <c r="P485" s="100"/>
    </row>
    <row r="486" spans="2:16" x14ac:dyDescent="0.3">
      <c r="B486" s="108">
        <v>480</v>
      </c>
      <c r="C486" s="104"/>
      <c r="D486" s="105"/>
      <c r="E486" s="105"/>
      <c r="F486" s="105"/>
      <c r="G486" s="105"/>
      <c r="H486" s="194"/>
      <c r="I486" s="195"/>
      <c r="J486" s="195"/>
      <c r="K486" s="97"/>
      <c r="L486" s="98"/>
      <c r="M486" s="98"/>
      <c r="N486" s="98"/>
      <c r="O486" s="98"/>
      <c r="P486" s="100"/>
    </row>
    <row r="487" spans="2:16" x14ac:dyDescent="0.3">
      <c r="B487" s="108">
        <v>481</v>
      </c>
      <c r="C487" s="104"/>
      <c r="D487" s="105"/>
      <c r="E487" s="105"/>
      <c r="F487" s="105"/>
      <c r="G487" s="105"/>
      <c r="H487" s="194"/>
      <c r="I487" s="195"/>
      <c r="J487" s="195"/>
      <c r="K487" s="97"/>
      <c r="L487" s="98"/>
      <c r="M487" s="98"/>
      <c r="N487" s="98"/>
      <c r="O487" s="98"/>
      <c r="P487" s="100"/>
    </row>
    <row r="488" spans="2:16" x14ac:dyDescent="0.3">
      <c r="B488" s="108">
        <v>482</v>
      </c>
      <c r="C488" s="104"/>
      <c r="D488" s="105"/>
      <c r="E488" s="105"/>
      <c r="F488" s="105"/>
      <c r="G488" s="105"/>
      <c r="H488" s="194"/>
      <c r="I488" s="195"/>
      <c r="J488" s="195"/>
      <c r="K488" s="97"/>
      <c r="L488" s="98"/>
      <c r="M488" s="98"/>
      <c r="N488" s="98"/>
      <c r="O488" s="98"/>
      <c r="P488" s="100"/>
    </row>
    <row r="489" spans="2:16" x14ac:dyDescent="0.3">
      <c r="B489" s="108">
        <v>483</v>
      </c>
      <c r="C489" s="104"/>
      <c r="D489" s="105"/>
      <c r="E489" s="105"/>
      <c r="F489" s="105"/>
      <c r="G489" s="105"/>
      <c r="H489" s="194"/>
      <c r="I489" s="195"/>
      <c r="J489" s="195"/>
      <c r="K489" s="97"/>
      <c r="L489" s="98"/>
      <c r="M489" s="98"/>
      <c r="N489" s="98"/>
      <c r="O489" s="98"/>
      <c r="P489" s="100"/>
    </row>
    <row r="490" spans="2:16" x14ac:dyDescent="0.3">
      <c r="B490" s="108">
        <v>484</v>
      </c>
      <c r="C490" s="104"/>
      <c r="D490" s="105"/>
      <c r="E490" s="105"/>
      <c r="F490" s="105"/>
      <c r="G490" s="105"/>
      <c r="H490" s="194"/>
      <c r="I490" s="195"/>
      <c r="J490" s="195"/>
      <c r="K490" s="97"/>
      <c r="L490" s="98"/>
      <c r="M490" s="98"/>
      <c r="N490" s="98"/>
      <c r="O490" s="98"/>
      <c r="P490" s="100"/>
    </row>
    <row r="491" spans="2:16" x14ac:dyDescent="0.3">
      <c r="B491" s="108">
        <v>485</v>
      </c>
      <c r="C491" s="104"/>
      <c r="D491" s="105"/>
      <c r="E491" s="105"/>
      <c r="F491" s="105"/>
      <c r="G491" s="105"/>
      <c r="H491" s="194"/>
      <c r="I491" s="195"/>
      <c r="J491" s="195"/>
      <c r="K491" s="97"/>
      <c r="L491" s="98"/>
      <c r="M491" s="98"/>
      <c r="N491" s="98"/>
      <c r="O491" s="98"/>
      <c r="P491" s="100"/>
    </row>
    <row r="492" spans="2:16" x14ac:dyDescent="0.3">
      <c r="B492" s="108">
        <v>486</v>
      </c>
      <c r="C492" s="104"/>
      <c r="D492" s="105"/>
      <c r="E492" s="105"/>
      <c r="F492" s="105"/>
      <c r="G492" s="105"/>
      <c r="H492" s="194"/>
      <c r="I492" s="195"/>
      <c r="J492" s="195"/>
      <c r="K492" s="97"/>
      <c r="L492" s="98"/>
      <c r="M492" s="98"/>
      <c r="N492" s="98"/>
      <c r="O492" s="98"/>
      <c r="P492" s="100"/>
    </row>
    <row r="493" spans="2:16" x14ac:dyDescent="0.3">
      <c r="B493" s="108">
        <v>487</v>
      </c>
      <c r="C493" s="104"/>
      <c r="D493" s="105"/>
      <c r="E493" s="105"/>
      <c r="F493" s="105"/>
      <c r="G493" s="105"/>
      <c r="H493" s="194"/>
      <c r="I493" s="195"/>
      <c r="J493" s="195"/>
      <c r="K493" s="97"/>
      <c r="L493" s="98"/>
      <c r="M493" s="98"/>
      <c r="N493" s="98"/>
      <c r="O493" s="98"/>
      <c r="P493" s="100"/>
    </row>
    <row r="494" spans="2:16" x14ac:dyDescent="0.3">
      <c r="B494" s="108">
        <v>488</v>
      </c>
      <c r="C494" s="104"/>
      <c r="D494" s="105"/>
      <c r="E494" s="105"/>
      <c r="F494" s="105"/>
      <c r="G494" s="105"/>
      <c r="H494" s="194"/>
      <c r="I494" s="195"/>
      <c r="J494" s="195"/>
      <c r="K494" s="97"/>
      <c r="L494" s="98"/>
      <c r="M494" s="98"/>
      <c r="N494" s="98"/>
      <c r="O494" s="98"/>
      <c r="P494" s="100"/>
    </row>
    <row r="495" spans="2:16" x14ac:dyDescent="0.3">
      <c r="B495" s="108">
        <v>489</v>
      </c>
      <c r="C495" s="104"/>
      <c r="D495" s="105"/>
      <c r="E495" s="105"/>
      <c r="F495" s="105"/>
      <c r="G495" s="105"/>
      <c r="H495" s="194"/>
      <c r="I495" s="195"/>
      <c r="J495" s="195"/>
      <c r="K495" s="97"/>
      <c r="L495" s="98"/>
      <c r="M495" s="98"/>
      <c r="N495" s="98"/>
      <c r="O495" s="98"/>
      <c r="P495" s="100"/>
    </row>
    <row r="496" spans="2:16" x14ac:dyDescent="0.3">
      <c r="B496" s="108">
        <v>490</v>
      </c>
      <c r="C496" s="104"/>
      <c r="D496" s="105"/>
      <c r="E496" s="105"/>
      <c r="F496" s="105"/>
      <c r="G496" s="105"/>
      <c r="H496" s="194"/>
      <c r="I496" s="195"/>
      <c r="J496" s="195"/>
      <c r="K496" s="97"/>
      <c r="L496" s="98"/>
      <c r="M496" s="98"/>
      <c r="N496" s="98"/>
      <c r="O496" s="98"/>
      <c r="P496" s="100"/>
    </row>
    <row r="497" spans="2:16" x14ac:dyDescent="0.3">
      <c r="B497" s="108">
        <v>491</v>
      </c>
      <c r="C497" s="104"/>
      <c r="D497" s="105"/>
      <c r="E497" s="105"/>
      <c r="F497" s="105"/>
      <c r="G497" s="105"/>
      <c r="H497" s="194"/>
      <c r="I497" s="195"/>
      <c r="J497" s="195"/>
      <c r="K497" s="97"/>
      <c r="L497" s="98"/>
      <c r="M497" s="98"/>
      <c r="N497" s="98"/>
      <c r="O497" s="98"/>
      <c r="P497" s="100"/>
    </row>
    <row r="498" spans="2:16" x14ac:dyDescent="0.3">
      <c r="B498" s="108">
        <v>492</v>
      </c>
      <c r="C498" s="104"/>
      <c r="D498" s="105"/>
      <c r="E498" s="105"/>
      <c r="F498" s="105"/>
      <c r="G498" s="105"/>
      <c r="H498" s="194"/>
      <c r="I498" s="195"/>
      <c r="J498" s="195"/>
      <c r="K498" s="97"/>
      <c r="L498" s="98"/>
      <c r="M498" s="98"/>
      <c r="N498" s="98"/>
      <c r="O498" s="98"/>
      <c r="P498" s="100"/>
    </row>
    <row r="499" spans="2:16" x14ac:dyDescent="0.3">
      <c r="B499" s="108">
        <v>493</v>
      </c>
      <c r="C499" s="104"/>
      <c r="D499" s="105"/>
      <c r="E499" s="105"/>
      <c r="F499" s="105"/>
      <c r="G499" s="105"/>
      <c r="H499" s="194"/>
      <c r="I499" s="195"/>
      <c r="J499" s="195"/>
      <c r="K499" s="97"/>
      <c r="L499" s="98"/>
      <c r="M499" s="98"/>
      <c r="N499" s="98"/>
      <c r="O499" s="98"/>
      <c r="P499" s="100"/>
    </row>
    <row r="500" spans="2:16" x14ac:dyDescent="0.3">
      <c r="B500" s="108">
        <v>494</v>
      </c>
      <c r="C500" s="104"/>
      <c r="D500" s="105"/>
      <c r="E500" s="105"/>
      <c r="F500" s="105"/>
      <c r="G500" s="105"/>
      <c r="H500" s="194"/>
      <c r="I500" s="195"/>
      <c r="J500" s="195"/>
      <c r="K500" s="97"/>
      <c r="L500" s="98"/>
      <c r="M500" s="98"/>
      <c r="N500" s="98"/>
      <c r="O500" s="98"/>
      <c r="P500" s="100"/>
    </row>
    <row r="501" spans="2:16" x14ac:dyDescent="0.3">
      <c r="B501" s="108">
        <v>495</v>
      </c>
      <c r="C501" s="104"/>
      <c r="D501" s="105"/>
      <c r="E501" s="105"/>
      <c r="F501" s="105"/>
      <c r="G501" s="105"/>
      <c r="H501" s="194"/>
      <c r="I501" s="195"/>
      <c r="J501" s="195"/>
      <c r="K501" s="97"/>
      <c r="L501" s="98"/>
      <c r="M501" s="98"/>
      <c r="N501" s="98"/>
      <c r="O501" s="98"/>
      <c r="P501" s="100"/>
    </row>
    <row r="502" spans="2:16" x14ac:dyDescent="0.3">
      <c r="B502" s="108">
        <v>496</v>
      </c>
      <c r="C502" s="104"/>
      <c r="D502" s="105"/>
      <c r="E502" s="105"/>
      <c r="F502" s="105"/>
      <c r="G502" s="105"/>
      <c r="H502" s="194"/>
      <c r="I502" s="195"/>
      <c r="J502" s="195"/>
      <c r="K502" s="97"/>
      <c r="L502" s="98"/>
      <c r="M502" s="98"/>
      <c r="N502" s="98"/>
      <c r="O502" s="98"/>
      <c r="P502" s="100"/>
    </row>
    <row r="503" spans="2:16" x14ac:dyDescent="0.3">
      <c r="B503" s="108">
        <v>497</v>
      </c>
      <c r="C503" s="104"/>
      <c r="D503" s="105"/>
      <c r="E503" s="105"/>
      <c r="F503" s="105"/>
      <c r="G503" s="105"/>
      <c r="H503" s="194"/>
      <c r="I503" s="195"/>
      <c r="J503" s="195"/>
      <c r="K503" s="97"/>
      <c r="L503" s="98"/>
      <c r="M503" s="98"/>
      <c r="N503" s="98"/>
      <c r="O503" s="98"/>
      <c r="P503" s="100"/>
    </row>
    <row r="504" spans="2:16" x14ac:dyDescent="0.3">
      <c r="B504" s="108">
        <v>498</v>
      </c>
      <c r="C504" s="104"/>
      <c r="D504" s="105"/>
      <c r="E504" s="105"/>
      <c r="F504" s="105"/>
      <c r="G504" s="105"/>
      <c r="H504" s="194"/>
      <c r="I504" s="195"/>
      <c r="J504" s="195"/>
      <c r="K504" s="97"/>
      <c r="L504" s="98"/>
      <c r="M504" s="98"/>
      <c r="N504" s="98"/>
      <c r="O504" s="98"/>
      <c r="P504" s="100"/>
    </row>
    <row r="505" spans="2:16" x14ac:dyDescent="0.3">
      <c r="B505" s="108">
        <v>499</v>
      </c>
      <c r="C505" s="104"/>
      <c r="D505" s="105"/>
      <c r="E505" s="105"/>
      <c r="F505" s="105"/>
      <c r="G505" s="105"/>
      <c r="H505" s="194"/>
      <c r="I505" s="195"/>
      <c r="J505" s="195"/>
      <c r="K505" s="97"/>
      <c r="L505" s="98"/>
      <c r="M505" s="98"/>
      <c r="N505" s="98"/>
      <c r="O505" s="98"/>
      <c r="P505" s="100"/>
    </row>
    <row r="506" spans="2:16" x14ac:dyDescent="0.3">
      <c r="B506" s="108">
        <v>500</v>
      </c>
      <c r="C506" s="104"/>
      <c r="D506" s="105"/>
      <c r="E506" s="105"/>
      <c r="F506" s="105"/>
      <c r="G506" s="105"/>
      <c r="H506" s="194"/>
      <c r="I506" s="195"/>
      <c r="J506" s="195"/>
      <c r="K506" s="97"/>
      <c r="L506" s="98"/>
      <c r="M506" s="98"/>
      <c r="N506" s="98"/>
      <c r="O506" s="98"/>
      <c r="P506" s="100"/>
    </row>
    <row r="507" spans="2:16" x14ac:dyDescent="0.3">
      <c r="B507" s="108">
        <v>501</v>
      </c>
      <c r="C507" s="104"/>
      <c r="D507" s="105"/>
      <c r="E507" s="105"/>
      <c r="F507" s="105"/>
      <c r="G507" s="105"/>
      <c r="H507" s="194"/>
      <c r="I507" s="195"/>
      <c r="J507" s="195"/>
      <c r="K507" s="97"/>
      <c r="L507" s="98"/>
      <c r="M507" s="98"/>
      <c r="N507" s="98"/>
      <c r="O507" s="98"/>
      <c r="P507" s="100"/>
    </row>
    <row r="508" spans="2:16" x14ac:dyDescent="0.3">
      <c r="B508" s="108">
        <v>502</v>
      </c>
      <c r="C508" s="104"/>
      <c r="D508" s="105"/>
      <c r="E508" s="105"/>
      <c r="F508" s="105"/>
      <c r="G508" s="105"/>
      <c r="H508" s="194"/>
      <c r="I508" s="195"/>
      <c r="J508" s="195"/>
      <c r="K508" s="97"/>
      <c r="L508" s="98"/>
      <c r="M508" s="98"/>
      <c r="N508" s="98"/>
      <c r="O508" s="98"/>
      <c r="P508" s="100"/>
    </row>
    <row r="509" spans="2:16" x14ac:dyDescent="0.3">
      <c r="B509" s="108">
        <v>503</v>
      </c>
      <c r="C509" s="104"/>
      <c r="D509" s="105"/>
      <c r="E509" s="105"/>
      <c r="F509" s="105"/>
      <c r="G509" s="105"/>
      <c r="H509" s="194"/>
      <c r="I509" s="195"/>
      <c r="J509" s="195"/>
      <c r="K509" s="97"/>
      <c r="L509" s="98"/>
      <c r="M509" s="98"/>
      <c r="N509" s="98"/>
      <c r="O509" s="98"/>
      <c r="P509" s="100"/>
    </row>
    <row r="510" spans="2:16" x14ac:dyDescent="0.3">
      <c r="B510" s="108">
        <v>504</v>
      </c>
      <c r="C510" s="104"/>
      <c r="D510" s="105"/>
      <c r="E510" s="105"/>
      <c r="F510" s="105"/>
      <c r="G510" s="105"/>
      <c r="H510" s="194"/>
      <c r="I510" s="195"/>
      <c r="J510" s="195"/>
      <c r="K510" s="97"/>
      <c r="L510" s="98"/>
      <c r="M510" s="98"/>
      <c r="N510" s="98"/>
      <c r="O510" s="98"/>
      <c r="P510" s="100"/>
    </row>
    <row r="511" spans="2:16" x14ac:dyDescent="0.3">
      <c r="B511" s="108">
        <v>505</v>
      </c>
      <c r="C511" s="104"/>
      <c r="D511" s="105"/>
      <c r="E511" s="105"/>
      <c r="F511" s="105"/>
      <c r="G511" s="105"/>
      <c r="H511" s="194"/>
      <c r="I511" s="195"/>
      <c r="J511" s="195"/>
      <c r="K511" s="97"/>
      <c r="L511" s="98"/>
      <c r="M511" s="98"/>
      <c r="N511" s="98"/>
      <c r="O511" s="98"/>
      <c r="P511" s="100"/>
    </row>
    <row r="512" spans="2:16" x14ac:dyDescent="0.3">
      <c r="B512" s="108">
        <v>506</v>
      </c>
      <c r="C512" s="104"/>
      <c r="D512" s="105"/>
      <c r="E512" s="105"/>
      <c r="F512" s="105"/>
      <c r="G512" s="105"/>
      <c r="H512" s="194"/>
      <c r="I512" s="195"/>
      <c r="J512" s="195"/>
      <c r="K512" s="97"/>
      <c r="L512" s="98"/>
      <c r="M512" s="98"/>
      <c r="N512" s="98"/>
      <c r="O512" s="98"/>
      <c r="P512" s="100"/>
    </row>
    <row r="513" spans="2:16" x14ac:dyDescent="0.3">
      <c r="B513" s="108">
        <v>507</v>
      </c>
      <c r="C513" s="104"/>
      <c r="D513" s="105"/>
      <c r="E513" s="105"/>
      <c r="F513" s="105"/>
      <c r="G513" s="105"/>
      <c r="H513" s="194"/>
      <c r="I513" s="195"/>
      <c r="J513" s="195"/>
      <c r="K513" s="97"/>
      <c r="L513" s="98"/>
      <c r="M513" s="98"/>
      <c r="N513" s="98"/>
      <c r="O513" s="98"/>
      <c r="P513" s="100"/>
    </row>
    <row r="514" spans="2:16" x14ac:dyDescent="0.3">
      <c r="B514" s="108">
        <v>508</v>
      </c>
      <c r="C514" s="104"/>
      <c r="D514" s="105"/>
      <c r="E514" s="105"/>
      <c r="F514" s="105"/>
      <c r="G514" s="105"/>
      <c r="H514" s="194"/>
      <c r="I514" s="195"/>
      <c r="J514" s="195"/>
      <c r="K514" s="97"/>
      <c r="L514" s="98"/>
      <c r="M514" s="98"/>
      <c r="N514" s="98"/>
      <c r="O514" s="98"/>
      <c r="P514" s="100"/>
    </row>
    <row r="515" spans="2:16" x14ac:dyDescent="0.3">
      <c r="B515" s="108">
        <v>509</v>
      </c>
      <c r="C515" s="104"/>
      <c r="D515" s="105"/>
      <c r="E515" s="105"/>
      <c r="F515" s="105"/>
      <c r="G515" s="105"/>
      <c r="H515" s="194"/>
      <c r="I515" s="195"/>
      <c r="J515" s="195"/>
      <c r="K515" s="97"/>
      <c r="L515" s="98"/>
      <c r="M515" s="98"/>
      <c r="N515" s="98"/>
      <c r="O515" s="98"/>
      <c r="P515" s="100"/>
    </row>
    <row r="516" spans="2:16" x14ac:dyDescent="0.3">
      <c r="B516" s="108">
        <v>510</v>
      </c>
      <c r="C516" s="104"/>
      <c r="D516" s="105"/>
      <c r="E516" s="105"/>
      <c r="F516" s="105"/>
      <c r="G516" s="105"/>
      <c r="H516" s="194"/>
      <c r="I516" s="195"/>
      <c r="J516" s="195"/>
      <c r="K516" s="97"/>
      <c r="L516" s="98"/>
      <c r="M516" s="98"/>
      <c r="N516" s="98"/>
      <c r="O516" s="98"/>
      <c r="P516" s="100"/>
    </row>
    <row r="517" spans="2:16" x14ac:dyDescent="0.3">
      <c r="B517" s="108">
        <v>511</v>
      </c>
      <c r="C517" s="104"/>
      <c r="D517" s="105"/>
      <c r="E517" s="105"/>
      <c r="F517" s="105"/>
      <c r="G517" s="105"/>
      <c r="H517" s="194"/>
      <c r="I517" s="195"/>
      <c r="J517" s="195"/>
      <c r="K517" s="97"/>
      <c r="L517" s="98"/>
      <c r="M517" s="98"/>
      <c r="N517" s="98"/>
      <c r="O517" s="98"/>
      <c r="P517" s="100"/>
    </row>
    <row r="518" spans="2:16" x14ac:dyDescent="0.3">
      <c r="B518" s="108">
        <v>512</v>
      </c>
      <c r="C518" s="104"/>
      <c r="D518" s="105"/>
      <c r="E518" s="105"/>
      <c r="F518" s="105"/>
      <c r="G518" s="105"/>
      <c r="H518" s="194"/>
      <c r="I518" s="195"/>
      <c r="J518" s="195"/>
      <c r="K518" s="97"/>
      <c r="L518" s="98"/>
      <c r="M518" s="98"/>
      <c r="N518" s="98"/>
      <c r="O518" s="98"/>
      <c r="P518" s="100"/>
    </row>
    <row r="519" spans="2:16" x14ac:dyDescent="0.3">
      <c r="B519" s="108">
        <v>513</v>
      </c>
      <c r="C519" s="104"/>
      <c r="D519" s="105"/>
      <c r="E519" s="105"/>
      <c r="F519" s="105"/>
      <c r="G519" s="105"/>
      <c r="H519" s="194"/>
      <c r="I519" s="195"/>
      <c r="J519" s="195"/>
      <c r="K519" s="97"/>
      <c r="L519" s="98"/>
      <c r="M519" s="98"/>
      <c r="N519" s="98"/>
      <c r="O519" s="98"/>
      <c r="P519" s="100"/>
    </row>
    <row r="520" spans="2:16" x14ac:dyDescent="0.3">
      <c r="B520" s="108">
        <v>514</v>
      </c>
      <c r="C520" s="104"/>
      <c r="D520" s="105"/>
      <c r="E520" s="105"/>
      <c r="F520" s="105"/>
      <c r="G520" s="105"/>
      <c r="H520" s="194"/>
      <c r="I520" s="195"/>
      <c r="J520" s="195"/>
      <c r="K520" s="97"/>
      <c r="L520" s="98"/>
      <c r="M520" s="98"/>
      <c r="N520" s="98"/>
      <c r="O520" s="98"/>
      <c r="P520" s="100"/>
    </row>
    <row r="521" spans="2:16" x14ac:dyDescent="0.3">
      <c r="B521" s="108">
        <v>515</v>
      </c>
      <c r="C521" s="104"/>
      <c r="D521" s="105"/>
      <c r="E521" s="105"/>
      <c r="F521" s="105"/>
      <c r="G521" s="105"/>
      <c r="H521" s="194"/>
      <c r="I521" s="195"/>
      <c r="J521" s="195"/>
      <c r="K521" s="97"/>
      <c r="L521" s="98"/>
      <c r="M521" s="98"/>
      <c r="N521" s="98"/>
      <c r="O521" s="98"/>
      <c r="P521" s="100"/>
    </row>
    <row r="522" spans="2:16" x14ac:dyDescent="0.3">
      <c r="B522" s="108">
        <v>516</v>
      </c>
      <c r="C522" s="104"/>
      <c r="D522" s="105"/>
      <c r="E522" s="105"/>
      <c r="F522" s="105"/>
      <c r="G522" s="105"/>
      <c r="H522" s="194"/>
      <c r="I522" s="195"/>
      <c r="J522" s="195"/>
      <c r="K522" s="97"/>
      <c r="L522" s="98"/>
      <c r="M522" s="98"/>
      <c r="N522" s="98"/>
      <c r="O522" s="98"/>
      <c r="P522" s="100"/>
    </row>
    <row r="523" spans="2:16" x14ac:dyDescent="0.3">
      <c r="B523" s="108">
        <v>517</v>
      </c>
      <c r="C523" s="104"/>
      <c r="D523" s="105"/>
      <c r="E523" s="105"/>
      <c r="F523" s="105"/>
      <c r="G523" s="105"/>
      <c r="H523" s="194"/>
      <c r="I523" s="195"/>
      <c r="J523" s="195"/>
      <c r="K523" s="97"/>
      <c r="L523" s="98"/>
      <c r="M523" s="98"/>
      <c r="N523" s="98"/>
      <c r="O523" s="98"/>
      <c r="P523" s="100"/>
    </row>
    <row r="524" spans="2:16" x14ac:dyDescent="0.3">
      <c r="B524" s="108">
        <v>518</v>
      </c>
      <c r="C524" s="104"/>
      <c r="D524" s="105"/>
      <c r="E524" s="105"/>
      <c r="F524" s="105"/>
      <c r="G524" s="105"/>
      <c r="H524" s="194"/>
      <c r="I524" s="195"/>
      <c r="J524" s="195"/>
      <c r="K524" s="97"/>
      <c r="L524" s="98"/>
      <c r="M524" s="98"/>
      <c r="N524" s="98"/>
      <c r="O524" s="98"/>
      <c r="P524" s="100"/>
    </row>
    <row r="525" spans="2:16" x14ac:dyDescent="0.3">
      <c r="B525" s="108">
        <v>519</v>
      </c>
      <c r="C525" s="104"/>
      <c r="D525" s="105"/>
      <c r="E525" s="105"/>
      <c r="F525" s="105"/>
      <c r="G525" s="105"/>
      <c r="H525" s="194"/>
      <c r="I525" s="195"/>
      <c r="J525" s="195"/>
      <c r="K525" s="97"/>
      <c r="L525" s="98"/>
      <c r="M525" s="98"/>
      <c r="N525" s="98"/>
      <c r="O525" s="98"/>
      <c r="P525" s="100"/>
    </row>
    <row r="526" spans="2:16" x14ac:dyDescent="0.3">
      <c r="B526" s="108">
        <v>520</v>
      </c>
      <c r="C526" s="104"/>
      <c r="D526" s="105"/>
      <c r="E526" s="105"/>
      <c r="F526" s="105"/>
      <c r="G526" s="105"/>
      <c r="H526" s="194"/>
      <c r="I526" s="195"/>
      <c r="J526" s="195"/>
      <c r="K526" s="97"/>
      <c r="L526" s="98"/>
      <c r="M526" s="98"/>
      <c r="N526" s="98"/>
      <c r="O526" s="98"/>
      <c r="P526" s="100"/>
    </row>
    <row r="527" spans="2:16" x14ac:dyDescent="0.3">
      <c r="B527" s="108">
        <v>521</v>
      </c>
      <c r="C527" s="104"/>
      <c r="D527" s="105"/>
      <c r="E527" s="105"/>
      <c r="F527" s="105"/>
      <c r="G527" s="105"/>
      <c r="H527" s="194"/>
      <c r="I527" s="195"/>
      <c r="J527" s="195"/>
      <c r="K527" s="97"/>
      <c r="L527" s="98"/>
      <c r="M527" s="98"/>
      <c r="N527" s="98"/>
      <c r="O527" s="98"/>
      <c r="P527" s="100"/>
    </row>
    <row r="528" spans="2:16" x14ac:dyDescent="0.3">
      <c r="B528" s="108">
        <v>522</v>
      </c>
      <c r="C528" s="104"/>
      <c r="D528" s="105"/>
      <c r="E528" s="105"/>
      <c r="F528" s="105"/>
      <c r="G528" s="105"/>
      <c r="H528" s="194"/>
      <c r="I528" s="195"/>
      <c r="J528" s="195"/>
      <c r="K528" s="97"/>
      <c r="L528" s="98"/>
      <c r="M528" s="98"/>
      <c r="N528" s="98"/>
      <c r="O528" s="98"/>
      <c r="P528" s="100"/>
    </row>
    <row r="529" spans="2:16" x14ac:dyDescent="0.3">
      <c r="B529" s="108">
        <v>523</v>
      </c>
      <c r="C529" s="104"/>
      <c r="D529" s="105"/>
      <c r="E529" s="105"/>
      <c r="F529" s="105"/>
      <c r="G529" s="105"/>
      <c r="H529" s="194"/>
      <c r="I529" s="195"/>
      <c r="J529" s="195"/>
      <c r="K529" s="97"/>
      <c r="L529" s="98"/>
      <c r="M529" s="98"/>
      <c r="N529" s="98"/>
      <c r="O529" s="98"/>
      <c r="P529" s="100"/>
    </row>
    <row r="530" spans="2:16" x14ac:dyDescent="0.3">
      <c r="B530" s="108">
        <v>524</v>
      </c>
      <c r="C530" s="104"/>
      <c r="D530" s="105"/>
      <c r="E530" s="105"/>
      <c r="F530" s="105"/>
      <c r="G530" s="105"/>
      <c r="H530" s="194"/>
      <c r="I530" s="195"/>
      <c r="J530" s="195"/>
      <c r="K530" s="97"/>
      <c r="L530" s="98"/>
      <c r="M530" s="98"/>
      <c r="N530" s="98"/>
      <c r="O530" s="98"/>
      <c r="P530" s="100"/>
    </row>
    <row r="531" spans="2:16" x14ac:dyDescent="0.3">
      <c r="B531" s="108">
        <v>525</v>
      </c>
      <c r="C531" s="104"/>
      <c r="D531" s="105"/>
      <c r="E531" s="105"/>
      <c r="F531" s="105"/>
      <c r="G531" s="105"/>
      <c r="H531" s="194"/>
      <c r="I531" s="195"/>
      <c r="J531" s="195"/>
      <c r="K531" s="97"/>
      <c r="L531" s="98"/>
      <c r="M531" s="98"/>
      <c r="N531" s="98"/>
      <c r="O531" s="98"/>
      <c r="P531" s="100"/>
    </row>
    <row r="532" spans="2:16" x14ac:dyDescent="0.3">
      <c r="B532" s="108">
        <v>526</v>
      </c>
      <c r="C532" s="104"/>
      <c r="D532" s="105"/>
      <c r="E532" s="105"/>
      <c r="F532" s="105"/>
      <c r="G532" s="105"/>
      <c r="H532" s="194"/>
      <c r="I532" s="195"/>
      <c r="J532" s="195"/>
      <c r="K532" s="97"/>
      <c r="L532" s="98"/>
      <c r="M532" s="98"/>
      <c r="N532" s="98"/>
      <c r="O532" s="98"/>
      <c r="P532" s="100"/>
    </row>
    <row r="533" spans="2:16" x14ac:dyDescent="0.3">
      <c r="B533" s="108">
        <v>527</v>
      </c>
      <c r="C533" s="104"/>
      <c r="D533" s="105"/>
      <c r="E533" s="105"/>
      <c r="F533" s="105"/>
      <c r="G533" s="105"/>
      <c r="H533" s="194"/>
      <c r="I533" s="195"/>
      <c r="J533" s="195"/>
      <c r="K533" s="97"/>
      <c r="L533" s="98"/>
      <c r="M533" s="98"/>
      <c r="N533" s="98"/>
      <c r="O533" s="98"/>
      <c r="P533" s="100"/>
    </row>
    <row r="534" spans="2:16" x14ac:dyDescent="0.3">
      <c r="B534" s="108">
        <v>528</v>
      </c>
      <c r="C534" s="104"/>
      <c r="D534" s="105"/>
      <c r="E534" s="105"/>
      <c r="F534" s="105"/>
      <c r="G534" s="105"/>
      <c r="H534" s="194"/>
      <c r="I534" s="195"/>
      <c r="J534" s="195"/>
      <c r="K534" s="97"/>
      <c r="L534" s="98"/>
      <c r="M534" s="98"/>
      <c r="N534" s="98"/>
      <c r="O534" s="98"/>
      <c r="P534" s="100"/>
    </row>
    <row r="535" spans="2:16" x14ac:dyDescent="0.3">
      <c r="B535" s="108">
        <v>529</v>
      </c>
      <c r="C535" s="104"/>
      <c r="D535" s="105"/>
      <c r="E535" s="105"/>
      <c r="F535" s="105"/>
      <c r="G535" s="105"/>
      <c r="H535" s="194"/>
      <c r="I535" s="195"/>
      <c r="J535" s="195"/>
      <c r="K535" s="97"/>
      <c r="L535" s="98"/>
      <c r="M535" s="98"/>
      <c r="N535" s="98"/>
      <c r="O535" s="98"/>
      <c r="P535" s="100"/>
    </row>
    <row r="536" spans="2:16" x14ac:dyDescent="0.3">
      <c r="B536" s="108">
        <v>530</v>
      </c>
      <c r="C536" s="104"/>
      <c r="D536" s="105"/>
      <c r="E536" s="105"/>
      <c r="F536" s="105"/>
      <c r="G536" s="105"/>
      <c r="H536" s="194"/>
      <c r="I536" s="195"/>
      <c r="J536" s="195"/>
      <c r="K536" s="97"/>
      <c r="L536" s="98"/>
      <c r="M536" s="98"/>
      <c r="N536" s="98"/>
      <c r="O536" s="98"/>
      <c r="P536" s="100"/>
    </row>
    <row r="537" spans="2:16" x14ac:dyDescent="0.3">
      <c r="B537" s="108">
        <v>531</v>
      </c>
      <c r="C537" s="104"/>
      <c r="D537" s="105"/>
      <c r="E537" s="105"/>
      <c r="F537" s="105"/>
      <c r="G537" s="105"/>
      <c r="H537" s="194"/>
      <c r="I537" s="195"/>
      <c r="J537" s="195"/>
      <c r="K537" s="97"/>
      <c r="L537" s="98"/>
      <c r="M537" s="98"/>
      <c r="N537" s="98"/>
      <c r="O537" s="98"/>
      <c r="P537" s="100"/>
    </row>
    <row r="538" spans="2:16" x14ac:dyDescent="0.3">
      <c r="B538" s="108">
        <v>532</v>
      </c>
      <c r="C538" s="104"/>
      <c r="D538" s="105"/>
      <c r="E538" s="105"/>
      <c r="F538" s="105"/>
      <c r="G538" s="105"/>
      <c r="H538" s="194"/>
      <c r="I538" s="195"/>
      <c r="J538" s="195"/>
      <c r="K538" s="97"/>
      <c r="L538" s="98"/>
      <c r="M538" s="98"/>
      <c r="N538" s="98"/>
      <c r="O538" s="98"/>
      <c r="P538" s="100"/>
    </row>
    <row r="539" spans="2:16" x14ac:dyDescent="0.3">
      <c r="B539" s="108">
        <v>533</v>
      </c>
      <c r="C539" s="104"/>
      <c r="D539" s="105"/>
      <c r="E539" s="105"/>
      <c r="F539" s="105"/>
      <c r="G539" s="105"/>
      <c r="H539" s="194"/>
      <c r="I539" s="195"/>
      <c r="J539" s="195"/>
      <c r="K539" s="97"/>
      <c r="L539" s="98"/>
      <c r="M539" s="98"/>
      <c r="N539" s="98"/>
      <c r="O539" s="98"/>
      <c r="P539" s="100"/>
    </row>
    <row r="540" spans="2:16" x14ac:dyDescent="0.3">
      <c r="B540" s="108">
        <v>534</v>
      </c>
      <c r="C540" s="104"/>
      <c r="D540" s="105"/>
      <c r="E540" s="105"/>
      <c r="F540" s="105"/>
      <c r="G540" s="105"/>
      <c r="H540" s="194"/>
      <c r="I540" s="195"/>
      <c r="J540" s="195"/>
      <c r="K540" s="97"/>
      <c r="L540" s="98"/>
      <c r="M540" s="98"/>
      <c r="N540" s="98"/>
      <c r="O540" s="98"/>
      <c r="P540" s="100"/>
    </row>
    <row r="541" spans="2:16" x14ac:dyDescent="0.3">
      <c r="B541" s="108">
        <v>535</v>
      </c>
      <c r="C541" s="104"/>
      <c r="D541" s="105"/>
      <c r="E541" s="105"/>
      <c r="F541" s="105"/>
      <c r="G541" s="105"/>
      <c r="H541" s="194"/>
      <c r="I541" s="195"/>
      <c r="J541" s="195"/>
      <c r="K541" s="97"/>
      <c r="L541" s="98"/>
      <c r="M541" s="98"/>
      <c r="N541" s="98"/>
      <c r="O541" s="98"/>
      <c r="P541" s="100"/>
    </row>
    <row r="542" spans="2:16" x14ac:dyDescent="0.3">
      <c r="B542" s="108">
        <v>536</v>
      </c>
      <c r="C542" s="104"/>
      <c r="D542" s="105"/>
      <c r="E542" s="105"/>
      <c r="F542" s="105"/>
      <c r="G542" s="105"/>
      <c r="H542" s="194"/>
      <c r="I542" s="195"/>
      <c r="J542" s="195"/>
      <c r="K542" s="97"/>
      <c r="L542" s="98"/>
      <c r="M542" s="98"/>
      <c r="N542" s="98"/>
      <c r="O542" s="98"/>
      <c r="P542" s="100"/>
    </row>
    <row r="543" spans="2:16" x14ac:dyDescent="0.3">
      <c r="B543" s="108">
        <v>537</v>
      </c>
      <c r="C543" s="104"/>
      <c r="D543" s="105"/>
      <c r="E543" s="105"/>
      <c r="F543" s="105"/>
      <c r="G543" s="105"/>
      <c r="H543" s="194"/>
      <c r="I543" s="195"/>
      <c r="J543" s="195"/>
      <c r="K543" s="97"/>
      <c r="L543" s="98"/>
      <c r="M543" s="98"/>
      <c r="N543" s="98"/>
      <c r="O543" s="98"/>
      <c r="P543" s="100"/>
    </row>
    <row r="544" spans="2:16" x14ac:dyDescent="0.3">
      <c r="B544" s="108">
        <v>538</v>
      </c>
      <c r="C544" s="104"/>
      <c r="D544" s="105"/>
      <c r="E544" s="105"/>
      <c r="F544" s="105"/>
      <c r="G544" s="105"/>
      <c r="H544" s="194"/>
      <c r="I544" s="195"/>
      <c r="J544" s="195"/>
      <c r="K544" s="97"/>
      <c r="L544" s="98"/>
      <c r="M544" s="98"/>
      <c r="N544" s="98"/>
      <c r="O544" s="98"/>
      <c r="P544" s="100"/>
    </row>
    <row r="545" spans="2:16" x14ac:dyDescent="0.3">
      <c r="B545" s="108">
        <v>539</v>
      </c>
      <c r="C545" s="104"/>
      <c r="D545" s="105"/>
      <c r="E545" s="105"/>
      <c r="F545" s="105"/>
      <c r="G545" s="105"/>
      <c r="H545" s="194"/>
      <c r="I545" s="195"/>
      <c r="J545" s="195"/>
      <c r="K545" s="97"/>
      <c r="L545" s="98"/>
      <c r="M545" s="98"/>
      <c r="N545" s="98"/>
      <c r="O545" s="98"/>
      <c r="P545" s="100"/>
    </row>
    <row r="546" spans="2:16" x14ac:dyDescent="0.3">
      <c r="B546" s="108">
        <v>540</v>
      </c>
      <c r="C546" s="104"/>
      <c r="D546" s="105"/>
      <c r="E546" s="105"/>
      <c r="F546" s="105"/>
      <c r="G546" s="105"/>
      <c r="H546" s="194"/>
      <c r="I546" s="195"/>
      <c r="J546" s="195"/>
      <c r="K546" s="97"/>
      <c r="L546" s="98"/>
      <c r="M546" s="98"/>
      <c r="N546" s="98"/>
      <c r="O546" s="98"/>
      <c r="P546" s="100"/>
    </row>
    <row r="547" spans="2:16" x14ac:dyDescent="0.3">
      <c r="B547" s="108">
        <v>541</v>
      </c>
      <c r="C547" s="104"/>
      <c r="D547" s="105"/>
      <c r="E547" s="105"/>
      <c r="F547" s="105"/>
      <c r="G547" s="105"/>
      <c r="H547" s="194"/>
      <c r="I547" s="195"/>
      <c r="J547" s="195"/>
      <c r="K547" s="97"/>
      <c r="L547" s="98"/>
      <c r="M547" s="98"/>
      <c r="N547" s="98"/>
      <c r="O547" s="98"/>
      <c r="P547" s="100"/>
    </row>
    <row r="548" spans="2:16" x14ac:dyDescent="0.3">
      <c r="B548" s="108">
        <v>542</v>
      </c>
      <c r="C548" s="104"/>
      <c r="D548" s="105"/>
      <c r="E548" s="105"/>
      <c r="F548" s="105"/>
      <c r="G548" s="105"/>
      <c r="H548" s="194"/>
      <c r="I548" s="195"/>
      <c r="J548" s="195"/>
      <c r="K548" s="97"/>
      <c r="L548" s="98"/>
      <c r="M548" s="98"/>
      <c r="N548" s="98"/>
      <c r="O548" s="98"/>
      <c r="P548" s="100"/>
    </row>
    <row r="549" spans="2:16" x14ac:dyDescent="0.3">
      <c r="B549" s="108">
        <v>543</v>
      </c>
      <c r="C549" s="104"/>
      <c r="D549" s="105"/>
      <c r="E549" s="105"/>
      <c r="F549" s="105"/>
      <c r="G549" s="105"/>
      <c r="H549" s="194"/>
      <c r="I549" s="195"/>
      <c r="J549" s="195"/>
      <c r="K549" s="97"/>
      <c r="L549" s="98"/>
      <c r="M549" s="98"/>
      <c r="N549" s="98"/>
      <c r="O549" s="98"/>
      <c r="P549" s="100"/>
    </row>
    <row r="550" spans="2:16" x14ac:dyDescent="0.3">
      <c r="B550" s="108">
        <v>544</v>
      </c>
      <c r="C550" s="104"/>
      <c r="D550" s="105"/>
      <c r="E550" s="105"/>
      <c r="F550" s="105"/>
      <c r="G550" s="105"/>
      <c r="H550" s="194"/>
      <c r="I550" s="195"/>
      <c r="J550" s="195"/>
      <c r="K550" s="97"/>
      <c r="L550" s="98"/>
      <c r="M550" s="98"/>
      <c r="N550" s="98"/>
      <c r="O550" s="98"/>
      <c r="P550" s="100"/>
    </row>
    <row r="551" spans="2:16" x14ac:dyDescent="0.3">
      <c r="B551" s="108">
        <v>545</v>
      </c>
      <c r="C551" s="104"/>
      <c r="D551" s="105"/>
      <c r="E551" s="105"/>
      <c r="F551" s="105"/>
      <c r="G551" s="105"/>
      <c r="H551" s="194"/>
      <c r="I551" s="195"/>
      <c r="J551" s="195"/>
      <c r="K551" s="97"/>
      <c r="L551" s="98"/>
      <c r="M551" s="98"/>
      <c r="N551" s="98"/>
      <c r="O551" s="98"/>
      <c r="P551" s="100"/>
    </row>
    <row r="552" spans="2:16" x14ac:dyDescent="0.3">
      <c r="B552" s="108">
        <v>546</v>
      </c>
      <c r="C552" s="104"/>
      <c r="D552" s="105"/>
      <c r="E552" s="105"/>
      <c r="F552" s="105"/>
      <c r="G552" s="105"/>
      <c r="H552" s="194"/>
      <c r="I552" s="195"/>
      <c r="J552" s="195"/>
      <c r="K552" s="97"/>
      <c r="L552" s="98"/>
      <c r="M552" s="98"/>
      <c r="N552" s="98"/>
      <c r="O552" s="98"/>
      <c r="P552" s="100"/>
    </row>
    <row r="553" spans="2:16" x14ac:dyDescent="0.3">
      <c r="B553" s="108">
        <v>547</v>
      </c>
      <c r="C553" s="104"/>
      <c r="D553" s="105"/>
      <c r="E553" s="105"/>
      <c r="F553" s="105"/>
      <c r="G553" s="105"/>
      <c r="H553" s="194"/>
      <c r="I553" s="195"/>
      <c r="J553" s="195"/>
      <c r="K553" s="97"/>
      <c r="L553" s="98"/>
      <c r="M553" s="98"/>
      <c r="N553" s="98"/>
      <c r="O553" s="98"/>
      <c r="P553" s="100"/>
    </row>
    <row r="554" spans="2:16" x14ac:dyDescent="0.3">
      <c r="B554" s="108">
        <v>548</v>
      </c>
      <c r="C554" s="104"/>
      <c r="D554" s="105"/>
      <c r="E554" s="105"/>
      <c r="F554" s="105"/>
      <c r="G554" s="105"/>
      <c r="H554" s="194"/>
      <c r="I554" s="195"/>
      <c r="J554" s="195"/>
      <c r="K554" s="97"/>
      <c r="L554" s="98"/>
      <c r="M554" s="98"/>
      <c r="N554" s="98"/>
      <c r="O554" s="98"/>
      <c r="P554" s="100"/>
    </row>
    <row r="555" spans="2:16" x14ac:dyDescent="0.3">
      <c r="B555" s="108">
        <v>549</v>
      </c>
      <c r="C555" s="104"/>
      <c r="D555" s="105"/>
      <c r="E555" s="105"/>
      <c r="F555" s="105"/>
      <c r="G555" s="105"/>
      <c r="H555" s="194"/>
      <c r="I555" s="195"/>
      <c r="J555" s="195"/>
      <c r="K555" s="97"/>
      <c r="L555" s="98"/>
      <c r="M555" s="98"/>
      <c r="N555" s="98"/>
      <c r="O555" s="98"/>
      <c r="P555" s="100"/>
    </row>
    <row r="556" spans="2:16" x14ac:dyDescent="0.3">
      <c r="B556" s="108">
        <v>550</v>
      </c>
      <c r="C556" s="104"/>
      <c r="D556" s="105"/>
      <c r="E556" s="105"/>
      <c r="F556" s="105"/>
      <c r="G556" s="105"/>
      <c r="H556" s="194"/>
      <c r="I556" s="195"/>
      <c r="J556" s="195"/>
      <c r="K556" s="97"/>
      <c r="L556" s="98"/>
      <c r="M556" s="98"/>
      <c r="N556" s="98"/>
      <c r="O556" s="98"/>
      <c r="P556" s="100"/>
    </row>
    <row r="557" spans="2:16" x14ac:dyDescent="0.3">
      <c r="B557" s="108">
        <v>551</v>
      </c>
      <c r="C557" s="104"/>
      <c r="D557" s="105"/>
      <c r="E557" s="105"/>
      <c r="F557" s="105"/>
      <c r="G557" s="105"/>
      <c r="H557" s="194"/>
      <c r="I557" s="195"/>
      <c r="J557" s="195"/>
      <c r="K557" s="97"/>
      <c r="L557" s="98"/>
      <c r="M557" s="98"/>
      <c r="N557" s="98"/>
      <c r="O557" s="98"/>
      <c r="P557" s="100"/>
    </row>
    <row r="558" spans="2:16" x14ac:dyDescent="0.3">
      <c r="B558" s="108">
        <v>552</v>
      </c>
      <c r="C558" s="104"/>
      <c r="D558" s="105"/>
      <c r="E558" s="105"/>
      <c r="F558" s="105"/>
      <c r="G558" s="105"/>
      <c r="H558" s="194"/>
      <c r="I558" s="195"/>
      <c r="J558" s="195"/>
      <c r="K558" s="97"/>
      <c r="L558" s="98"/>
      <c r="M558" s="98"/>
      <c r="N558" s="98"/>
      <c r="O558" s="98"/>
      <c r="P558" s="100"/>
    </row>
    <row r="559" spans="2:16" x14ac:dyDescent="0.3">
      <c r="B559" s="108">
        <v>553</v>
      </c>
      <c r="C559" s="104"/>
      <c r="D559" s="105"/>
      <c r="E559" s="105"/>
      <c r="F559" s="105"/>
      <c r="G559" s="105"/>
      <c r="H559" s="194"/>
      <c r="I559" s="195"/>
      <c r="J559" s="195"/>
      <c r="K559" s="97"/>
      <c r="L559" s="98"/>
      <c r="M559" s="98"/>
      <c r="N559" s="98"/>
      <c r="O559" s="98"/>
      <c r="P559" s="100"/>
    </row>
    <row r="560" spans="2:16" x14ac:dyDescent="0.3">
      <c r="B560" s="108">
        <v>554</v>
      </c>
      <c r="C560" s="104"/>
      <c r="D560" s="105"/>
      <c r="E560" s="105"/>
      <c r="F560" s="105"/>
      <c r="G560" s="105"/>
      <c r="H560" s="194"/>
      <c r="I560" s="195"/>
      <c r="J560" s="195"/>
      <c r="K560" s="97"/>
      <c r="L560" s="98"/>
      <c r="M560" s="98"/>
      <c r="N560" s="98"/>
      <c r="O560" s="98"/>
      <c r="P560" s="100"/>
    </row>
    <row r="561" spans="2:16" x14ac:dyDescent="0.3">
      <c r="B561" s="108">
        <v>555</v>
      </c>
      <c r="C561" s="104"/>
      <c r="D561" s="105"/>
      <c r="E561" s="105"/>
      <c r="F561" s="105"/>
      <c r="G561" s="105"/>
      <c r="H561" s="194"/>
      <c r="I561" s="195"/>
      <c r="J561" s="195"/>
      <c r="K561" s="97"/>
      <c r="L561" s="98"/>
      <c r="M561" s="98"/>
      <c r="N561" s="98"/>
      <c r="O561" s="98"/>
      <c r="P561" s="100"/>
    </row>
    <row r="562" spans="2:16" x14ac:dyDescent="0.3">
      <c r="B562" s="108">
        <v>556</v>
      </c>
      <c r="C562" s="104"/>
      <c r="D562" s="105"/>
      <c r="E562" s="105"/>
      <c r="F562" s="105"/>
      <c r="G562" s="105"/>
      <c r="H562" s="194"/>
      <c r="I562" s="195"/>
      <c r="J562" s="195"/>
      <c r="K562" s="97"/>
      <c r="L562" s="98"/>
      <c r="M562" s="98"/>
      <c r="N562" s="98"/>
      <c r="O562" s="98"/>
      <c r="P562" s="100"/>
    </row>
    <row r="563" spans="2:16" x14ac:dyDescent="0.3">
      <c r="B563" s="108">
        <v>557</v>
      </c>
      <c r="C563" s="104"/>
      <c r="D563" s="105"/>
      <c r="E563" s="105"/>
      <c r="F563" s="105"/>
      <c r="G563" s="105"/>
      <c r="H563" s="194"/>
      <c r="I563" s="195"/>
      <c r="J563" s="195"/>
      <c r="K563" s="97"/>
      <c r="L563" s="98"/>
      <c r="M563" s="98"/>
      <c r="N563" s="98"/>
      <c r="O563" s="98"/>
      <c r="P563" s="100"/>
    </row>
    <row r="564" spans="2:16" x14ac:dyDescent="0.3">
      <c r="B564" s="108">
        <v>558</v>
      </c>
      <c r="C564" s="104"/>
      <c r="D564" s="105"/>
      <c r="E564" s="105"/>
      <c r="F564" s="105"/>
      <c r="G564" s="105"/>
      <c r="H564" s="194"/>
      <c r="I564" s="195"/>
      <c r="J564" s="195"/>
      <c r="K564" s="97"/>
      <c r="L564" s="98"/>
      <c r="M564" s="98"/>
      <c r="N564" s="98"/>
      <c r="O564" s="98"/>
      <c r="P564" s="100"/>
    </row>
    <row r="565" spans="2:16" x14ac:dyDescent="0.3">
      <c r="B565" s="108">
        <v>559</v>
      </c>
      <c r="C565" s="104"/>
      <c r="D565" s="105"/>
      <c r="E565" s="105"/>
      <c r="F565" s="105"/>
      <c r="G565" s="105"/>
      <c r="H565" s="194"/>
      <c r="I565" s="195"/>
      <c r="J565" s="195"/>
      <c r="K565" s="97"/>
      <c r="L565" s="98"/>
      <c r="M565" s="98"/>
      <c r="N565" s="98"/>
      <c r="O565" s="98"/>
      <c r="P565" s="100"/>
    </row>
    <row r="566" spans="2:16" x14ac:dyDescent="0.3">
      <c r="B566" s="108">
        <v>560</v>
      </c>
      <c r="C566" s="104"/>
      <c r="D566" s="105"/>
      <c r="E566" s="105"/>
      <c r="F566" s="105"/>
      <c r="G566" s="105"/>
      <c r="H566" s="194"/>
      <c r="I566" s="195"/>
      <c r="J566" s="195"/>
      <c r="K566" s="97"/>
      <c r="L566" s="98"/>
      <c r="M566" s="98"/>
      <c r="N566" s="98"/>
      <c r="O566" s="98"/>
      <c r="P566" s="100"/>
    </row>
    <row r="567" spans="2:16" x14ac:dyDescent="0.3">
      <c r="B567" s="108">
        <v>561</v>
      </c>
      <c r="C567" s="104"/>
      <c r="D567" s="105"/>
      <c r="E567" s="105"/>
      <c r="F567" s="105"/>
      <c r="G567" s="105"/>
      <c r="H567" s="194"/>
      <c r="I567" s="195"/>
      <c r="J567" s="195"/>
      <c r="K567" s="97"/>
      <c r="L567" s="98"/>
      <c r="M567" s="98"/>
      <c r="N567" s="98"/>
      <c r="O567" s="98"/>
      <c r="P567" s="100"/>
    </row>
    <row r="568" spans="2:16" x14ac:dyDescent="0.3">
      <c r="B568" s="108">
        <v>562</v>
      </c>
      <c r="C568" s="104"/>
      <c r="D568" s="105"/>
      <c r="E568" s="105"/>
      <c r="F568" s="105"/>
      <c r="G568" s="105"/>
      <c r="H568" s="194"/>
      <c r="I568" s="195"/>
      <c r="J568" s="195"/>
      <c r="K568" s="97"/>
      <c r="L568" s="98"/>
      <c r="M568" s="98"/>
      <c r="N568" s="98"/>
      <c r="O568" s="98"/>
      <c r="P568" s="100"/>
    </row>
    <row r="569" spans="2:16" x14ac:dyDescent="0.3">
      <c r="B569" s="108">
        <v>563</v>
      </c>
      <c r="C569" s="104"/>
      <c r="D569" s="105"/>
      <c r="E569" s="105"/>
      <c r="F569" s="105"/>
      <c r="G569" s="105"/>
      <c r="H569" s="194"/>
      <c r="I569" s="195"/>
      <c r="J569" s="195"/>
      <c r="K569" s="97"/>
      <c r="L569" s="98"/>
      <c r="M569" s="98"/>
      <c r="N569" s="98"/>
      <c r="O569" s="98"/>
      <c r="P569" s="100"/>
    </row>
    <row r="570" spans="2:16" x14ac:dyDescent="0.3">
      <c r="B570" s="108">
        <v>564</v>
      </c>
      <c r="C570" s="104"/>
      <c r="D570" s="105"/>
      <c r="E570" s="105"/>
      <c r="F570" s="105"/>
      <c r="G570" s="105"/>
      <c r="H570" s="194"/>
      <c r="I570" s="195"/>
      <c r="J570" s="195"/>
      <c r="K570" s="97"/>
      <c r="L570" s="98"/>
      <c r="M570" s="98"/>
      <c r="N570" s="98"/>
      <c r="O570" s="98"/>
      <c r="P570" s="100"/>
    </row>
    <row r="571" spans="2:16" x14ac:dyDescent="0.3">
      <c r="B571" s="108">
        <v>565</v>
      </c>
      <c r="C571" s="104"/>
      <c r="D571" s="105"/>
      <c r="E571" s="105"/>
      <c r="F571" s="105"/>
      <c r="G571" s="105"/>
      <c r="H571" s="194"/>
      <c r="I571" s="195"/>
      <c r="J571" s="195"/>
      <c r="K571" s="97"/>
      <c r="L571" s="98"/>
      <c r="M571" s="98"/>
      <c r="N571" s="98"/>
      <c r="O571" s="98"/>
      <c r="P571" s="100"/>
    </row>
    <row r="572" spans="2:16" x14ac:dyDescent="0.3">
      <c r="B572" s="108">
        <v>566</v>
      </c>
      <c r="C572" s="104"/>
      <c r="D572" s="105"/>
      <c r="E572" s="105"/>
      <c r="F572" s="105"/>
      <c r="G572" s="105"/>
      <c r="H572" s="194"/>
      <c r="I572" s="195"/>
      <c r="J572" s="195"/>
      <c r="K572" s="97"/>
      <c r="L572" s="98"/>
      <c r="M572" s="98"/>
      <c r="N572" s="98"/>
      <c r="O572" s="98"/>
      <c r="P572" s="100"/>
    </row>
    <row r="573" spans="2:16" x14ac:dyDescent="0.3">
      <c r="B573" s="108">
        <v>567</v>
      </c>
      <c r="C573" s="104"/>
      <c r="D573" s="105"/>
      <c r="E573" s="105"/>
      <c r="F573" s="105"/>
      <c r="G573" s="105"/>
      <c r="H573" s="194"/>
      <c r="I573" s="195"/>
      <c r="J573" s="195"/>
      <c r="K573" s="97"/>
      <c r="L573" s="98"/>
      <c r="M573" s="98"/>
      <c r="N573" s="98"/>
      <c r="O573" s="98"/>
      <c r="P573" s="100"/>
    </row>
    <row r="574" spans="2:16" x14ac:dyDescent="0.3">
      <c r="B574" s="108">
        <v>568</v>
      </c>
      <c r="C574" s="104"/>
      <c r="D574" s="105"/>
      <c r="E574" s="105"/>
      <c r="F574" s="105"/>
      <c r="G574" s="105"/>
      <c r="H574" s="194"/>
      <c r="I574" s="195"/>
      <c r="J574" s="195"/>
      <c r="K574" s="97"/>
      <c r="L574" s="98"/>
      <c r="M574" s="98"/>
      <c r="N574" s="98"/>
      <c r="O574" s="98"/>
      <c r="P574" s="100"/>
    </row>
    <row r="575" spans="2:16" x14ac:dyDescent="0.3">
      <c r="B575" s="108">
        <v>569</v>
      </c>
      <c r="C575" s="104"/>
      <c r="D575" s="105"/>
      <c r="E575" s="105"/>
      <c r="F575" s="105"/>
      <c r="G575" s="105"/>
      <c r="H575" s="194"/>
      <c r="I575" s="195"/>
      <c r="J575" s="195"/>
      <c r="K575" s="97"/>
      <c r="L575" s="98"/>
      <c r="M575" s="98"/>
      <c r="N575" s="98"/>
      <c r="O575" s="98"/>
      <c r="P575" s="100"/>
    </row>
    <row r="576" spans="2:16" x14ac:dyDescent="0.3">
      <c r="B576" s="108">
        <v>570</v>
      </c>
      <c r="C576" s="104"/>
      <c r="D576" s="105"/>
      <c r="E576" s="105"/>
      <c r="F576" s="105"/>
      <c r="G576" s="105"/>
      <c r="H576" s="194"/>
      <c r="I576" s="195"/>
      <c r="J576" s="195"/>
      <c r="K576" s="97"/>
      <c r="L576" s="98"/>
      <c r="M576" s="98"/>
      <c r="N576" s="98"/>
      <c r="O576" s="98"/>
      <c r="P576" s="100"/>
    </row>
    <row r="577" spans="2:16" x14ac:dyDescent="0.3">
      <c r="B577" s="108">
        <v>571</v>
      </c>
      <c r="C577" s="104"/>
      <c r="D577" s="105"/>
      <c r="E577" s="105"/>
      <c r="F577" s="105"/>
      <c r="G577" s="105"/>
      <c r="H577" s="194"/>
      <c r="I577" s="195"/>
      <c r="J577" s="195"/>
      <c r="K577" s="97"/>
      <c r="L577" s="98"/>
      <c r="M577" s="98"/>
      <c r="N577" s="98"/>
      <c r="O577" s="98"/>
      <c r="P577" s="100"/>
    </row>
    <row r="578" spans="2:16" x14ac:dyDescent="0.3">
      <c r="B578" s="108">
        <v>572</v>
      </c>
      <c r="C578" s="104"/>
      <c r="D578" s="105"/>
      <c r="E578" s="105"/>
      <c r="F578" s="105"/>
      <c r="G578" s="105"/>
      <c r="H578" s="194"/>
      <c r="I578" s="195"/>
      <c r="J578" s="195"/>
      <c r="K578" s="97"/>
      <c r="L578" s="98"/>
      <c r="M578" s="98"/>
      <c r="N578" s="98"/>
      <c r="O578" s="98"/>
      <c r="P578" s="100"/>
    </row>
    <row r="579" spans="2:16" x14ac:dyDescent="0.3">
      <c r="B579" s="108">
        <v>573</v>
      </c>
      <c r="C579" s="104"/>
      <c r="D579" s="105"/>
      <c r="E579" s="105"/>
      <c r="F579" s="105"/>
      <c r="G579" s="105"/>
      <c r="H579" s="194"/>
      <c r="I579" s="195"/>
      <c r="J579" s="195"/>
      <c r="K579" s="97"/>
      <c r="L579" s="98"/>
      <c r="M579" s="98"/>
      <c r="N579" s="98"/>
      <c r="O579" s="98"/>
      <c r="P579" s="100"/>
    </row>
    <row r="580" spans="2:16" x14ac:dyDescent="0.3">
      <c r="B580" s="108">
        <v>574</v>
      </c>
      <c r="C580" s="104"/>
      <c r="D580" s="105"/>
      <c r="E580" s="105"/>
      <c r="F580" s="105"/>
      <c r="G580" s="105"/>
      <c r="H580" s="194"/>
      <c r="I580" s="195"/>
      <c r="J580" s="195"/>
      <c r="K580" s="97"/>
      <c r="L580" s="98"/>
      <c r="M580" s="98"/>
      <c r="N580" s="98"/>
      <c r="O580" s="98"/>
      <c r="P580" s="100"/>
    </row>
    <row r="581" spans="2:16" x14ac:dyDescent="0.3">
      <c r="B581" s="108">
        <v>575</v>
      </c>
      <c r="C581" s="104"/>
      <c r="D581" s="105"/>
      <c r="E581" s="105"/>
      <c r="F581" s="105"/>
      <c r="G581" s="105"/>
      <c r="H581" s="194"/>
      <c r="I581" s="195"/>
      <c r="J581" s="195"/>
      <c r="K581" s="97"/>
      <c r="L581" s="98"/>
      <c r="M581" s="98"/>
      <c r="N581" s="98"/>
      <c r="O581" s="98"/>
      <c r="P581" s="100"/>
    </row>
    <row r="582" spans="2:16" x14ac:dyDescent="0.3">
      <c r="B582" s="108">
        <v>576</v>
      </c>
      <c r="C582" s="104"/>
      <c r="D582" s="105"/>
      <c r="E582" s="105"/>
      <c r="F582" s="105"/>
      <c r="G582" s="105"/>
      <c r="H582" s="194"/>
      <c r="I582" s="195"/>
      <c r="J582" s="195"/>
      <c r="K582" s="97"/>
      <c r="L582" s="98"/>
      <c r="M582" s="98"/>
      <c r="N582" s="98"/>
      <c r="O582" s="98"/>
      <c r="P582" s="100"/>
    </row>
    <row r="583" spans="2:16" x14ac:dyDescent="0.3">
      <c r="B583" s="108">
        <v>577</v>
      </c>
      <c r="C583" s="104"/>
      <c r="D583" s="105"/>
      <c r="E583" s="105"/>
      <c r="F583" s="105"/>
      <c r="G583" s="105"/>
      <c r="H583" s="194"/>
      <c r="I583" s="195"/>
      <c r="J583" s="195"/>
      <c r="K583" s="97"/>
      <c r="L583" s="98"/>
      <c r="M583" s="98"/>
      <c r="N583" s="98"/>
      <c r="O583" s="98"/>
      <c r="P583" s="100"/>
    </row>
    <row r="584" spans="2:16" x14ac:dyDescent="0.3">
      <c r="B584" s="108">
        <v>578</v>
      </c>
      <c r="C584" s="104"/>
      <c r="D584" s="105"/>
      <c r="E584" s="105"/>
      <c r="F584" s="105"/>
      <c r="G584" s="105"/>
      <c r="H584" s="194"/>
      <c r="I584" s="195"/>
      <c r="J584" s="195"/>
      <c r="K584" s="97"/>
      <c r="L584" s="98"/>
      <c r="M584" s="98"/>
      <c r="N584" s="98"/>
      <c r="O584" s="98"/>
      <c r="P584" s="100"/>
    </row>
    <row r="585" spans="2:16" x14ac:dyDescent="0.3">
      <c r="B585" s="108">
        <v>579</v>
      </c>
      <c r="C585" s="104"/>
      <c r="D585" s="105"/>
      <c r="E585" s="105"/>
      <c r="F585" s="105"/>
      <c r="G585" s="105"/>
      <c r="H585" s="194"/>
      <c r="I585" s="195"/>
      <c r="J585" s="195"/>
      <c r="K585" s="97"/>
      <c r="L585" s="98"/>
      <c r="M585" s="98"/>
      <c r="N585" s="98"/>
      <c r="O585" s="98"/>
      <c r="P585" s="100"/>
    </row>
    <row r="586" spans="2:16" x14ac:dyDescent="0.3">
      <c r="B586" s="108">
        <v>580</v>
      </c>
      <c r="C586" s="104"/>
      <c r="D586" s="105"/>
      <c r="E586" s="105"/>
      <c r="F586" s="105"/>
      <c r="G586" s="105"/>
      <c r="H586" s="194"/>
      <c r="I586" s="195"/>
      <c r="J586" s="195"/>
      <c r="K586" s="97"/>
      <c r="L586" s="98"/>
      <c r="M586" s="98"/>
      <c r="N586" s="98"/>
      <c r="O586" s="98"/>
      <c r="P586" s="100"/>
    </row>
    <row r="587" spans="2:16" x14ac:dyDescent="0.3">
      <c r="B587" s="108">
        <v>581</v>
      </c>
      <c r="C587" s="104"/>
      <c r="D587" s="105"/>
      <c r="E587" s="105"/>
      <c r="F587" s="105"/>
      <c r="G587" s="105"/>
      <c r="H587" s="194"/>
      <c r="I587" s="195"/>
      <c r="J587" s="195"/>
      <c r="K587" s="97"/>
      <c r="L587" s="98"/>
      <c r="M587" s="98"/>
      <c r="N587" s="98"/>
      <c r="O587" s="98"/>
      <c r="P587" s="100"/>
    </row>
    <row r="588" spans="2:16" x14ac:dyDescent="0.3">
      <c r="B588" s="108">
        <v>582</v>
      </c>
      <c r="C588" s="104"/>
      <c r="D588" s="105"/>
      <c r="E588" s="105"/>
      <c r="F588" s="105"/>
      <c r="G588" s="105"/>
      <c r="H588" s="194"/>
      <c r="I588" s="195"/>
      <c r="J588" s="195"/>
      <c r="K588" s="97"/>
      <c r="L588" s="98"/>
      <c r="M588" s="98"/>
      <c r="N588" s="98"/>
      <c r="O588" s="98"/>
      <c r="P588" s="100"/>
    </row>
    <row r="589" spans="2:16" x14ac:dyDescent="0.3">
      <c r="B589" s="108">
        <v>583</v>
      </c>
      <c r="C589" s="104"/>
      <c r="D589" s="105"/>
      <c r="E589" s="105"/>
      <c r="F589" s="105"/>
      <c r="G589" s="105"/>
      <c r="H589" s="194"/>
      <c r="I589" s="195"/>
      <c r="J589" s="195"/>
      <c r="K589" s="97"/>
      <c r="L589" s="98"/>
      <c r="M589" s="98"/>
      <c r="N589" s="98"/>
      <c r="O589" s="98"/>
      <c r="P589" s="100"/>
    </row>
    <row r="590" spans="2:16" x14ac:dyDescent="0.3">
      <c r="B590" s="108">
        <v>584</v>
      </c>
      <c r="C590" s="104"/>
      <c r="D590" s="105"/>
      <c r="E590" s="105"/>
      <c r="F590" s="105"/>
      <c r="G590" s="105"/>
      <c r="H590" s="194"/>
      <c r="I590" s="195"/>
      <c r="J590" s="195"/>
      <c r="K590" s="97"/>
      <c r="L590" s="98"/>
      <c r="M590" s="98"/>
      <c r="N590" s="98"/>
      <c r="O590" s="98"/>
      <c r="P590" s="100"/>
    </row>
    <row r="591" spans="2:16" x14ac:dyDescent="0.3">
      <c r="B591" s="108">
        <v>585</v>
      </c>
      <c r="C591" s="104"/>
      <c r="D591" s="105"/>
      <c r="E591" s="105"/>
      <c r="F591" s="105"/>
      <c r="G591" s="105"/>
      <c r="H591" s="194"/>
      <c r="I591" s="195"/>
      <c r="J591" s="195"/>
      <c r="K591" s="97"/>
      <c r="L591" s="98"/>
      <c r="M591" s="98"/>
      <c r="N591" s="98"/>
      <c r="O591" s="98"/>
      <c r="P591" s="100"/>
    </row>
    <row r="592" spans="2:16" x14ac:dyDescent="0.3">
      <c r="B592" s="108">
        <v>586</v>
      </c>
      <c r="C592" s="104"/>
      <c r="D592" s="105"/>
      <c r="E592" s="105"/>
      <c r="F592" s="105"/>
      <c r="G592" s="105"/>
      <c r="H592" s="194"/>
      <c r="I592" s="195"/>
      <c r="J592" s="195"/>
      <c r="K592" s="97"/>
      <c r="L592" s="98"/>
      <c r="M592" s="98"/>
      <c r="N592" s="98"/>
      <c r="O592" s="98"/>
      <c r="P592" s="100"/>
    </row>
    <row r="593" spans="2:16" x14ac:dyDescent="0.3">
      <c r="B593" s="108">
        <v>587</v>
      </c>
      <c r="C593" s="104"/>
      <c r="D593" s="105"/>
      <c r="E593" s="105"/>
      <c r="F593" s="105"/>
      <c r="G593" s="105"/>
      <c r="H593" s="194"/>
      <c r="I593" s="195"/>
      <c r="J593" s="195"/>
      <c r="K593" s="97"/>
      <c r="L593" s="98"/>
      <c r="M593" s="98"/>
      <c r="N593" s="98"/>
      <c r="O593" s="98"/>
      <c r="P593" s="100"/>
    </row>
    <row r="594" spans="2:16" x14ac:dyDescent="0.3">
      <c r="B594" s="108">
        <v>588</v>
      </c>
      <c r="C594" s="104"/>
      <c r="D594" s="105"/>
      <c r="E594" s="105"/>
      <c r="F594" s="105"/>
      <c r="G594" s="105"/>
      <c r="H594" s="194"/>
      <c r="I594" s="195"/>
      <c r="J594" s="195"/>
      <c r="K594" s="97"/>
      <c r="L594" s="98"/>
      <c r="M594" s="98"/>
      <c r="N594" s="98"/>
      <c r="O594" s="98"/>
      <c r="P594" s="100"/>
    </row>
    <row r="595" spans="2:16" x14ac:dyDescent="0.3">
      <c r="B595" s="108">
        <v>589</v>
      </c>
      <c r="C595" s="104"/>
      <c r="D595" s="105"/>
      <c r="E595" s="105"/>
      <c r="F595" s="105"/>
      <c r="G595" s="105"/>
      <c r="H595" s="194"/>
      <c r="I595" s="195"/>
      <c r="J595" s="195"/>
      <c r="K595" s="97"/>
      <c r="L595" s="98"/>
      <c r="M595" s="98"/>
      <c r="N595" s="98"/>
      <c r="O595" s="98"/>
      <c r="P595" s="100"/>
    </row>
    <row r="596" spans="2:16" x14ac:dyDescent="0.3">
      <c r="B596" s="108">
        <v>590</v>
      </c>
      <c r="C596" s="104"/>
      <c r="D596" s="105"/>
      <c r="E596" s="105"/>
      <c r="F596" s="105"/>
      <c r="G596" s="105"/>
      <c r="H596" s="194"/>
      <c r="I596" s="195"/>
      <c r="J596" s="195"/>
      <c r="K596" s="97"/>
      <c r="L596" s="98"/>
      <c r="M596" s="98"/>
      <c r="N596" s="98"/>
      <c r="O596" s="98"/>
      <c r="P596" s="100"/>
    </row>
    <row r="597" spans="2:16" x14ac:dyDescent="0.3">
      <c r="B597" s="108">
        <v>591</v>
      </c>
      <c r="C597" s="104"/>
      <c r="D597" s="105"/>
      <c r="E597" s="105"/>
      <c r="F597" s="105"/>
      <c r="G597" s="105"/>
      <c r="H597" s="194"/>
      <c r="I597" s="195"/>
      <c r="J597" s="195"/>
      <c r="K597" s="97"/>
      <c r="L597" s="98"/>
      <c r="M597" s="98"/>
      <c r="N597" s="98"/>
      <c r="O597" s="98"/>
      <c r="P597" s="100"/>
    </row>
    <row r="598" spans="2:16" x14ac:dyDescent="0.3">
      <c r="B598" s="108">
        <v>592</v>
      </c>
      <c r="C598" s="104"/>
      <c r="D598" s="105"/>
      <c r="E598" s="105"/>
      <c r="F598" s="105"/>
      <c r="G598" s="105"/>
      <c r="H598" s="194"/>
      <c r="I598" s="195"/>
      <c r="J598" s="195"/>
      <c r="K598" s="97"/>
      <c r="L598" s="98"/>
      <c r="M598" s="98"/>
      <c r="N598" s="98"/>
      <c r="O598" s="98"/>
      <c r="P598" s="100"/>
    </row>
    <row r="599" spans="2:16" x14ac:dyDescent="0.3">
      <c r="B599" s="108">
        <v>593</v>
      </c>
      <c r="C599" s="104"/>
      <c r="D599" s="105"/>
      <c r="E599" s="105"/>
      <c r="F599" s="105"/>
      <c r="G599" s="105"/>
      <c r="H599" s="194"/>
      <c r="I599" s="195"/>
      <c r="J599" s="195"/>
      <c r="K599" s="97"/>
      <c r="L599" s="98"/>
      <c r="M599" s="98"/>
      <c r="N599" s="98"/>
      <c r="O599" s="98"/>
      <c r="P599" s="100"/>
    </row>
    <row r="600" spans="2:16" x14ac:dyDescent="0.3">
      <c r="B600" s="108">
        <v>594</v>
      </c>
      <c r="C600" s="104"/>
      <c r="D600" s="105"/>
      <c r="E600" s="105"/>
      <c r="F600" s="105"/>
      <c r="G600" s="105"/>
      <c r="H600" s="194"/>
      <c r="I600" s="195"/>
      <c r="J600" s="195"/>
      <c r="K600" s="97"/>
      <c r="L600" s="98"/>
      <c r="M600" s="98"/>
      <c r="N600" s="98"/>
      <c r="O600" s="98"/>
      <c r="P600" s="100"/>
    </row>
    <row r="601" spans="2:16" x14ac:dyDescent="0.3">
      <c r="B601" s="108">
        <v>595</v>
      </c>
      <c r="C601" s="104"/>
      <c r="D601" s="105"/>
      <c r="E601" s="105"/>
      <c r="F601" s="105"/>
      <c r="G601" s="105"/>
      <c r="H601" s="194"/>
      <c r="I601" s="195"/>
      <c r="J601" s="195"/>
      <c r="K601" s="97"/>
      <c r="L601" s="98"/>
      <c r="M601" s="98"/>
      <c r="N601" s="98"/>
      <c r="O601" s="98"/>
      <c r="P601" s="100"/>
    </row>
    <row r="602" spans="2:16" x14ac:dyDescent="0.3">
      <c r="B602" s="108">
        <v>596</v>
      </c>
      <c r="C602" s="104"/>
      <c r="D602" s="105"/>
      <c r="E602" s="105"/>
      <c r="F602" s="105"/>
      <c r="G602" s="105"/>
      <c r="H602" s="194"/>
      <c r="I602" s="195"/>
      <c r="J602" s="195"/>
      <c r="K602" s="97"/>
      <c r="L602" s="98"/>
      <c r="M602" s="98"/>
      <c r="N602" s="98"/>
      <c r="O602" s="98"/>
      <c r="P602" s="100"/>
    </row>
    <row r="603" spans="2:16" x14ac:dyDescent="0.3">
      <c r="B603" s="108">
        <v>597</v>
      </c>
      <c r="C603" s="104"/>
      <c r="D603" s="105"/>
      <c r="E603" s="105"/>
      <c r="F603" s="105"/>
      <c r="G603" s="105"/>
      <c r="H603" s="194"/>
      <c r="I603" s="195"/>
      <c r="J603" s="195"/>
      <c r="K603" s="97"/>
      <c r="L603" s="98"/>
      <c r="M603" s="98"/>
      <c r="N603" s="98"/>
      <c r="O603" s="98"/>
      <c r="P603" s="100"/>
    </row>
    <row r="604" spans="2:16" x14ac:dyDescent="0.3">
      <c r="B604" s="108">
        <v>598</v>
      </c>
      <c r="C604" s="104"/>
      <c r="D604" s="105"/>
      <c r="E604" s="105"/>
      <c r="F604" s="105"/>
      <c r="G604" s="105"/>
      <c r="H604" s="194"/>
      <c r="I604" s="195"/>
      <c r="J604" s="195"/>
      <c r="K604" s="97"/>
      <c r="L604" s="98"/>
      <c r="M604" s="98"/>
      <c r="N604" s="98"/>
      <c r="O604" s="98"/>
      <c r="P604" s="100"/>
    </row>
    <row r="605" spans="2:16" x14ac:dyDescent="0.3">
      <c r="B605" s="108">
        <v>599</v>
      </c>
      <c r="C605" s="104"/>
      <c r="D605" s="105"/>
      <c r="E605" s="105"/>
      <c r="F605" s="105"/>
      <c r="G605" s="105"/>
      <c r="H605" s="194"/>
      <c r="I605" s="195"/>
      <c r="J605" s="195"/>
      <c r="K605" s="97"/>
      <c r="L605" s="98"/>
      <c r="M605" s="98"/>
      <c r="N605" s="98"/>
      <c r="O605" s="98"/>
      <c r="P605" s="100"/>
    </row>
    <row r="606" spans="2:16" x14ac:dyDescent="0.3">
      <c r="B606" s="108">
        <v>600</v>
      </c>
      <c r="C606" s="104"/>
      <c r="D606" s="105"/>
      <c r="E606" s="105"/>
      <c r="F606" s="105"/>
      <c r="G606" s="105"/>
      <c r="H606" s="194"/>
      <c r="I606" s="195"/>
      <c r="J606" s="195"/>
      <c r="K606" s="97"/>
      <c r="L606" s="98"/>
      <c r="M606" s="98"/>
      <c r="N606" s="98"/>
      <c r="O606" s="98"/>
      <c r="P606" s="100"/>
    </row>
    <row r="607" spans="2:16" x14ac:dyDescent="0.3">
      <c r="B607" s="108">
        <v>601</v>
      </c>
      <c r="C607" s="104"/>
      <c r="D607" s="105"/>
      <c r="E607" s="105"/>
      <c r="F607" s="105"/>
      <c r="G607" s="105"/>
      <c r="H607" s="194"/>
      <c r="I607" s="195"/>
      <c r="J607" s="195"/>
      <c r="K607" s="97"/>
      <c r="L607" s="98"/>
      <c r="M607" s="98"/>
      <c r="N607" s="98"/>
      <c r="O607" s="98"/>
      <c r="P607" s="100"/>
    </row>
    <row r="608" spans="2:16" x14ac:dyDescent="0.3">
      <c r="B608" s="108">
        <v>602</v>
      </c>
      <c r="C608" s="104"/>
      <c r="D608" s="105"/>
      <c r="E608" s="105"/>
      <c r="F608" s="105"/>
      <c r="G608" s="105"/>
      <c r="H608" s="194"/>
      <c r="I608" s="195"/>
      <c r="J608" s="195"/>
      <c r="K608" s="97"/>
      <c r="L608" s="98"/>
      <c r="M608" s="98"/>
      <c r="N608" s="98"/>
      <c r="O608" s="98"/>
      <c r="P608" s="100"/>
    </row>
    <row r="609" spans="2:16" x14ac:dyDescent="0.3">
      <c r="B609" s="108">
        <v>603</v>
      </c>
      <c r="C609" s="104"/>
      <c r="D609" s="105"/>
      <c r="E609" s="105"/>
      <c r="F609" s="105"/>
      <c r="G609" s="105"/>
      <c r="H609" s="194"/>
      <c r="I609" s="195"/>
      <c r="J609" s="195"/>
      <c r="K609" s="97"/>
      <c r="L609" s="98"/>
      <c r="M609" s="98"/>
      <c r="N609" s="98"/>
      <c r="O609" s="98"/>
      <c r="P609" s="100"/>
    </row>
    <row r="610" spans="2:16" x14ac:dyDescent="0.3">
      <c r="B610" s="108">
        <v>604</v>
      </c>
      <c r="C610" s="104"/>
      <c r="D610" s="105"/>
      <c r="E610" s="105"/>
      <c r="F610" s="105"/>
      <c r="G610" s="105"/>
      <c r="H610" s="194"/>
      <c r="I610" s="195"/>
      <c r="J610" s="195"/>
      <c r="K610" s="97"/>
      <c r="L610" s="98"/>
      <c r="M610" s="98"/>
      <c r="N610" s="98"/>
      <c r="O610" s="98"/>
      <c r="P610" s="100"/>
    </row>
    <row r="611" spans="2:16" x14ac:dyDescent="0.3">
      <c r="B611" s="108">
        <v>605</v>
      </c>
      <c r="C611" s="104"/>
      <c r="D611" s="105"/>
      <c r="E611" s="105"/>
      <c r="F611" s="105"/>
      <c r="G611" s="105"/>
      <c r="H611" s="194"/>
      <c r="I611" s="195"/>
      <c r="J611" s="195"/>
      <c r="K611" s="97"/>
      <c r="L611" s="98"/>
      <c r="M611" s="98"/>
      <c r="N611" s="98"/>
      <c r="O611" s="98"/>
      <c r="P611" s="100"/>
    </row>
    <row r="612" spans="2:16" x14ac:dyDescent="0.3">
      <c r="B612" s="108">
        <v>606</v>
      </c>
      <c r="C612" s="104"/>
      <c r="D612" s="105"/>
      <c r="E612" s="105"/>
      <c r="F612" s="105"/>
      <c r="G612" s="105"/>
      <c r="H612" s="194"/>
      <c r="I612" s="195"/>
      <c r="J612" s="195"/>
      <c r="K612" s="97"/>
      <c r="L612" s="98"/>
      <c r="M612" s="98"/>
      <c r="N612" s="98"/>
      <c r="O612" s="98"/>
      <c r="P612" s="100"/>
    </row>
    <row r="613" spans="2:16" x14ac:dyDescent="0.3">
      <c r="B613" s="108">
        <v>607</v>
      </c>
      <c r="C613" s="104"/>
      <c r="D613" s="105"/>
      <c r="E613" s="105"/>
      <c r="F613" s="105"/>
      <c r="G613" s="105"/>
      <c r="H613" s="194"/>
      <c r="I613" s="195"/>
      <c r="J613" s="195"/>
      <c r="K613" s="97"/>
      <c r="L613" s="98"/>
      <c r="M613" s="98"/>
      <c r="N613" s="98"/>
      <c r="O613" s="98"/>
      <c r="P613" s="100"/>
    </row>
    <row r="614" spans="2:16" x14ac:dyDescent="0.3">
      <c r="B614" s="108">
        <v>608</v>
      </c>
      <c r="C614" s="104"/>
      <c r="D614" s="105"/>
      <c r="E614" s="105"/>
      <c r="F614" s="105"/>
      <c r="G614" s="105"/>
      <c r="H614" s="194"/>
      <c r="I614" s="195"/>
      <c r="J614" s="195"/>
      <c r="K614" s="97"/>
      <c r="L614" s="98"/>
      <c r="M614" s="98"/>
      <c r="N614" s="98"/>
      <c r="O614" s="98"/>
      <c r="P614" s="100"/>
    </row>
    <row r="615" spans="2:16" x14ac:dyDescent="0.3">
      <c r="B615" s="108">
        <v>609</v>
      </c>
      <c r="C615" s="104"/>
      <c r="D615" s="105"/>
      <c r="E615" s="105"/>
      <c r="F615" s="105"/>
      <c r="G615" s="105"/>
      <c r="H615" s="194"/>
      <c r="I615" s="195"/>
      <c r="J615" s="195"/>
      <c r="K615" s="97"/>
      <c r="L615" s="98"/>
      <c r="M615" s="98"/>
      <c r="N615" s="98"/>
      <c r="O615" s="98"/>
      <c r="P615" s="100"/>
    </row>
    <row r="616" spans="2:16" x14ac:dyDescent="0.3">
      <c r="B616" s="108">
        <v>610</v>
      </c>
      <c r="C616" s="104"/>
      <c r="D616" s="105"/>
      <c r="E616" s="105"/>
      <c r="F616" s="105"/>
      <c r="G616" s="105"/>
      <c r="H616" s="194"/>
      <c r="I616" s="195"/>
      <c r="J616" s="195"/>
      <c r="K616" s="97"/>
      <c r="L616" s="98"/>
      <c r="M616" s="98"/>
      <c r="N616" s="98"/>
      <c r="O616" s="98"/>
      <c r="P616" s="100"/>
    </row>
    <row r="617" spans="2:16" x14ac:dyDescent="0.3">
      <c r="B617" s="108">
        <v>611</v>
      </c>
      <c r="C617" s="104"/>
      <c r="D617" s="105"/>
      <c r="E617" s="105"/>
      <c r="F617" s="105"/>
      <c r="G617" s="105"/>
      <c r="H617" s="194"/>
      <c r="I617" s="195"/>
      <c r="J617" s="195"/>
      <c r="K617" s="97"/>
      <c r="L617" s="98"/>
      <c r="M617" s="98"/>
      <c r="N617" s="98"/>
      <c r="O617" s="98"/>
      <c r="P617" s="100"/>
    </row>
    <row r="618" spans="2:16" x14ac:dyDescent="0.3">
      <c r="B618" s="108">
        <v>612</v>
      </c>
      <c r="C618" s="104"/>
      <c r="D618" s="105"/>
      <c r="E618" s="105"/>
      <c r="F618" s="105"/>
      <c r="G618" s="105"/>
      <c r="H618" s="194"/>
      <c r="I618" s="195"/>
      <c r="J618" s="195"/>
      <c r="K618" s="97"/>
      <c r="L618" s="98"/>
      <c r="M618" s="98"/>
      <c r="N618" s="98"/>
      <c r="O618" s="98"/>
      <c r="P618" s="100"/>
    </row>
    <row r="619" spans="2:16" x14ac:dyDescent="0.3">
      <c r="B619" s="108">
        <v>613</v>
      </c>
      <c r="C619" s="104"/>
      <c r="D619" s="105"/>
      <c r="E619" s="105"/>
      <c r="F619" s="105"/>
      <c r="G619" s="105"/>
      <c r="H619" s="194"/>
      <c r="I619" s="195"/>
      <c r="J619" s="195"/>
      <c r="K619" s="97"/>
      <c r="L619" s="98"/>
      <c r="M619" s="98"/>
      <c r="N619" s="98"/>
      <c r="O619" s="98"/>
      <c r="P619" s="100"/>
    </row>
    <row r="620" spans="2:16" x14ac:dyDescent="0.3">
      <c r="B620" s="108">
        <v>614</v>
      </c>
      <c r="C620" s="104"/>
      <c r="D620" s="105"/>
      <c r="E620" s="105"/>
      <c r="F620" s="105"/>
      <c r="G620" s="105"/>
      <c r="H620" s="194"/>
      <c r="I620" s="195"/>
      <c r="J620" s="195"/>
      <c r="K620" s="97"/>
      <c r="L620" s="98"/>
      <c r="M620" s="98"/>
      <c r="N620" s="98"/>
      <c r="O620" s="98"/>
      <c r="P620" s="100"/>
    </row>
    <row r="621" spans="2:16" x14ac:dyDescent="0.3">
      <c r="B621" s="108">
        <v>615</v>
      </c>
      <c r="C621" s="104"/>
      <c r="D621" s="105"/>
      <c r="E621" s="105"/>
      <c r="F621" s="105"/>
      <c r="G621" s="105"/>
      <c r="H621" s="194"/>
      <c r="I621" s="195"/>
      <c r="J621" s="195"/>
      <c r="K621" s="97"/>
      <c r="L621" s="98"/>
      <c r="M621" s="98"/>
      <c r="N621" s="98"/>
      <c r="O621" s="98"/>
      <c r="P621" s="100"/>
    </row>
    <row r="622" spans="2:16" x14ac:dyDescent="0.3">
      <c r="B622" s="108">
        <v>616</v>
      </c>
      <c r="C622" s="104"/>
      <c r="D622" s="105"/>
      <c r="E622" s="105"/>
      <c r="F622" s="105"/>
      <c r="G622" s="105"/>
      <c r="H622" s="194"/>
      <c r="I622" s="195"/>
      <c r="J622" s="195"/>
      <c r="K622" s="97"/>
      <c r="L622" s="98"/>
      <c r="M622" s="98"/>
      <c r="N622" s="98"/>
      <c r="O622" s="98"/>
      <c r="P622" s="100"/>
    </row>
    <row r="623" spans="2:16" x14ac:dyDescent="0.3">
      <c r="B623" s="108">
        <v>617</v>
      </c>
      <c r="C623" s="104"/>
      <c r="D623" s="105"/>
      <c r="E623" s="105"/>
      <c r="F623" s="105"/>
      <c r="G623" s="105"/>
      <c r="H623" s="194"/>
      <c r="I623" s="195"/>
      <c r="J623" s="195"/>
      <c r="K623" s="97"/>
      <c r="L623" s="98"/>
      <c r="M623" s="98"/>
      <c r="N623" s="98"/>
      <c r="O623" s="98"/>
      <c r="P623" s="100"/>
    </row>
    <row r="624" spans="2:16" x14ac:dyDescent="0.3">
      <c r="B624" s="108">
        <v>618</v>
      </c>
      <c r="C624" s="104"/>
      <c r="D624" s="105"/>
      <c r="E624" s="105"/>
      <c r="F624" s="105"/>
      <c r="G624" s="105"/>
      <c r="H624" s="194"/>
      <c r="I624" s="195"/>
      <c r="J624" s="195"/>
      <c r="K624" s="97"/>
      <c r="L624" s="98"/>
      <c r="M624" s="98"/>
      <c r="N624" s="98"/>
      <c r="O624" s="98"/>
      <c r="P624" s="100"/>
    </row>
    <row r="625" spans="2:16" x14ac:dyDescent="0.3">
      <c r="B625" s="108">
        <v>619</v>
      </c>
      <c r="C625" s="104"/>
      <c r="D625" s="105"/>
      <c r="E625" s="105"/>
      <c r="F625" s="105"/>
      <c r="G625" s="105"/>
      <c r="H625" s="194"/>
      <c r="I625" s="195"/>
      <c r="J625" s="195"/>
      <c r="K625" s="97"/>
      <c r="L625" s="98"/>
      <c r="M625" s="98"/>
      <c r="N625" s="98"/>
      <c r="O625" s="98"/>
      <c r="P625" s="100"/>
    </row>
    <row r="626" spans="2:16" x14ac:dyDescent="0.3">
      <c r="B626" s="108">
        <v>620</v>
      </c>
      <c r="C626" s="104"/>
      <c r="D626" s="105"/>
      <c r="E626" s="105"/>
      <c r="F626" s="105"/>
      <c r="G626" s="105"/>
      <c r="H626" s="194"/>
      <c r="I626" s="195"/>
      <c r="J626" s="195"/>
      <c r="K626" s="97"/>
      <c r="L626" s="98"/>
      <c r="M626" s="98"/>
      <c r="N626" s="98"/>
      <c r="O626" s="98"/>
      <c r="P626" s="100"/>
    </row>
    <row r="627" spans="2:16" x14ac:dyDescent="0.3">
      <c r="B627" s="108">
        <v>621</v>
      </c>
      <c r="C627" s="104"/>
      <c r="D627" s="105"/>
      <c r="E627" s="105"/>
      <c r="F627" s="105"/>
      <c r="G627" s="105"/>
      <c r="H627" s="194"/>
      <c r="I627" s="195"/>
      <c r="J627" s="195"/>
      <c r="K627" s="97"/>
      <c r="L627" s="98"/>
      <c r="M627" s="98"/>
      <c r="N627" s="98"/>
      <c r="O627" s="98"/>
      <c r="P627" s="100"/>
    </row>
    <row r="628" spans="2:16" x14ac:dyDescent="0.3">
      <c r="B628" s="108">
        <v>622</v>
      </c>
      <c r="C628" s="104"/>
      <c r="D628" s="105"/>
      <c r="E628" s="105"/>
      <c r="F628" s="105"/>
      <c r="G628" s="105"/>
      <c r="H628" s="194"/>
      <c r="I628" s="195"/>
      <c r="J628" s="195"/>
      <c r="K628" s="97"/>
      <c r="L628" s="98"/>
      <c r="M628" s="98"/>
      <c r="N628" s="98"/>
      <c r="O628" s="98"/>
      <c r="P628" s="100"/>
    </row>
    <row r="629" spans="2:16" x14ac:dyDescent="0.3">
      <c r="B629" s="108">
        <v>623</v>
      </c>
      <c r="C629" s="104"/>
      <c r="D629" s="105"/>
      <c r="E629" s="105"/>
      <c r="F629" s="105"/>
      <c r="G629" s="105"/>
      <c r="H629" s="194"/>
      <c r="I629" s="195"/>
      <c r="J629" s="195"/>
      <c r="K629" s="97"/>
      <c r="L629" s="98"/>
      <c r="M629" s="98"/>
      <c r="N629" s="98"/>
      <c r="O629" s="98"/>
      <c r="P629" s="100"/>
    </row>
    <row r="630" spans="2:16" x14ac:dyDescent="0.3">
      <c r="B630" s="108">
        <v>624</v>
      </c>
      <c r="C630" s="104"/>
      <c r="D630" s="105"/>
      <c r="E630" s="105"/>
      <c r="F630" s="105"/>
      <c r="G630" s="105"/>
      <c r="H630" s="194"/>
      <c r="I630" s="195"/>
      <c r="J630" s="195"/>
      <c r="K630" s="97"/>
      <c r="L630" s="98"/>
      <c r="M630" s="98"/>
      <c r="N630" s="98"/>
      <c r="O630" s="98"/>
      <c r="P630" s="100"/>
    </row>
    <row r="631" spans="2:16" x14ac:dyDescent="0.3">
      <c r="B631" s="108">
        <v>625</v>
      </c>
      <c r="C631" s="104"/>
      <c r="D631" s="105"/>
      <c r="E631" s="105"/>
      <c r="F631" s="105"/>
      <c r="G631" s="105"/>
      <c r="H631" s="194"/>
      <c r="I631" s="195"/>
      <c r="J631" s="195"/>
      <c r="K631" s="97"/>
      <c r="L631" s="98"/>
      <c r="M631" s="98"/>
      <c r="N631" s="98"/>
      <c r="O631" s="98"/>
      <c r="P631" s="100"/>
    </row>
    <row r="632" spans="2:16" x14ac:dyDescent="0.3">
      <c r="B632" s="108">
        <v>626</v>
      </c>
      <c r="C632" s="104"/>
      <c r="D632" s="105"/>
      <c r="E632" s="105"/>
      <c r="F632" s="105"/>
      <c r="G632" s="105"/>
      <c r="H632" s="194"/>
      <c r="I632" s="195"/>
      <c r="J632" s="195"/>
      <c r="K632" s="97"/>
      <c r="L632" s="98"/>
      <c r="M632" s="98"/>
      <c r="N632" s="98"/>
      <c r="O632" s="98"/>
      <c r="P632" s="100"/>
    </row>
    <row r="633" spans="2:16" x14ac:dyDescent="0.3">
      <c r="B633" s="108">
        <v>627</v>
      </c>
      <c r="C633" s="104"/>
      <c r="D633" s="105"/>
      <c r="E633" s="105"/>
      <c r="F633" s="105"/>
      <c r="G633" s="105"/>
      <c r="H633" s="194"/>
      <c r="I633" s="195"/>
      <c r="J633" s="195"/>
      <c r="K633" s="97"/>
      <c r="L633" s="98"/>
      <c r="M633" s="98"/>
      <c r="N633" s="98"/>
      <c r="O633" s="98"/>
      <c r="P633" s="100"/>
    </row>
    <row r="634" spans="2:16" x14ac:dyDescent="0.3">
      <c r="B634" s="108">
        <v>628</v>
      </c>
      <c r="C634" s="104"/>
      <c r="D634" s="105"/>
      <c r="E634" s="105"/>
      <c r="F634" s="105"/>
      <c r="G634" s="105"/>
      <c r="H634" s="194"/>
      <c r="I634" s="195"/>
      <c r="J634" s="195"/>
      <c r="K634" s="97"/>
      <c r="L634" s="98"/>
      <c r="M634" s="98"/>
      <c r="N634" s="98"/>
      <c r="O634" s="98"/>
      <c r="P634" s="100"/>
    </row>
    <row r="635" spans="2:16" x14ac:dyDescent="0.3">
      <c r="B635" s="108">
        <v>629</v>
      </c>
      <c r="C635" s="104"/>
      <c r="D635" s="105"/>
      <c r="E635" s="105"/>
      <c r="F635" s="105"/>
      <c r="G635" s="105"/>
      <c r="H635" s="194"/>
      <c r="I635" s="195"/>
      <c r="J635" s="195"/>
      <c r="K635" s="97"/>
      <c r="L635" s="98"/>
      <c r="M635" s="98"/>
      <c r="N635" s="98"/>
      <c r="O635" s="98"/>
      <c r="P635" s="100"/>
    </row>
    <row r="636" spans="2:16" x14ac:dyDescent="0.3">
      <c r="B636" s="108">
        <v>630</v>
      </c>
      <c r="C636" s="104"/>
      <c r="D636" s="105"/>
      <c r="E636" s="105"/>
      <c r="F636" s="105"/>
      <c r="G636" s="105"/>
      <c r="H636" s="194"/>
      <c r="I636" s="195"/>
      <c r="J636" s="195"/>
      <c r="K636" s="97"/>
      <c r="L636" s="98"/>
      <c r="M636" s="98"/>
      <c r="N636" s="98"/>
      <c r="O636" s="98"/>
      <c r="P636" s="100"/>
    </row>
    <row r="637" spans="2:16" x14ac:dyDescent="0.3">
      <c r="B637" s="108">
        <v>631</v>
      </c>
      <c r="C637" s="104"/>
      <c r="D637" s="105"/>
      <c r="E637" s="105"/>
      <c r="F637" s="105"/>
      <c r="G637" s="105"/>
      <c r="H637" s="194"/>
      <c r="I637" s="195"/>
      <c r="J637" s="195"/>
      <c r="K637" s="97"/>
      <c r="L637" s="98"/>
      <c r="M637" s="98"/>
      <c r="N637" s="98"/>
      <c r="O637" s="98"/>
      <c r="P637" s="100"/>
    </row>
    <row r="638" spans="2:16" x14ac:dyDescent="0.3">
      <c r="B638" s="108">
        <v>632</v>
      </c>
      <c r="C638" s="104"/>
      <c r="D638" s="105"/>
      <c r="E638" s="105"/>
      <c r="F638" s="105"/>
      <c r="G638" s="105"/>
      <c r="H638" s="194"/>
      <c r="I638" s="195"/>
      <c r="J638" s="195"/>
      <c r="K638" s="97"/>
      <c r="L638" s="98"/>
      <c r="M638" s="98"/>
      <c r="N638" s="98"/>
      <c r="O638" s="98"/>
      <c r="P638" s="100"/>
    </row>
    <row r="639" spans="2:16" x14ac:dyDescent="0.3">
      <c r="B639" s="108">
        <v>633</v>
      </c>
      <c r="C639" s="104"/>
      <c r="D639" s="105"/>
      <c r="E639" s="105"/>
      <c r="F639" s="105"/>
      <c r="G639" s="105"/>
      <c r="H639" s="194"/>
      <c r="I639" s="195"/>
      <c r="J639" s="195"/>
      <c r="K639" s="97"/>
      <c r="L639" s="98"/>
      <c r="M639" s="98"/>
      <c r="N639" s="98"/>
      <c r="O639" s="98"/>
      <c r="P639" s="100"/>
    </row>
    <row r="640" spans="2:16" x14ac:dyDescent="0.3">
      <c r="B640" s="108">
        <v>634</v>
      </c>
      <c r="C640" s="104"/>
      <c r="D640" s="105"/>
      <c r="E640" s="105"/>
      <c r="F640" s="105"/>
      <c r="G640" s="105"/>
      <c r="H640" s="194"/>
      <c r="I640" s="195"/>
      <c r="J640" s="195"/>
      <c r="K640" s="97"/>
      <c r="L640" s="98"/>
      <c r="M640" s="98"/>
      <c r="N640" s="98"/>
      <c r="O640" s="98"/>
      <c r="P640" s="100"/>
    </row>
    <row r="641" spans="2:16" x14ac:dyDescent="0.3">
      <c r="B641" s="108">
        <v>635</v>
      </c>
      <c r="C641" s="104"/>
      <c r="D641" s="105"/>
      <c r="E641" s="105"/>
      <c r="F641" s="105"/>
      <c r="G641" s="105"/>
      <c r="H641" s="194"/>
      <c r="I641" s="195"/>
      <c r="J641" s="195"/>
      <c r="K641" s="97"/>
      <c r="L641" s="98"/>
      <c r="M641" s="98"/>
      <c r="N641" s="98"/>
      <c r="O641" s="98"/>
      <c r="P641" s="100"/>
    </row>
    <row r="642" spans="2:16" x14ac:dyDescent="0.3">
      <c r="B642" s="108">
        <v>636</v>
      </c>
      <c r="C642" s="104"/>
      <c r="D642" s="105"/>
      <c r="E642" s="105"/>
      <c r="F642" s="105"/>
      <c r="G642" s="105"/>
      <c r="H642" s="194"/>
      <c r="I642" s="195"/>
      <c r="J642" s="195"/>
      <c r="K642" s="97"/>
      <c r="L642" s="98"/>
      <c r="M642" s="98"/>
      <c r="N642" s="98"/>
      <c r="O642" s="98"/>
      <c r="P642" s="100"/>
    </row>
    <row r="643" spans="2:16" x14ac:dyDescent="0.3">
      <c r="B643" s="108">
        <v>637</v>
      </c>
      <c r="C643" s="104"/>
      <c r="D643" s="105"/>
      <c r="E643" s="105"/>
      <c r="F643" s="105"/>
      <c r="G643" s="105"/>
      <c r="H643" s="194"/>
      <c r="I643" s="195"/>
      <c r="J643" s="195"/>
      <c r="K643" s="97"/>
      <c r="L643" s="98"/>
      <c r="M643" s="98"/>
      <c r="N643" s="98"/>
      <c r="O643" s="98"/>
      <c r="P643" s="100"/>
    </row>
    <row r="644" spans="2:16" x14ac:dyDescent="0.3">
      <c r="B644" s="108">
        <v>638</v>
      </c>
      <c r="C644" s="104"/>
      <c r="D644" s="105"/>
      <c r="E644" s="105"/>
      <c r="F644" s="105"/>
      <c r="G644" s="105"/>
      <c r="H644" s="194"/>
      <c r="I644" s="195"/>
      <c r="J644" s="195"/>
      <c r="K644" s="97"/>
      <c r="L644" s="98"/>
      <c r="M644" s="98"/>
      <c r="N644" s="98"/>
      <c r="O644" s="98"/>
      <c r="P644" s="100"/>
    </row>
    <row r="645" spans="2:16" x14ac:dyDescent="0.3">
      <c r="B645" s="108">
        <v>639</v>
      </c>
      <c r="C645" s="104"/>
      <c r="D645" s="105"/>
      <c r="E645" s="105"/>
      <c r="F645" s="105"/>
      <c r="G645" s="105"/>
      <c r="H645" s="194"/>
      <c r="I645" s="195"/>
      <c r="J645" s="195"/>
      <c r="K645" s="97"/>
      <c r="L645" s="98"/>
      <c r="M645" s="98"/>
      <c r="N645" s="98"/>
      <c r="O645" s="98"/>
      <c r="P645" s="100"/>
    </row>
    <row r="646" spans="2:16" x14ac:dyDescent="0.3">
      <c r="B646" s="108">
        <v>640</v>
      </c>
      <c r="C646" s="104"/>
      <c r="D646" s="105"/>
      <c r="E646" s="105"/>
      <c r="F646" s="105"/>
      <c r="G646" s="105"/>
      <c r="H646" s="194"/>
      <c r="I646" s="195"/>
      <c r="J646" s="195"/>
      <c r="K646" s="97"/>
      <c r="L646" s="98"/>
      <c r="M646" s="98"/>
      <c r="N646" s="98"/>
      <c r="O646" s="98"/>
      <c r="P646" s="100"/>
    </row>
    <row r="647" spans="2:16" x14ac:dyDescent="0.3">
      <c r="B647" s="108">
        <v>641</v>
      </c>
      <c r="C647" s="104"/>
      <c r="D647" s="105"/>
      <c r="E647" s="105"/>
      <c r="F647" s="105"/>
      <c r="G647" s="105"/>
      <c r="H647" s="194"/>
      <c r="I647" s="195"/>
      <c r="J647" s="195"/>
      <c r="K647" s="97"/>
      <c r="L647" s="98"/>
      <c r="M647" s="98"/>
      <c r="N647" s="98"/>
      <c r="O647" s="98"/>
      <c r="P647" s="100"/>
    </row>
    <row r="648" spans="2:16" x14ac:dyDescent="0.3">
      <c r="B648" s="108">
        <v>642</v>
      </c>
      <c r="C648" s="104"/>
      <c r="D648" s="105"/>
      <c r="E648" s="105"/>
      <c r="F648" s="105"/>
      <c r="G648" s="105"/>
      <c r="H648" s="194"/>
      <c r="I648" s="195"/>
      <c r="J648" s="195"/>
      <c r="K648" s="97"/>
      <c r="L648" s="98"/>
      <c r="M648" s="98"/>
      <c r="N648" s="98"/>
      <c r="O648" s="98"/>
      <c r="P648" s="100"/>
    </row>
    <row r="649" spans="2:16" x14ac:dyDescent="0.3">
      <c r="B649" s="108">
        <v>643</v>
      </c>
      <c r="C649" s="104"/>
      <c r="D649" s="105"/>
      <c r="E649" s="105"/>
      <c r="F649" s="105"/>
      <c r="G649" s="105"/>
      <c r="H649" s="194"/>
      <c r="I649" s="195"/>
      <c r="J649" s="195"/>
      <c r="K649" s="97"/>
      <c r="L649" s="98"/>
      <c r="M649" s="98"/>
      <c r="N649" s="98"/>
      <c r="O649" s="98"/>
      <c r="P649" s="100"/>
    </row>
    <row r="650" spans="2:16" x14ac:dyDescent="0.3">
      <c r="B650" s="108">
        <v>644</v>
      </c>
      <c r="C650" s="104"/>
      <c r="D650" s="105"/>
      <c r="E650" s="105"/>
      <c r="F650" s="105"/>
      <c r="G650" s="105"/>
      <c r="H650" s="194"/>
      <c r="I650" s="195"/>
      <c r="J650" s="195"/>
      <c r="K650" s="97"/>
      <c r="L650" s="98"/>
      <c r="M650" s="98"/>
      <c r="N650" s="98"/>
      <c r="O650" s="98"/>
      <c r="P650" s="100"/>
    </row>
    <row r="651" spans="2:16" x14ac:dyDescent="0.3">
      <c r="B651" s="108">
        <v>645</v>
      </c>
      <c r="C651" s="104"/>
      <c r="D651" s="105"/>
      <c r="E651" s="105"/>
      <c r="F651" s="105"/>
      <c r="G651" s="105"/>
      <c r="H651" s="194"/>
      <c r="I651" s="195"/>
      <c r="J651" s="195"/>
      <c r="K651" s="97"/>
      <c r="L651" s="98"/>
      <c r="M651" s="98"/>
      <c r="N651" s="98"/>
      <c r="O651" s="98"/>
      <c r="P651" s="100"/>
    </row>
    <row r="652" spans="2:16" x14ac:dyDescent="0.3">
      <c r="B652" s="108">
        <v>646</v>
      </c>
      <c r="C652" s="104"/>
      <c r="D652" s="105"/>
      <c r="E652" s="105"/>
      <c r="F652" s="105"/>
      <c r="G652" s="105"/>
      <c r="H652" s="194"/>
      <c r="I652" s="195"/>
      <c r="J652" s="195"/>
      <c r="K652" s="97"/>
      <c r="L652" s="98"/>
      <c r="M652" s="98"/>
      <c r="N652" s="98"/>
      <c r="O652" s="98"/>
      <c r="P652" s="100"/>
    </row>
    <row r="653" spans="2:16" x14ac:dyDescent="0.3">
      <c r="B653" s="108">
        <v>647</v>
      </c>
      <c r="C653" s="104"/>
      <c r="D653" s="105"/>
      <c r="E653" s="105"/>
      <c r="F653" s="105"/>
      <c r="G653" s="105"/>
      <c r="H653" s="194"/>
      <c r="I653" s="195"/>
      <c r="J653" s="195"/>
      <c r="K653" s="97"/>
      <c r="L653" s="98"/>
      <c r="M653" s="98"/>
      <c r="N653" s="98"/>
      <c r="O653" s="98"/>
      <c r="P653" s="100"/>
    </row>
    <row r="654" spans="2:16" x14ac:dyDescent="0.3">
      <c r="B654" s="108">
        <v>648</v>
      </c>
      <c r="C654" s="104"/>
      <c r="D654" s="105"/>
      <c r="E654" s="105"/>
      <c r="F654" s="105"/>
      <c r="G654" s="105"/>
      <c r="H654" s="194"/>
      <c r="I654" s="195"/>
      <c r="J654" s="195"/>
      <c r="K654" s="97"/>
      <c r="L654" s="98"/>
      <c r="M654" s="98"/>
      <c r="N654" s="98"/>
      <c r="O654" s="98"/>
      <c r="P654" s="100"/>
    </row>
    <row r="655" spans="2:16" x14ac:dyDescent="0.3">
      <c r="B655" s="108">
        <v>649</v>
      </c>
      <c r="C655" s="104"/>
      <c r="D655" s="105"/>
      <c r="E655" s="105"/>
      <c r="F655" s="105"/>
      <c r="G655" s="105"/>
      <c r="H655" s="194"/>
      <c r="I655" s="195"/>
      <c r="J655" s="195"/>
      <c r="K655" s="97"/>
      <c r="L655" s="98"/>
      <c r="M655" s="98"/>
      <c r="N655" s="98"/>
      <c r="O655" s="98"/>
      <c r="P655" s="100"/>
    </row>
    <row r="656" spans="2:16" x14ac:dyDescent="0.3">
      <c r="B656" s="108">
        <v>650</v>
      </c>
      <c r="C656" s="104"/>
      <c r="D656" s="105"/>
      <c r="E656" s="105"/>
      <c r="F656" s="105"/>
      <c r="G656" s="105"/>
      <c r="H656" s="194"/>
      <c r="I656" s="195"/>
      <c r="J656" s="195"/>
      <c r="K656" s="97"/>
      <c r="L656" s="98"/>
      <c r="M656" s="98"/>
      <c r="N656" s="98"/>
      <c r="O656" s="98"/>
      <c r="P656" s="100"/>
    </row>
    <row r="657" spans="2:16" x14ac:dyDescent="0.3">
      <c r="B657" s="108">
        <v>651</v>
      </c>
      <c r="C657" s="104"/>
      <c r="D657" s="105"/>
      <c r="E657" s="105"/>
      <c r="F657" s="105"/>
      <c r="G657" s="105"/>
      <c r="H657" s="194"/>
      <c r="I657" s="195"/>
      <c r="J657" s="195"/>
      <c r="K657" s="97"/>
      <c r="L657" s="98"/>
      <c r="M657" s="98"/>
      <c r="N657" s="98"/>
      <c r="O657" s="98"/>
      <c r="P657" s="100"/>
    </row>
    <row r="658" spans="2:16" x14ac:dyDescent="0.3">
      <c r="B658" s="108">
        <v>652</v>
      </c>
      <c r="C658" s="104"/>
      <c r="D658" s="105"/>
      <c r="E658" s="105"/>
      <c r="F658" s="105"/>
      <c r="G658" s="105"/>
      <c r="H658" s="194"/>
      <c r="I658" s="195"/>
      <c r="J658" s="195"/>
      <c r="K658" s="97"/>
      <c r="L658" s="98"/>
      <c r="M658" s="98"/>
      <c r="N658" s="98"/>
      <c r="O658" s="98"/>
      <c r="P658" s="100"/>
    </row>
    <row r="659" spans="2:16" x14ac:dyDescent="0.3">
      <c r="B659" s="108">
        <v>653</v>
      </c>
      <c r="C659" s="104"/>
      <c r="D659" s="105"/>
      <c r="E659" s="105"/>
      <c r="F659" s="105"/>
      <c r="G659" s="105"/>
      <c r="H659" s="194"/>
      <c r="I659" s="195"/>
      <c r="J659" s="195"/>
      <c r="K659" s="97"/>
      <c r="L659" s="98"/>
      <c r="M659" s="98"/>
      <c r="N659" s="98"/>
      <c r="O659" s="98"/>
      <c r="P659" s="100"/>
    </row>
    <row r="660" spans="2:16" x14ac:dyDescent="0.3">
      <c r="B660" s="108">
        <v>654</v>
      </c>
      <c r="C660" s="104"/>
      <c r="D660" s="105"/>
      <c r="E660" s="105"/>
      <c r="F660" s="105"/>
      <c r="G660" s="105"/>
      <c r="H660" s="194"/>
      <c r="I660" s="195"/>
      <c r="J660" s="195"/>
      <c r="K660" s="97"/>
      <c r="L660" s="98"/>
      <c r="M660" s="98"/>
      <c r="N660" s="98"/>
      <c r="O660" s="98"/>
      <c r="P660" s="100"/>
    </row>
    <row r="661" spans="2:16" x14ac:dyDescent="0.3">
      <c r="B661" s="108">
        <v>655</v>
      </c>
      <c r="C661" s="104"/>
      <c r="D661" s="105"/>
      <c r="E661" s="105"/>
      <c r="F661" s="105"/>
      <c r="G661" s="105"/>
      <c r="H661" s="194"/>
      <c r="I661" s="195"/>
      <c r="J661" s="195"/>
      <c r="K661" s="97"/>
      <c r="L661" s="98"/>
      <c r="M661" s="98"/>
      <c r="N661" s="98"/>
      <c r="O661" s="98"/>
      <c r="P661" s="100"/>
    </row>
    <row r="662" spans="2:16" x14ac:dyDescent="0.3">
      <c r="B662" s="108">
        <v>656</v>
      </c>
      <c r="C662" s="104"/>
      <c r="D662" s="105"/>
      <c r="E662" s="105"/>
      <c r="F662" s="105"/>
      <c r="G662" s="105"/>
      <c r="H662" s="194"/>
      <c r="I662" s="195"/>
      <c r="J662" s="195"/>
      <c r="K662" s="97"/>
      <c r="L662" s="98"/>
      <c r="M662" s="98"/>
      <c r="N662" s="98"/>
      <c r="O662" s="98"/>
      <c r="P662" s="100"/>
    </row>
    <row r="663" spans="2:16" x14ac:dyDescent="0.3">
      <c r="B663" s="108">
        <v>657</v>
      </c>
      <c r="C663" s="104"/>
      <c r="D663" s="105"/>
      <c r="E663" s="105"/>
      <c r="F663" s="105"/>
      <c r="G663" s="105"/>
      <c r="H663" s="194"/>
      <c r="I663" s="195"/>
      <c r="J663" s="195"/>
      <c r="K663" s="97"/>
      <c r="L663" s="98"/>
      <c r="M663" s="98"/>
      <c r="N663" s="98"/>
      <c r="O663" s="98"/>
      <c r="P663" s="100"/>
    </row>
    <row r="664" spans="2:16" x14ac:dyDescent="0.3">
      <c r="B664" s="108">
        <v>658</v>
      </c>
      <c r="C664" s="104"/>
      <c r="D664" s="105"/>
      <c r="E664" s="105"/>
      <c r="F664" s="105"/>
      <c r="G664" s="105"/>
      <c r="H664" s="194"/>
      <c r="I664" s="195"/>
      <c r="J664" s="195"/>
      <c r="K664" s="97"/>
      <c r="L664" s="98"/>
      <c r="M664" s="98"/>
      <c r="N664" s="98"/>
      <c r="O664" s="98"/>
      <c r="P664" s="100"/>
    </row>
    <row r="665" spans="2:16" x14ac:dyDescent="0.3">
      <c r="B665" s="108">
        <v>659</v>
      </c>
      <c r="C665" s="104"/>
      <c r="D665" s="105"/>
      <c r="E665" s="105"/>
      <c r="F665" s="105"/>
      <c r="G665" s="105"/>
      <c r="H665" s="194"/>
      <c r="I665" s="195"/>
      <c r="J665" s="195"/>
      <c r="K665" s="97"/>
      <c r="L665" s="98"/>
      <c r="M665" s="98"/>
      <c r="N665" s="98"/>
      <c r="O665" s="98"/>
      <c r="P665" s="100"/>
    </row>
    <row r="666" spans="2:16" x14ac:dyDescent="0.3">
      <c r="B666" s="108">
        <v>660</v>
      </c>
      <c r="C666" s="104"/>
      <c r="D666" s="105"/>
      <c r="E666" s="105"/>
      <c r="F666" s="105"/>
      <c r="G666" s="105"/>
      <c r="H666" s="194"/>
      <c r="I666" s="195"/>
      <c r="J666" s="195"/>
      <c r="K666" s="97"/>
      <c r="L666" s="98"/>
      <c r="M666" s="98"/>
      <c r="N666" s="98"/>
      <c r="O666" s="98"/>
      <c r="P666" s="100"/>
    </row>
    <row r="667" spans="2:16" x14ac:dyDescent="0.3">
      <c r="B667" s="108">
        <v>661</v>
      </c>
      <c r="C667" s="104"/>
      <c r="D667" s="105"/>
      <c r="E667" s="105"/>
      <c r="F667" s="105"/>
      <c r="G667" s="105"/>
      <c r="H667" s="194"/>
      <c r="I667" s="195"/>
      <c r="J667" s="195"/>
      <c r="K667" s="97"/>
      <c r="L667" s="98"/>
      <c r="M667" s="98"/>
      <c r="N667" s="98"/>
      <c r="O667" s="98"/>
      <c r="P667" s="100"/>
    </row>
    <row r="668" spans="2:16" x14ac:dyDescent="0.3">
      <c r="B668" s="108">
        <v>662</v>
      </c>
      <c r="C668" s="104"/>
      <c r="D668" s="105"/>
      <c r="E668" s="105"/>
      <c r="F668" s="105"/>
      <c r="G668" s="105"/>
      <c r="H668" s="194"/>
      <c r="I668" s="195"/>
      <c r="J668" s="195"/>
      <c r="K668" s="97"/>
      <c r="L668" s="98"/>
      <c r="M668" s="98"/>
      <c r="N668" s="98"/>
      <c r="O668" s="98"/>
      <c r="P668" s="100"/>
    </row>
    <row r="669" spans="2:16" x14ac:dyDescent="0.3">
      <c r="B669" s="108">
        <v>663</v>
      </c>
      <c r="C669" s="104"/>
      <c r="D669" s="105"/>
      <c r="E669" s="105"/>
      <c r="F669" s="105"/>
      <c r="G669" s="105"/>
      <c r="H669" s="194"/>
      <c r="I669" s="195"/>
      <c r="J669" s="195"/>
      <c r="K669" s="97"/>
      <c r="L669" s="98"/>
      <c r="M669" s="98"/>
      <c r="N669" s="98"/>
      <c r="O669" s="98"/>
      <c r="P669" s="100"/>
    </row>
    <row r="670" spans="2:16" x14ac:dyDescent="0.3">
      <c r="B670" s="108">
        <v>664</v>
      </c>
      <c r="C670" s="104"/>
      <c r="D670" s="105"/>
      <c r="E670" s="105"/>
      <c r="F670" s="105"/>
      <c r="G670" s="105"/>
      <c r="H670" s="194"/>
      <c r="I670" s="195"/>
      <c r="J670" s="195"/>
      <c r="K670" s="97"/>
      <c r="L670" s="98"/>
      <c r="M670" s="98"/>
      <c r="N670" s="98"/>
      <c r="O670" s="98"/>
      <c r="P670" s="100"/>
    </row>
    <row r="671" spans="2:16" x14ac:dyDescent="0.3">
      <c r="B671" s="108">
        <v>665</v>
      </c>
      <c r="C671" s="104"/>
      <c r="D671" s="105"/>
      <c r="E671" s="105"/>
      <c r="F671" s="105"/>
      <c r="G671" s="105"/>
      <c r="H671" s="194"/>
      <c r="I671" s="195"/>
      <c r="J671" s="195"/>
      <c r="K671" s="97"/>
      <c r="L671" s="98"/>
      <c r="M671" s="98"/>
      <c r="N671" s="98"/>
      <c r="O671" s="98"/>
      <c r="P671" s="100"/>
    </row>
    <row r="672" spans="2:16" x14ac:dyDescent="0.3">
      <c r="B672" s="108">
        <v>666</v>
      </c>
      <c r="C672" s="104"/>
      <c r="D672" s="105"/>
      <c r="E672" s="105"/>
      <c r="F672" s="105"/>
      <c r="G672" s="105"/>
      <c r="H672" s="194"/>
      <c r="I672" s="195"/>
      <c r="J672" s="195"/>
      <c r="K672" s="97"/>
      <c r="L672" s="98"/>
      <c r="M672" s="98"/>
      <c r="N672" s="98"/>
      <c r="O672" s="98"/>
      <c r="P672" s="100"/>
    </row>
    <row r="673" spans="2:16" x14ac:dyDescent="0.3">
      <c r="B673" s="108">
        <v>667</v>
      </c>
      <c r="C673" s="104"/>
      <c r="D673" s="105"/>
      <c r="E673" s="105"/>
      <c r="F673" s="105"/>
      <c r="G673" s="105"/>
      <c r="H673" s="194"/>
      <c r="I673" s="195"/>
      <c r="J673" s="195"/>
      <c r="K673" s="97"/>
      <c r="L673" s="98"/>
      <c r="M673" s="98"/>
      <c r="N673" s="98"/>
      <c r="O673" s="98"/>
      <c r="P673" s="100"/>
    </row>
    <row r="674" spans="2:16" x14ac:dyDescent="0.3">
      <c r="B674" s="108">
        <v>668</v>
      </c>
      <c r="C674" s="104"/>
      <c r="D674" s="105"/>
      <c r="E674" s="105"/>
      <c r="F674" s="105"/>
      <c r="G674" s="105"/>
      <c r="H674" s="194"/>
      <c r="I674" s="195"/>
      <c r="J674" s="195"/>
      <c r="K674" s="97"/>
      <c r="L674" s="98"/>
      <c r="M674" s="98"/>
      <c r="N674" s="98"/>
      <c r="O674" s="98"/>
      <c r="P674" s="100"/>
    </row>
    <row r="675" spans="2:16" x14ac:dyDescent="0.3">
      <c r="B675" s="108">
        <v>669</v>
      </c>
      <c r="C675" s="104"/>
      <c r="D675" s="105"/>
      <c r="E675" s="105"/>
      <c r="F675" s="105"/>
      <c r="G675" s="105"/>
      <c r="H675" s="194"/>
      <c r="I675" s="195"/>
      <c r="J675" s="195"/>
      <c r="K675" s="97"/>
      <c r="L675" s="98"/>
      <c r="M675" s="98"/>
      <c r="N675" s="98"/>
      <c r="O675" s="98"/>
      <c r="P675" s="100"/>
    </row>
    <row r="676" spans="2:16" x14ac:dyDescent="0.3">
      <c r="B676" s="108">
        <v>670</v>
      </c>
      <c r="C676" s="104"/>
      <c r="D676" s="105"/>
      <c r="E676" s="105"/>
      <c r="F676" s="105"/>
      <c r="G676" s="105"/>
      <c r="H676" s="194"/>
      <c r="I676" s="195"/>
      <c r="J676" s="195"/>
      <c r="K676" s="97"/>
      <c r="L676" s="98"/>
      <c r="M676" s="98"/>
      <c r="N676" s="98"/>
      <c r="O676" s="98"/>
      <c r="P676" s="100"/>
    </row>
    <row r="677" spans="2:16" x14ac:dyDescent="0.3">
      <c r="B677" s="108">
        <v>671</v>
      </c>
      <c r="C677" s="104"/>
      <c r="D677" s="105"/>
      <c r="E677" s="105"/>
      <c r="F677" s="105"/>
      <c r="G677" s="105"/>
      <c r="H677" s="194"/>
      <c r="I677" s="195"/>
      <c r="J677" s="195"/>
      <c r="K677" s="97"/>
      <c r="L677" s="98"/>
      <c r="M677" s="98"/>
      <c r="N677" s="98"/>
      <c r="O677" s="98"/>
      <c r="P677" s="100"/>
    </row>
    <row r="678" spans="2:16" x14ac:dyDescent="0.3">
      <c r="B678" s="108">
        <v>672</v>
      </c>
      <c r="C678" s="104"/>
      <c r="D678" s="105"/>
      <c r="E678" s="105"/>
      <c r="F678" s="105"/>
      <c r="G678" s="105"/>
      <c r="H678" s="194"/>
      <c r="I678" s="195"/>
      <c r="J678" s="195"/>
      <c r="K678" s="97"/>
      <c r="L678" s="98"/>
      <c r="M678" s="98"/>
      <c r="N678" s="98"/>
      <c r="O678" s="98"/>
      <c r="P678" s="100"/>
    </row>
    <row r="679" spans="2:16" x14ac:dyDescent="0.3">
      <c r="B679" s="108">
        <v>673</v>
      </c>
      <c r="C679" s="104"/>
      <c r="D679" s="105"/>
      <c r="E679" s="105"/>
      <c r="F679" s="105"/>
      <c r="G679" s="105"/>
      <c r="H679" s="194"/>
      <c r="I679" s="195"/>
      <c r="J679" s="195"/>
      <c r="K679" s="97"/>
      <c r="L679" s="98"/>
      <c r="M679" s="98"/>
      <c r="N679" s="98"/>
      <c r="O679" s="98"/>
      <c r="P679" s="100"/>
    </row>
    <row r="680" spans="2:16" x14ac:dyDescent="0.3">
      <c r="B680" s="108">
        <v>674</v>
      </c>
      <c r="C680" s="104"/>
      <c r="D680" s="105"/>
      <c r="E680" s="105"/>
      <c r="F680" s="105"/>
      <c r="G680" s="105"/>
      <c r="H680" s="194"/>
      <c r="I680" s="195"/>
      <c r="J680" s="195"/>
      <c r="K680" s="97"/>
      <c r="L680" s="98"/>
      <c r="M680" s="98"/>
      <c r="N680" s="98"/>
      <c r="O680" s="98"/>
      <c r="P680" s="100"/>
    </row>
    <row r="681" spans="2:16" x14ac:dyDescent="0.3">
      <c r="B681" s="108">
        <v>675</v>
      </c>
      <c r="C681" s="104"/>
      <c r="D681" s="105"/>
      <c r="E681" s="105"/>
      <c r="F681" s="105"/>
      <c r="G681" s="105"/>
      <c r="H681" s="194"/>
      <c r="I681" s="195"/>
      <c r="J681" s="195"/>
      <c r="K681" s="97"/>
      <c r="L681" s="98"/>
      <c r="M681" s="98"/>
      <c r="N681" s="98"/>
      <c r="O681" s="98"/>
      <c r="P681" s="100"/>
    </row>
    <row r="682" spans="2:16" x14ac:dyDescent="0.3">
      <c r="B682" s="108">
        <v>676</v>
      </c>
      <c r="C682" s="104"/>
      <c r="D682" s="105"/>
      <c r="E682" s="105"/>
      <c r="F682" s="105"/>
      <c r="G682" s="105"/>
      <c r="H682" s="194"/>
      <c r="I682" s="195"/>
      <c r="J682" s="195"/>
      <c r="K682" s="97"/>
      <c r="L682" s="98"/>
      <c r="M682" s="98"/>
      <c r="N682" s="98"/>
      <c r="O682" s="98"/>
      <c r="P682" s="100"/>
    </row>
    <row r="683" spans="2:16" x14ac:dyDescent="0.3">
      <c r="B683" s="108">
        <v>677</v>
      </c>
      <c r="C683" s="104"/>
      <c r="D683" s="105"/>
      <c r="E683" s="105"/>
      <c r="F683" s="105"/>
      <c r="G683" s="105"/>
      <c r="H683" s="194"/>
      <c r="I683" s="195"/>
      <c r="J683" s="195"/>
      <c r="K683" s="97"/>
      <c r="L683" s="98"/>
      <c r="M683" s="98"/>
      <c r="N683" s="98"/>
      <c r="O683" s="98"/>
      <c r="P683" s="100"/>
    </row>
    <row r="684" spans="2:16" x14ac:dyDescent="0.3">
      <c r="B684" s="108">
        <v>678</v>
      </c>
      <c r="C684" s="104"/>
      <c r="D684" s="105"/>
      <c r="E684" s="105"/>
      <c r="F684" s="105"/>
      <c r="G684" s="105"/>
      <c r="H684" s="194"/>
      <c r="I684" s="195"/>
      <c r="J684" s="195"/>
      <c r="K684" s="97"/>
      <c r="L684" s="98"/>
      <c r="M684" s="98"/>
      <c r="N684" s="98"/>
      <c r="O684" s="98"/>
      <c r="P684" s="100"/>
    </row>
    <row r="685" spans="2:16" x14ac:dyDescent="0.3">
      <c r="B685" s="108">
        <v>679</v>
      </c>
      <c r="C685" s="104"/>
      <c r="D685" s="105"/>
      <c r="E685" s="105"/>
      <c r="F685" s="105"/>
      <c r="G685" s="105"/>
      <c r="H685" s="194"/>
      <c r="I685" s="195"/>
      <c r="J685" s="195"/>
      <c r="K685" s="97"/>
      <c r="L685" s="98"/>
      <c r="M685" s="98"/>
      <c r="N685" s="98"/>
      <c r="O685" s="98"/>
      <c r="P685" s="100"/>
    </row>
    <row r="686" spans="2:16" x14ac:dyDescent="0.3">
      <c r="B686" s="108">
        <v>680</v>
      </c>
      <c r="C686" s="104"/>
      <c r="D686" s="105"/>
      <c r="E686" s="105"/>
      <c r="F686" s="105"/>
      <c r="G686" s="105"/>
      <c r="H686" s="194"/>
      <c r="I686" s="195"/>
      <c r="J686" s="195"/>
      <c r="K686" s="97"/>
      <c r="L686" s="98"/>
      <c r="M686" s="98"/>
      <c r="N686" s="98"/>
      <c r="O686" s="98"/>
      <c r="P686" s="100"/>
    </row>
    <row r="687" spans="2:16" x14ac:dyDescent="0.3">
      <c r="B687" s="108">
        <v>681</v>
      </c>
      <c r="C687" s="104"/>
      <c r="D687" s="105"/>
      <c r="E687" s="105"/>
      <c r="F687" s="105"/>
      <c r="G687" s="105"/>
      <c r="H687" s="194"/>
      <c r="I687" s="195"/>
      <c r="J687" s="195"/>
      <c r="K687" s="97"/>
      <c r="L687" s="98"/>
      <c r="M687" s="98"/>
      <c r="N687" s="98"/>
      <c r="O687" s="98"/>
      <c r="P687" s="100"/>
    </row>
    <row r="688" spans="2:16" x14ac:dyDescent="0.3">
      <c r="B688" s="108">
        <v>682</v>
      </c>
      <c r="C688" s="104"/>
      <c r="D688" s="105"/>
      <c r="E688" s="105"/>
      <c r="F688" s="105"/>
      <c r="G688" s="105"/>
      <c r="H688" s="194"/>
      <c r="I688" s="195"/>
      <c r="J688" s="195"/>
      <c r="K688" s="97"/>
      <c r="L688" s="98"/>
      <c r="M688" s="98"/>
      <c r="N688" s="98"/>
      <c r="O688" s="98"/>
      <c r="P688" s="100"/>
    </row>
    <row r="689" spans="2:16" x14ac:dyDescent="0.3">
      <c r="B689" s="108">
        <v>683</v>
      </c>
      <c r="C689" s="104"/>
      <c r="D689" s="105"/>
      <c r="E689" s="105"/>
      <c r="F689" s="105"/>
      <c r="G689" s="105"/>
      <c r="H689" s="194"/>
      <c r="I689" s="195"/>
      <c r="J689" s="195"/>
      <c r="K689" s="97"/>
      <c r="L689" s="98"/>
      <c r="M689" s="98"/>
      <c r="N689" s="98"/>
      <c r="O689" s="98"/>
      <c r="P689" s="100"/>
    </row>
    <row r="690" spans="2:16" x14ac:dyDescent="0.3">
      <c r="B690" s="108">
        <v>684</v>
      </c>
      <c r="C690" s="104"/>
      <c r="D690" s="105"/>
      <c r="E690" s="105"/>
      <c r="F690" s="105"/>
      <c r="G690" s="105"/>
      <c r="H690" s="194"/>
      <c r="I690" s="195"/>
      <c r="J690" s="195"/>
      <c r="K690" s="97"/>
      <c r="L690" s="98"/>
      <c r="M690" s="98"/>
      <c r="N690" s="98"/>
      <c r="O690" s="98"/>
      <c r="P690" s="100"/>
    </row>
    <row r="691" spans="2:16" x14ac:dyDescent="0.3">
      <c r="B691" s="108">
        <v>685</v>
      </c>
      <c r="C691" s="104"/>
      <c r="D691" s="105"/>
      <c r="E691" s="105"/>
      <c r="F691" s="105"/>
      <c r="G691" s="105"/>
      <c r="H691" s="194"/>
      <c r="I691" s="195"/>
      <c r="J691" s="195"/>
      <c r="K691" s="97"/>
      <c r="L691" s="98"/>
      <c r="M691" s="98"/>
      <c r="N691" s="98"/>
      <c r="O691" s="98"/>
      <c r="P691" s="100"/>
    </row>
    <row r="692" spans="2:16" x14ac:dyDescent="0.3">
      <c r="B692" s="108">
        <v>686</v>
      </c>
      <c r="C692" s="104"/>
      <c r="D692" s="105"/>
      <c r="E692" s="105"/>
      <c r="F692" s="105"/>
      <c r="G692" s="105"/>
      <c r="H692" s="194"/>
      <c r="I692" s="195"/>
      <c r="J692" s="195"/>
      <c r="K692" s="97"/>
      <c r="L692" s="98"/>
      <c r="M692" s="98"/>
      <c r="N692" s="98"/>
      <c r="O692" s="98"/>
      <c r="P692" s="100"/>
    </row>
    <row r="693" spans="2:16" x14ac:dyDescent="0.3">
      <c r="B693" s="108">
        <v>687</v>
      </c>
      <c r="C693" s="104"/>
      <c r="D693" s="105"/>
      <c r="E693" s="105"/>
      <c r="F693" s="105"/>
      <c r="G693" s="105"/>
      <c r="H693" s="194"/>
      <c r="I693" s="195"/>
      <c r="J693" s="195"/>
      <c r="K693" s="97"/>
      <c r="L693" s="98"/>
      <c r="M693" s="98"/>
      <c r="N693" s="98"/>
      <c r="O693" s="98"/>
      <c r="P693" s="100"/>
    </row>
    <row r="694" spans="2:16" x14ac:dyDescent="0.3">
      <c r="B694" s="108">
        <v>688</v>
      </c>
      <c r="C694" s="104"/>
      <c r="D694" s="105"/>
      <c r="E694" s="105"/>
      <c r="F694" s="105"/>
      <c r="G694" s="105"/>
      <c r="H694" s="194"/>
      <c r="I694" s="195"/>
      <c r="J694" s="195"/>
      <c r="K694" s="97"/>
      <c r="L694" s="98"/>
      <c r="M694" s="98"/>
      <c r="N694" s="98"/>
      <c r="O694" s="98"/>
      <c r="P694" s="100"/>
    </row>
    <row r="695" spans="2:16" x14ac:dyDescent="0.3">
      <c r="B695" s="108">
        <v>689</v>
      </c>
      <c r="C695" s="104"/>
      <c r="D695" s="105"/>
      <c r="E695" s="105"/>
      <c r="F695" s="105"/>
      <c r="G695" s="105"/>
      <c r="H695" s="194"/>
      <c r="I695" s="195"/>
      <c r="J695" s="195"/>
      <c r="K695" s="97"/>
      <c r="L695" s="98"/>
      <c r="M695" s="98"/>
      <c r="N695" s="98"/>
      <c r="O695" s="98"/>
      <c r="P695" s="100"/>
    </row>
    <row r="696" spans="2:16" x14ac:dyDescent="0.3">
      <c r="B696" s="108">
        <v>690</v>
      </c>
      <c r="C696" s="104"/>
      <c r="D696" s="105"/>
      <c r="E696" s="105"/>
      <c r="F696" s="105"/>
      <c r="G696" s="105"/>
      <c r="H696" s="194"/>
      <c r="I696" s="195"/>
      <c r="J696" s="195"/>
      <c r="K696" s="97"/>
      <c r="L696" s="98"/>
      <c r="M696" s="98"/>
      <c r="N696" s="98"/>
      <c r="O696" s="98"/>
      <c r="P696" s="100"/>
    </row>
    <row r="697" spans="2:16" x14ac:dyDescent="0.3">
      <c r="B697" s="108">
        <v>691</v>
      </c>
      <c r="C697" s="104"/>
      <c r="D697" s="105"/>
      <c r="E697" s="105"/>
      <c r="F697" s="105"/>
      <c r="G697" s="105"/>
      <c r="H697" s="194"/>
      <c r="I697" s="195"/>
      <c r="J697" s="195"/>
      <c r="K697" s="97"/>
      <c r="L697" s="98"/>
      <c r="M697" s="98"/>
      <c r="N697" s="98"/>
      <c r="O697" s="98"/>
      <c r="P697" s="100"/>
    </row>
    <row r="698" spans="2:16" x14ac:dyDescent="0.3">
      <c r="B698" s="108">
        <v>692</v>
      </c>
      <c r="C698" s="104"/>
      <c r="D698" s="105"/>
      <c r="E698" s="105"/>
      <c r="F698" s="105"/>
      <c r="G698" s="105"/>
      <c r="H698" s="194"/>
      <c r="I698" s="195"/>
      <c r="J698" s="195"/>
      <c r="K698" s="97"/>
      <c r="L698" s="98"/>
      <c r="M698" s="98"/>
      <c r="N698" s="98"/>
      <c r="O698" s="98"/>
      <c r="P698" s="100"/>
    </row>
    <row r="699" spans="2:16" x14ac:dyDescent="0.3">
      <c r="B699" s="108">
        <v>693</v>
      </c>
      <c r="C699" s="104"/>
      <c r="D699" s="105"/>
      <c r="E699" s="105"/>
      <c r="F699" s="105"/>
      <c r="G699" s="105"/>
      <c r="H699" s="194"/>
      <c r="I699" s="195"/>
      <c r="J699" s="195"/>
      <c r="K699" s="97"/>
      <c r="L699" s="98"/>
      <c r="M699" s="98"/>
      <c r="N699" s="98"/>
      <c r="O699" s="98"/>
      <c r="P699" s="100"/>
    </row>
    <row r="700" spans="2:16" x14ac:dyDescent="0.3">
      <c r="B700" s="108">
        <v>694</v>
      </c>
      <c r="C700" s="104"/>
      <c r="D700" s="105"/>
      <c r="E700" s="105"/>
      <c r="F700" s="105"/>
      <c r="G700" s="105"/>
      <c r="H700" s="194"/>
      <c r="I700" s="195"/>
      <c r="J700" s="195"/>
      <c r="K700" s="97"/>
      <c r="L700" s="98"/>
      <c r="M700" s="98"/>
      <c r="N700" s="98"/>
      <c r="O700" s="98"/>
      <c r="P700" s="100"/>
    </row>
    <row r="701" spans="2:16" x14ac:dyDescent="0.3">
      <c r="B701" s="108">
        <v>695</v>
      </c>
      <c r="C701" s="104"/>
      <c r="D701" s="105"/>
      <c r="E701" s="105"/>
      <c r="F701" s="105"/>
      <c r="G701" s="105"/>
      <c r="H701" s="194"/>
      <c r="I701" s="195"/>
      <c r="J701" s="195"/>
      <c r="K701" s="97"/>
      <c r="L701" s="98"/>
      <c r="M701" s="98"/>
      <c r="N701" s="98"/>
      <c r="O701" s="98"/>
      <c r="P701" s="100"/>
    </row>
    <row r="702" spans="2:16" x14ac:dyDescent="0.3">
      <c r="B702" s="108">
        <v>696</v>
      </c>
      <c r="C702" s="104"/>
      <c r="D702" s="105"/>
      <c r="E702" s="105"/>
      <c r="F702" s="105"/>
      <c r="G702" s="105"/>
      <c r="H702" s="194"/>
      <c r="I702" s="195"/>
      <c r="J702" s="195"/>
      <c r="K702" s="97"/>
      <c r="L702" s="98"/>
      <c r="M702" s="98"/>
      <c r="N702" s="98"/>
      <c r="O702" s="98"/>
      <c r="P702" s="100"/>
    </row>
    <row r="703" spans="2:16" x14ac:dyDescent="0.3">
      <c r="B703" s="108">
        <v>697</v>
      </c>
      <c r="C703" s="104"/>
      <c r="D703" s="105"/>
      <c r="E703" s="105"/>
      <c r="F703" s="105"/>
      <c r="G703" s="105"/>
      <c r="H703" s="194"/>
      <c r="I703" s="195"/>
      <c r="J703" s="195"/>
      <c r="K703" s="97"/>
      <c r="L703" s="98"/>
      <c r="M703" s="98"/>
      <c r="N703" s="98"/>
      <c r="O703" s="98"/>
      <c r="P703" s="100"/>
    </row>
    <row r="704" spans="2:16" x14ac:dyDescent="0.3">
      <c r="B704" s="108">
        <v>698</v>
      </c>
      <c r="C704" s="104"/>
      <c r="D704" s="105"/>
      <c r="E704" s="105"/>
      <c r="F704" s="105"/>
      <c r="G704" s="105"/>
      <c r="H704" s="194"/>
      <c r="I704" s="195"/>
      <c r="J704" s="195"/>
      <c r="K704" s="97"/>
      <c r="L704" s="98"/>
      <c r="M704" s="98"/>
      <c r="N704" s="98"/>
      <c r="O704" s="98"/>
      <c r="P704" s="100"/>
    </row>
    <row r="705" spans="2:16" x14ac:dyDescent="0.3">
      <c r="B705" s="108">
        <v>699</v>
      </c>
      <c r="C705" s="104"/>
      <c r="D705" s="105"/>
      <c r="E705" s="105"/>
      <c r="F705" s="105"/>
      <c r="G705" s="105"/>
      <c r="H705" s="194"/>
      <c r="I705" s="195"/>
      <c r="J705" s="195"/>
      <c r="K705" s="97"/>
      <c r="L705" s="98"/>
      <c r="M705" s="98"/>
      <c r="N705" s="98"/>
      <c r="O705" s="98"/>
      <c r="P705" s="100"/>
    </row>
    <row r="706" spans="2:16" x14ac:dyDescent="0.3">
      <c r="B706" s="108">
        <v>700</v>
      </c>
      <c r="C706" s="104"/>
      <c r="D706" s="105"/>
      <c r="E706" s="105"/>
      <c r="F706" s="105"/>
      <c r="G706" s="105"/>
      <c r="H706" s="194"/>
      <c r="I706" s="195"/>
      <c r="J706" s="195"/>
      <c r="K706" s="97"/>
      <c r="L706" s="98"/>
      <c r="M706" s="98"/>
      <c r="N706" s="98"/>
      <c r="O706" s="98"/>
      <c r="P706" s="100"/>
    </row>
    <row r="707" spans="2:16" x14ac:dyDescent="0.3">
      <c r="B707" s="108">
        <v>701</v>
      </c>
      <c r="C707" s="104"/>
      <c r="D707" s="105"/>
      <c r="E707" s="105"/>
      <c r="F707" s="105"/>
      <c r="G707" s="105"/>
      <c r="H707" s="194"/>
      <c r="I707" s="195"/>
      <c r="J707" s="195"/>
      <c r="K707" s="97"/>
      <c r="L707" s="98"/>
      <c r="M707" s="98"/>
      <c r="N707" s="98"/>
      <c r="O707" s="98"/>
      <c r="P707" s="100"/>
    </row>
    <row r="708" spans="2:16" x14ac:dyDescent="0.3">
      <c r="B708" s="108">
        <v>702</v>
      </c>
      <c r="C708" s="104"/>
      <c r="D708" s="105"/>
      <c r="E708" s="105"/>
      <c r="F708" s="105"/>
      <c r="G708" s="105"/>
      <c r="H708" s="194"/>
      <c r="I708" s="195"/>
      <c r="J708" s="195"/>
      <c r="K708" s="97"/>
      <c r="L708" s="98"/>
      <c r="M708" s="98"/>
      <c r="N708" s="98"/>
      <c r="O708" s="98"/>
      <c r="P708" s="100"/>
    </row>
    <row r="709" spans="2:16" x14ac:dyDescent="0.3">
      <c r="B709" s="108">
        <v>703</v>
      </c>
      <c r="C709" s="104"/>
      <c r="D709" s="105"/>
      <c r="E709" s="105"/>
      <c r="F709" s="105"/>
      <c r="G709" s="105"/>
      <c r="H709" s="194"/>
      <c r="I709" s="195"/>
      <c r="J709" s="195"/>
      <c r="K709" s="97"/>
      <c r="L709" s="98"/>
      <c r="M709" s="98"/>
      <c r="N709" s="98"/>
      <c r="O709" s="98"/>
      <c r="P709" s="100"/>
    </row>
    <row r="710" spans="2:16" x14ac:dyDescent="0.3">
      <c r="B710" s="108">
        <v>704</v>
      </c>
      <c r="C710" s="104"/>
      <c r="D710" s="105"/>
      <c r="E710" s="105"/>
      <c r="F710" s="105"/>
      <c r="G710" s="105"/>
      <c r="H710" s="194"/>
      <c r="I710" s="195"/>
      <c r="J710" s="195"/>
      <c r="K710" s="97"/>
      <c r="L710" s="98"/>
      <c r="M710" s="98"/>
      <c r="N710" s="98"/>
      <c r="O710" s="98"/>
      <c r="P710" s="100"/>
    </row>
    <row r="711" spans="2:16" x14ac:dyDescent="0.3">
      <c r="B711" s="108">
        <v>705</v>
      </c>
      <c r="C711" s="104"/>
      <c r="D711" s="105"/>
      <c r="E711" s="105"/>
      <c r="F711" s="105"/>
      <c r="G711" s="105"/>
      <c r="H711" s="194"/>
      <c r="I711" s="195"/>
      <c r="J711" s="195"/>
      <c r="K711" s="97"/>
      <c r="L711" s="98"/>
      <c r="M711" s="98"/>
      <c r="N711" s="98"/>
      <c r="O711" s="98"/>
      <c r="P711" s="100"/>
    </row>
    <row r="712" spans="2:16" x14ac:dyDescent="0.3">
      <c r="B712" s="108">
        <v>706</v>
      </c>
      <c r="C712" s="104"/>
      <c r="D712" s="105"/>
      <c r="E712" s="105"/>
      <c r="F712" s="105"/>
      <c r="G712" s="105"/>
      <c r="H712" s="194"/>
      <c r="I712" s="195"/>
      <c r="J712" s="195"/>
      <c r="K712" s="97"/>
      <c r="L712" s="98"/>
      <c r="M712" s="98"/>
      <c r="N712" s="98"/>
      <c r="O712" s="98"/>
      <c r="P712" s="100"/>
    </row>
    <row r="713" spans="2:16" x14ac:dyDescent="0.3">
      <c r="B713" s="108">
        <v>707</v>
      </c>
      <c r="C713" s="104"/>
      <c r="D713" s="105"/>
      <c r="E713" s="105"/>
      <c r="F713" s="105"/>
      <c r="G713" s="105"/>
      <c r="H713" s="194"/>
      <c r="I713" s="195"/>
      <c r="J713" s="195"/>
      <c r="K713" s="97"/>
      <c r="L713" s="98"/>
      <c r="M713" s="98"/>
      <c r="N713" s="98"/>
      <c r="O713" s="98"/>
      <c r="P713" s="100"/>
    </row>
    <row r="714" spans="2:16" x14ac:dyDescent="0.3">
      <c r="B714" s="108">
        <v>708</v>
      </c>
      <c r="C714" s="104"/>
      <c r="D714" s="105"/>
      <c r="E714" s="105"/>
      <c r="F714" s="105"/>
      <c r="G714" s="105"/>
      <c r="H714" s="194"/>
      <c r="I714" s="195"/>
      <c r="J714" s="195"/>
      <c r="K714" s="97"/>
      <c r="L714" s="98"/>
      <c r="M714" s="98"/>
      <c r="N714" s="98"/>
      <c r="O714" s="98"/>
      <c r="P714" s="100"/>
    </row>
    <row r="715" spans="2:16" x14ac:dyDescent="0.3">
      <c r="B715" s="108">
        <v>709</v>
      </c>
      <c r="C715" s="104"/>
      <c r="D715" s="105"/>
      <c r="E715" s="105"/>
      <c r="F715" s="105"/>
      <c r="G715" s="105"/>
      <c r="H715" s="194"/>
      <c r="I715" s="195"/>
      <c r="J715" s="195"/>
      <c r="K715" s="97"/>
      <c r="L715" s="98"/>
      <c r="M715" s="98"/>
      <c r="N715" s="98"/>
      <c r="O715" s="98"/>
      <c r="P715" s="100"/>
    </row>
    <row r="716" spans="2:16" x14ac:dyDescent="0.3">
      <c r="B716" s="108">
        <v>710</v>
      </c>
      <c r="C716" s="104"/>
      <c r="D716" s="105"/>
      <c r="E716" s="105"/>
      <c r="F716" s="105"/>
      <c r="G716" s="105"/>
      <c r="H716" s="194"/>
      <c r="I716" s="195"/>
      <c r="J716" s="195"/>
      <c r="K716" s="97"/>
      <c r="L716" s="98"/>
      <c r="M716" s="98"/>
      <c r="N716" s="98"/>
      <c r="O716" s="98"/>
      <c r="P716" s="100"/>
    </row>
    <row r="717" spans="2:16" x14ac:dyDescent="0.3">
      <c r="B717" s="108">
        <v>711</v>
      </c>
      <c r="C717" s="104"/>
      <c r="D717" s="105"/>
      <c r="E717" s="105"/>
      <c r="F717" s="105"/>
      <c r="G717" s="105"/>
      <c r="H717" s="194"/>
      <c r="I717" s="195"/>
      <c r="J717" s="195"/>
      <c r="K717" s="97"/>
      <c r="L717" s="98"/>
      <c r="M717" s="98"/>
      <c r="N717" s="98"/>
      <c r="O717" s="98"/>
      <c r="P717" s="100"/>
    </row>
    <row r="718" spans="2:16" x14ac:dyDescent="0.3">
      <c r="B718" s="108">
        <v>712</v>
      </c>
      <c r="C718" s="104"/>
      <c r="D718" s="105"/>
      <c r="E718" s="105"/>
      <c r="F718" s="105"/>
      <c r="G718" s="105"/>
      <c r="H718" s="194"/>
      <c r="I718" s="195"/>
      <c r="J718" s="195"/>
      <c r="K718" s="97"/>
      <c r="L718" s="98"/>
      <c r="M718" s="98"/>
      <c r="N718" s="98"/>
      <c r="O718" s="98"/>
      <c r="P718" s="100"/>
    </row>
    <row r="719" spans="2:16" x14ac:dyDescent="0.3">
      <c r="B719" s="108">
        <v>713</v>
      </c>
      <c r="C719" s="104"/>
      <c r="D719" s="105"/>
      <c r="E719" s="105"/>
      <c r="F719" s="105"/>
      <c r="G719" s="105"/>
      <c r="H719" s="194"/>
      <c r="I719" s="195"/>
      <c r="J719" s="195"/>
      <c r="K719" s="97"/>
      <c r="L719" s="98"/>
      <c r="M719" s="98"/>
      <c r="N719" s="98"/>
      <c r="O719" s="98"/>
      <c r="P719" s="100"/>
    </row>
    <row r="720" spans="2:16" x14ac:dyDescent="0.3">
      <c r="B720" s="108">
        <v>714</v>
      </c>
      <c r="C720" s="104"/>
      <c r="D720" s="105"/>
      <c r="E720" s="105"/>
      <c r="F720" s="105"/>
      <c r="G720" s="105"/>
      <c r="H720" s="194"/>
      <c r="I720" s="195"/>
      <c r="J720" s="195"/>
      <c r="K720" s="97"/>
      <c r="L720" s="98"/>
      <c r="M720" s="98"/>
      <c r="N720" s="98"/>
      <c r="O720" s="98"/>
      <c r="P720" s="100"/>
    </row>
    <row r="721" spans="2:16" x14ac:dyDescent="0.3">
      <c r="B721" s="108">
        <v>715</v>
      </c>
      <c r="C721" s="104"/>
      <c r="D721" s="105"/>
      <c r="E721" s="105"/>
      <c r="F721" s="105"/>
      <c r="G721" s="105"/>
      <c r="H721" s="194"/>
      <c r="I721" s="195"/>
      <c r="J721" s="195"/>
      <c r="K721" s="97"/>
      <c r="L721" s="98"/>
      <c r="M721" s="98"/>
      <c r="N721" s="98"/>
      <c r="O721" s="98"/>
      <c r="P721" s="100"/>
    </row>
    <row r="722" spans="2:16" x14ac:dyDescent="0.3">
      <c r="B722" s="108">
        <v>716</v>
      </c>
      <c r="C722" s="104"/>
      <c r="D722" s="105"/>
      <c r="E722" s="105"/>
      <c r="F722" s="105"/>
      <c r="G722" s="105"/>
      <c r="H722" s="194"/>
      <c r="I722" s="195"/>
      <c r="J722" s="195"/>
      <c r="K722" s="97"/>
      <c r="L722" s="98"/>
      <c r="M722" s="98"/>
      <c r="N722" s="98"/>
      <c r="O722" s="98"/>
      <c r="P722" s="100"/>
    </row>
    <row r="723" spans="2:16" x14ac:dyDescent="0.3">
      <c r="B723" s="108">
        <v>717</v>
      </c>
      <c r="C723" s="104"/>
      <c r="D723" s="105"/>
      <c r="E723" s="105"/>
      <c r="F723" s="105"/>
      <c r="G723" s="105"/>
      <c r="H723" s="194"/>
      <c r="I723" s="195"/>
      <c r="J723" s="195"/>
      <c r="K723" s="97"/>
      <c r="L723" s="98"/>
      <c r="M723" s="98"/>
      <c r="N723" s="98"/>
      <c r="O723" s="98"/>
      <c r="P723" s="100"/>
    </row>
    <row r="724" spans="2:16" x14ac:dyDescent="0.3">
      <c r="B724" s="108">
        <v>718</v>
      </c>
      <c r="C724" s="104"/>
      <c r="D724" s="105"/>
      <c r="E724" s="105"/>
      <c r="F724" s="105"/>
      <c r="G724" s="105"/>
      <c r="H724" s="194"/>
      <c r="I724" s="195"/>
      <c r="J724" s="195"/>
      <c r="K724" s="97"/>
      <c r="L724" s="98"/>
      <c r="M724" s="98"/>
      <c r="N724" s="98"/>
      <c r="O724" s="98"/>
      <c r="P724" s="100"/>
    </row>
    <row r="725" spans="2:16" x14ac:dyDescent="0.3">
      <c r="B725" s="108">
        <v>719</v>
      </c>
      <c r="C725" s="104"/>
      <c r="D725" s="105"/>
      <c r="E725" s="105"/>
      <c r="F725" s="105"/>
      <c r="G725" s="105"/>
      <c r="H725" s="194"/>
      <c r="I725" s="195"/>
      <c r="J725" s="195"/>
      <c r="K725" s="97"/>
      <c r="L725" s="98"/>
      <c r="M725" s="98"/>
      <c r="N725" s="98"/>
      <c r="O725" s="98"/>
      <c r="P725" s="100"/>
    </row>
    <row r="726" spans="2:16" x14ac:dyDescent="0.3">
      <c r="B726" s="108">
        <v>720</v>
      </c>
      <c r="C726" s="104"/>
      <c r="D726" s="105"/>
      <c r="E726" s="105"/>
      <c r="F726" s="105"/>
      <c r="G726" s="105"/>
      <c r="H726" s="194"/>
      <c r="I726" s="195"/>
      <c r="J726" s="195"/>
      <c r="K726" s="97"/>
      <c r="L726" s="98"/>
      <c r="M726" s="98"/>
      <c r="N726" s="98"/>
      <c r="O726" s="98"/>
      <c r="P726" s="100"/>
    </row>
    <row r="727" spans="2:16" x14ac:dyDescent="0.3">
      <c r="B727" s="108">
        <v>721</v>
      </c>
      <c r="C727" s="104"/>
      <c r="D727" s="105"/>
      <c r="E727" s="105"/>
      <c r="F727" s="105"/>
      <c r="G727" s="105"/>
      <c r="H727" s="194"/>
      <c r="I727" s="195"/>
      <c r="J727" s="195"/>
      <c r="K727" s="97"/>
      <c r="L727" s="98"/>
      <c r="M727" s="98"/>
      <c r="N727" s="98"/>
      <c r="O727" s="98"/>
      <c r="P727" s="100"/>
    </row>
    <row r="728" spans="2:16" x14ac:dyDescent="0.3">
      <c r="B728" s="108">
        <v>722</v>
      </c>
      <c r="C728" s="104"/>
      <c r="D728" s="105"/>
      <c r="E728" s="105"/>
      <c r="F728" s="105"/>
      <c r="G728" s="105"/>
      <c r="H728" s="194"/>
      <c r="I728" s="195"/>
      <c r="J728" s="195"/>
      <c r="K728" s="97"/>
      <c r="L728" s="98"/>
      <c r="M728" s="98"/>
      <c r="N728" s="98"/>
      <c r="O728" s="98"/>
      <c r="P728" s="100"/>
    </row>
    <row r="729" spans="2:16" x14ac:dyDescent="0.3">
      <c r="B729" s="108">
        <v>723</v>
      </c>
      <c r="C729" s="104"/>
      <c r="D729" s="105"/>
      <c r="E729" s="105"/>
      <c r="F729" s="105"/>
      <c r="G729" s="105"/>
      <c r="H729" s="194"/>
      <c r="I729" s="195"/>
      <c r="J729" s="195"/>
      <c r="K729" s="97"/>
      <c r="L729" s="98"/>
      <c r="M729" s="98"/>
      <c r="N729" s="98"/>
      <c r="O729" s="98"/>
      <c r="P729" s="100"/>
    </row>
    <row r="730" spans="2:16" x14ac:dyDescent="0.3">
      <c r="B730" s="108">
        <v>724</v>
      </c>
      <c r="C730" s="104"/>
      <c r="D730" s="105"/>
      <c r="E730" s="105"/>
      <c r="F730" s="105"/>
      <c r="G730" s="105"/>
      <c r="H730" s="194"/>
      <c r="I730" s="195"/>
      <c r="J730" s="195"/>
      <c r="K730" s="97"/>
      <c r="L730" s="98"/>
      <c r="M730" s="98"/>
      <c r="N730" s="98"/>
      <c r="O730" s="98"/>
      <c r="P730" s="100"/>
    </row>
    <row r="731" spans="2:16" x14ac:dyDescent="0.3">
      <c r="B731" s="108">
        <v>725</v>
      </c>
      <c r="C731" s="104"/>
      <c r="D731" s="105"/>
      <c r="E731" s="105"/>
      <c r="F731" s="105"/>
      <c r="G731" s="105"/>
      <c r="H731" s="194"/>
      <c r="I731" s="195"/>
      <c r="J731" s="195"/>
      <c r="K731" s="97"/>
      <c r="L731" s="98"/>
      <c r="M731" s="98"/>
      <c r="N731" s="98"/>
      <c r="O731" s="98"/>
      <c r="P731" s="100"/>
    </row>
    <row r="732" spans="2:16" x14ac:dyDescent="0.3">
      <c r="B732" s="108">
        <v>726</v>
      </c>
      <c r="C732" s="104"/>
      <c r="D732" s="105"/>
      <c r="E732" s="105"/>
      <c r="F732" s="105"/>
      <c r="G732" s="105"/>
      <c r="H732" s="194"/>
      <c r="I732" s="195"/>
      <c r="J732" s="195"/>
      <c r="K732" s="97"/>
      <c r="L732" s="98"/>
      <c r="M732" s="98"/>
      <c r="N732" s="98"/>
      <c r="O732" s="98"/>
      <c r="P732" s="100"/>
    </row>
    <row r="733" spans="2:16" x14ac:dyDescent="0.3">
      <c r="B733" s="108">
        <v>727</v>
      </c>
      <c r="C733" s="104"/>
      <c r="D733" s="105"/>
      <c r="E733" s="105"/>
      <c r="F733" s="105"/>
      <c r="G733" s="105"/>
      <c r="H733" s="194"/>
      <c r="I733" s="195"/>
      <c r="J733" s="195"/>
      <c r="K733" s="97"/>
      <c r="L733" s="98"/>
      <c r="M733" s="98"/>
      <c r="N733" s="98"/>
      <c r="O733" s="98"/>
      <c r="P733" s="100"/>
    </row>
    <row r="734" spans="2:16" x14ac:dyDescent="0.3">
      <c r="B734" s="108">
        <v>728</v>
      </c>
      <c r="C734" s="104"/>
      <c r="D734" s="105"/>
      <c r="E734" s="105"/>
      <c r="F734" s="105"/>
      <c r="G734" s="105"/>
      <c r="H734" s="194"/>
      <c r="I734" s="195"/>
      <c r="J734" s="195"/>
      <c r="K734" s="97"/>
      <c r="L734" s="98"/>
      <c r="M734" s="98"/>
      <c r="N734" s="98"/>
      <c r="O734" s="98"/>
      <c r="P734" s="100"/>
    </row>
    <row r="735" spans="2:16" x14ac:dyDescent="0.3">
      <c r="B735" s="108">
        <v>729</v>
      </c>
      <c r="C735" s="104"/>
      <c r="D735" s="105"/>
      <c r="E735" s="105"/>
      <c r="F735" s="105"/>
      <c r="G735" s="105"/>
      <c r="H735" s="194"/>
      <c r="I735" s="195"/>
      <c r="J735" s="195"/>
      <c r="K735" s="97"/>
      <c r="L735" s="98"/>
      <c r="M735" s="98"/>
      <c r="N735" s="98"/>
      <c r="O735" s="98"/>
      <c r="P735" s="100"/>
    </row>
    <row r="736" spans="2:16" x14ac:dyDescent="0.3">
      <c r="B736" s="108">
        <v>730</v>
      </c>
      <c r="C736" s="104"/>
      <c r="D736" s="105"/>
      <c r="E736" s="105"/>
      <c r="F736" s="105"/>
      <c r="G736" s="105"/>
      <c r="H736" s="194"/>
      <c r="I736" s="195"/>
      <c r="J736" s="195"/>
      <c r="K736" s="97"/>
      <c r="L736" s="98"/>
      <c r="M736" s="98"/>
      <c r="N736" s="98"/>
      <c r="O736" s="98"/>
      <c r="P736" s="100"/>
    </row>
    <row r="737" spans="2:16" x14ac:dyDescent="0.3">
      <c r="B737" s="108">
        <v>731</v>
      </c>
      <c r="C737" s="104"/>
      <c r="D737" s="105"/>
      <c r="E737" s="105"/>
      <c r="F737" s="105"/>
      <c r="G737" s="105"/>
      <c r="H737" s="194"/>
      <c r="I737" s="195"/>
      <c r="J737" s="195"/>
      <c r="K737" s="97"/>
      <c r="L737" s="98"/>
      <c r="M737" s="98"/>
      <c r="N737" s="98"/>
      <c r="O737" s="98"/>
      <c r="P737" s="100"/>
    </row>
    <row r="738" spans="2:16" x14ac:dyDescent="0.3">
      <c r="B738" s="108">
        <v>732</v>
      </c>
      <c r="C738" s="104"/>
      <c r="D738" s="105"/>
      <c r="E738" s="105"/>
      <c r="F738" s="105"/>
      <c r="G738" s="105"/>
      <c r="H738" s="194"/>
      <c r="I738" s="195"/>
      <c r="J738" s="195"/>
      <c r="K738" s="97"/>
      <c r="L738" s="98"/>
      <c r="M738" s="98"/>
      <c r="N738" s="98"/>
      <c r="O738" s="98"/>
      <c r="P738" s="100"/>
    </row>
    <row r="739" spans="2:16" x14ac:dyDescent="0.3">
      <c r="B739" s="108">
        <v>733</v>
      </c>
      <c r="C739" s="104"/>
      <c r="D739" s="105"/>
      <c r="E739" s="105"/>
      <c r="F739" s="105"/>
      <c r="G739" s="105"/>
      <c r="H739" s="194"/>
      <c r="I739" s="195"/>
      <c r="J739" s="195"/>
      <c r="K739" s="97"/>
      <c r="L739" s="98"/>
      <c r="M739" s="98"/>
      <c r="N739" s="98"/>
      <c r="O739" s="98"/>
      <c r="P739" s="100"/>
    </row>
    <row r="740" spans="2:16" x14ac:dyDescent="0.3">
      <c r="B740" s="108">
        <v>734</v>
      </c>
      <c r="C740" s="104"/>
      <c r="D740" s="105"/>
      <c r="E740" s="105"/>
      <c r="F740" s="105"/>
      <c r="G740" s="105"/>
      <c r="H740" s="194"/>
      <c r="I740" s="195"/>
      <c r="J740" s="195"/>
      <c r="K740" s="97"/>
      <c r="L740" s="98"/>
      <c r="M740" s="98"/>
      <c r="N740" s="98"/>
      <c r="O740" s="98"/>
      <c r="P740" s="100"/>
    </row>
    <row r="741" spans="2:16" x14ac:dyDescent="0.3">
      <c r="B741" s="108">
        <v>735</v>
      </c>
      <c r="C741" s="104"/>
      <c r="D741" s="105"/>
      <c r="E741" s="105"/>
      <c r="F741" s="105"/>
      <c r="G741" s="105"/>
      <c r="H741" s="194"/>
      <c r="I741" s="195"/>
      <c r="J741" s="195"/>
      <c r="K741" s="97"/>
      <c r="L741" s="98"/>
      <c r="M741" s="98"/>
      <c r="N741" s="98"/>
      <c r="O741" s="98"/>
      <c r="P741" s="100"/>
    </row>
    <row r="742" spans="2:16" x14ac:dyDescent="0.3">
      <c r="B742" s="108">
        <v>736</v>
      </c>
      <c r="C742" s="104"/>
      <c r="D742" s="105"/>
      <c r="E742" s="105"/>
      <c r="F742" s="105"/>
      <c r="G742" s="105"/>
      <c r="H742" s="194"/>
      <c r="I742" s="195"/>
      <c r="J742" s="195"/>
      <c r="K742" s="97"/>
      <c r="L742" s="98"/>
      <c r="M742" s="98"/>
      <c r="N742" s="98"/>
      <c r="O742" s="98"/>
      <c r="P742" s="100"/>
    </row>
    <row r="743" spans="2:16" x14ac:dyDescent="0.3">
      <c r="B743" s="108">
        <v>737</v>
      </c>
      <c r="C743" s="104"/>
      <c r="D743" s="105"/>
      <c r="E743" s="105"/>
      <c r="F743" s="105"/>
      <c r="G743" s="105"/>
      <c r="H743" s="194"/>
      <c r="I743" s="195"/>
      <c r="J743" s="195"/>
      <c r="K743" s="97"/>
      <c r="L743" s="98"/>
      <c r="M743" s="98"/>
      <c r="N743" s="98"/>
      <c r="O743" s="98"/>
      <c r="P743" s="100"/>
    </row>
    <row r="744" spans="2:16" x14ac:dyDescent="0.3">
      <c r="B744" s="108">
        <v>738</v>
      </c>
      <c r="C744" s="104"/>
      <c r="D744" s="105"/>
      <c r="E744" s="105"/>
      <c r="F744" s="105"/>
      <c r="G744" s="105"/>
      <c r="H744" s="194"/>
      <c r="I744" s="195"/>
      <c r="J744" s="195"/>
      <c r="K744" s="97"/>
      <c r="L744" s="98"/>
      <c r="M744" s="98"/>
      <c r="N744" s="98"/>
      <c r="O744" s="98"/>
      <c r="P744" s="100"/>
    </row>
    <row r="745" spans="2:16" x14ac:dyDescent="0.3">
      <c r="B745" s="108">
        <v>739</v>
      </c>
      <c r="C745" s="104"/>
      <c r="D745" s="105"/>
      <c r="E745" s="105"/>
      <c r="F745" s="105"/>
      <c r="G745" s="105"/>
      <c r="H745" s="194"/>
      <c r="I745" s="195"/>
      <c r="J745" s="195"/>
      <c r="K745" s="97"/>
      <c r="L745" s="98"/>
      <c r="M745" s="98"/>
      <c r="N745" s="98"/>
      <c r="O745" s="98"/>
      <c r="P745" s="100"/>
    </row>
    <row r="746" spans="2:16" x14ac:dyDescent="0.3">
      <c r="B746" s="108">
        <v>740</v>
      </c>
      <c r="C746" s="104"/>
      <c r="D746" s="105"/>
      <c r="E746" s="105"/>
      <c r="F746" s="105"/>
      <c r="G746" s="105"/>
      <c r="H746" s="194"/>
      <c r="I746" s="195"/>
      <c r="J746" s="195"/>
      <c r="K746" s="97"/>
      <c r="L746" s="98"/>
      <c r="M746" s="98"/>
      <c r="N746" s="98"/>
      <c r="O746" s="98"/>
      <c r="P746" s="100"/>
    </row>
    <row r="747" spans="2:16" x14ac:dyDescent="0.3">
      <c r="B747" s="108">
        <v>741</v>
      </c>
      <c r="C747" s="104"/>
      <c r="D747" s="105"/>
      <c r="E747" s="105"/>
      <c r="F747" s="105"/>
      <c r="G747" s="105"/>
      <c r="H747" s="194"/>
      <c r="I747" s="195"/>
      <c r="J747" s="195"/>
      <c r="K747" s="97"/>
      <c r="L747" s="98"/>
      <c r="M747" s="98"/>
      <c r="N747" s="98"/>
      <c r="O747" s="98"/>
      <c r="P747" s="100"/>
    </row>
    <row r="748" spans="2:16" x14ac:dyDescent="0.3">
      <c r="B748" s="108">
        <v>742</v>
      </c>
      <c r="C748" s="104"/>
      <c r="D748" s="105"/>
      <c r="E748" s="105"/>
      <c r="F748" s="105"/>
      <c r="G748" s="105"/>
      <c r="H748" s="194"/>
      <c r="I748" s="195"/>
      <c r="J748" s="195"/>
      <c r="K748" s="97"/>
      <c r="L748" s="98"/>
      <c r="M748" s="98"/>
      <c r="N748" s="98"/>
      <c r="O748" s="98"/>
      <c r="P748" s="100"/>
    </row>
    <row r="749" spans="2:16" x14ac:dyDescent="0.3">
      <c r="B749" s="108">
        <v>743</v>
      </c>
      <c r="C749" s="104"/>
      <c r="D749" s="105"/>
      <c r="E749" s="105"/>
      <c r="F749" s="105"/>
      <c r="G749" s="105"/>
      <c r="H749" s="194"/>
      <c r="I749" s="195"/>
      <c r="J749" s="195"/>
      <c r="K749" s="97"/>
      <c r="L749" s="98"/>
      <c r="M749" s="98"/>
      <c r="N749" s="98"/>
      <c r="O749" s="98"/>
      <c r="P749" s="100"/>
    </row>
    <row r="750" spans="2:16" x14ac:dyDescent="0.3">
      <c r="B750" s="108">
        <v>744</v>
      </c>
      <c r="C750" s="104"/>
      <c r="D750" s="105"/>
      <c r="E750" s="105"/>
      <c r="F750" s="105"/>
      <c r="G750" s="105"/>
      <c r="H750" s="194"/>
      <c r="I750" s="195"/>
      <c r="J750" s="195"/>
      <c r="K750" s="97"/>
      <c r="L750" s="98"/>
      <c r="M750" s="98"/>
      <c r="N750" s="98"/>
      <c r="O750" s="98"/>
      <c r="P750" s="100"/>
    </row>
    <row r="751" spans="2:16" x14ac:dyDescent="0.3">
      <c r="B751" s="108">
        <v>745</v>
      </c>
      <c r="C751" s="104"/>
      <c r="D751" s="105"/>
      <c r="E751" s="105"/>
      <c r="F751" s="105"/>
      <c r="G751" s="105"/>
      <c r="H751" s="194"/>
      <c r="I751" s="195"/>
      <c r="J751" s="195"/>
      <c r="K751" s="97"/>
      <c r="L751" s="98"/>
      <c r="M751" s="98"/>
      <c r="N751" s="98"/>
      <c r="O751" s="98"/>
      <c r="P751" s="100"/>
    </row>
    <row r="752" spans="2:16" x14ac:dyDescent="0.3">
      <c r="B752" s="108">
        <v>746</v>
      </c>
      <c r="C752" s="104"/>
      <c r="D752" s="105"/>
      <c r="E752" s="105"/>
      <c r="F752" s="105"/>
      <c r="G752" s="105"/>
      <c r="H752" s="194"/>
      <c r="I752" s="195"/>
      <c r="J752" s="195"/>
      <c r="K752" s="97"/>
      <c r="L752" s="98"/>
      <c r="M752" s="98"/>
      <c r="N752" s="98"/>
      <c r="O752" s="98"/>
      <c r="P752" s="100"/>
    </row>
    <row r="753" spans="2:16" x14ac:dyDescent="0.3">
      <c r="B753" s="108">
        <v>747</v>
      </c>
      <c r="C753" s="104"/>
      <c r="D753" s="105"/>
      <c r="E753" s="105"/>
      <c r="F753" s="105"/>
      <c r="G753" s="105"/>
      <c r="H753" s="194"/>
      <c r="I753" s="195"/>
      <c r="J753" s="195"/>
      <c r="K753" s="97"/>
      <c r="L753" s="98"/>
      <c r="M753" s="98"/>
      <c r="N753" s="98"/>
      <c r="O753" s="98"/>
      <c r="P753" s="100"/>
    </row>
    <row r="754" spans="2:16" x14ac:dyDescent="0.3">
      <c r="B754" s="108">
        <v>748</v>
      </c>
      <c r="C754" s="104"/>
      <c r="D754" s="105"/>
      <c r="E754" s="105"/>
      <c r="F754" s="105"/>
      <c r="G754" s="105"/>
      <c r="H754" s="194"/>
      <c r="I754" s="195"/>
      <c r="J754" s="195"/>
      <c r="K754" s="97"/>
      <c r="L754" s="98"/>
      <c r="M754" s="98"/>
      <c r="N754" s="98"/>
      <c r="O754" s="98"/>
      <c r="P754" s="100"/>
    </row>
    <row r="755" spans="2:16" x14ac:dyDescent="0.3">
      <c r="B755" s="108">
        <v>749</v>
      </c>
      <c r="C755" s="104"/>
      <c r="D755" s="105"/>
      <c r="E755" s="105"/>
      <c r="F755" s="105"/>
      <c r="G755" s="105"/>
      <c r="H755" s="194"/>
      <c r="I755" s="195"/>
      <c r="J755" s="195"/>
      <c r="K755" s="97"/>
      <c r="L755" s="98"/>
      <c r="M755" s="98"/>
      <c r="N755" s="98"/>
      <c r="O755" s="98"/>
      <c r="P755" s="100"/>
    </row>
    <row r="756" spans="2:16" x14ac:dyDescent="0.3">
      <c r="B756" s="108">
        <v>750</v>
      </c>
      <c r="C756" s="104"/>
      <c r="D756" s="105"/>
      <c r="E756" s="105"/>
      <c r="F756" s="105"/>
      <c r="G756" s="105"/>
      <c r="H756" s="194"/>
      <c r="I756" s="195"/>
      <c r="J756" s="195"/>
      <c r="K756" s="97"/>
      <c r="L756" s="98"/>
      <c r="M756" s="98"/>
      <c r="N756" s="98"/>
      <c r="O756" s="98"/>
      <c r="P756" s="100"/>
    </row>
    <row r="757" spans="2:16" x14ac:dyDescent="0.3">
      <c r="B757" s="108">
        <v>751</v>
      </c>
      <c r="C757" s="104"/>
      <c r="D757" s="105"/>
      <c r="E757" s="105"/>
      <c r="F757" s="105"/>
      <c r="G757" s="105"/>
      <c r="H757" s="194"/>
      <c r="I757" s="195"/>
      <c r="J757" s="195"/>
      <c r="K757" s="97"/>
      <c r="L757" s="98"/>
      <c r="M757" s="98"/>
      <c r="N757" s="98"/>
      <c r="O757" s="98"/>
      <c r="P757" s="100"/>
    </row>
    <row r="758" spans="2:16" x14ac:dyDescent="0.3">
      <c r="B758" s="108">
        <v>752</v>
      </c>
      <c r="C758" s="104"/>
      <c r="D758" s="105"/>
      <c r="E758" s="105"/>
      <c r="F758" s="105"/>
      <c r="G758" s="105"/>
      <c r="H758" s="194"/>
      <c r="I758" s="195"/>
      <c r="J758" s="195"/>
      <c r="K758" s="97"/>
      <c r="L758" s="98"/>
      <c r="M758" s="98"/>
      <c r="N758" s="98"/>
      <c r="O758" s="98"/>
      <c r="P758" s="100"/>
    </row>
    <row r="759" spans="2:16" x14ac:dyDescent="0.3">
      <c r="B759" s="108">
        <v>753</v>
      </c>
      <c r="C759" s="104"/>
      <c r="D759" s="105"/>
      <c r="E759" s="105"/>
      <c r="F759" s="105"/>
      <c r="G759" s="105"/>
      <c r="H759" s="194"/>
      <c r="I759" s="195"/>
      <c r="J759" s="195"/>
      <c r="K759" s="97"/>
      <c r="L759" s="98"/>
      <c r="M759" s="98"/>
      <c r="N759" s="98"/>
      <c r="O759" s="98"/>
      <c r="P759" s="100"/>
    </row>
    <row r="760" spans="2:16" x14ac:dyDescent="0.3">
      <c r="B760" s="108">
        <v>754</v>
      </c>
      <c r="C760" s="104"/>
      <c r="D760" s="105"/>
      <c r="E760" s="105"/>
      <c r="F760" s="105"/>
      <c r="G760" s="105"/>
      <c r="H760" s="194"/>
      <c r="I760" s="195"/>
      <c r="J760" s="195"/>
      <c r="K760" s="97"/>
      <c r="L760" s="98"/>
      <c r="M760" s="98"/>
      <c r="N760" s="98"/>
      <c r="O760" s="98"/>
      <c r="P760" s="100"/>
    </row>
    <row r="761" spans="2:16" x14ac:dyDescent="0.3">
      <c r="B761" s="108">
        <v>755</v>
      </c>
      <c r="C761" s="104"/>
      <c r="D761" s="105"/>
      <c r="E761" s="105"/>
      <c r="F761" s="105"/>
      <c r="G761" s="105"/>
      <c r="H761" s="194"/>
      <c r="I761" s="195"/>
      <c r="J761" s="195"/>
      <c r="K761" s="97"/>
      <c r="L761" s="98"/>
      <c r="M761" s="98"/>
      <c r="N761" s="98"/>
      <c r="O761" s="98"/>
      <c r="P761" s="100"/>
    </row>
    <row r="762" spans="2:16" x14ac:dyDescent="0.3">
      <c r="B762" s="108">
        <v>756</v>
      </c>
      <c r="C762" s="104"/>
      <c r="D762" s="105"/>
      <c r="E762" s="105"/>
      <c r="F762" s="105"/>
      <c r="G762" s="105"/>
      <c r="H762" s="194"/>
      <c r="I762" s="195"/>
      <c r="J762" s="195"/>
      <c r="K762" s="97"/>
      <c r="L762" s="98"/>
      <c r="M762" s="98"/>
      <c r="N762" s="98"/>
      <c r="O762" s="98"/>
      <c r="P762" s="100"/>
    </row>
    <row r="763" spans="2:16" x14ac:dyDescent="0.3">
      <c r="B763" s="108">
        <v>757</v>
      </c>
      <c r="C763" s="104"/>
      <c r="D763" s="105"/>
      <c r="E763" s="105"/>
      <c r="F763" s="105"/>
      <c r="G763" s="105"/>
      <c r="H763" s="194"/>
      <c r="I763" s="195"/>
      <c r="J763" s="195"/>
      <c r="K763" s="97"/>
      <c r="L763" s="98"/>
      <c r="M763" s="98"/>
      <c r="N763" s="98"/>
      <c r="O763" s="98"/>
      <c r="P763" s="100"/>
    </row>
    <row r="764" spans="2:16" x14ac:dyDescent="0.3">
      <c r="B764" s="108">
        <v>758</v>
      </c>
      <c r="C764" s="104"/>
      <c r="D764" s="105"/>
      <c r="E764" s="105"/>
      <c r="F764" s="105"/>
      <c r="G764" s="105"/>
      <c r="H764" s="194"/>
      <c r="I764" s="195"/>
      <c r="J764" s="195"/>
      <c r="K764" s="97"/>
      <c r="L764" s="98"/>
      <c r="M764" s="98"/>
      <c r="N764" s="98"/>
      <c r="O764" s="98"/>
      <c r="P764" s="100"/>
    </row>
    <row r="765" spans="2:16" x14ac:dyDescent="0.3">
      <c r="B765" s="108">
        <v>759</v>
      </c>
      <c r="C765" s="104"/>
      <c r="D765" s="105"/>
      <c r="E765" s="105"/>
      <c r="F765" s="105"/>
      <c r="G765" s="105"/>
      <c r="H765" s="194"/>
      <c r="I765" s="195"/>
      <c r="J765" s="195"/>
      <c r="K765" s="97"/>
      <c r="L765" s="98"/>
      <c r="M765" s="98"/>
      <c r="N765" s="98"/>
      <c r="O765" s="98"/>
      <c r="P765" s="100"/>
    </row>
    <row r="766" spans="2:16" x14ac:dyDescent="0.3">
      <c r="B766" s="108">
        <v>760</v>
      </c>
      <c r="C766" s="104"/>
      <c r="D766" s="105"/>
      <c r="E766" s="105"/>
      <c r="F766" s="105"/>
      <c r="G766" s="105"/>
      <c r="H766" s="194"/>
      <c r="I766" s="195"/>
      <c r="J766" s="195"/>
      <c r="K766" s="97"/>
      <c r="L766" s="98"/>
      <c r="M766" s="98"/>
      <c r="N766" s="98"/>
      <c r="O766" s="98"/>
      <c r="P766" s="100"/>
    </row>
    <row r="767" spans="2:16" x14ac:dyDescent="0.3">
      <c r="B767" s="108">
        <v>761</v>
      </c>
      <c r="C767" s="104"/>
      <c r="D767" s="105"/>
      <c r="E767" s="105"/>
      <c r="F767" s="105"/>
      <c r="G767" s="105"/>
      <c r="H767" s="194"/>
      <c r="I767" s="195"/>
      <c r="J767" s="195"/>
      <c r="K767" s="97"/>
      <c r="L767" s="98"/>
      <c r="M767" s="98"/>
      <c r="N767" s="98"/>
      <c r="O767" s="98"/>
      <c r="P767" s="100"/>
    </row>
    <row r="768" spans="2:16" x14ac:dyDescent="0.3">
      <c r="B768" s="108">
        <v>762</v>
      </c>
      <c r="C768" s="104"/>
      <c r="D768" s="105"/>
      <c r="E768" s="105"/>
      <c r="F768" s="105"/>
      <c r="G768" s="105"/>
      <c r="H768" s="194"/>
      <c r="I768" s="195"/>
      <c r="J768" s="195"/>
      <c r="K768" s="97"/>
      <c r="L768" s="98"/>
      <c r="M768" s="98"/>
      <c r="N768" s="98"/>
      <c r="O768" s="98"/>
      <c r="P768" s="100"/>
    </row>
    <row r="769" spans="2:16" x14ac:dyDescent="0.3">
      <c r="B769" s="108">
        <v>763</v>
      </c>
      <c r="C769" s="104"/>
      <c r="D769" s="105"/>
      <c r="E769" s="105"/>
      <c r="F769" s="105"/>
      <c r="G769" s="105"/>
      <c r="H769" s="194"/>
      <c r="I769" s="195"/>
      <c r="J769" s="195"/>
      <c r="K769" s="97"/>
      <c r="L769" s="98"/>
      <c r="M769" s="98"/>
      <c r="N769" s="98"/>
      <c r="O769" s="98"/>
      <c r="P769" s="100"/>
    </row>
    <row r="770" spans="2:16" x14ac:dyDescent="0.3">
      <c r="B770" s="108">
        <v>764</v>
      </c>
      <c r="C770" s="104"/>
      <c r="D770" s="105"/>
      <c r="E770" s="105"/>
      <c r="F770" s="105"/>
      <c r="G770" s="105"/>
      <c r="H770" s="194"/>
      <c r="I770" s="195"/>
      <c r="J770" s="195"/>
      <c r="K770" s="97"/>
      <c r="L770" s="98"/>
      <c r="M770" s="98"/>
      <c r="N770" s="98"/>
      <c r="O770" s="98"/>
      <c r="P770" s="100"/>
    </row>
    <row r="771" spans="2:16" x14ac:dyDescent="0.3">
      <c r="B771" s="108">
        <v>765</v>
      </c>
      <c r="C771" s="104"/>
      <c r="D771" s="105"/>
      <c r="E771" s="105"/>
      <c r="F771" s="105"/>
      <c r="G771" s="105"/>
      <c r="H771" s="194"/>
      <c r="I771" s="195"/>
      <c r="J771" s="195"/>
      <c r="K771" s="97"/>
      <c r="L771" s="98"/>
      <c r="M771" s="98"/>
      <c r="N771" s="98"/>
      <c r="O771" s="98"/>
      <c r="P771" s="100"/>
    </row>
    <row r="772" spans="2:16" x14ac:dyDescent="0.3">
      <c r="B772" s="108">
        <v>766</v>
      </c>
      <c r="C772" s="104"/>
      <c r="D772" s="105"/>
      <c r="E772" s="105"/>
      <c r="F772" s="105"/>
      <c r="G772" s="105"/>
      <c r="H772" s="194"/>
      <c r="I772" s="195"/>
      <c r="J772" s="195"/>
      <c r="K772" s="97"/>
      <c r="L772" s="98"/>
      <c r="M772" s="98"/>
      <c r="N772" s="98"/>
      <c r="O772" s="98"/>
      <c r="P772" s="100"/>
    </row>
    <row r="773" spans="2:16" x14ac:dyDescent="0.3">
      <c r="B773" s="108">
        <v>767</v>
      </c>
      <c r="C773" s="104"/>
      <c r="D773" s="105"/>
      <c r="E773" s="105"/>
      <c r="F773" s="105"/>
      <c r="G773" s="105"/>
      <c r="H773" s="194"/>
      <c r="I773" s="195"/>
      <c r="J773" s="195"/>
      <c r="K773" s="97"/>
      <c r="L773" s="98"/>
      <c r="M773" s="98"/>
      <c r="N773" s="98"/>
      <c r="O773" s="98"/>
      <c r="P773" s="100"/>
    </row>
    <row r="774" spans="2:16" x14ac:dyDescent="0.3">
      <c r="B774" s="108">
        <v>768</v>
      </c>
      <c r="C774" s="104"/>
      <c r="D774" s="105"/>
      <c r="E774" s="105"/>
      <c r="F774" s="105"/>
      <c r="G774" s="105"/>
      <c r="H774" s="194"/>
      <c r="I774" s="195"/>
      <c r="J774" s="195"/>
      <c r="K774" s="97"/>
      <c r="L774" s="98"/>
      <c r="M774" s="98"/>
      <c r="N774" s="98"/>
      <c r="O774" s="98"/>
      <c r="P774" s="100"/>
    </row>
    <row r="775" spans="2:16" x14ac:dyDescent="0.3">
      <c r="B775" s="108">
        <v>769</v>
      </c>
      <c r="C775" s="104"/>
      <c r="D775" s="105"/>
      <c r="E775" s="105"/>
      <c r="F775" s="105"/>
      <c r="G775" s="105"/>
      <c r="H775" s="194"/>
      <c r="I775" s="195"/>
      <c r="J775" s="195"/>
      <c r="K775" s="97"/>
      <c r="L775" s="98"/>
      <c r="M775" s="98"/>
      <c r="N775" s="98"/>
      <c r="O775" s="98"/>
      <c r="P775" s="100"/>
    </row>
    <row r="776" spans="2:16" x14ac:dyDescent="0.3">
      <c r="B776" s="108">
        <v>770</v>
      </c>
      <c r="C776" s="104"/>
      <c r="D776" s="105"/>
      <c r="E776" s="105"/>
      <c r="F776" s="105"/>
      <c r="G776" s="105"/>
      <c r="H776" s="194"/>
      <c r="I776" s="195"/>
      <c r="J776" s="195"/>
      <c r="K776" s="97"/>
      <c r="L776" s="98"/>
      <c r="M776" s="98"/>
      <c r="N776" s="98"/>
      <c r="O776" s="98"/>
      <c r="P776" s="100"/>
    </row>
    <row r="777" spans="2:16" x14ac:dyDescent="0.3">
      <c r="B777" s="108">
        <v>771</v>
      </c>
      <c r="C777" s="104"/>
      <c r="D777" s="105"/>
      <c r="E777" s="105"/>
      <c r="F777" s="105"/>
      <c r="G777" s="105"/>
      <c r="H777" s="194"/>
      <c r="I777" s="195"/>
      <c r="J777" s="195"/>
      <c r="K777" s="97"/>
      <c r="L777" s="98"/>
      <c r="M777" s="98"/>
      <c r="N777" s="98"/>
      <c r="O777" s="98"/>
      <c r="P777" s="100"/>
    </row>
    <row r="778" spans="2:16" x14ac:dyDescent="0.3">
      <c r="B778" s="108">
        <v>772</v>
      </c>
      <c r="C778" s="104"/>
      <c r="D778" s="105"/>
      <c r="E778" s="105"/>
      <c r="F778" s="105"/>
      <c r="G778" s="105"/>
      <c r="H778" s="194"/>
      <c r="I778" s="195"/>
      <c r="J778" s="195"/>
      <c r="K778" s="97"/>
      <c r="L778" s="98"/>
      <c r="M778" s="98"/>
      <c r="N778" s="98"/>
      <c r="O778" s="98"/>
      <c r="P778" s="100"/>
    </row>
    <row r="779" spans="2:16" x14ac:dyDescent="0.3">
      <c r="B779" s="108">
        <v>773</v>
      </c>
      <c r="C779" s="104"/>
      <c r="D779" s="105"/>
      <c r="E779" s="105"/>
      <c r="F779" s="105"/>
      <c r="G779" s="105"/>
      <c r="H779" s="194"/>
      <c r="I779" s="195"/>
      <c r="J779" s="195"/>
      <c r="K779" s="97"/>
      <c r="L779" s="98"/>
      <c r="M779" s="98"/>
      <c r="N779" s="98"/>
      <c r="O779" s="98"/>
      <c r="P779" s="100"/>
    </row>
    <row r="780" spans="2:16" x14ac:dyDescent="0.3">
      <c r="B780" s="108">
        <v>774</v>
      </c>
      <c r="C780" s="104"/>
      <c r="D780" s="105"/>
      <c r="E780" s="105"/>
      <c r="F780" s="105"/>
      <c r="G780" s="105"/>
      <c r="H780" s="194"/>
      <c r="I780" s="195"/>
      <c r="J780" s="195"/>
      <c r="K780" s="97"/>
      <c r="L780" s="98"/>
      <c r="M780" s="98"/>
      <c r="N780" s="98"/>
      <c r="O780" s="98"/>
      <c r="P780" s="100"/>
    </row>
    <row r="781" spans="2:16" x14ac:dyDescent="0.3">
      <c r="B781" s="108">
        <v>775</v>
      </c>
      <c r="C781" s="104"/>
      <c r="D781" s="105"/>
      <c r="E781" s="105"/>
      <c r="F781" s="105"/>
      <c r="G781" s="105"/>
      <c r="H781" s="194"/>
      <c r="I781" s="195"/>
      <c r="J781" s="195"/>
      <c r="K781" s="97"/>
      <c r="L781" s="98"/>
      <c r="M781" s="98"/>
      <c r="N781" s="98"/>
      <c r="O781" s="98"/>
      <c r="P781" s="100"/>
    </row>
    <row r="782" spans="2:16" x14ac:dyDescent="0.3">
      <c r="B782" s="108">
        <v>776</v>
      </c>
      <c r="C782" s="104"/>
      <c r="D782" s="105"/>
      <c r="E782" s="105"/>
      <c r="F782" s="105"/>
      <c r="G782" s="105"/>
      <c r="H782" s="194"/>
      <c r="I782" s="195"/>
      <c r="J782" s="195"/>
      <c r="K782" s="97"/>
      <c r="L782" s="98"/>
      <c r="M782" s="98"/>
      <c r="N782" s="98"/>
      <c r="O782" s="98"/>
      <c r="P782" s="100"/>
    </row>
    <row r="783" spans="2:16" x14ac:dyDescent="0.3">
      <c r="B783" s="108">
        <v>777</v>
      </c>
      <c r="C783" s="104"/>
      <c r="D783" s="105"/>
      <c r="E783" s="105"/>
      <c r="F783" s="105"/>
      <c r="G783" s="105"/>
      <c r="H783" s="194"/>
      <c r="I783" s="195"/>
      <c r="J783" s="195"/>
      <c r="K783" s="97"/>
      <c r="L783" s="98"/>
      <c r="M783" s="98"/>
      <c r="N783" s="98"/>
      <c r="O783" s="98"/>
      <c r="P783" s="100"/>
    </row>
    <row r="784" spans="2:16" x14ac:dyDescent="0.3">
      <c r="B784" s="108">
        <v>778</v>
      </c>
      <c r="C784" s="104"/>
      <c r="D784" s="105"/>
      <c r="E784" s="105"/>
      <c r="F784" s="105"/>
      <c r="G784" s="105"/>
      <c r="H784" s="194"/>
      <c r="I784" s="195"/>
      <c r="J784" s="195"/>
      <c r="K784" s="97"/>
      <c r="L784" s="98"/>
      <c r="M784" s="98"/>
      <c r="N784" s="98"/>
      <c r="O784" s="98"/>
      <c r="P784" s="100"/>
    </row>
    <row r="785" spans="2:16" x14ac:dyDescent="0.3">
      <c r="B785" s="108">
        <v>779</v>
      </c>
      <c r="C785" s="104"/>
      <c r="D785" s="105"/>
      <c r="E785" s="105"/>
      <c r="F785" s="105"/>
      <c r="G785" s="105"/>
      <c r="H785" s="194"/>
      <c r="I785" s="195"/>
      <c r="J785" s="195"/>
      <c r="K785" s="97"/>
      <c r="L785" s="98"/>
      <c r="M785" s="98"/>
      <c r="N785" s="98"/>
      <c r="O785" s="98"/>
      <c r="P785" s="100"/>
    </row>
    <row r="786" spans="2:16" x14ac:dyDescent="0.3">
      <c r="B786" s="108">
        <v>780</v>
      </c>
      <c r="C786" s="104"/>
      <c r="D786" s="105"/>
      <c r="E786" s="105"/>
      <c r="F786" s="105"/>
      <c r="G786" s="105"/>
      <c r="H786" s="194"/>
      <c r="I786" s="195"/>
      <c r="J786" s="195"/>
      <c r="K786" s="97"/>
      <c r="L786" s="98"/>
      <c r="M786" s="98"/>
      <c r="N786" s="98"/>
      <c r="O786" s="98"/>
      <c r="P786" s="100"/>
    </row>
    <row r="787" spans="2:16" x14ac:dyDescent="0.3">
      <c r="B787" s="108">
        <v>781</v>
      </c>
      <c r="C787" s="104"/>
      <c r="D787" s="105"/>
      <c r="E787" s="105"/>
      <c r="F787" s="105"/>
      <c r="G787" s="105"/>
      <c r="H787" s="194"/>
      <c r="I787" s="195"/>
      <c r="J787" s="195"/>
      <c r="K787" s="97"/>
      <c r="L787" s="98"/>
      <c r="M787" s="98"/>
      <c r="N787" s="98"/>
      <c r="O787" s="98"/>
      <c r="P787" s="100"/>
    </row>
    <row r="788" spans="2:16" x14ac:dyDescent="0.3">
      <c r="B788" s="108">
        <v>782</v>
      </c>
      <c r="C788" s="104"/>
      <c r="D788" s="105"/>
      <c r="E788" s="105"/>
      <c r="F788" s="105"/>
      <c r="G788" s="105"/>
      <c r="H788" s="194"/>
      <c r="I788" s="195"/>
      <c r="J788" s="195"/>
      <c r="K788" s="97"/>
      <c r="L788" s="98"/>
      <c r="M788" s="98"/>
      <c r="N788" s="98"/>
      <c r="O788" s="98"/>
      <c r="P788" s="100"/>
    </row>
    <row r="789" spans="2:16" x14ac:dyDescent="0.3">
      <c r="B789" s="108">
        <v>783</v>
      </c>
      <c r="C789" s="104"/>
      <c r="D789" s="105"/>
      <c r="E789" s="105"/>
      <c r="F789" s="105"/>
      <c r="G789" s="105"/>
      <c r="H789" s="194"/>
      <c r="I789" s="195"/>
      <c r="J789" s="195"/>
      <c r="K789" s="97"/>
      <c r="L789" s="98"/>
      <c r="M789" s="98"/>
      <c r="N789" s="98"/>
      <c r="O789" s="98"/>
      <c r="P789" s="100"/>
    </row>
    <row r="790" spans="2:16" x14ac:dyDescent="0.3">
      <c r="B790" s="108">
        <v>784</v>
      </c>
      <c r="C790" s="104"/>
      <c r="D790" s="105"/>
      <c r="E790" s="105"/>
      <c r="F790" s="105"/>
      <c r="G790" s="105"/>
      <c r="H790" s="194"/>
      <c r="I790" s="195"/>
      <c r="J790" s="195"/>
      <c r="K790" s="97"/>
      <c r="L790" s="98"/>
      <c r="M790" s="98"/>
      <c r="N790" s="98"/>
      <c r="O790" s="98"/>
      <c r="P790" s="100"/>
    </row>
    <row r="791" spans="2:16" x14ac:dyDescent="0.3">
      <c r="B791" s="108">
        <v>785</v>
      </c>
      <c r="C791" s="104"/>
      <c r="D791" s="105"/>
      <c r="E791" s="105"/>
      <c r="F791" s="105"/>
      <c r="G791" s="105"/>
      <c r="H791" s="194"/>
      <c r="I791" s="195"/>
      <c r="J791" s="195"/>
      <c r="K791" s="97"/>
      <c r="L791" s="98"/>
      <c r="M791" s="98"/>
      <c r="N791" s="98"/>
      <c r="O791" s="98"/>
      <c r="P791" s="100"/>
    </row>
    <row r="792" spans="2:16" x14ac:dyDescent="0.3">
      <c r="B792" s="108">
        <v>786</v>
      </c>
      <c r="C792" s="104"/>
      <c r="D792" s="105"/>
      <c r="E792" s="105"/>
      <c r="F792" s="105"/>
      <c r="G792" s="105"/>
      <c r="H792" s="194"/>
      <c r="I792" s="195"/>
      <c r="J792" s="195"/>
      <c r="K792" s="97"/>
      <c r="L792" s="98"/>
      <c r="M792" s="98"/>
      <c r="N792" s="98"/>
      <c r="O792" s="98"/>
      <c r="P792" s="100"/>
    </row>
    <row r="793" spans="2:16" x14ac:dyDescent="0.3">
      <c r="B793" s="108">
        <v>787</v>
      </c>
      <c r="C793" s="104"/>
      <c r="D793" s="105"/>
      <c r="E793" s="105"/>
      <c r="F793" s="105"/>
      <c r="G793" s="105"/>
      <c r="H793" s="194"/>
      <c r="I793" s="195"/>
      <c r="J793" s="195"/>
      <c r="K793" s="97"/>
      <c r="L793" s="98"/>
      <c r="M793" s="98"/>
      <c r="N793" s="98"/>
      <c r="O793" s="98"/>
      <c r="P793" s="100"/>
    </row>
    <row r="794" spans="2:16" x14ac:dyDescent="0.3">
      <c r="B794" s="108">
        <v>788</v>
      </c>
      <c r="C794" s="104"/>
      <c r="D794" s="105"/>
      <c r="E794" s="105"/>
      <c r="F794" s="105"/>
      <c r="G794" s="105"/>
      <c r="H794" s="194"/>
      <c r="I794" s="195"/>
      <c r="J794" s="195"/>
      <c r="K794" s="97"/>
      <c r="L794" s="98"/>
      <c r="M794" s="98"/>
      <c r="N794" s="98"/>
      <c r="O794" s="98"/>
      <c r="P794" s="100"/>
    </row>
    <row r="795" spans="2:16" x14ac:dyDescent="0.3">
      <c r="B795" s="108">
        <v>789</v>
      </c>
      <c r="C795" s="104"/>
      <c r="D795" s="105"/>
      <c r="E795" s="105"/>
      <c r="F795" s="105"/>
      <c r="G795" s="105"/>
      <c r="H795" s="194"/>
      <c r="I795" s="195"/>
      <c r="J795" s="195"/>
      <c r="K795" s="97"/>
      <c r="L795" s="98"/>
      <c r="M795" s="98"/>
      <c r="N795" s="98"/>
      <c r="O795" s="98"/>
      <c r="P795" s="100"/>
    </row>
    <row r="796" spans="2:16" x14ac:dyDescent="0.3">
      <c r="B796" s="108">
        <v>790</v>
      </c>
      <c r="C796" s="104"/>
      <c r="D796" s="105"/>
      <c r="E796" s="105"/>
      <c r="F796" s="105"/>
      <c r="G796" s="105"/>
      <c r="H796" s="194"/>
      <c r="I796" s="195"/>
      <c r="J796" s="195"/>
      <c r="K796" s="97"/>
      <c r="L796" s="98"/>
      <c r="M796" s="98"/>
      <c r="N796" s="98"/>
      <c r="O796" s="98"/>
      <c r="P796" s="100"/>
    </row>
    <row r="797" spans="2:16" x14ac:dyDescent="0.3">
      <c r="B797" s="108">
        <v>791</v>
      </c>
      <c r="C797" s="104"/>
      <c r="D797" s="105"/>
      <c r="E797" s="105"/>
      <c r="F797" s="105"/>
      <c r="G797" s="105"/>
      <c r="H797" s="194"/>
      <c r="I797" s="195"/>
      <c r="J797" s="195"/>
      <c r="K797" s="97"/>
      <c r="L797" s="98"/>
      <c r="M797" s="98"/>
      <c r="N797" s="98"/>
      <c r="O797" s="98"/>
      <c r="P797" s="100"/>
    </row>
    <row r="798" spans="2:16" x14ac:dyDescent="0.3">
      <c r="B798" s="108">
        <v>792</v>
      </c>
      <c r="C798" s="104"/>
      <c r="D798" s="105"/>
      <c r="E798" s="105"/>
      <c r="F798" s="105"/>
      <c r="G798" s="105"/>
      <c r="H798" s="194"/>
      <c r="I798" s="195"/>
      <c r="J798" s="195"/>
      <c r="K798" s="97"/>
      <c r="L798" s="98"/>
      <c r="M798" s="98"/>
      <c r="N798" s="98"/>
      <c r="O798" s="98"/>
      <c r="P798" s="100"/>
    </row>
    <row r="799" spans="2:16" x14ac:dyDescent="0.3">
      <c r="B799" s="108">
        <v>793</v>
      </c>
      <c r="C799" s="104"/>
      <c r="D799" s="105"/>
      <c r="E799" s="105"/>
      <c r="F799" s="105"/>
      <c r="G799" s="105"/>
      <c r="H799" s="194"/>
      <c r="I799" s="195"/>
      <c r="J799" s="195"/>
      <c r="K799" s="97"/>
      <c r="L799" s="98"/>
      <c r="M799" s="98"/>
      <c r="N799" s="98"/>
      <c r="O799" s="98"/>
      <c r="P799" s="100"/>
    </row>
    <row r="800" spans="2:16" x14ac:dyDescent="0.3">
      <c r="B800" s="108">
        <v>794</v>
      </c>
      <c r="C800" s="104"/>
      <c r="D800" s="105"/>
      <c r="E800" s="105"/>
      <c r="F800" s="105"/>
      <c r="G800" s="105"/>
      <c r="H800" s="194"/>
      <c r="I800" s="195"/>
      <c r="J800" s="195"/>
      <c r="K800" s="97"/>
      <c r="L800" s="98"/>
      <c r="M800" s="98"/>
      <c r="N800" s="98"/>
      <c r="O800" s="98"/>
      <c r="P800" s="100"/>
    </row>
    <row r="801" spans="2:16" x14ac:dyDescent="0.3">
      <c r="B801" s="108">
        <v>795</v>
      </c>
      <c r="C801" s="104"/>
      <c r="D801" s="105"/>
      <c r="E801" s="105"/>
      <c r="F801" s="105"/>
      <c r="G801" s="105"/>
      <c r="H801" s="194"/>
      <c r="I801" s="195"/>
      <c r="J801" s="195"/>
      <c r="K801" s="97"/>
      <c r="L801" s="98"/>
      <c r="M801" s="98"/>
      <c r="N801" s="98"/>
      <c r="O801" s="98"/>
      <c r="P801" s="100"/>
    </row>
    <row r="802" spans="2:16" x14ac:dyDescent="0.3">
      <c r="B802" s="108">
        <v>796</v>
      </c>
      <c r="C802" s="104"/>
      <c r="D802" s="105"/>
      <c r="E802" s="105"/>
      <c r="F802" s="105"/>
      <c r="G802" s="105"/>
      <c r="H802" s="194"/>
      <c r="I802" s="195"/>
      <c r="J802" s="195"/>
      <c r="K802" s="97"/>
      <c r="L802" s="98"/>
      <c r="M802" s="98"/>
      <c r="N802" s="98"/>
      <c r="O802" s="98"/>
      <c r="P802" s="100"/>
    </row>
    <row r="803" spans="2:16" x14ac:dyDescent="0.3">
      <c r="B803" s="108">
        <v>797</v>
      </c>
      <c r="C803" s="104"/>
      <c r="D803" s="105"/>
      <c r="E803" s="105"/>
      <c r="F803" s="105"/>
      <c r="G803" s="105"/>
      <c r="H803" s="194"/>
      <c r="I803" s="195"/>
      <c r="J803" s="195"/>
      <c r="K803" s="97"/>
      <c r="L803" s="98"/>
      <c r="M803" s="98"/>
      <c r="N803" s="98"/>
      <c r="O803" s="98"/>
      <c r="P803" s="100"/>
    </row>
    <row r="804" spans="2:16" x14ac:dyDescent="0.3">
      <c r="B804" s="108">
        <v>798</v>
      </c>
      <c r="C804" s="104"/>
      <c r="D804" s="105"/>
      <c r="E804" s="105"/>
      <c r="F804" s="105"/>
      <c r="G804" s="105"/>
      <c r="H804" s="194"/>
      <c r="I804" s="195"/>
      <c r="J804" s="195"/>
      <c r="K804" s="97"/>
      <c r="L804" s="98"/>
      <c r="M804" s="98"/>
      <c r="N804" s="98"/>
      <c r="O804" s="98"/>
      <c r="P804" s="100"/>
    </row>
    <row r="805" spans="2:16" x14ac:dyDescent="0.3">
      <c r="B805" s="108">
        <v>799</v>
      </c>
      <c r="C805" s="104"/>
      <c r="D805" s="105"/>
      <c r="E805" s="105"/>
      <c r="F805" s="105"/>
      <c r="G805" s="105"/>
      <c r="H805" s="194"/>
      <c r="I805" s="195"/>
      <c r="J805" s="195"/>
      <c r="K805" s="97"/>
      <c r="L805" s="98"/>
      <c r="M805" s="98"/>
      <c r="N805" s="98"/>
      <c r="O805" s="98"/>
      <c r="P805" s="100"/>
    </row>
    <row r="806" spans="2:16" x14ac:dyDescent="0.3">
      <c r="B806" s="108">
        <v>800</v>
      </c>
      <c r="C806" s="104"/>
      <c r="D806" s="105"/>
      <c r="E806" s="105"/>
      <c r="F806" s="105"/>
      <c r="G806" s="105"/>
      <c r="H806" s="194"/>
      <c r="I806" s="195"/>
      <c r="J806" s="195"/>
      <c r="K806" s="97"/>
      <c r="L806" s="98"/>
      <c r="M806" s="98"/>
      <c r="N806" s="98"/>
      <c r="O806" s="98"/>
      <c r="P806" s="100"/>
    </row>
    <row r="807" spans="2:16" x14ac:dyDescent="0.3">
      <c r="B807" s="108">
        <v>801</v>
      </c>
      <c r="C807" s="104"/>
      <c r="D807" s="105"/>
      <c r="E807" s="105"/>
      <c r="F807" s="105"/>
      <c r="G807" s="105"/>
      <c r="H807" s="194"/>
      <c r="I807" s="195"/>
      <c r="J807" s="195"/>
      <c r="K807" s="97"/>
      <c r="L807" s="98"/>
      <c r="M807" s="98"/>
      <c r="N807" s="98"/>
      <c r="O807" s="98"/>
      <c r="P807" s="100"/>
    </row>
    <row r="808" spans="2:16" x14ac:dyDescent="0.3">
      <c r="B808" s="108">
        <v>802</v>
      </c>
      <c r="C808" s="104"/>
      <c r="D808" s="105"/>
      <c r="E808" s="105"/>
      <c r="F808" s="105"/>
      <c r="G808" s="105"/>
      <c r="H808" s="194"/>
      <c r="I808" s="195"/>
      <c r="J808" s="195"/>
      <c r="K808" s="97"/>
      <c r="L808" s="98"/>
      <c r="M808" s="98"/>
      <c r="N808" s="98"/>
      <c r="O808" s="98"/>
      <c r="P808" s="100"/>
    </row>
    <row r="809" spans="2:16" x14ac:dyDescent="0.3">
      <c r="B809" s="108">
        <v>803</v>
      </c>
      <c r="C809" s="104"/>
      <c r="D809" s="105"/>
      <c r="E809" s="105"/>
      <c r="F809" s="105"/>
      <c r="G809" s="105"/>
      <c r="H809" s="194"/>
      <c r="I809" s="195"/>
      <c r="J809" s="195"/>
      <c r="K809" s="97"/>
      <c r="L809" s="98"/>
      <c r="M809" s="98"/>
      <c r="N809" s="98"/>
      <c r="O809" s="98"/>
      <c r="P809" s="100"/>
    </row>
    <row r="810" spans="2:16" x14ac:dyDescent="0.3">
      <c r="B810" s="108">
        <v>804</v>
      </c>
      <c r="C810" s="104"/>
      <c r="D810" s="105"/>
      <c r="E810" s="105"/>
      <c r="F810" s="105"/>
      <c r="G810" s="105"/>
      <c r="H810" s="194"/>
      <c r="I810" s="195"/>
      <c r="J810" s="195"/>
      <c r="K810" s="97"/>
      <c r="L810" s="98"/>
      <c r="M810" s="98"/>
      <c r="N810" s="98"/>
      <c r="O810" s="98"/>
      <c r="P810" s="100"/>
    </row>
    <row r="811" spans="2:16" x14ac:dyDescent="0.3">
      <c r="B811" s="108">
        <v>805</v>
      </c>
      <c r="C811" s="104"/>
      <c r="D811" s="105"/>
      <c r="E811" s="105"/>
      <c r="F811" s="105"/>
      <c r="G811" s="105"/>
      <c r="H811" s="194"/>
      <c r="I811" s="195"/>
      <c r="J811" s="195"/>
      <c r="K811" s="97"/>
      <c r="L811" s="98"/>
      <c r="M811" s="98"/>
      <c r="N811" s="98"/>
      <c r="O811" s="98"/>
      <c r="P811" s="100"/>
    </row>
    <row r="812" spans="2:16" x14ac:dyDescent="0.3">
      <c r="B812" s="108">
        <v>806</v>
      </c>
      <c r="C812" s="104"/>
      <c r="D812" s="105"/>
      <c r="E812" s="105"/>
      <c r="F812" s="105"/>
      <c r="G812" s="105"/>
      <c r="H812" s="194"/>
      <c r="I812" s="195"/>
      <c r="J812" s="195"/>
      <c r="K812" s="97"/>
      <c r="L812" s="98"/>
      <c r="M812" s="98"/>
      <c r="N812" s="98"/>
      <c r="O812" s="98"/>
      <c r="P812" s="100"/>
    </row>
    <row r="813" spans="2:16" x14ac:dyDescent="0.3">
      <c r="B813" s="108">
        <v>807</v>
      </c>
      <c r="C813" s="104"/>
      <c r="D813" s="105"/>
      <c r="E813" s="105"/>
      <c r="F813" s="105"/>
      <c r="G813" s="105"/>
      <c r="H813" s="194"/>
      <c r="I813" s="195"/>
      <c r="J813" s="195"/>
      <c r="K813" s="97"/>
      <c r="L813" s="98"/>
      <c r="M813" s="98"/>
      <c r="N813" s="98"/>
      <c r="O813" s="98"/>
      <c r="P813" s="100"/>
    </row>
    <row r="814" spans="2:16" x14ac:dyDescent="0.3">
      <c r="B814" s="108">
        <v>808</v>
      </c>
      <c r="C814" s="104"/>
      <c r="D814" s="105"/>
      <c r="E814" s="105"/>
      <c r="F814" s="105"/>
      <c r="G814" s="105"/>
      <c r="H814" s="194"/>
      <c r="I814" s="195"/>
      <c r="J814" s="195"/>
      <c r="K814" s="97"/>
      <c r="L814" s="98"/>
      <c r="M814" s="98"/>
      <c r="N814" s="98"/>
      <c r="O814" s="98"/>
      <c r="P814" s="100"/>
    </row>
    <row r="815" spans="2:16" x14ac:dyDescent="0.3">
      <c r="B815" s="108">
        <v>809</v>
      </c>
      <c r="C815" s="104"/>
      <c r="D815" s="105"/>
      <c r="E815" s="105"/>
      <c r="F815" s="105"/>
      <c r="G815" s="105"/>
      <c r="H815" s="194"/>
      <c r="I815" s="195"/>
      <c r="J815" s="195"/>
      <c r="K815" s="97"/>
      <c r="L815" s="98"/>
      <c r="M815" s="98"/>
      <c r="N815" s="98"/>
      <c r="O815" s="98"/>
      <c r="P815" s="100"/>
    </row>
    <row r="816" spans="2:16" x14ac:dyDescent="0.3">
      <c r="B816" s="108">
        <v>810</v>
      </c>
      <c r="C816" s="104"/>
      <c r="D816" s="105"/>
      <c r="E816" s="105"/>
      <c r="F816" s="105"/>
      <c r="G816" s="105"/>
      <c r="H816" s="194"/>
      <c r="I816" s="195"/>
      <c r="J816" s="195"/>
      <c r="K816" s="97"/>
      <c r="L816" s="98"/>
      <c r="M816" s="98"/>
      <c r="N816" s="98"/>
      <c r="O816" s="98"/>
      <c r="P816" s="100"/>
    </row>
    <row r="817" spans="2:16" x14ac:dyDescent="0.3">
      <c r="B817" s="108">
        <v>811</v>
      </c>
      <c r="C817" s="104"/>
      <c r="D817" s="105"/>
      <c r="E817" s="105"/>
      <c r="F817" s="105"/>
      <c r="G817" s="105"/>
      <c r="H817" s="194"/>
      <c r="I817" s="195"/>
      <c r="J817" s="195"/>
      <c r="K817" s="97"/>
      <c r="L817" s="98"/>
      <c r="M817" s="98"/>
      <c r="N817" s="98"/>
      <c r="O817" s="98"/>
      <c r="P817" s="100"/>
    </row>
    <row r="818" spans="2:16" x14ac:dyDescent="0.3">
      <c r="B818" s="108">
        <v>812</v>
      </c>
      <c r="C818" s="104"/>
      <c r="D818" s="105"/>
      <c r="E818" s="105"/>
      <c r="F818" s="105"/>
      <c r="G818" s="105"/>
      <c r="H818" s="194"/>
      <c r="I818" s="195"/>
      <c r="J818" s="195"/>
      <c r="K818" s="97"/>
      <c r="L818" s="98"/>
      <c r="M818" s="98"/>
      <c r="N818" s="98"/>
      <c r="O818" s="98"/>
      <c r="P818" s="100"/>
    </row>
    <row r="819" spans="2:16" x14ac:dyDescent="0.3">
      <c r="B819" s="108">
        <v>813</v>
      </c>
      <c r="C819" s="104"/>
      <c r="D819" s="105"/>
      <c r="E819" s="105"/>
      <c r="F819" s="105"/>
      <c r="G819" s="105"/>
      <c r="H819" s="194"/>
      <c r="I819" s="195"/>
      <c r="J819" s="195"/>
      <c r="K819" s="97"/>
      <c r="L819" s="98"/>
      <c r="M819" s="98"/>
      <c r="N819" s="98"/>
      <c r="O819" s="98"/>
      <c r="P819" s="100"/>
    </row>
    <row r="820" spans="2:16" x14ac:dyDescent="0.3">
      <c r="B820" s="108">
        <v>814</v>
      </c>
      <c r="C820" s="104"/>
      <c r="D820" s="105"/>
      <c r="E820" s="105"/>
      <c r="F820" s="105"/>
      <c r="G820" s="105"/>
      <c r="H820" s="194"/>
      <c r="I820" s="195"/>
      <c r="J820" s="195"/>
      <c r="K820" s="97"/>
      <c r="L820" s="98"/>
      <c r="M820" s="98"/>
      <c r="N820" s="98"/>
      <c r="O820" s="98"/>
      <c r="P820" s="100"/>
    </row>
    <row r="821" spans="2:16" x14ac:dyDescent="0.3">
      <c r="B821" s="108">
        <v>815</v>
      </c>
      <c r="C821" s="104"/>
      <c r="D821" s="105"/>
      <c r="E821" s="105"/>
      <c r="F821" s="105"/>
      <c r="G821" s="105"/>
      <c r="H821" s="194"/>
      <c r="I821" s="195"/>
      <c r="J821" s="195"/>
      <c r="K821" s="97"/>
      <c r="L821" s="98"/>
      <c r="M821" s="98"/>
      <c r="N821" s="98"/>
      <c r="O821" s="98"/>
      <c r="P821" s="100"/>
    </row>
    <row r="822" spans="2:16" x14ac:dyDescent="0.3">
      <c r="B822" s="108">
        <v>816</v>
      </c>
      <c r="C822" s="104"/>
      <c r="D822" s="105"/>
      <c r="E822" s="105"/>
      <c r="F822" s="105"/>
      <c r="G822" s="105"/>
      <c r="H822" s="194"/>
      <c r="I822" s="195"/>
      <c r="J822" s="195"/>
      <c r="K822" s="97"/>
      <c r="L822" s="98"/>
      <c r="M822" s="98"/>
      <c r="N822" s="98"/>
      <c r="O822" s="98"/>
      <c r="P822" s="100"/>
    </row>
    <row r="823" spans="2:16" x14ac:dyDescent="0.3">
      <c r="B823" s="108">
        <v>817</v>
      </c>
      <c r="C823" s="104"/>
      <c r="D823" s="105"/>
      <c r="E823" s="105"/>
      <c r="F823" s="105"/>
      <c r="G823" s="105"/>
      <c r="H823" s="194"/>
      <c r="I823" s="195"/>
      <c r="J823" s="195"/>
      <c r="K823" s="97"/>
      <c r="L823" s="98"/>
      <c r="M823" s="98"/>
      <c r="N823" s="98"/>
      <c r="O823" s="98"/>
      <c r="P823" s="100"/>
    </row>
    <row r="824" spans="2:16" x14ac:dyDescent="0.3">
      <c r="B824" s="108">
        <v>818</v>
      </c>
      <c r="C824" s="104"/>
      <c r="D824" s="105"/>
      <c r="E824" s="105"/>
      <c r="F824" s="105"/>
      <c r="G824" s="105"/>
      <c r="H824" s="194"/>
      <c r="I824" s="195"/>
      <c r="J824" s="195"/>
      <c r="K824" s="97"/>
      <c r="L824" s="98"/>
      <c r="M824" s="98"/>
      <c r="N824" s="98"/>
      <c r="O824" s="98"/>
      <c r="P824" s="100"/>
    </row>
    <row r="825" spans="2:16" x14ac:dyDescent="0.3">
      <c r="B825" s="108">
        <v>819</v>
      </c>
      <c r="C825" s="104"/>
      <c r="D825" s="105"/>
      <c r="E825" s="105"/>
      <c r="F825" s="105"/>
      <c r="G825" s="105"/>
      <c r="H825" s="194"/>
      <c r="I825" s="195"/>
      <c r="J825" s="195"/>
      <c r="K825" s="97"/>
      <c r="L825" s="98"/>
      <c r="M825" s="98"/>
      <c r="N825" s="98"/>
      <c r="O825" s="98"/>
      <c r="P825" s="100"/>
    </row>
    <row r="826" spans="2:16" x14ac:dyDescent="0.3">
      <c r="B826" s="108">
        <v>820</v>
      </c>
      <c r="C826" s="104"/>
      <c r="D826" s="105"/>
      <c r="E826" s="105"/>
      <c r="F826" s="105"/>
      <c r="G826" s="105"/>
      <c r="H826" s="194"/>
      <c r="I826" s="195"/>
      <c r="J826" s="195"/>
      <c r="K826" s="97"/>
      <c r="L826" s="98"/>
      <c r="M826" s="98"/>
      <c r="N826" s="98"/>
      <c r="O826" s="98"/>
      <c r="P826" s="100"/>
    </row>
    <row r="827" spans="2:16" x14ac:dyDescent="0.3">
      <c r="B827" s="108">
        <v>821</v>
      </c>
      <c r="C827" s="104"/>
      <c r="D827" s="105"/>
      <c r="E827" s="105"/>
      <c r="F827" s="105"/>
      <c r="G827" s="105"/>
      <c r="H827" s="194"/>
      <c r="I827" s="195"/>
      <c r="J827" s="195"/>
      <c r="K827" s="97"/>
      <c r="L827" s="98"/>
      <c r="M827" s="98"/>
      <c r="N827" s="98"/>
      <c r="O827" s="98"/>
      <c r="P827" s="100"/>
    </row>
    <row r="828" spans="2:16" x14ac:dyDescent="0.3">
      <c r="B828" s="108">
        <v>822</v>
      </c>
      <c r="C828" s="104"/>
      <c r="D828" s="105"/>
      <c r="E828" s="105"/>
      <c r="F828" s="105"/>
      <c r="G828" s="105"/>
      <c r="H828" s="194"/>
      <c r="I828" s="195"/>
      <c r="J828" s="195"/>
      <c r="K828" s="97"/>
      <c r="L828" s="98"/>
      <c r="M828" s="98"/>
      <c r="N828" s="98"/>
      <c r="O828" s="98"/>
      <c r="P828" s="100"/>
    </row>
    <row r="829" spans="2:16" x14ac:dyDescent="0.3">
      <c r="B829" s="108">
        <v>823</v>
      </c>
      <c r="C829" s="104"/>
      <c r="D829" s="105"/>
      <c r="E829" s="105"/>
      <c r="F829" s="105"/>
      <c r="G829" s="105"/>
      <c r="H829" s="194"/>
      <c r="I829" s="195"/>
      <c r="J829" s="195"/>
      <c r="K829" s="97"/>
      <c r="L829" s="98"/>
      <c r="M829" s="98"/>
      <c r="N829" s="98"/>
      <c r="O829" s="98"/>
      <c r="P829" s="100"/>
    </row>
    <row r="830" spans="2:16" x14ac:dyDescent="0.3">
      <c r="B830" s="108">
        <v>824</v>
      </c>
      <c r="C830" s="104"/>
      <c r="D830" s="105"/>
      <c r="E830" s="105"/>
      <c r="F830" s="105"/>
      <c r="G830" s="105"/>
      <c r="H830" s="194"/>
      <c r="I830" s="195"/>
      <c r="J830" s="195"/>
      <c r="K830" s="97"/>
      <c r="L830" s="98"/>
      <c r="M830" s="98"/>
      <c r="N830" s="98"/>
      <c r="O830" s="98"/>
      <c r="P830" s="100"/>
    </row>
    <row r="831" spans="2:16" x14ac:dyDescent="0.3">
      <c r="B831" s="108">
        <v>825</v>
      </c>
      <c r="C831" s="104"/>
      <c r="D831" s="105"/>
      <c r="E831" s="105"/>
      <c r="F831" s="105"/>
      <c r="G831" s="105"/>
      <c r="H831" s="194"/>
      <c r="I831" s="195"/>
      <c r="J831" s="195"/>
      <c r="K831" s="97"/>
      <c r="L831" s="98"/>
      <c r="M831" s="98"/>
      <c r="N831" s="98"/>
      <c r="O831" s="98"/>
      <c r="P831" s="100"/>
    </row>
    <row r="832" spans="2:16" x14ac:dyDescent="0.3">
      <c r="B832" s="108">
        <v>826</v>
      </c>
      <c r="C832" s="104"/>
      <c r="D832" s="105"/>
      <c r="E832" s="105"/>
      <c r="F832" s="105"/>
      <c r="G832" s="105"/>
      <c r="H832" s="194"/>
      <c r="I832" s="195"/>
      <c r="J832" s="195"/>
      <c r="K832" s="97"/>
      <c r="L832" s="98"/>
      <c r="M832" s="98"/>
      <c r="N832" s="98"/>
      <c r="O832" s="98"/>
      <c r="P832" s="100"/>
    </row>
    <row r="833" spans="2:16" x14ac:dyDescent="0.3">
      <c r="B833" s="108">
        <v>827</v>
      </c>
      <c r="C833" s="104"/>
      <c r="D833" s="105"/>
      <c r="E833" s="105"/>
      <c r="F833" s="105"/>
      <c r="G833" s="105"/>
      <c r="H833" s="194"/>
      <c r="I833" s="195"/>
      <c r="J833" s="195"/>
      <c r="K833" s="97"/>
      <c r="L833" s="98"/>
      <c r="M833" s="98"/>
      <c r="N833" s="98"/>
      <c r="O833" s="98"/>
      <c r="P833" s="100"/>
    </row>
    <row r="834" spans="2:16" x14ac:dyDescent="0.3">
      <c r="B834" s="108">
        <v>828</v>
      </c>
      <c r="C834" s="104"/>
      <c r="D834" s="105"/>
      <c r="E834" s="105"/>
      <c r="F834" s="105"/>
      <c r="G834" s="105"/>
      <c r="H834" s="194"/>
      <c r="I834" s="195"/>
      <c r="J834" s="195"/>
      <c r="K834" s="97"/>
      <c r="L834" s="98"/>
      <c r="M834" s="98"/>
      <c r="N834" s="98"/>
      <c r="O834" s="98"/>
      <c r="P834" s="100"/>
    </row>
    <row r="835" spans="2:16" x14ac:dyDescent="0.3">
      <c r="B835" s="108">
        <v>829</v>
      </c>
      <c r="C835" s="104"/>
      <c r="D835" s="105"/>
      <c r="E835" s="105"/>
      <c r="F835" s="105"/>
      <c r="G835" s="105"/>
      <c r="H835" s="194"/>
      <c r="I835" s="195"/>
      <c r="J835" s="195"/>
      <c r="K835" s="97"/>
      <c r="L835" s="98"/>
      <c r="M835" s="98"/>
      <c r="N835" s="98"/>
      <c r="O835" s="98"/>
      <c r="P835" s="100"/>
    </row>
    <row r="836" spans="2:16" x14ac:dyDescent="0.3">
      <c r="B836" s="108">
        <v>830</v>
      </c>
      <c r="C836" s="104"/>
      <c r="D836" s="105"/>
      <c r="E836" s="105"/>
      <c r="F836" s="105"/>
      <c r="G836" s="105"/>
      <c r="H836" s="194"/>
      <c r="I836" s="195"/>
      <c r="J836" s="195"/>
      <c r="K836" s="97"/>
      <c r="L836" s="98"/>
      <c r="M836" s="98"/>
      <c r="N836" s="98"/>
      <c r="O836" s="98"/>
      <c r="P836" s="100"/>
    </row>
    <row r="837" spans="2:16" x14ac:dyDescent="0.3">
      <c r="B837" s="108">
        <v>831</v>
      </c>
      <c r="C837" s="104"/>
      <c r="D837" s="105"/>
      <c r="E837" s="105"/>
      <c r="F837" s="105"/>
      <c r="G837" s="105"/>
      <c r="H837" s="194"/>
      <c r="I837" s="195"/>
      <c r="J837" s="195"/>
      <c r="K837" s="97"/>
      <c r="L837" s="98"/>
      <c r="M837" s="98"/>
      <c r="N837" s="98"/>
      <c r="O837" s="98"/>
      <c r="P837" s="100"/>
    </row>
    <row r="838" spans="2:16" x14ac:dyDescent="0.3">
      <c r="B838" s="108">
        <v>832</v>
      </c>
      <c r="C838" s="104"/>
      <c r="D838" s="105"/>
      <c r="E838" s="105"/>
      <c r="F838" s="105"/>
      <c r="G838" s="105"/>
      <c r="H838" s="194"/>
      <c r="I838" s="195"/>
      <c r="J838" s="195"/>
      <c r="K838" s="97"/>
      <c r="L838" s="98"/>
      <c r="M838" s="98"/>
      <c r="N838" s="98"/>
      <c r="O838" s="98"/>
      <c r="P838" s="100"/>
    </row>
    <row r="839" spans="2:16" x14ac:dyDescent="0.3">
      <c r="B839" s="108">
        <v>833</v>
      </c>
      <c r="C839" s="104"/>
      <c r="D839" s="105"/>
      <c r="E839" s="105"/>
      <c r="F839" s="105"/>
      <c r="G839" s="105"/>
      <c r="H839" s="194"/>
      <c r="I839" s="195"/>
      <c r="J839" s="195"/>
      <c r="K839" s="97"/>
      <c r="L839" s="98"/>
      <c r="M839" s="98"/>
      <c r="N839" s="98"/>
      <c r="O839" s="98"/>
      <c r="P839" s="100"/>
    </row>
    <row r="840" spans="2:16" x14ac:dyDescent="0.3">
      <c r="B840" s="108">
        <v>834</v>
      </c>
      <c r="C840" s="104"/>
      <c r="D840" s="105"/>
      <c r="E840" s="105"/>
      <c r="F840" s="105"/>
      <c r="G840" s="105"/>
      <c r="H840" s="194"/>
      <c r="I840" s="195"/>
      <c r="J840" s="195"/>
      <c r="K840" s="97"/>
      <c r="L840" s="98"/>
      <c r="M840" s="98"/>
      <c r="N840" s="98"/>
      <c r="O840" s="98"/>
      <c r="P840" s="100"/>
    </row>
    <row r="841" spans="2:16" x14ac:dyDescent="0.3">
      <c r="B841" s="108">
        <v>835</v>
      </c>
      <c r="C841" s="104"/>
      <c r="D841" s="105"/>
      <c r="E841" s="105"/>
      <c r="F841" s="105"/>
      <c r="G841" s="105"/>
      <c r="H841" s="194"/>
      <c r="I841" s="195"/>
      <c r="J841" s="195"/>
      <c r="K841" s="97"/>
      <c r="L841" s="98"/>
      <c r="M841" s="98"/>
      <c r="N841" s="98"/>
      <c r="O841" s="98"/>
      <c r="P841" s="100"/>
    </row>
    <row r="842" spans="2:16" x14ac:dyDescent="0.3">
      <c r="B842" s="108">
        <v>836</v>
      </c>
      <c r="C842" s="104"/>
      <c r="D842" s="105"/>
      <c r="E842" s="105"/>
      <c r="F842" s="105"/>
      <c r="G842" s="105"/>
      <c r="H842" s="194"/>
      <c r="I842" s="195"/>
      <c r="J842" s="195"/>
      <c r="K842" s="97"/>
      <c r="L842" s="98"/>
      <c r="M842" s="98"/>
      <c r="N842" s="98"/>
      <c r="O842" s="98"/>
      <c r="P842" s="100"/>
    </row>
    <row r="843" spans="2:16" x14ac:dyDescent="0.3">
      <c r="B843" s="108">
        <v>837</v>
      </c>
      <c r="C843" s="104"/>
      <c r="D843" s="105"/>
      <c r="E843" s="105"/>
      <c r="F843" s="105"/>
      <c r="G843" s="105"/>
      <c r="H843" s="194"/>
      <c r="I843" s="195"/>
      <c r="J843" s="195"/>
      <c r="K843" s="97"/>
      <c r="L843" s="98"/>
      <c r="M843" s="98"/>
      <c r="N843" s="98"/>
      <c r="O843" s="98"/>
      <c r="P843" s="100"/>
    </row>
    <row r="844" spans="2:16" x14ac:dyDescent="0.3">
      <c r="B844" s="108">
        <v>838</v>
      </c>
      <c r="C844" s="104"/>
      <c r="D844" s="105"/>
      <c r="E844" s="105"/>
      <c r="F844" s="105"/>
      <c r="G844" s="105"/>
      <c r="H844" s="194"/>
      <c r="I844" s="195"/>
      <c r="J844" s="195"/>
      <c r="K844" s="97"/>
      <c r="L844" s="98"/>
      <c r="M844" s="98"/>
      <c r="N844" s="98"/>
      <c r="O844" s="98"/>
      <c r="P844" s="100"/>
    </row>
    <row r="845" spans="2:16" x14ac:dyDescent="0.3">
      <c r="B845" s="108">
        <v>839</v>
      </c>
      <c r="C845" s="104"/>
      <c r="D845" s="105"/>
      <c r="E845" s="105"/>
      <c r="F845" s="105"/>
      <c r="G845" s="105"/>
      <c r="H845" s="194"/>
      <c r="I845" s="195"/>
      <c r="J845" s="195"/>
      <c r="K845" s="97"/>
      <c r="L845" s="98"/>
      <c r="M845" s="98"/>
      <c r="N845" s="98"/>
      <c r="O845" s="98"/>
      <c r="P845" s="100"/>
    </row>
    <row r="846" spans="2:16" x14ac:dyDescent="0.3">
      <c r="B846" s="108">
        <v>840</v>
      </c>
      <c r="C846" s="104"/>
      <c r="D846" s="105"/>
      <c r="E846" s="105"/>
      <c r="F846" s="105"/>
      <c r="G846" s="105"/>
      <c r="H846" s="194"/>
      <c r="I846" s="195"/>
      <c r="J846" s="195"/>
      <c r="K846" s="97"/>
      <c r="L846" s="98"/>
      <c r="M846" s="98"/>
      <c r="N846" s="98"/>
      <c r="O846" s="98"/>
      <c r="P846" s="100"/>
    </row>
    <row r="847" spans="2:16" x14ac:dyDescent="0.3">
      <c r="B847" s="108">
        <v>841</v>
      </c>
      <c r="C847" s="104"/>
      <c r="D847" s="105"/>
      <c r="E847" s="105"/>
      <c r="F847" s="105"/>
      <c r="G847" s="105"/>
      <c r="H847" s="194"/>
      <c r="I847" s="195"/>
      <c r="J847" s="195"/>
      <c r="K847" s="97"/>
      <c r="L847" s="98"/>
      <c r="M847" s="98"/>
      <c r="N847" s="98"/>
      <c r="O847" s="98"/>
      <c r="P847" s="100"/>
    </row>
    <row r="848" spans="2:16" x14ac:dyDescent="0.3">
      <c r="B848" s="108">
        <v>842</v>
      </c>
      <c r="C848" s="104"/>
      <c r="D848" s="105"/>
      <c r="E848" s="105"/>
      <c r="F848" s="105"/>
      <c r="G848" s="105"/>
      <c r="H848" s="194"/>
      <c r="I848" s="195"/>
      <c r="J848" s="195"/>
      <c r="K848" s="97"/>
      <c r="L848" s="98"/>
      <c r="M848" s="98"/>
      <c r="N848" s="98"/>
      <c r="O848" s="98"/>
      <c r="P848" s="100"/>
    </row>
    <row r="849" spans="2:16" x14ac:dyDescent="0.3">
      <c r="B849" s="108">
        <v>843</v>
      </c>
      <c r="C849" s="104"/>
      <c r="D849" s="105"/>
      <c r="E849" s="105"/>
      <c r="F849" s="105"/>
      <c r="G849" s="105"/>
      <c r="H849" s="194"/>
      <c r="I849" s="195"/>
      <c r="J849" s="195"/>
      <c r="K849" s="97"/>
      <c r="L849" s="98"/>
      <c r="M849" s="98"/>
      <c r="N849" s="98"/>
      <c r="O849" s="98"/>
      <c r="P849" s="100"/>
    </row>
    <row r="850" spans="2:16" x14ac:dyDescent="0.3">
      <c r="B850" s="108">
        <v>844</v>
      </c>
      <c r="C850" s="104"/>
      <c r="D850" s="105"/>
      <c r="E850" s="105"/>
      <c r="F850" s="105"/>
      <c r="G850" s="105"/>
      <c r="H850" s="194"/>
      <c r="I850" s="195"/>
      <c r="J850" s="195"/>
      <c r="K850" s="97"/>
      <c r="L850" s="98"/>
      <c r="M850" s="98"/>
      <c r="N850" s="98"/>
      <c r="O850" s="98"/>
      <c r="P850" s="100"/>
    </row>
    <row r="851" spans="2:16" x14ac:dyDescent="0.3">
      <c r="B851" s="108">
        <v>845</v>
      </c>
      <c r="C851" s="104"/>
      <c r="D851" s="105"/>
      <c r="E851" s="105"/>
      <c r="F851" s="105"/>
      <c r="G851" s="105"/>
      <c r="H851" s="194"/>
      <c r="I851" s="195"/>
      <c r="J851" s="195"/>
      <c r="K851" s="97"/>
      <c r="L851" s="98"/>
      <c r="M851" s="98"/>
      <c r="N851" s="98"/>
      <c r="O851" s="98"/>
      <c r="P851" s="100"/>
    </row>
    <row r="852" spans="2:16" x14ac:dyDescent="0.3">
      <c r="B852" s="108">
        <v>846</v>
      </c>
      <c r="C852" s="104"/>
      <c r="D852" s="105"/>
      <c r="E852" s="105"/>
      <c r="F852" s="105"/>
      <c r="G852" s="105"/>
      <c r="H852" s="194"/>
      <c r="I852" s="195"/>
      <c r="J852" s="195"/>
      <c r="K852" s="97"/>
      <c r="L852" s="98"/>
      <c r="M852" s="98"/>
      <c r="N852" s="98"/>
      <c r="O852" s="98"/>
      <c r="P852" s="100"/>
    </row>
    <row r="853" spans="2:16" x14ac:dyDescent="0.3">
      <c r="B853" s="108">
        <v>847</v>
      </c>
      <c r="C853" s="104"/>
      <c r="D853" s="105"/>
      <c r="E853" s="105"/>
      <c r="F853" s="105"/>
      <c r="G853" s="105"/>
      <c r="H853" s="194"/>
      <c r="I853" s="195"/>
      <c r="J853" s="195"/>
      <c r="K853" s="97"/>
      <c r="L853" s="98"/>
      <c r="M853" s="98"/>
      <c r="N853" s="98"/>
      <c r="O853" s="98"/>
      <c r="P853" s="100"/>
    </row>
    <row r="854" spans="2:16" x14ac:dyDescent="0.3">
      <c r="B854" s="108">
        <v>848</v>
      </c>
      <c r="C854" s="104"/>
      <c r="D854" s="105"/>
      <c r="E854" s="105"/>
      <c r="F854" s="105"/>
      <c r="G854" s="105"/>
      <c r="H854" s="194"/>
      <c r="I854" s="195"/>
      <c r="J854" s="195"/>
      <c r="K854" s="97"/>
      <c r="L854" s="98"/>
      <c r="M854" s="98"/>
      <c r="N854" s="98"/>
      <c r="O854" s="98"/>
      <c r="P854" s="100"/>
    </row>
    <row r="855" spans="2:16" x14ac:dyDescent="0.3">
      <c r="B855" s="108">
        <v>849</v>
      </c>
      <c r="C855" s="104"/>
      <c r="D855" s="105"/>
      <c r="E855" s="105"/>
      <c r="F855" s="105"/>
      <c r="G855" s="105"/>
      <c r="H855" s="194"/>
      <c r="I855" s="195"/>
      <c r="J855" s="195"/>
      <c r="K855" s="97"/>
      <c r="L855" s="98"/>
      <c r="M855" s="98"/>
      <c r="N855" s="98"/>
      <c r="O855" s="98"/>
      <c r="P855" s="100"/>
    </row>
    <row r="856" spans="2:16" x14ac:dyDescent="0.3">
      <c r="B856" s="108">
        <v>850</v>
      </c>
      <c r="C856" s="104"/>
      <c r="D856" s="105"/>
      <c r="E856" s="105"/>
      <c r="F856" s="105"/>
      <c r="G856" s="105"/>
      <c r="H856" s="194"/>
      <c r="I856" s="195"/>
      <c r="J856" s="195"/>
      <c r="K856" s="97"/>
      <c r="L856" s="98"/>
      <c r="M856" s="98"/>
      <c r="N856" s="98"/>
      <c r="O856" s="98"/>
      <c r="P856" s="100"/>
    </row>
    <row r="857" spans="2:16" x14ac:dyDescent="0.3">
      <c r="B857" s="108">
        <v>851</v>
      </c>
      <c r="C857" s="104"/>
      <c r="D857" s="105"/>
      <c r="E857" s="105"/>
      <c r="F857" s="105"/>
      <c r="G857" s="105"/>
      <c r="H857" s="194"/>
      <c r="I857" s="195"/>
      <c r="J857" s="195"/>
      <c r="K857" s="97"/>
      <c r="L857" s="98"/>
      <c r="M857" s="98"/>
      <c r="N857" s="98"/>
      <c r="O857" s="98"/>
      <c r="P857" s="100"/>
    </row>
    <row r="858" spans="2:16" x14ac:dyDescent="0.3">
      <c r="B858" s="108">
        <v>852</v>
      </c>
      <c r="C858" s="104"/>
      <c r="D858" s="105"/>
      <c r="E858" s="105"/>
      <c r="F858" s="105"/>
      <c r="G858" s="105"/>
      <c r="H858" s="194"/>
      <c r="I858" s="195"/>
      <c r="J858" s="195"/>
      <c r="K858" s="97"/>
      <c r="L858" s="98"/>
      <c r="M858" s="98"/>
      <c r="N858" s="98"/>
      <c r="O858" s="98"/>
      <c r="P858" s="100"/>
    </row>
    <row r="859" spans="2:16" x14ac:dyDescent="0.3">
      <c r="B859" s="108">
        <v>853</v>
      </c>
      <c r="C859" s="104"/>
      <c r="D859" s="105"/>
      <c r="E859" s="105"/>
      <c r="F859" s="105"/>
      <c r="G859" s="105"/>
      <c r="H859" s="194"/>
      <c r="I859" s="195"/>
      <c r="J859" s="195"/>
      <c r="K859" s="97"/>
      <c r="L859" s="98"/>
      <c r="M859" s="98"/>
      <c r="N859" s="98"/>
      <c r="O859" s="98"/>
      <c r="P859" s="100"/>
    </row>
    <row r="860" spans="2:16" x14ac:dyDescent="0.3">
      <c r="B860" s="108">
        <v>854</v>
      </c>
      <c r="C860" s="104"/>
      <c r="D860" s="105"/>
      <c r="E860" s="105"/>
      <c r="F860" s="105"/>
      <c r="G860" s="105"/>
      <c r="H860" s="194"/>
      <c r="I860" s="195"/>
      <c r="J860" s="195"/>
      <c r="K860" s="97"/>
      <c r="L860" s="98"/>
      <c r="M860" s="98"/>
      <c r="N860" s="98"/>
      <c r="O860" s="98"/>
      <c r="P860" s="100"/>
    </row>
    <row r="861" spans="2:16" x14ac:dyDescent="0.3">
      <c r="B861" s="108">
        <v>855</v>
      </c>
      <c r="C861" s="104"/>
      <c r="D861" s="105"/>
      <c r="E861" s="105"/>
      <c r="F861" s="105"/>
      <c r="G861" s="105"/>
      <c r="H861" s="194"/>
      <c r="I861" s="195"/>
      <c r="J861" s="195"/>
      <c r="K861" s="97"/>
      <c r="L861" s="98"/>
      <c r="M861" s="98"/>
      <c r="N861" s="98"/>
      <c r="O861" s="98"/>
      <c r="P861" s="100"/>
    </row>
    <row r="862" spans="2:16" x14ac:dyDescent="0.3">
      <c r="B862" s="108">
        <v>856</v>
      </c>
      <c r="C862" s="104"/>
      <c r="D862" s="105"/>
      <c r="E862" s="105"/>
      <c r="F862" s="105"/>
      <c r="G862" s="105"/>
      <c r="H862" s="194"/>
      <c r="I862" s="195"/>
      <c r="J862" s="195"/>
      <c r="K862" s="97"/>
      <c r="L862" s="98"/>
      <c r="M862" s="98"/>
      <c r="N862" s="98"/>
      <c r="O862" s="98"/>
      <c r="P862" s="100"/>
    </row>
    <row r="863" spans="2:16" x14ac:dyDescent="0.3">
      <c r="B863" s="108">
        <v>857</v>
      </c>
      <c r="C863" s="104"/>
      <c r="D863" s="105"/>
      <c r="E863" s="105"/>
      <c r="F863" s="105"/>
      <c r="G863" s="105"/>
      <c r="H863" s="194"/>
      <c r="I863" s="195"/>
      <c r="J863" s="195"/>
      <c r="K863" s="97"/>
      <c r="L863" s="98"/>
      <c r="M863" s="98"/>
      <c r="N863" s="98"/>
      <c r="O863" s="98"/>
      <c r="P863" s="100"/>
    </row>
    <row r="864" spans="2:16" x14ac:dyDescent="0.3">
      <c r="B864" s="108">
        <v>858</v>
      </c>
      <c r="C864" s="104"/>
      <c r="D864" s="105"/>
      <c r="E864" s="105"/>
      <c r="F864" s="105"/>
      <c r="G864" s="105"/>
      <c r="H864" s="194"/>
      <c r="I864" s="195"/>
      <c r="J864" s="195"/>
      <c r="K864" s="97"/>
      <c r="L864" s="98"/>
      <c r="M864" s="98"/>
      <c r="N864" s="98"/>
      <c r="O864" s="98"/>
      <c r="P864" s="100"/>
    </row>
    <row r="865" spans="2:16" x14ac:dyDescent="0.3">
      <c r="B865" s="108">
        <v>859</v>
      </c>
      <c r="C865" s="104"/>
      <c r="D865" s="105"/>
      <c r="E865" s="105"/>
      <c r="F865" s="105"/>
      <c r="G865" s="105"/>
      <c r="H865" s="194"/>
      <c r="I865" s="195"/>
      <c r="J865" s="195"/>
      <c r="K865" s="97"/>
      <c r="L865" s="98"/>
      <c r="M865" s="98"/>
      <c r="N865" s="98"/>
      <c r="O865" s="98"/>
      <c r="P865" s="100"/>
    </row>
    <row r="866" spans="2:16" x14ac:dyDescent="0.3">
      <c r="B866" s="108">
        <v>860</v>
      </c>
      <c r="C866" s="104"/>
      <c r="D866" s="105"/>
      <c r="E866" s="105"/>
      <c r="F866" s="105"/>
      <c r="G866" s="105"/>
      <c r="H866" s="194"/>
      <c r="I866" s="195"/>
      <c r="J866" s="195"/>
      <c r="K866" s="97"/>
      <c r="L866" s="98"/>
      <c r="M866" s="98"/>
      <c r="N866" s="98"/>
      <c r="O866" s="98"/>
      <c r="P866" s="100"/>
    </row>
    <row r="867" spans="2:16" x14ac:dyDescent="0.3">
      <c r="B867" s="108">
        <v>861</v>
      </c>
      <c r="C867" s="104"/>
      <c r="D867" s="105"/>
      <c r="E867" s="105"/>
      <c r="F867" s="105"/>
      <c r="G867" s="105"/>
      <c r="H867" s="194"/>
      <c r="I867" s="195"/>
      <c r="J867" s="195"/>
      <c r="K867" s="97"/>
      <c r="L867" s="98"/>
      <c r="M867" s="98"/>
      <c r="N867" s="98"/>
      <c r="O867" s="98"/>
      <c r="P867" s="100"/>
    </row>
    <row r="868" spans="2:16" x14ac:dyDescent="0.3">
      <c r="B868" s="108">
        <v>862</v>
      </c>
      <c r="C868" s="104"/>
      <c r="D868" s="105"/>
      <c r="E868" s="105"/>
      <c r="F868" s="105"/>
      <c r="G868" s="105"/>
      <c r="H868" s="194"/>
      <c r="I868" s="195"/>
      <c r="J868" s="195"/>
      <c r="K868" s="97"/>
      <c r="L868" s="98"/>
      <c r="M868" s="98"/>
      <c r="N868" s="98"/>
      <c r="O868" s="98"/>
      <c r="P868" s="100"/>
    </row>
    <row r="869" spans="2:16" x14ac:dyDescent="0.3">
      <c r="B869" s="108">
        <v>863</v>
      </c>
      <c r="C869" s="104"/>
      <c r="D869" s="105"/>
      <c r="E869" s="105"/>
      <c r="F869" s="105"/>
      <c r="G869" s="105"/>
      <c r="H869" s="194"/>
      <c r="I869" s="195"/>
      <c r="J869" s="195"/>
      <c r="K869" s="97"/>
      <c r="L869" s="98"/>
      <c r="M869" s="98"/>
      <c r="N869" s="98"/>
      <c r="O869" s="98"/>
      <c r="P869" s="100"/>
    </row>
    <row r="870" spans="2:16" x14ac:dyDescent="0.3">
      <c r="B870" s="108">
        <v>864</v>
      </c>
      <c r="C870" s="104"/>
      <c r="D870" s="105"/>
      <c r="E870" s="105"/>
      <c r="F870" s="105"/>
      <c r="G870" s="105"/>
      <c r="H870" s="194"/>
      <c r="I870" s="195"/>
      <c r="J870" s="195"/>
      <c r="K870" s="97"/>
      <c r="L870" s="98"/>
      <c r="M870" s="98"/>
      <c r="N870" s="98"/>
      <c r="O870" s="98"/>
      <c r="P870" s="100"/>
    </row>
    <row r="871" spans="2:16" x14ac:dyDescent="0.3">
      <c r="B871" s="108">
        <v>865</v>
      </c>
      <c r="C871" s="104"/>
      <c r="D871" s="105"/>
      <c r="E871" s="105"/>
      <c r="F871" s="105"/>
      <c r="G871" s="105"/>
      <c r="H871" s="194"/>
      <c r="I871" s="195"/>
      <c r="J871" s="195"/>
      <c r="K871" s="97"/>
      <c r="L871" s="98"/>
      <c r="M871" s="98"/>
      <c r="N871" s="98"/>
      <c r="O871" s="98"/>
      <c r="P871" s="100"/>
    </row>
    <row r="872" spans="2:16" x14ac:dyDescent="0.3">
      <c r="B872" s="108">
        <v>866</v>
      </c>
      <c r="C872" s="104"/>
      <c r="D872" s="105"/>
      <c r="E872" s="105"/>
      <c r="F872" s="105"/>
      <c r="G872" s="105"/>
      <c r="H872" s="194"/>
      <c r="I872" s="195"/>
      <c r="J872" s="195"/>
      <c r="K872" s="97"/>
      <c r="L872" s="98"/>
      <c r="M872" s="98"/>
      <c r="N872" s="98"/>
      <c r="O872" s="98"/>
      <c r="P872" s="100"/>
    </row>
    <row r="873" spans="2:16" x14ac:dyDescent="0.3">
      <c r="B873" s="108">
        <v>867</v>
      </c>
      <c r="C873" s="104"/>
      <c r="D873" s="105"/>
      <c r="E873" s="105"/>
      <c r="F873" s="105"/>
      <c r="G873" s="105"/>
      <c r="H873" s="194"/>
      <c r="I873" s="195"/>
      <c r="J873" s="195"/>
      <c r="K873" s="97"/>
      <c r="L873" s="98"/>
      <c r="M873" s="98"/>
      <c r="N873" s="98"/>
      <c r="O873" s="98"/>
      <c r="P873" s="100"/>
    </row>
    <row r="874" spans="2:16" x14ac:dyDescent="0.3">
      <c r="B874" s="108">
        <v>868</v>
      </c>
      <c r="C874" s="104"/>
      <c r="D874" s="105"/>
      <c r="E874" s="105"/>
      <c r="F874" s="105"/>
      <c r="G874" s="105"/>
      <c r="H874" s="194"/>
      <c r="I874" s="195"/>
      <c r="J874" s="195"/>
      <c r="K874" s="97"/>
      <c r="L874" s="98"/>
      <c r="M874" s="98"/>
      <c r="N874" s="98"/>
      <c r="O874" s="98"/>
      <c r="P874" s="100"/>
    </row>
    <row r="875" spans="2:16" x14ac:dyDescent="0.3">
      <c r="B875" s="108">
        <v>869</v>
      </c>
      <c r="C875" s="104"/>
      <c r="D875" s="105"/>
      <c r="E875" s="105"/>
      <c r="F875" s="105"/>
      <c r="G875" s="105"/>
      <c r="H875" s="194"/>
      <c r="I875" s="195"/>
      <c r="J875" s="195"/>
      <c r="K875" s="97"/>
      <c r="L875" s="98"/>
      <c r="M875" s="98"/>
      <c r="N875" s="98"/>
      <c r="O875" s="98"/>
      <c r="P875" s="100"/>
    </row>
    <row r="876" spans="2:16" x14ac:dyDescent="0.3">
      <c r="B876" s="108">
        <v>870</v>
      </c>
      <c r="C876" s="104"/>
      <c r="D876" s="105"/>
      <c r="E876" s="105"/>
      <c r="F876" s="105"/>
      <c r="G876" s="105"/>
      <c r="H876" s="194"/>
      <c r="I876" s="195"/>
      <c r="J876" s="195"/>
      <c r="K876" s="97"/>
      <c r="L876" s="98"/>
      <c r="M876" s="98"/>
      <c r="N876" s="98"/>
      <c r="O876" s="98"/>
      <c r="P876" s="100"/>
    </row>
    <row r="877" spans="2:16" x14ac:dyDescent="0.3">
      <c r="B877" s="108">
        <v>871</v>
      </c>
      <c r="C877" s="104"/>
      <c r="D877" s="105"/>
      <c r="E877" s="105"/>
      <c r="F877" s="105"/>
      <c r="G877" s="105"/>
      <c r="H877" s="194"/>
      <c r="I877" s="195"/>
      <c r="J877" s="195"/>
      <c r="K877" s="97"/>
      <c r="L877" s="98"/>
      <c r="M877" s="98"/>
      <c r="N877" s="98"/>
      <c r="O877" s="98"/>
      <c r="P877" s="100"/>
    </row>
    <row r="878" spans="2:16" x14ac:dyDescent="0.3">
      <c r="B878" s="108">
        <v>872</v>
      </c>
      <c r="C878" s="104"/>
      <c r="D878" s="105"/>
      <c r="E878" s="105"/>
      <c r="F878" s="105"/>
      <c r="G878" s="105"/>
      <c r="H878" s="194"/>
      <c r="I878" s="195"/>
      <c r="J878" s="195"/>
      <c r="K878" s="97"/>
      <c r="L878" s="98"/>
      <c r="M878" s="98"/>
      <c r="N878" s="98"/>
      <c r="O878" s="98"/>
      <c r="P878" s="100"/>
    </row>
    <row r="879" spans="2:16" x14ac:dyDescent="0.3">
      <c r="B879" s="108">
        <v>873</v>
      </c>
      <c r="C879" s="104"/>
      <c r="D879" s="105"/>
      <c r="E879" s="105"/>
      <c r="F879" s="105"/>
      <c r="G879" s="105"/>
      <c r="H879" s="194"/>
      <c r="I879" s="195"/>
      <c r="J879" s="195"/>
      <c r="K879" s="97"/>
      <c r="L879" s="98"/>
      <c r="M879" s="98"/>
      <c r="N879" s="98"/>
      <c r="O879" s="98"/>
      <c r="P879" s="100"/>
    </row>
    <row r="880" spans="2:16" x14ac:dyDescent="0.3">
      <c r="B880" s="108">
        <v>874</v>
      </c>
      <c r="C880" s="104"/>
      <c r="D880" s="105"/>
      <c r="E880" s="105"/>
      <c r="F880" s="105"/>
      <c r="G880" s="105"/>
      <c r="H880" s="194"/>
      <c r="I880" s="195"/>
      <c r="J880" s="195"/>
      <c r="K880" s="97"/>
      <c r="L880" s="98"/>
      <c r="M880" s="98"/>
      <c r="N880" s="98"/>
      <c r="O880" s="98"/>
      <c r="P880" s="100"/>
    </row>
    <row r="881" spans="2:16" x14ac:dyDescent="0.3">
      <c r="B881" s="108">
        <v>875</v>
      </c>
      <c r="C881" s="104"/>
      <c r="D881" s="105"/>
      <c r="E881" s="105"/>
      <c r="F881" s="105"/>
      <c r="G881" s="105"/>
      <c r="H881" s="194"/>
      <c r="I881" s="195"/>
      <c r="J881" s="195"/>
      <c r="K881" s="97"/>
      <c r="L881" s="98"/>
      <c r="M881" s="98"/>
      <c r="N881" s="98"/>
      <c r="O881" s="98"/>
      <c r="P881" s="100"/>
    </row>
    <row r="882" spans="2:16" x14ac:dyDescent="0.3">
      <c r="B882" s="108">
        <v>876</v>
      </c>
      <c r="C882" s="104"/>
      <c r="D882" s="105"/>
      <c r="E882" s="105"/>
      <c r="F882" s="105"/>
      <c r="G882" s="105"/>
      <c r="H882" s="194"/>
      <c r="I882" s="195"/>
      <c r="J882" s="195"/>
      <c r="K882" s="97"/>
      <c r="L882" s="98"/>
      <c r="M882" s="98"/>
      <c r="N882" s="98"/>
      <c r="O882" s="98"/>
      <c r="P882" s="100"/>
    </row>
    <row r="883" spans="2:16" x14ac:dyDescent="0.3">
      <c r="B883" s="108">
        <v>877</v>
      </c>
      <c r="C883" s="104"/>
      <c r="D883" s="105"/>
      <c r="E883" s="105"/>
      <c r="F883" s="105"/>
      <c r="G883" s="105"/>
      <c r="H883" s="194"/>
      <c r="I883" s="195"/>
      <c r="J883" s="195"/>
      <c r="K883" s="97"/>
      <c r="L883" s="98"/>
      <c r="M883" s="98"/>
      <c r="N883" s="98"/>
      <c r="O883" s="98"/>
      <c r="P883" s="100"/>
    </row>
    <row r="884" spans="2:16" x14ac:dyDescent="0.3">
      <c r="B884" s="108">
        <v>878</v>
      </c>
      <c r="C884" s="104"/>
      <c r="D884" s="105"/>
      <c r="E884" s="105"/>
      <c r="F884" s="105"/>
      <c r="G884" s="105"/>
      <c r="H884" s="194"/>
      <c r="I884" s="195"/>
      <c r="J884" s="195"/>
      <c r="K884" s="97"/>
      <c r="L884" s="98"/>
      <c r="M884" s="98"/>
      <c r="N884" s="98"/>
      <c r="O884" s="98"/>
      <c r="P884" s="100"/>
    </row>
    <row r="885" spans="2:16" x14ac:dyDescent="0.3">
      <c r="B885" s="108">
        <v>879</v>
      </c>
      <c r="C885" s="104"/>
      <c r="D885" s="105"/>
      <c r="E885" s="105"/>
      <c r="F885" s="105"/>
      <c r="G885" s="105"/>
      <c r="H885" s="194"/>
      <c r="I885" s="195"/>
      <c r="J885" s="195"/>
      <c r="K885" s="97"/>
      <c r="L885" s="98"/>
      <c r="M885" s="98"/>
      <c r="N885" s="98"/>
      <c r="O885" s="98"/>
      <c r="P885" s="100"/>
    </row>
    <row r="886" spans="2:16" x14ac:dyDescent="0.3">
      <c r="B886" s="108">
        <v>880</v>
      </c>
      <c r="C886" s="104"/>
      <c r="D886" s="105"/>
      <c r="E886" s="105"/>
      <c r="F886" s="105"/>
      <c r="G886" s="105"/>
      <c r="H886" s="194"/>
      <c r="I886" s="195"/>
      <c r="J886" s="195"/>
      <c r="K886" s="97"/>
      <c r="L886" s="98"/>
      <c r="M886" s="98"/>
      <c r="N886" s="98"/>
      <c r="O886" s="98"/>
      <c r="P886" s="100"/>
    </row>
    <row r="887" spans="2:16" x14ac:dyDescent="0.3">
      <c r="B887" s="108">
        <v>881</v>
      </c>
      <c r="C887" s="104"/>
      <c r="D887" s="105"/>
      <c r="E887" s="105"/>
      <c r="F887" s="105"/>
      <c r="G887" s="105"/>
      <c r="H887" s="194"/>
      <c r="I887" s="195"/>
      <c r="J887" s="195"/>
      <c r="K887" s="97"/>
      <c r="L887" s="98"/>
      <c r="M887" s="98"/>
      <c r="N887" s="98"/>
      <c r="O887" s="98"/>
      <c r="P887" s="100"/>
    </row>
    <row r="888" spans="2:16" x14ac:dyDescent="0.3">
      <c r="B888" s="108">
        <v>882</v>
      </c>
      <c r="C888" s="104"/>
      <c r="D888" s="105"/>
      <c r="E888" s="105"/>
      <c r="F888" s="105"/>
      <c r="G888" s="105"/>
      <c r="H888" s="194"/>
      <c r="I888" s="195"/>
      <c r="J888" s="195"/>
      <c r="K888" s="97"/>
      <c r="L888" s="98"/>
      <c r="M888" s="98"/>
      <c r="N888" s="98"/>
      <c r="O888" s="98"/>
      <c r="P888" s="100"/>
    </row>
    <row r="889" spans="2:16" x14ac:dyDescent="0.3">
      <c r="B889" s="108">
        <v>883</v>
      </c>
      <c r="C889" s="104"/>
      <c r="D889" s="105"/>
      <c r="E889" s="105"/>
      <c r="F889" s="105"/>
      <c r="G889" s="105"/>
      <c r="H889" s="194"/>
      <c r="I889" s="195"/>
      <c r="J889" s="195"/>
      <c r="K889" s="97"/>
      <c r="L889" s="98"/>
      <c r="M889" s="98"/>
      <c r="N889" s="98"/>
      <c r="O889" s="98"/>
      <c r="P889" s="100"/>
    </row>
    <row r="890" spans="2:16" x14ac:dyDescent="0.3">
      <c r="B890" s="108">
        <v>884</v>
      </c>
      <c r="C890" s="104"/>
      <c r="D890" s="105"/>
      <c r="E890" s="105"/>
      <c r="F890" s="105"/>
      <c r="G890" s="105"/>
      <c r="H890" s="194"/>
      <c r="I890" s="195"/>
      <c r="J890" s="195"/>
      <c r="K890" s="97"/>
      <c r="L890" s="98"/>
      <c r="M890" s="98"/>
      <c r="N890" s="98"/>
      <c r="O890" s="98"/>
      <c r="P890" s="100"/>
    </row>
    <row r="891" spans="2:16" x14ac:dyDescent="0.3">
      <c r="B891" s="108">
        <v>885</v>
      </c>
      <c r="C891" s="104"/>
      <c r="D891" s="105"/>
      <c r="E891" s="105"/>
      <c r="F891" s="105"/>
      <c r="G891" s="105"/>
      <c r="H891" s="194"/>
      <c r="I891" s="195"/>
      <c r="J891" s="195"/>
      <c r="K891" s="97"/>
      <c r="L891" s="98"/>
      <c r="M891" s="98"/>
      <c r="N891" s="98"/>
      <c r="O891" s="98"/>
      <c r="P891" s="100"/>
    </row>
    <row r="892" spans="2:16" x14ac:dyDescent="0.3">
      <c r="B892" s="108">
        <v>886</v>
      </c>
      <c r="C892" s="104"/>
      <c r="D892" s="105"/>
      <c r="E892" s="105"/>
      <c r="F892" s="105"/>
      <c r="G892" s="105"/>
      <c r="H892" s="194"/>
      <c r="I892" s="195"/>
      <c r="J892" s="195"/>
      <c r="K892" s="97"/>
      <c r="L892" s="98"/>
      <c r="M892" s="98"/>
      <c r="N892" s="98"/>
      <c r="O892" s="98"/>
      <c r="P892" s="100"/>
    </row>
    <row r="893" spans="2:16" x14ac:dyDescent="0.3">
      <c r="B893" s="108">
        <v>887</v>
      </c>
      <c r="C893" s="104"/>
      <c r="D893" s="105"/>
      <c r="E893" s="105"/>
      <c r="F893" s="105"/>
      <c r="G893" s="105"/>
      <c r="H893" s="194"/>
      <c r="I893" s="195"/>
      <c r="J893" s="195"/>
      <c r="K893" s="97"/>
      <c r="L893" s="98"/>
      <c r="M893" s="98"/>
      <c r="N893" s="98"/>
      <c r="O893" s="98"/>
      <c r="P893" s="100"/>
    </row>
    <row r="894" spans="2:16" x14ac:dyDescent="0.3">
      <c r="B894" s="108">
        <v>888</v>
      </c>
      <c r="C894" s="104"/>
      <c r="D894" s="105"/>
      <c r="E894" s="105"/>
      <c r="F894" s="105"/>
      <c r="G894" s="105"/>
      <c r="H894" s="194"/>
      <c r="I894" s="195"/>
      <c r="J894" s="195"/>
      <c r="K894" s="97"/>
      <c r="L894" s="98"/>
      <c r="M894" s="98"/>
      <c r="N894" s="98"/>
      <c r="O894" s="98"/>
      <c r="P894" s="100"/>
    </row>
    <row r="895" spans="2:16" x14ac:dyDescent="0.3">
      <c r="B895" s="108">
        <v>889</v>
      </c>
      <c r="C895" s="104"/>
      <c r="D895" s="105"/>
      <c r="E895" s="105"/>
      <c r="F895" s="105"/>
      <c r="G895" s="105"/>
      <c r="H895" s="194"/>
      <c r="I895" s="195"/>
      <c r="J895" s="195"/>
      <c r="K895" s="97"/>
      <c r="L895" s="98"/>
      <c r="M895" s="98"/>
      <c r="N895" s="98"/>
      <c r="O895" s="98"/>
      <c r="P895" s="100"/>
    </row>
    <row r="896" spans="2:16" x14ac:dyDescent="0.3">
      <c r="B896" s="108">
        <v>890</v>
      </c>
      <c r="C896" s="104"/>
      <c r="D896" s="105"/>
      <c r="E896" s="105"/>
      <c r="F896" s="105"/>
      <c r="G896" s="105"/>
      <c r="H896" s="194"/>
      <c r="I896" s="195"/>
      <c r="J896" s="195"/>
      <c r="K896" s="97"/>
      <c r="L896" s="98"/>
      <c r="M896" s="98"/>
      <c r="N896" s="98"/>
      <c r="O896" s="98"/>
      <c r="P896" s="100"/>
    </row>
    <row r="897" spans="2:16" x14ac:dyDescent="0.3">
      <c r="B897" s="108">
        <v>891</v>
      </c>
      <c r="C897" s="104"/>
      <c r="D897" s="105"/>
      <c r="E897" s="105"/>
      <c r="F897" s="105"/>
      <c r="G897" s="105"/>
      <c r="H897" s="194"/>
      <c r="I897" s="195"/>
      <c r="J897" s="195"/>
      <c r="K897" s="97"/>
      <c r="L897" s="98"/>
      <c r="M897" s="98"/>
      <c r="N897" s="98"/>
      <c r="O897" s="98"/>
      <c r="P897" s="100"/>
    </row>
    <row r="898" spans="2:16" x14ac:dyDescent="0.3">
      <c r="B898" s="108">
        <v>892</v>
      </c>
      <c r="C898" s="104"/>
      <c r="D898" s="105"/>
      <c r="E898" s="105"/>
      <c r="F898" s="105"/>
      <c r="G898" s="105"/>
      <c r="H898" s="194"/>
      <c r="I898" s="195"/>
      <c r="J898" s="195"/>
      <c r="K898" s="97"/>
      <c r="L898" s="98"/>
      <c r="M898" s="98"/>
      <c r="N898" s="98"/>
      <c r="O898" s="98"/>
      <c r="P898" s="100"/>
    </row>
    <row r="899" spans="2:16" x14ac:dyDescent="0.3">
      <c r="B899" s="108">
        <v>893</v>
      </c>
      <c r="C899" s="104"/>
      <c r="D899" s="105"/>
      <c r="E899" s="105"/>
      <c r="F899" s="105"/>
      <c r="G899" s="105"/>
      <c r="H899" s="194"/>
      <c r="I899" s="195"/>
      <c r="J899" s="195"/>
      <c r="K899" s="97"/>
      <c r="L899" s="98"/>
      <c r="M899" s="98"/>
      <c r="N899" s="98"/>
      <c r="O899" s="98"/>
      <c r="P899" s="100"/>
    </row>
    <row r="900" spans="2:16" x14ac:dyDescent="0.3">
      <c r="B900" s="108">
        <v>894</v>
      </c>
      <c r="C900" s="104"/>
      <c r="D900" s="105"/>
      <c r="E900" s="105"/>
      <c r="F900" s="105"/>
      <c r="G900" s="105"/>
      <c r="H900" s="194"/>
      <c r="I900" s="195"/>
      <c r="J900" s="195"/>
      <c r="K900" s="97"/>
      <c r="L900" s="98"/>
      <c r="M900" s="98"/>
      <c r="N900" s="98"/>
      <c r="O900" s="98"/>
      <c r="P900" s="100"/>
    </row>
    <row r="901" spans="2:16" x14ac:dyDescent="0.3">
      <c r="B901" s="108">
        <v>895</v>
      </c>
      <c r="C901" s="104"/>
      <c r="D901" s="105"/>
      <c r="E901" s="105"/>
      <c r="F901" s="105"/>
      <c r="G901" s="105"/>
      <c r="H901" s="194"/>
      <c r="I901" s="195"/>
      <c r="J901" s="195"/>
      <c r="K901" s="97"/>
      <c r="L901" s="98"/>
      <c r="M901" s="98"/>
      <c r="N901" s="98"/>
      <c r="O901" s="98"/>
      <c r="P901" s="100"/>
    </row>
    <row r="902" spans="2:16" x14ac:dyDescent="0.3">
      <c r="B902" s="108">
        <v>896</v>
      </c>
      <c r="C902" s="104"/>
      <c r="D902" s="105"/>
      <c r="E902" s="105"/>
      <c r="F902" s="105"/>
      <c r="G902" s="105"/>
      <c r="H902" s="194"/>
      <c r="I902" s="195"/>
      <c r="J902" s="195"/>
      <c r="K902" s="97"/>
      <c r="L902" s="98"/>
      <c r="M902" s="98"/>
      <c r="N902" s="98"/>
      <c r="O902" s="98"/>
      <c r="P902" s="100"/>
    </row>
    <row r="903" spans="2:16" x14ac:dyDescent="0.3">
      <c r="B903" s="108">
        <v>897</v>
      </c>
      <c r="C903" s="104"/>
      <c r="D903" s="105"/>
      <c r="E903" s="105"/>
      <c r="F903" s="105"/>
      <c r="G903" s="105"/>
      <c r="H903" s="194"/>
      <c r="I903" s="195"/>
      <c r="J903" s="195"/>
      <c r="K903" s="97"/>
      <c r="L903" s="98"/>
      <c r="M903" s="98"/>
      <c r="N903" s="98"/>
      <c r="O903" s="98"/>
      <c r="P903" s="100"/>
    </row>
    <row r="904" spans="2:16" x14ac:dyDescent="0.3">
      <c r="B904" s="108">
        <v>898</v>
      </c>
      <c r="C904" s="104"/>
      <c r="D904" s="105"/>
      <c r="E904" s="105"/>
      <c r="F904" s="105"/>
      <c r="G904" s="105"/>
      <c r="H904" s="194"/>
      <c r="I904" s="195"/>
      <c r="J904" s="195"/>
      <c r="K904" s="97"/>
      <c r="L904" s="98"/>
      <c r="M904" s="98"/>
      <c r="N904" s="98"/>
      <c r="O904" s="98"/>
      <c r="P904" s="100"/>
    </row>
    <row r="905" spans="2:16" x14ac:dyDescent="0.3">
      <c r="B905" s="108">
        <v>899</v>
      </c>
      <c r="C905" s="104"/>
      <c r="D905" s="105"/>
      <c r="E905" s="105"/>
      <c r="F905" s="105"/>
      <c r="G905" s="105"/>
      <c r="H905" s="194"/>
      <c r="I905" s="195"/>
      <c r="J905" s="195"/>
      <c r="K905" s="97"/>
      <c r="L905" s="98"/>
      <c r="M905" s="98"/>
      <c r="N905" s="98"/>
      <c r="O905" s="98"/>
      <c r="P905" s="100"/>
    </row>
    <row r="906" spans="2:16" x14ac:dyDescent="0.3">
      <c r="B906" s="108">
        <v>900</v>
      </c>
      <c r="C906" s="104"/>
      <c r="D906" s="105"/>
      <c r="E906" s="105"/>
      <c r="F906" s="105"/>
      <c r="G906" s="105"/>
      <c r="H906" s="194"/>
      <c r="I906" s="195"/>
      <c r="J906" s="195"/>
      <c r="K906" s="97"/>
      <c r="L906" s="98"/>
      <c r="M906" s="98"/>
      <c r="N906" s="98"/>
      <c r="O906" s="98"/>
      <c r="P906" s="100"/>
    </row>
    <row r="907" spans="2:16" x14ac:dyDescent="0.3">
      <c r="B907" s="108">
        <v>901</v>
      </c>
      <c r="C907" s="104"/>
      <c r="D907" s="105"/>
      <c r="E907" s="105"/>
      <c r="F907" s="105"/>
      <c r="G907" s="105"/>
      <c r="H907" s="194"/>
      <c r="I907" s="195"/>
      <c r="J907" s="195"/>
      <c r="K907" s="97"/>
      <c r="L907" s="98"/>
      <c r="M907" s="98"/>
      <c r="N907" s="98"/>
      <c r="O907" s="98"/>
      <c r="P907" s="100"/>
    </row>
    <row r="908" spans="2:16" x14ac:dyDescent="0.3">
      <c r="B908" s="108">
        <v>902</v>
      </c>
      <c r="C908" s="104"/>
      <c r="D908" s="105"/>
      <c r="E908" s="105"/>
      <c r="F908" s="105"/>
      <c r="G908" s="105"/>
      <c r="H908" s="194"/>
      <c r="I908" s="195"/>
      <c r="J908" s="195"/>
      <c r="K908" s="97"/>
      <c r="L908" s="98"/>
      <c r="M908" s="98"/>
      <c r="N908" s="98"/>
      <c r="O908" s="98"/>
      <c r="P908" s="100"/>
    </row>
    <row r="909" spans="2:16" x14ac:dyDescent="0.3">
      <c r="B909" s="108">
        <v>903</v>
      </c>
      <c r="C909" s="104"/>
      <c r="D909" s="105"/>
      <c r="E909" s="105"/>
      <c r="F909" s="105"/>
      <c r="G909" s="105"/>
      <c r="H909" s="194"/>
      <c r="I909" s="195"/>
      <c r="J909" s="195"/>
      <c r="K909" s="97"/>
      <c r="L909" s="98"/>
      <c r="M909" s="98"/>
      <c r="N909" s="98"/>
      <c r="O909" s="98"/>
      <c r="P909" s="100"/>
    </row>
    <row r="910" spans="2:16" x14ac:dyDescent="0.3">
      <c r="B910" s="108">
        <v>904</v>
      </c>
      <c r="C910" s="104"/>
      <c r="D910" s="105"/>
      <c r="E910" s="105"/>
      <c r="F910" s="105"/>
      <c r="G910" s="105"/>
      <c r="H910" s="194"/>
      <c r="I910" s="195"/>
      <c r="J910" s="195"/>
      <c r="K910" s="97"/>
      <c r="L910" s="98"/>
      <c r="M910" s="98"/>
      <c r="N910" s="98"/>
      <c r="O910" s="98"/>
      <c r="P910" s="100"/>
    </row>
    <row r="911" spans="2:16" x14ac:dyDescent="0.3">
      <c r="B911" s="108">
        <v>905</v>
      </c>
      <c r="C911" s="104"/>
      <c r="D911" s="105"/>
      <c r="E911" s="105"/>
      <c r="F911" s="105"/>
      <c r="G911" s="105"/>
      <c r="H911" s="194"/>
      <c r="I911" s="195"/>
      <c r="J911" s="195"/>
      <c r="K911" s="97"/>
      <c r="L911" s="98"/>
      <c r="M911" s="98"/>
      <c r="N911" s="98"/>
      <c r="O911" s="98"/>
      <c r="P911" s="100"/>
    </row>
    <row r="912" spans="2:16" x14ac:dyDescent="0.3">
      <c r="B912" s="108">
        <v>906</v>
      </c>
      <c r="C912" s="104"/>
      <c r="D912" s="105"/>
      <c r="E912" s="105"/>
      <c r="F912" s="105"/>
      <c r="G912" s="105"/>
      <c r="H912" s="194"/>
      <c r="I912" s="195"/>
      <c r="J912" s="195"/>
      <c r="K912" s="97"/>
      <c r="L912" s="98"/>
      <c r="M912" s="98"/>
      <c r="N912" s="98"/>
      <c r="O912" s="98"/>
      <c r="P912" s="100"/>
    </row>
    <row r="913" spans="2:16" x14ac:dyDescent="0.3">
      <c r="B913" s="108">
        <v>907</v>
      </c>
      <c r="C913" s="104"/>
      <c r="D913" s="105"/>
      <c r="E913" s="105"/>
      <c r="F913" s="105"/>
      <c r="G913" s="105"/>
      <c r="H913" s="194"/>
      <c r="I913" s="195"/>
      <c r="J913" s="195"/>
      <c r="K913" s="97"/>
      <c r="L913" s="98"/>
      <c r="M913" s="98"/>
      <c r="N913" s="98"/>
      <c r="O913" s="98"/>
      <c r="P913" s="100"/>
    </row>
    <row r="914" spans="2:16" x14ac:dyDescent="0.3">
      <c r="B914" s="108">
        <v>908</v>
      </c>
      <c r="C914" s="104"/>
      <c r="D914" s="105"/>
      <c r="E914" s="105"/>
      <c r="F914" s="105"/>
      <c r="G914" s="105"/>
      <c r="H914" s="194"/>
      <c r="I914" s="195"/>
      <c r="J914" s="195"/>
      <c r="K914" s="97"/>
      <c r="L914" s="98"/>
      <c r="M914" s="98"/>
      <c r="N914" s="98"/>
      <c r="O914" s="98"/>
      <c r="P914" s="100"/>
    </row>
    <row r="915" spans="2:16" x14ac:dyDescent="0.3">
      <c r="B915" s="108">
        <v>909</v>
      </c>
      <c r="C915" s="104"/>
      <c r="D915" s="105"/>
      <c r="E915" s="105"/>
      <c r="F915" s="105"/>
      <c r="G915" s="105"/>
      <c r="H915" s="194"/>
      <c r="I915" s="195"/>
      <c r="J915" s="195"/>
      <c r="K915" s="97"/>
      <c r="L915" s="98"/>
      <c r="M915" s="98"/>
      <c r="N915" s="98"/>
      <c r="O915" s="98"/>
      <c r="P915" s="100"/>
    </row>
    <row r="916" spans="2:16" x14ac:dyDescent="0.3">
      <c r="B916" s="108">
        <v>910</v>
      </c>
      <c r="C916" s="104"/>
      <c r="D916" s="105"/>
      <c r="E916" s="105"/>
      <c r="F916" s="105"/>
      <c r="G916" s="105"/>
      <c r="H916" s="194"/>
      <c r="I916" s="195"/>
      <c r="J916" s="195"/>
      <c r="K916" s="97"/>
      <c r="L916" s="98"/>
      <c r="M916" s="98"/>
      <c r="N916" s="98"/>
      <c r="O916" s="98"/>
      <c r="P916" s="100"/>
    </row>
    <row r="917" spans="2:16" x14ac:dyDescent="0.3">
      <c r="B917" s="108">
        <v>911</v>
      </c>
      <c r="C917" s="104"/>
      <c r="D917" s="105"/>
      <c r="E917" s="105"/>
      <c r="F917" s="105"/>
      <c r="G917" s="105"/>
      <c r="H917" s="194"/>
      <c r="I917" s="195"/>
      <c r="J917" s="195"/>
      <c r="K917" s="97"/>
      <c r="L917" s="98"/>
      <c r="M917" s="98"/>
      <c r="N917" s="98"/>
      <c r="O917" s="98"/>
      <c r="P917" s="100"/>
    </row>
    <row r="918" spans="2:16" x14ac:dyDescent="0.3">
      <c r="B918" s="108">
        <v>912</v>
      </c>
      <c r="C918" s="104"/>
      <c r="D918" s="105"/>
      <c r="E918" s="105"/>
      <c r="F918" s="105"/>
      <c r="G918" s="105"/>
      <c r="H918" s="194"/>
      <c r="I918" s="195"/>
      <c r="J918" s="195"/>
      <c r="K918" s="97"/>
      <c r="L918" s="98"/>
      <c r="M918" s="98"/>
      <c r="N918" s="98"/>
      <c r="O918" s="98"/>
      <c r="P918" s="100"/>
    </row>
    <row r="919" spans="2:16" x14ac:dyDescent="0.3">
      <c r="B919" s="108">
        <v>913</v>
      </c>
      <c r="C919" s="104"/>
      <c r="D919" s="105"/>
      <c r="E919" s="105"/>
      <c r="F919" s="105"/>
      <c r="G919" s="105"/>
      <c r="H919" s="194"/>
      <c r="I919" s="195"/>
      <c r="J919" s="195"/>
      <c r="K919" s="97"/>
      <c r="L919" s="98"/>
      <c r="M919" s="98"/>
      <c r="N919" s="98"/>
      <c r="O919" s="98"/>
      <c r="P919" s="100"/>
    </row>
    <row r="920" spans="2:16" x14ac:dyDescent="0.3">
      <c r="B920" s="108">
        <v>914</v>
      </c>
      <c r="C920" s="104"/>
      <c r="D920" s="105"/>
      <c r="E920" s="105"/>
      <c r="F920" s="105"/>
      <c r="G920" s="105"/>
      <c r="H920" s="194"/>
      <c r="I920" s="195"/>
      <c r="J920" s="195"/>
      <c r="K920" s="97"/>
      <c r="L920" s="98"/>
      <c r="M920" s="98"/>
      <c r="N920" s="98"/>
      <c r="O920" s="98"/>
      <c r="P920" s="100"/>
    </row>
    <row r="921" spans="2:16" x14ac:dyDescent="0.3">
      <c r="B921" s="108">
        <v>915</v>
      </c>
      <c r="C921" s="104"/>
      <c r="D921" s="105"/>
      <c r="E921" s="105"/>
      <c r="F921" s="105"/>
      <c r="G921" s="105"/>
      <c r="H921" s="194"/>
      <c r="I921" s="195"/>
      <c r="J921" s="195"/>
      <c r="K921" s="97"/>
      <c r="L921" s="98"/>
      <c r="M921" s="98"/>
      <c r="N921" s="98"/>
      <c r="O921" s="98"/>
      <c r="P921" s="100"/>
    </row>
    <row r="922" spans="2:16" x14ac:dyDescent="0.3">
      <c r="B922" s="108">
        <v>916</v>
      </c>
      <c r="C922" s="104"/>
      <c r="D922" s="105"/>
      <c r="E922" s="105"/>
      <c r="F922" s="105"/>
      <c r="G922" s="105"/>
      <c r="H922" s="194"/>
      <c r="I922" s="195"/>
      <c r="J922" s="195"/>
      <c r="K922" s="97"/>
      <c r="L922" s="98"/>
      <c r="M922" s="98"/>
      <c r="N922" s="98"/>
      <c r="O922" s="98"/>
      <c r="P922" s="100"/>
    </row>
    <row r="923" spans="2:16" x14ac:dyDescent="0.3">
      <c r="B923" s="108">
        <v>917</v>
      </c>
      <c r="C923" s="104"/>
      <c r="D923" s="105"/>
      <c r="E923" s="105"/>
      <c r="F923" s="105"/>
      <c r="G923" s="105"/>
      <c r="H923" s="194"/>
      <c r="I923" s="195"/>
      <c r="J923" s="195"/>
      <c r="K923" s="97"/>
      <c r="L923" s="98"/>
      <c r="M923" s="98"/>
      <c r="N923" s="98"/>
      <c r="O923" s="98"/>
      <c r="P923" s="100"/>
    </row>
    <row r="924" spans="2:16" x14ac:dyDescent="0.3">
      <c r="B924" s="108">
        <v>918</v>
      </c>
      <c r="C924" s="104"/>
      <c r="D924" s="105"/>
      <c r="E924" s="105"/>
      <c r="F924" s="105"/>
      <c r="G924" s="105"/>
      <c r="H924" s="194"/>
      <c r="I924" s="195"/>
      <c r="J924" s="195"/>
      <c r="K924" s="97"/>
      <c r="L924" s="98"/>
      <c r="M924" s="98"/>
      <c r="N924" s="98"/>
      <c r="O924" s="98"/>
      <c r="P924" s="100"/>
    </row>
    <row r="925" spans="2:16" x14ac:dyDescent="0.3">
      <c r="B925" s="108">
        <v>919</v>
      </c>
      <c r="C925" s="104"/>
      <c r="D925" s="105"/>
      <c r="E925" s="105"/>
      <c r="F925" s="105"/>
      <c r="G925" s="105"/>
      <c r="H925" s="194"/>
      <c r="I925" s="195"/>
      <c r="J925" s="195"/>
      <c r="K925" s="97"/>
      <c r="L925" s="98"/>
      <c r="M925" s="98"/>
      <c r="N925" s="98"/>
      <c r="O925" s="98"/>
      <c r="P925" s="100"/>
    </row>
    <row r="926" spans="2:16" x14ac:dyDescent="0.3">
      <c r="B926" s="108">
        <v>920</v>
      </c>
      <c r="C926" s="104"/>
      <c r="D926" s="105"/>
      <c r="E926" s="105"/>
      <c r="F926" s="105"/>
      <c r="G926" s="105"/>
      <c r="H926" s="194"/>
      <c r="I926" s="195"/>
      <c r="J926" s="195"/>
      <c r="K926" s="97"/>
      <c r="L926" s="98"/>
      <c r="M926" s="98"/>
      <c r="N926" s="98"/>
      <c r="O926" s="98"/>
      <c r="P926" s="100"/>
    </row>
    <row r="927" spans="2:16" x14ac:dyDescent="0.3">
      <c r="B927" s="108">
        <v>921</v>
      </c>
      <c r="C927" s="104"/>
      <c r="D927" s="105"/>
      <c r="E927" s="105"/>
      <c r="F927" s="105"/>
      <c r="G927" s="105"/>
      <c r="H927" s="194"/>
      <c r="I927" s="195"/>
      <c r="J927" s="195"/>
      <c r="K927" s="97"/>
      <c r="L927" s="98"/>
      <c r="M927" s="98"/>
      <c r="N927" s="98"/>
      <c r="O927" s="98"/>
      <c r="P927" s="100"/>
    </row>
    <row r="928" spans="2:16" x14ac:dyDescent="0.3">
      <c r="B928" s="108">
        <v>922</v>
      </c>
      <c r="C928" s="104"/>
      <c r="D928" s="105"/>
      <c r="E928" s="105"/>
      <c r="F928" s="105"/>
      <c r="G928" s="105"/>
      <c r="H928" s="194"/>
      <c r="I928" s="195"/>
      <c r="J928" s="195"/>
      <c r="K928" s="97"/>
      <c r="L928" s="98"/>
      <c r="M928" s="98"/>
      <c r="N928" s="98"/>
      <c r="O928" s="98"/>
      <c r="P928" s="100"/>
    </row>
    <row r="929" spans="2:16" x14ac:dyDescent="0.3">
      <c r="B929" s="108">
        <v>923</v>
      </c>
      <c r="C929" s="104"/>
      <c r="D929" s="105"/>
      <c r="E929" s="105"/>
      <c r="F929" s="105"/>
      <c r="G929" s="105"/>
      <c r="H929" s="194"/>
      <c r="I929" s="195"/>
      <c r="J929" s="195"/>
      <c r="K929" s="97"/>
      <c r="L929" s="98"/>
      <c r="M929" s="98"/>
      <c r="N929" s="98"/>
      <c r="O929" s="98"/>
      <c r="P929" s="100"/>
    </row>
    <row r="930" spans="2:16" x14ac:dyDescent="0.3">
      <c r="B930" s="108">
        <v>924</v>
      </c>
      <c r="C930" s="104"/>
      <c r="D930" s="105"/>
      <c r="E930" s="105"/>
      <c r="F930" s="105"/>
      <c r="G930" s="105"/>
      <c r="H930" s="194"/>
      <c r="I930" s="195"/>
      <c r="J930" s="195"/>
      <c r="K930" s="97"/>
      <c r="L930" s="98"/>
      <c r="M930" s="98"/>
      <c r="N930" s="98"/>
      <c r="O930" s="98"/>
      <c r="P930" s="100"/>
    </row>
    <row r="931" spans="2:16" x14ac:dyDescent="0.3">
      <c r="B931" s="108">
        <v>925</v>
      </c>
      <c r="C931" s="104"/>
      <c r="D931" s="105"/>
      <c r="E931" s="105"/>
      <c r="F931" s="105"/>
      <c r="G931" s="105"/>
      <c r="H931" s="194"/>
      <c r="I931" s="195"/>
      <c r="J931" s="195"/>
      <c r="K931" s="97"/>
      <c r="L931" s="98"/>
      <c r="M931" s="98"/>
      <c r="N931" s="98"/>
      <c r="O931" s="98"/>
      <c r="P931" s="100"/>
    </row>
    <row r="932" spans="2:16" x14ac:dyDescent="0.3">
      <c r="B932" s="108">
        <v>926</v>
      </c>
      <c r="C932" s="104"/>
      <c r="D932" s="105"/>
      <c r="E932" s="105"/>
      <c r="F932" s="105"/>
      <c r="G932" s="105"/>
      <c r="H932" s="194"/>
      <c r="I932" s="195"/>
      <c r="J932" s="195"/>
      <c r="K932" s="97"/>
      <c r="L932" s="98"/>
      <c r="M932" s="98"/>
      <c r="N932" s="98"/>
      <c r="O932" s="98"/>
      <c r="P932" s="100"/>
    </row>
    <row r="933" spans="2:16" x14ac:dyDescent="0.3">
      <c r="B933" s="108">
        <v>927</v>
      </c>
      <c r="C933" s="104"/>
      <c r="D933" s="105"/>
      <c r="E933" s="105"/>
      <c r="F933" s="105"/>
      <c r="G933" s="105"/>
      <c r="H933" s="194"/>
      <c r="I933" s="195"/>
      <c r="J933" s="195"/>
      <c r="K933" s="97"/>
      <c r="L933" s="98"/>
      <c r="M933" s="98"/>
      <c r="N933" s="98"/>
      <c r="O933" s="98"/>
      <c r="P933" s="100"/>
    </row>
    <row r="934" spans="2:16" x14ac:dyDescent="0.3">
      <c r="B934" s="108">
        <v>928</v>
      </c>
      <c r="C934" s="104"/>
      <c r="D934" s="105"/>
      <c r="E934" s="105"/>
      <c r="F934" s="105"/>
      <c r="G934" s="105"/>
      <c r="H934" s="194"/>
      <c r="I934" s="195"/>
      <c r="J934" s="195"/>
      <c r="K934" s="97"/>
      <c r="L934" s="98"/>
      <c r="M934" s="98"/>
      <c r="N934" s="98"/>
      <c r="O934" s="98"/>
      <c r="P934" s="100"/>
    </row>
    <row r="935" spans="2:16" x14ac:dyDescent="0.3">
      <c r="B935" s="108">
        <v>929</v>
      </c>
      <c r="C935" s="104"/>
      <c r="D935" s="105"/>
      <c r="E935" s="105"/>
      <c r="F935" s="105"/>
      <c r="G935" s="105"/>
      <c r="H935" s="194"/>
      <c r="I935" s="195"/>
      <c r="J935" s="195"/>
      <c r="K935" s="97"/>
      <c r="L935" s="98"/>
      <c r="M935" s="98"/>
      <c r="N935" s="98"/>
      <c r="O935" s="98"/>
      <c r="P935" s="100"/>
    </row>
    <row r="936" spans="2:16" x14ac:dyDescent="0.3">
      <c r="B936" s="108">
        <v>930</v>
      </c>
      <c r="C936" s="104"/>
      <c r="D936" s="105"/>
      <c r="E936" s="105"/>
      <c r="F936" s="105"/>
      <c r="G936" s="105"/>
      <c r="H936" s="194"/>
      <c r="I936" s="195"/>
      <c r="J936" s="195"/>
      <c r="K936" s="97"/>
      <c r="L936" s="98"/>
      <c r="M936" s="98"/>
      <c r="N936" s="98"/>
      <c r="O936" s="98"/>
      <c r="P936" s="100"/>
    </row>
    <row r="937" spans="2:16" x14ac:dyDescent="0.3">
      <c r="B937" s="108">
        <v>931</v>
      </c>
      <c r="C937" s="104"/>
      <c r="D937" s="105"/>
      <c r="E937" s="105"/>
      <c r="F937" s="105"/>
      <c r="G937" s="105"/>
      <c r="H937" s="194"/>
      <c r="I937" s="195"/>
      <c r="J937" s="195"/>
      <c r="K937" s="97"/>
      <c r="L937" s="98"/>
      <c r="M937" s="98"/>
      <c r="N937" s="98"/>
      <c r="O937" s="98"/>
      <c r="P937" s="100"/>
    </row>
    <row r="938" spans="2:16" x14ac:dyDescent="0.3">
      <c r="B938" s="108">
        <v>932</v>
      </c>
      <c r="C938" s="104"/>
      <c r="D938" s="105"/>
      <c r="E938" s="105"/>
      <c r="F938" s="105"/>
      <c r="G938" s="105"/>
      <c r="H938" s="194"/>
      <c r="I938" s="195"/>
      <c r="J938" s="195"/>
      <c r="K938" s="97"/>
      <c r="L938" s="98"/>
      <c r="M938" s="98"/>
      <c r="N938" s="98"/>
      <c r="O938" s="98"/>
      <c r="P938" s="100"/>
    </row>
    <row r="939" spans="2:16" x14ac:dyDescent="0.3">
      <c r="B939" s="108">
        <v>933</v>
      </c>
      <c r="C939" s="104"/>
      <c r="D939" s="105"/>
      <c r="E939" s="105"/>
      <c r="F939" s="105"/>
      <c r="G939" s="105"/>
      <c r="H939" s="194"/>
      <c r="I939" s="195"/>
      <c r="J939" s="195"/>
      <c r="K939" s="97"/>
      <c r="L939" s="98"/>
      <c r="M939" s="98"/>
      <c r="N939" s="98"/>
      <c r="O939" s="98"/>
      <c r="P939" s="100"/>
    </row>
    <row r="940" spans="2:16" x14ac:dyDescent="0.3">
      <c r="B940" s="108">
        <v>934</v>
      </c>
      <c r="C940" s="104"/>
      <c r="D940" s="105"/>
      <c r="E940" s="105"/>
      <c r="F940" s="105"/>
      <c r="G940" s="105"/>
      <c r="H940" s="194"/>
      <c r="I940" s="195"/>
      <c r="J940" s="195"/>
      <c r="K940" s="97"/>
      <c r="L940" s="98"/>
      <c r="M940" s="98"/>
      <c r="N940" s="98"/>
      <c r="O940" s="98"/>
      <c r="P940" s="100"/>
    </row>
    <row r="941" spans="2:16" x14ac:dyDescent="0.3">
      <c r="B941" s="108">
        <v>935</v>
      </c>
      <c r="C941" s="104"/>
      <c r="D941" s="105"/>
      <c r="E941" s="105"/>
      <c r="F941" s="105"/>
      <c r="G941" s="105"/>
      <c r="H941" s="194"/>
      <c r="I941" s="195"/>
      <c r="J941" s="195"/>
      <c r="K941" s="97"/>
      <c r="L941" s="98"/>
      <c r="M941" s="98"/>
      <c r="N941" s="98"/>
      <c r="O941" s="98"/>
      <c r="P941" s="100"/>
    </row>
    <row r="942" spans="2:16" x14ac:dyDescent="0.3">
      <c r="B942" s="108">
        <v>936</v>
      </c>
      <c r="C942" s="104"/>
      <c r="D942" s="105"/>
      <c r="E942" s="105"/>
      <c r="F942" s="105"/>
      <c r="G942" s="105"/>
      <c r="H942" s="194"/>
      <c r="I942" s="195"/>
      <c r="J942" s="195"/>
      <c r="K942" s="97"/>
      <c r="L942" s="98"/>
      <c r="M942" s="98"/>
      <c r="N942" s="98"/>
      <c r="O942" s="98"/>
      <c r="P942" s="100"/>
    </row>
    <row r="943" spans="2:16" x14ac:dyDescent="0.3">
      <c r="B943" s="108">
        <v>937</v>
      </c>
      <c r="C943" s="104"/>
      <c r="D943" s="105"/>
      <c r="E943" s="105"/>
      <c r="F943" s="105"/>
      <c r="G943" s="105"/>
      <c r="H943" s="194"/>
      <c r="I943" s="195"/>
      <c r="J943" s="195"/>
      <c r="K943" s="97"/>
      <c r="L943" s="98"/>
      <c r="M943" s="98"/>
      <c r="N943" s="98"/>
      <c r="O943" s="98"/>
      <c r="P943" s="100"/>
    </row>
    <row r="944" spans="2:16" x14ac:dyDescent="0.3">
      <c r="B944" s="108">
        <v>938</v>
      </c>
      <c r="C944" s="104"/>
      <c r="D944" s="105"/>
      <c r="E944" s="105"/>
      <c r="F944" s="105"/>
      <c r="G944" s="105"/>
      <c r="H944" s="194"/>
      <c r="I944" s="195"/>
      <c r="J944" s="195"/>
      <c r="K944" s="97"/>
      <c r="L944" s="98"/>
      <c r="M944" s="98"/>
      <c r="N944" s="98"/>
      <c r="O944" s="98"/>
      <c r="P944" s="100"/>
    </row>
    <row r="945" spans="2:16" x14ac:dyDescent="0.3">
      <c r="B945" s="108">
        <v>939</v>
      </c>
      <c r="C945" s="104"/>
      <c r="D945" s="105"/>
      <c r="E945" s="105"/>
      <c r="F945" s="105"/>
      <c r="G945" s="105"/>
      <c r="H945" s="194"/>
      <c r="I945" s="195"/>
      <c r="J945" s="195"/>
      <c r="K945" s="97"/>
      <c r="L945" s="98"/>
      <c r="M945" s="98"/>
      <c r="N945" s="98"/>
      <c r="O945" s="98"/>
      <c r="P945" s="100"/>
    </row>
    <row r="946" spans="2:16" x14ac:dyDescent="0.3">
      <c r="B946" s="108">
        <v>940</v>
      </c>
      <c r="C946" s="104"/>
      <c r="D946" s="105"/>
      <c r="E946" s="105"/>
      <c r="F946" s="105"/>
      <c r="G946" s="105"/>
      <c r="H946" s="194"/>
      <c r="I946" s="195"/>
      <c r="J946" s="195"/>
      <c r="K946" s="97"/>
      <c r="L946" s="98"/>
      <c r="M946" s="98"/>
      <c r="N946" s="98"/>
      <c r="O946" s="98"/>
      <c r="P946" s="100"/>
    </row>
    <row r="947" spans="2:16" x14ac:dyDescent="0.3">
      <c r="B947" s="108">
        <v>941</v>
      </c>
      <c r="C947" s="104"/>
      <c r="D947" s="105"/>
      <c r="E947" s="105"/>
      <c r="F947" s="105"/>
      <c r="G947" s="105"/>
      <c r="H947" s="194"/>
      <c r="I947" s="195"/>
      <c r="J947" s="195"/>
      <c r="K947" s="97"/>
      <c r="L947" s="98"/>
      <c r="M947" s="98"/>
      <c r="N947" s="98"/>
      <c r="O947" s="98"/>
      <c r="P947" s="100"/>
    </row>
    <row r="948" spans="2:16" x14ac:dyDescent="0.3">
      <c r="B948" s="108">
        <v>942</v>
      </c>
      <c r="C948" s="104"/>
      <c r="D948" s="105"/>
      <c r="E948" s="105"/>
      <c r="F948" s="105"/>
      <c r="G948" s="105"/>
      <c r="H948" s="194"/>
      <c r="I948" s="195"/>
      <c r="J948" s="195"/>
      <c r="K948" s="97"/>
      <c r="L948" s="98"/>
      <c r="M948" s="98"/>
      <c r="N948" s="98"/>
      <c r="O948" s="98"/>
      <c r="P948" s="100"/>
    </row>
    <row r="949" spans="2:16" x14ac:dyDescent="0.3">
      <c r="B949" s="108">
        <v>943</v>
      </c>
      <c r="C949" s="104"/>
      <c r="D949" s="105"/>
      <c r="E949" s="105"/>
      <c r="F949" s="105"/>
      <c r="G949" s="105"/>
      <c r="H949" s="194"/>
      <c r="I949" s="195"/>
      <c r="J949" s="195"/>
      <c r="K949" s="97"/>
      <c r="L949" s="98"/>
      <c r="M949" s="98"/>
      <c r="N949" s="98"/>
      <c r="O949" s="98"/>
      <c r="P949" s="100"/>
    </row>
    <row r="950" spans="2:16" x14ac:dyDescent="0.3">
      <c r="B950" s="108">
        <v>944</v>
      </c>
      <c r="C950" s="104"/>
      <c r="D950" s="105"/>
      <c r="E950" s="105"/>
      <c r="F950" s="105"/>
      <c r="G950" s="105"/>
      <c r="H950" s="194"/>
      <c r="I950" s="195"/>
      <c r="J950" s="195"/>
      <c r="K950" s="97"/>
      <c r="L950" s="98"/>
      <c r="M950" s="98"/>
      <c r="N950" s="98"/>
      <c r="O950" s="98"/>
      <c r="P950" s="100"/>
    </row>
    <row r="951" spans="2:16" x14ac:dyDescent="0.3">
      <c r="B951" s="108">
        <v>945</v>
      </c>
      <c r="C951" s="104"/>
      <c r="D951" s="105"/>
      <c r="E951" s="105"/>
      <c r="F951" s="105"/>
      <c r="G951" s="105"/>
      <c r="H951" s="194"/>
      <c r="I951" s="195"/>
      <c r="J951" s="195"/>
      <c r="K951" s="97"/>
      <c r="L951" s="98"/>
      <c r="M951" s="98"/>
      <c r="N951" s="98"/>
      <c r="O951" s="98"/>
      <c r="P951" s="100"/>
    </row>
    <row r="952" spans="2:16" x14ac:dyDescent="0.3">
      <c r="B952" s="108">
        <v>946</v>
      </c>
      <c r="C952" s="104"/>
      <c r="D952" s="105"/>
      <c r="E952" s="105"/>
      <c r="F952" s="105"/>
      <c r="G952" s="105"/>
      <c r="H952" s="194"/>
      <c r="I952" s="195"/>
      <c r="J952" s="195"/>
      <c r="K952" s="97"/>
      <c r="L952" s="98"/>
      <c r="M952" s="98"/>
      <c r="N952" s="98"/>
      <c r="O952" s="98"/>
      <c r="P952" s="100"/>
    </row>
    <row r="953" spans="2:16" x14ac:dyDescent="0.3">
      <c r="B953" s="108">
        <v>947</v>
      </c>
      <c r="C953" s="104"/>
      <c r="D953" s="105"/>
      <c r="E953" s="105"/>
      <c r="F953" s="105"/>
      <c r="G953" s="105"/>
      <c r="H953" s="194"/>
      <c r="I953" s="195"/>
      <c r="J953" s="195"/>
      <c r="K953" s="97"/>
      <c r="L953" s="98"/>
      <c r="M953" s="98"/>
      <c r="N953" s="98"/>
      <c r="O953" s="98"/>
      <c r="P953" s="100"/>
    </row>
    <row r="954" spans="2:16" x14ac:dyDescent="0.3">
      <c r="B954" s="108">
        <v>948</v>
      </c>
      <c r="C954" s="104"/>
      <c r="D954" s="105"/>
      <c r="E954" s="105"/>
      <c r="F954" s="105"/>
      <c r="G954" s="105"/>
      <c r="H954" s="194"/>
      <c r="I954" s="195"/>
      <c r="J954" s="195"/>
      <c r="K954" s="97"/>
      <c r="L954" s="98"/>
      <c r="M954" s="98"/>
      <c r="N954" s="98"/>
      <c r="O954" s="98"/>
      <c r="P954" s="100"/>
    </row>
    <row r="955" spans="2:16" x14ac:dyDescent="0.3">
      <c r="B955" s="108">
        <v>949</v>
      </c>
      <c r="C955" s="104"/>
      <c r="D955" s="105"/>
      <c r="E955" s="105"/>
      <c r="F955" s="105"/>
      <c r="G955" s="105"/>
      <c r="H955" s="194"/>
      <c r="I955" s="195"/>
      <c r="J955" s="195"/>
      <c r="K955" s="97"/>
      <c r="L955" s="98"/>
      <c r="M955" s="98"/>
      <c r="N955" s="98"/>
      <c r="O955" s="98"/>
      <c r="P955" s="100"/>
    </row>
    <row r="956" spans="2:16" x14ac:dyDescent="0.3">
      <c r="B956" s="108">
        <v>950</v>
      </c>
      <c r="C956" s="104"/>
      <c r="D956" s="105"/>
      <c r="E956" s="105"/>
      <c r="F956" s="105"/>
      <c r="G956" s="105"/>
      <c r="H956" s="194"/>
      <c r="I956" s="195"/>
      <c r="J956" s="195"/>
      <c r="K956" s="97"/>
      <c r="L956" s="98"/>
      <c r="M956" s="98"/>
      <c r="N956" s="98"/>
      <c r="O956" s="98"/>
      <c r="P956" s="100"/>
    </row>
    <row r="957" spans="2:16" x14ac:dyDescent="0.3">
      <c r="B957" s="108">
        <v>951</v>
      </c>
      <c r="C957" s="104"/>
      <c r="D957" s="105"/>
      <c r="E957" s="105"/>
      <c r="F957" s="105"/>
      <c r="G957" s="105"/>
      <c r="H957" s="194"/>
      <c r="I957" s="195"/>
      <c r="J957" s="195"/>
      <c r="K957" s="97"/>
      <c r="L957" s="98"/>
      <c r="M957" s="98"/>
      <c r="N957" s="98"/>
      <c r="O957" s="98"/>
      <c r="P957" s="100"/>
    </row>
    <row r="958" spans="2:16" x14ac:dyDescent="0.3">
      <c r="B958" s="108">
        <v>952</v>
      </c>
      <c r="C958" s="104"/>
      <c r="D958" s="105"/>
      <c r="E958" s="105"/>
      <c r="F958" s="105"/>
      <c r="G958" s="105"/>
      <c r="H958" s="194"/>
      <c r="I958" s="195"/>
      <c r="J958" s="195"/>
      <c r="K958" s="97"/>
      <c r="L958" s="98"/>
      <c r="M958" s="98"/>
      <c r="N958" s="98"/>
      <c r="O958" s="98"/>
      <c r="P958" s="100"/>
    </row>
    <row r="959" spans="2:16" x14ac:dyDescent="0.3">
      <c r="B959" s="108">
        <v>953</v>
      </c>
      <c r="C959" s="104"/>
      <c r="D959" s="105"/>
      <c r="E959" s="105"/>
      <c r="F959" s="105"/>
      <c r="G959" s="105"/>
      <c r="H959" s="194"/>
      <c r="I959" s="195"/>
      <c r="J959" s="195"/>
      <c r="K959" s="97"/>
      <c r="L959" s="98"/>
      <c r="M959" s="98"/>
      <c r="N959" s="98"/>
      <c r="O959" s="98"/>
      <c r="P959" s="100"/>
    </row>
    <row r="960" spans="2:16" x14ac:dyDescent="0.3">
      <c r="B960" s="108">
        <v>954</v>
      </c>
      <c r="C960" s="104"/>
      <c r="D960" s="105"/>
      <c r="E960" s="105"/>
      <c r="F960" s="105"/>
      <c r="G960" s="105"/>
      <c r="H960" s="194"/>
      <c r="I960" s="195"/>
      <c r="J960" s="195"/>
      <c r="K960" s="97"/>
      <c r="L960" s="98"/>
      <c r="M960" s="98"/>
      <c r="N960" s="98"/>
      <c r="O960" s="98"/>
      <c r="P960" s="100"/>
    </row>
    <row r="961" spans="2:16" x14ac:dyDescent="0.3">
      <c r="B961" s="108">
        <v>955</v>
      </c>
      <c r="C961" s="104"/>
      <c r="D961" s="105"/>
      <c r="E961" s="105"/>
      <c r="F961" s="105"/>
      <c r="G961" s="105"/>
      <c r="H961" s="194"/>
      <c r="I961" s="195"/>
      <c r="J961" s="195"/>
      <c r="K961" s="97"/>
      <c r="L961" s="98"/>
      <c r="M961" s="98"/>
      <c r="N961" s="98"/>
      <c r="O961" s="98"/>
      <c r="P961" s="100"/>
    </row>
    <row r="962" spans="2:16" x14ac:dyDescent="0.3">
      <c r="B962" s="108">
        <v>956</v>
      </c>
      <c r="C962" s="104"/>
      <c r="D962" s="105"/>
      <c r="E962" s="105"/>
      <c r="F962" s="105"/>
      <c r="G962" s="105"/>
      <c r="H962" s="194"/>
      <c r="I962" s="195"/>
      <c r="J962" s="195"/>
      <c r="K962" s="97"/>
      <c r="L962" s="98"/>
      <c r="M962" s="98"/>
      <c r="N962" s="98"/>
      <c r="O962" s="98"/>
      <c r="P962" s="100"/>
    </row>
    <row r="963" spans="2:16" x14ac:dyDescent="0.3">
      <c r="B963" s="108">
        <v>957</v>
      </c>
      <c r="C963" s="104"/>
      <c r="D963" s="105"/>
      <c r="E963" s="105"/>
      <c r="F963" s="105"/>
      <c r="G963" s="105"/>
      <c r="H963" s="194"/>
      <c r="I963" s="195"/>
      <c r="J963" s="195"/>
      <c r="K963" s="97"/>
      <c r="L963" s="98"/>
      <c r="M963" s="98"/>
      <c r="N963" s="98"/>
      <c r="O963" s="98"/>
      <c r="P963" s="100"/>
    </row>
    <row r="964" spans="2:16" x14ac:dyDescent="0.3">
      <c r="B964" s="108">
        <v>958</v>
      </c>
      <c r="C964" s="104"/>
      <c r="D964" s="105"/>
      <c r="E964" s="105"/>
      <c r="F964" s="105"/>
      <c r="G964" s="105"/>
      <c r="H964" s="194"/>
      <c r="I964" s="195"/>
      <c r="J964" s="195"/>
      <c r="K964" s="97"/>
      <c r="L964" s="98"/>
      <c r="M964" s="98"/>
      <c r="N964" s="98"/>
      <c r="O964" s="98"/>
      <c r="P964" s="100"/>
    </row>
    <row r="965" spans="2:16" x14ac:dyDescent="0.3">
      <c r="B965" s="108">
        <v>959</v>
      </c>
      <c r="C965" s="104"/>
      <c r="D965" s="105"/>
      <c r="E965" s="105"/>
      <c r="F965" s="105"/>
      <c r="G965" s="105"/>
      <c r="H965" s="194"/>
      <c r="I965" s="195"/>
      <c r="J965" s="195"/>
      <c r="K965" s="97"/>
      <c r="L965" s="98"/>
      <c r="M965" s="98"/>
      <c r="N965" s="98"/>
      <c r="O965" s="98"/>
      <c r="P965" s="100"/>
    </row>
    <row r="966" spans="2:16" x14ac:dyDescent="0.3">
      <c r="B966" s="108">
        <v>960</v>
      </c>
      <c r="C966" s="104"/>
      <c r="D966" s="105"/>
      <c r="E966" s="105"/>
      <c r="F966" s="105"/>
      <c r="G966" s="105"/>
      <c r="H966" s="194"/>
      <c r="I966" s="195"/>
      <c r="J966" s="195"/>
      <c r="K966" s="97"/>
      <c r="L966" s="98"/>
      <c r="M966" s="98"/>
      <c r="N966" s="98"/>
      <c r="O966" s="98"/>
      <c r="P966" s="100"/>
    </row>
    <row r="967" spans="2:16" x14ac:dyDescent="0.3">
      <c r="B967" s="108">
        <v>961</v>
      </c>
      <c r="C967" s="104"/>
      <c r="D967" s="105"/>
      <c r="E967" s="105"/>
      <c r="F967" s="105"/>
      <c r="G967" s="105"/>
      <c r="H967" s="194"/>
      <c r="I967" s="195"/>
      <c r="J967" s="195"/>
      <c r="K967" s="97"/>
      <c r="L967" s="98"/>
      <c r="M967" s="98"/>
      <c r="N967" s="98"/>
      <c r="O967" s="98"/>
      <c r="P967" s="100"/>
    </row>
    <row r="968" spans="2:16" x14ac:dyDescent="0.3">
      <c r="B968" s="108">
        <v>962</v>
      </c>
      <c r="C968" s="104"/>
      <c r="D968" s="105"/>
      <c r="E968" s="105"/>
      <c r="F968" s="105"/>
      <c r="G968" s="105"/>
      <c r="H968" s="194"/>
      <c r="I968" s="195"/>
      <c r="J968" s="195"/>
      <c r="K968" s="97"/>
      <c r="L968" s="98"/>
      <c r="M968" s="98"/>
      <c r="N968" s="98"/>
      <c r="O968" s="98"/>
      <c r="P968" s="100"/>
    </row>
    <row r="969" spans="2:16" x14ac:dyDescent="0.3">
      <c r="B969" s="108">
        <v>963</v>
      </c>
      <c r="C969" s="104"/>
      <c r="D969" s="105"/>
      <c r="E969" s="105"/>
      <c r="F969" s="105"/>
      <c r="G969" s="105"/>
      <c r="H969" s="194"/>
      <c r="I969" s="195"/>
      <c r="J969" s="195"/>
      <c r="K969" s="97"/>
      <c r="L969" s="98"/>
      <c r="M969" s="98"/>
      <c r="N969" s="98"/>
      <c r="O969" s="98"/>
      <c r="P969" s="100"/>
    </row>
    <row r="970" spans="2:16" x14ac:dyDescent="0.3">
      <c r="B970" s="108">
        <v>964</v>
      </c>
      <c r="C970" s="104"/>
      <c r="D970" s="105"/>
      <c r="E970" s="105"/>
      <c r="F970" s="105"/>
      <c r="G970" s="105"/>
      <c r="H970" s="194"/>
      <c r="I970" s="195"/>
      <c r="J970" s="195"/>
      <c r="K970" s="97"/>
      <c r="L970" s="98"/>
      <c r="M970" s="98"/>
      <c r="N970" s="98"/>
      <c r="O970" s="98"/>
      <c r="P970" s="100"/>
    </row>
    <row r="971" spans="2:16" x14ac:dyDescent="0.3">
      <c r="B971" s="108">
        <v>965</v>
      </c>
      <c r="C971" s="104"/>
      <c r="D971" s="105"/>
      <c r="E971" s="105"/>
      <c r="F971" s="105"/>
      <c r="G971" s="105"/>
      <c r="H971" s="194"/>
      <c r="I971" s="195"/>
      <c r="J971" s="195"/>
      <c r="K971" s="97"/>
      <c r="L971" s="98"/>
      <c r="M971" s="98"/>
      <c r="N971" s="98"/>
      <c r="O971" s="98"/>
      <c r="P971" s="100"/>
    </row>
    <row r="972" spans="2:16" x14ac:dyDescent="0.3">
      <c r="B972" s="108">
        <v>966</v>
      </c>
      <c r="C972" s="104"/>
      <c r="D972" s="105"/>
      <c r="E972" s="105"/>
      <c r="F972" s="105"/>
      <c r="G972" s="105"/>
      <c r="H972" s="194"/>
      <c r="I972" s="195"/>
      <c r="J972" s="195"/>
      <c r="K972" s="97"/>
      <c r="L972" s="98"/>
      <c r="M972" s="98"/>
      <c r="N972" s="98"/>
      <c r="O972" s="98"/>
      <c r="P972" s="100"/>
    </row>
    <row r="973" spans="2:16" x14ac:dyDescent="0.3">
      <c r="B973" s="108">
        <v>967</v>
      </c>
      <c r="C973" s="104"/>
      <c r="D973" s="105"/>
      <c r="E973" s="105"/>
      <c r="F973" s="105"/>
      <c r="G973" s="105"/>
      <c r="H973" s="194"/>
      <c r="I973" s="195"/>
      <c r="J973" s="195"/>
      <c r="K973" s="97"/>
      <c r="L973" s="98"/>
      <c r="M973" s="98"/>
      <c r="N973" s="98"/>
      <c r="O973" s="98"/>
      <c r="P973" s="100"/>
    </row>
    <row r="974" spans="2:16" x14ac:dyDescent="0.3">
      <c r="B974" s="108">
        <v>968</v>
      </c>
      <c r="C974" s="104"/>
      <c r="D974" s="105"/>
      <c r="E974" s="105"/>
      <c r="F974" s="105"/>
      <c r="G974" s="105"/>
      <c r="H974" s="194"/>
      <c r="I974" s="195"/>
      <c r="J974" s="195"/>
      <c r="K974" s="97"/>
      <c r="L974" s="98"/>
      <c r="M974" s="98"/>
      <c r="N974" s="98"/>
      <c r="O974" s="98"/>
      <c r="P974" s="100"/>
    </row>
    <row r="975" spans="2:16" x14ac:dyDescent="0.3">
      <c r="B975" s="108">
        <v>969</v>
      </c>
      <c r="C975" s="104"/>
      <c r="D975" s="105"/>
      <c r="E975" s="105"/>
      <c r="F975" s="105"/>
      <c r="G975" s="105"/>
      <c r="H975" s="194"/>
      <c r="I975" s="195"/>
      <c r="J975" s="195"/>
      <c r="K975" s="97"/>
      <c r="L975" s="98"/>
      <c r="M975" s="98"/>
      <c r="N975" s="98"/>
      <c r="O975" s="98"/>
      <c r="P975" s="100"/>
    </row>
    <row r="976" spans="2:16" x14ac:dyDescent="0.3">
      <c r="B976" s="108">
        <v>970</v>
      </c>
      <c r="C976" s="104"/>
      <c r="D976" s="105"/>
      <c r="E976" s="105"/>
      <c r="F976" s="105"/>
      <c r="G976" s="105"/>
      <c r="H976" s="194"/>
      <c r="I976" s="195"/>
      <c r="J976" s="195"/>
      <c r="K976" s="97"/>
      <c r="L976" s="98"/>
      <c r="M976" s="98"/>
      <c r="N976" s="98"/>
      <c r="O976" s="98"/>
      <c r="P976" s="100"/>
    </row>
    <row r="977" spans="2:16" x14ac:dyDescent="0.3">
      <c r="B977" s="108">
        <v>971</v>
      </c>
      <c r="C977" s="104"/>
      <c r="D977" s="105"/>
      <c r="E977" s="105"/>
      <c r="F977" s="105"/>
      <c r="G977" s="105"/>
      <c r="H977" s="194"/>
      <c r="I977" s="195"/>
      <c r="J977" s="195"/>
      <c r="K977" s="97"/>
      <c r="L977" s="98"/>
      <c r="M977" s="98"/>
      <c r="N977" s="98"/>
      <c r="O977" s="98"/>
      <c r="P977" s="100"/>
    </row>
    <row r="978" spans="2:16" x14ac:dyDescent="0.3">
      <c r="B978" s="108">
        <v>972</v>
      </c>
      <c r="C978" s="104"/>
      <c r="D978" s="105"/>
      <c r="E978" s="105"/>
      <c r="F978" s="105"/>
      <c r="G978" s="105"/>
      <c r="H978" s="194"/>
      <c r="I978" s="195"/>
      <c r="J978" s="195"/>
      <c r="K978" s="97"/>
      <c r="L978" s="98"/>
      <c r="M978" s="98"/>
      <c r="N978" s="98"/>
      <c r="O978" s="98"/>
      <c r="P978" s="100"/>
    </row>
    <row r="979" spans="2:16" x14ac:dyDescent="0.3">
      <c r="B979" s="108">
        <v>973</v>
      </c>
      <c r="C979" s="104"/>
      <c r="D979" s="105"/>
      <c r="E979" s="105"/>
      <c r="F979" s="105"/>
      <c r="G979" s="105"/>
      <c r="H979" s="194"/>
      <c r="I979" s="195"/>
      <c r="J979" s="195"/>
      <c r="K979" s="97"/>
      <c r="L979" s="98"/>
      <c r="M979" s="98"/>
      <c r="N979" s="98"/>
      <c r="O979" s="98"/>
      <c r="P979" s="100"/>
    </row>
    <row r="980" spans="2:16" x14ac:dyDescent="0.3">
      <c r="B980" s="108">
        <v>974</v>
      </c>
      <c r="C980" s="104"/>
      <c r="D980" s="105"/>
      <c r="E980" s="105"/>
      <c r="F980" s="105"/>
      <c r="G980" s="105"/>
      <c r="H980" s="194"/>
      <c r="I980" s="195"/>
      <c r="J980" s="195"/>
      <c r="K980" s="97"/>
      <c r="L980" s="98"/>
      <c r="M980" s="98"/>
      <c r="N980" s="98"/>
      <c r="O980" s="98"/>
      <c r="P980" s="100"/>
    </row>
    <row r="981" spans="2:16" x14ac:dyDescent="0.3">
      <c r="B981" s="108">
        <v>975</v>
      </c>
      <c r="C981" s="104"/>
      <c r="D981" s="105"/>
      <c r="E981" s="105"/>
      <c r="F981" s="105"/>
      <c r="G981" s="105"/>
      <c r="H981" s="194"/>
      <c r="I981" s="195"/>
      <c r="J981" s="195"/>
      <c r="K981" s="97"/>
      <c r="L981" s="98"/>
      <c r="M981" s="98"/>
      <c r="N981" s="98"/>
      <c r="O981" s="98"/>
      <c r="P981" s="100"/>
    </row>
    <row r="982" spans="2:16" x14ac:dyDescent="0.3">
      <c r="B982" s="108">
        <v>976</v>
      </c>
      <c r="C982" s="104"/>
      <c r="D982" s="105"/>
      <c r="E982" s="105"/>
      <c r="F982" s="105"/>
      <c r="G982" s="105"/>
      <c r="H982" s="194"/>
      <c r="I982" s="195"/>
      <c r="J982" s="195"/>
      <c r="K982" s="97"/>
      <c r="L982" s="98"/>
      <c r="M982" s="98"/>
      <c r="N982" s="98"/>
      <c r="O982" s="98"/>
      <c r="P982" s="100"/>
    </row>
    <row r="983" spans="2:16" x14ac:dyDescent="0.3">
      <c r="B983" s="108">
        <v>977</v>
      </c>
      <c r="C983" s="104"/>
      <c r="D983" s="105"/>
      <c r="E983" s="105"/>
      <c r="F983" s="105"/>
      <c r="G983" s="105"/>
      <c r="H983" s="194"/>
      <c r="I983" s="195"/>
      <c r="J983" s="195"/>
      <c r="K983" s="97"/>
      <c r="L983" s="98"/>
      <c r="M983" s="98"/>
      <c r="N983" s="98"/>
      <c r="O983" s="98"/>
      <c r="P983" s="100"/>
    </row>
    <row r="984" spans="2:16" x14ac:dyDescent="0.3">
      <c r="B984" s="108">
        <v>978</v>
      </c>
      <c r="C984" s="104"/>
      <c r="D984" s="105"/>
      <c r="E984" s="105"/>
      <c r="F984" s="105"/>
      <c r="G984" s="105"/>
      <c r="H984" s="194"/>
      <c r="I984" s="195"/>
      <c r="J984" s="195"/>
      <c r="K984" s="97"/>
      <c r="L984" s="98"/>
      <c r="M984" s="98"/>
      <c r="N984" s="98"/>
      <c r="O984" s="98"/>
      <c r="P984" s="100"/>
    </row>
    <row r="985" spans="2:16" x14ac:dyDescent="0.3">
      <c r="B985" s="108">
        <v>979</v>
      </c>
      <c r="C985" s="104"/>
      <c r="D985" s="105"/>
      <c r="E985" s="105"/>
      <c r="F985" s="105"/>
      <c r="G985" s="105"/>
      <c r="H985" s="194"/>
      <c r="I985" s="195"/>
      <c r="J985" s="195"/>
      <c r="K985" s="97"/>
      <c r="L985" s="98"/>
      <c r="M985" s="98"/>
      <c r="N985" s="98"/>
      <c r="O985" s="98"/>
      <c r="P985" s="100"/>
    </row>
    <row r="986" spans="2:16" x14ac:dyDescent="0.3">
      <c r="B986" s="108">
        <v>980</v>
      </c>
      <c r="C986" s="104"/>
      <c r="D986" s="105"/>
      <c r="E986" s="105"/>
      <c r="F986" s="105"/>
      <c r="G986" s="105"/>
      <c r="H986" s="194"/>
      <c r="I986" s="195"/>
      <c r="J986" s="195"/>
      <c r="K986" s="97"/>
      <c r="L986" s="98"/>
      <c r="M986" s="98"/>
      <c r="N986" s="98"/>
      <c r="O986" s="98"/>
      <c r="P986" s="100"/>
    </row>
    <row r="987" spans="2:16" x14ac:dyDescent="0.3">
      <c r="B987" s="108">
        <v>981</v>
      </c>
      <c r="C987" s="104"/>
      <c r="D987" s="105"/>
      <c r="E987" s="105"/>
      <c r="F987" s="105"/>
      <c r="G987" s="105"/>
      <c r="H987" s="194"/>
      <c r="I987" s="195"/>
      <c r="J987" s="195"/>
      <c r="K987" s="97"/>
      <c r="L987" s="98"/>
      <c r="M987" s="98"/>
      <c r="N987" s="98"/>
      <c r="O987" s="98"/>
      <c r="P987" s="100"/>
    </row>
    <row r="988" spans="2:16" x14ac:dyDescent="0.3">
      <c r="B988" s="108">
        <v>982</v>
      </c>
      <c r="C988" s="104"/>
      <c r="D988" s="105"/>
      <c r="E988" s="105"/>
      <c r="F988" s="105"/>
      <c r="G988" s="105"/>
      <c r="H988" s="194"/>
      <c r="I988" s="195"/>
      <c r="J988" s="195"/>
      <c r="K988" s="97"/>
      <c r="L988" s="98"/>
      <c r="M988" s="98"/>
      <c r="N988" s="98"/>
      <c r="O988" s="98"/>
      <c r="P988" s="100"/>
    </row>
    <row r="989" spans="2:16" x14ac:dyDescent="0.3">
      <c r="B989" s="108">
        <v>983</v>
      </c>
      <c r="C989" s="104"/>
      <c r="D989" s="105"/>
      <c r="E989" s="105"/>
      <c r="F989" s="105"/>
      <c r="G989" s="105"/>
      <c r="H989" s="194"/>
      <c r="I989" s="195"/>
      <c r="J989" s="195"/>
      <c r="K989" s="97"/>
      <c r="L989" s="98"/>
      <c r="M989" s="98"/>
      <c r="N989" s="98"/>
      <c r="O989" s="98"/>
      <c r="P989" s="100"/>
    </row>
    <row r="990" spans="2:16" x14ac:dyDescent="0.3">
      <c r="B990" s="108">
        <v>984</v>
      </c>
      <c r="C990" s="104"/>
      <c r="D990" s="105"/>
      <c r="E990" s="105"/>
      <c r="F990" s="105"/>
      <c r="G990" s="105"/>
      <c r="H990" s="194"/>
      <c r="I990" s="195"/>
      <c r="J990" s="195"/>
      <c r="K990" s="97"/>
      <c r="L990" s="98"/>
      <c r="M990" s="98"/>
      <c r="N990" s="98"/>
      <c r="O990" s="98"/>
      <c r="P990" s="100"/>
    </row>
    <row r="991" spans="2:16" x14ac:dyDescent="0.3">
      <c r="B991" s="108">
        <v>985</v>
      </c>
      <c r="C991" s="104"/>
      <c r="D991" s="105"/>
      <c r="E991" s="105"/>
      <c r="F991" s="105"/>
      <c r="G991" s="105"/>
      <c r="H991" s="194"/>
      <c r="I991" s="195"/>
      <c r="J991" s="195"/>
      <c r="K991" s="97"/>
      <c r="L991" s="98"/>
      <c r="M991" s="98"/>
      <c r="N991" s="98"/>
      <c r="O991" s="98"/>
      <c r="P991" s="100"/>
    </row>
    <row r="992" spans="2:16" x14ac:dyDescent="0.3">
      <c r="B992" s="108">
        <v>986</v>
      </c>
      <c r="C992" s="104"/>
      <c r="D992" s="105"/>
      <c r="E992" s="105"/>
      <c r="F992" s="105"/>
      <c r="G992" s="105"/>
      <c r="H992" s="194"/>
      <c r="I992" s="195"/>
      <c r="J992" s="195"/>
      <c r="K992" s="97"/>
      <c r="L992" s="98"/>
      <c r="M992" s="98"/>
      <c r="N992" s="98"/>
      <c r="O992" s="98"/>
      <c r="P992" s="100"/>
    </row>
    <row r="993" spans="2:16" x14ac:dyDescent="0.3">
      <c r="B993" s="108">
        <v>987</v>
      </c>
      <c r="C993" s="104"/>
      <c r="D993" s="105"/>
      <c r="E993" s="105"/>
      <c r="F993" s="105"/>
      <c r="G993" s="105"/>
      <c r="H993" s="194"/>
      <c r="I993" s="195"/>
      <c r="J993" s="195"/>
      <c r="K993" s="97"/>
      <c r="L993" s="98"/>
      <c r="M993" s="98"/>
      <c r="N993" s="98"/>
      <c r="O993" s="98"/>
      <c r="P993" s="100"/>
    </row>
    <row r="994" spans="2:16" x14ac:dyDescent="0.3">
      <c r="B994" s="108">
        <v>988</v>
      </c>
      <c r="C994" s="104"/>
      <c r="D994" s="105"/>
      <c r="E994" s="105"/>
      <c r="F994" s="105"/>
      <c r="G994" s="105"/>
      <c r="H994" s="194"/>
      <c r="I994" s="195"/>
      <c r="J994" s="195"/>
      <c r="K994" s="97"/>
      <c r="L994" s="98"/>
      <c r="M994" s="98"/>
      <c r="N994" s="98"/>
      <c r="O994" s="98"/>
      <c r="P994" s="100"/>
    </row>
    <row r="995" spans="2:16" x14ac:dyDescent="0.3">
      <c r="B995" s="108">
        <v>989</v>
      </c>
      <c r="C995" s="104"/>
      <c r="D995" s="105"/>
      <c r="E995" s="105"/>
      <c r="F995" s="105"/>
      <c r="G995" s="105"/>
      <c r="H995" s="194"/>
      <c r="I995" s="195"/>
      <c r="J995" s="195"/>
      <c r="K995" s="97"/>
      <c r="L995" s="98"/>
      <c r="M995" s="98"/>
      <c r="N995" s="98"/>
      <c r="O995" s="98"/>
      <c r="P995" s="100"/>
    </row>
    <row r="996" spans="2:16" x14ac:dyDescent="0.3">
      <c r="B996" s="108">
        <v>990</v>
      </c>
      <c r="C996" s="104"/>
      <c r="D996" s="105"/>
      <c r="E996" s="105"/>
      <c r="F996" s="105"/>
      <c r="G996" s="105"/>
      <c r="H996" s="194"/>
      <c r="I996" s="195"/>
      <c r="J996" s="195"/>
      <c r="K996" s="97"/>
      <c r="L996" s="98"/>
      <c r="M996" s="98"/>
      <c r="N996" s="98"/>
      <c r="O996" s="98"/>
      <c r="P996" s="100"/>
    </row>
    <row r="997" spans="2:16" x14ac:dyDescent="0.3">
      <c r="B997" s="108">
        <v>991</v>
      </c>
      <c r="C997" s="104"/>
      <c r="D997" s="105"/>
      <c r="E997" s="105"/>
      <c r="F997" s="105"/>
      <c r="G997" s="105"/>
      <c r="H997" s="194"/>
      <c r="I997" s="195"/>
      <c r="J997" s="195"/>
      <c r="K997" s="97"/>
      <c r="L997" s="98"/>
      <c r="M997" s="98"/>
      <c r="N997" s="98"/>
      <c r="O997" s="98"/>
      <c r="P997" s="100"/>
    </row>
    <row r="998" spans="2:16" x14ac:dyDescent="0.3">
      <c r="B998" s="108">
        <v>992</v>
      </c>
      <c r="C998" s="104"/>
      <c r="D998" s="105"/>
      <c r="E998" s="105"/>
      <c r="F998" s="105"/>
      <c r="G998" s="105"/>
      <c r="H998" s="194"/>
      <c r="I998" s="195"/>
      <c r="J998" s="195"/>
      <c r="K998" s="97"/>
      <c r="L998" s="98"/>
      <c r="M998" s="98"/>
      <c r="N998" s="98"/>
      <c r="O998" s="98"/>
      <c r="P998" s="100"/>
    </row>
    <row r="999" spans="2:16" x14ac:dyDescent="0.3">
      <c r="B999" s="108">
        <v>993</v>
      </c>
      <c r="C999" s="104"/>
      <c r="D999" s="105"/>
      <c r="E999" s="105"/>
      <c r="F999" s="105"/>
      <c r="G999" s="105"/>
      <c r="H999" s="194"/>
      <c r="I999" s="195"/>
      <c r="J999" s="195"/>
      <c r="K999" s="97"/>
      <c r="L999" s="98"/>
      <c r="M999" s="98"/>
      <c r="N999" s="98"/>
      <c r="O999" s="98"/>
      <c r="P999" s="100"/>
    </row>
    <row r="1000" spans="2:16" x14ac:dyDescent="0.3">
      <c r="B1000" s="108">
        <v>994</v>
      </c>
      <c r="C1000" s="104"/>
      <c r="D1000" s="105"/>
      <c r="E1000" s="105"/>
      <c r="F1000" s="105"/>
      <c r="G1000" s="105"/>
      <c r="H1000" s="194"/>
      <c r="I1000" s="195"/>
      <c r="J1000" s="195"/>
      <c r="K1000" s="97"/>
      <c r="L1000" s="98"/>
      <c r="M1000" s="98"/>
      <c r="N1000" s="98"/>
      <c r="O1000" s="98"/>
      <c r="P1000" s="100"/>
    </row>
    <row r="1001" spans="2:16" x14ac:dyDescent="0.3">
      <c r="B1001" s="108">
        <v>995</v>
      </c>
      <c r="C1001" s="104"/>
      <c r="D1001" s="105"/>
      <c r="E1001" s="105"/>
      <c r="F1001" s="105"/>
      <c r="G1001" s="105"/>
      <c r="H1001" s="194"/>
      <c r="I1001" s="195"/>
      <c r="J1001" s="195"/>
      <c r="K1001" s="97"/>
      <c r="L1001" s="98"/>
      <c r="M1001" s="98"/>
      <c r="N1001" s="98"/>
      <c r="O1001" s="98"/>
      <c r="P1001" s="100"/>
    </row>
    <row r="1002" spans="2:16" x14ac:dyDescent="0.3">
      <c r="B1002" s="108">
        <v>996</v>
      </c>
      <c r="C1002" s="104"/>
      <c r="D1002" s="105"/>
      <c r="E1002" s="105"/>
      <c r="F1002" s="105"/>
      <c r="G1002" s="105"/>
      <c r="H1002" s="194"/>
      <c r="I1002" s="195"/>
      <c r="J1002" s="195"/>
      <c r="K1002" s="97"/>
      <c r="L1002" s="98"/>
      <c r="M1002" s="98"/>
      <c r="N1002" s="98"/>
      <c r="O1002" s="98"/>
      <c r="P1002" s="100"/>
    </row>
    <row r="1003" spans="2:16" x14ac:dyDescent="0.3">
      <c r="B1003" s="108">
        <v>997</v>
      </c>
      <c r="C1003" s="104"/>
      <c r="D1003" s="105"/>
      <c r="E1003" s="105"/>
      <c r="F1003" s="105"/>
      <c r="G1003" s="105"/>
      <c r="H1003" s="194"/>
      <c r="I1003" s="195"/>
      <c r="J1003" s="195"/>
      <c r="K1003" s="97"/>
      <c r="L1003" s="98"/>
      <c r="M1003" s="98"/>
      <c r="N1003" s="98"/>
      <c r="O1003" s="98"/>
      <c r="P1003" s="100"/>
    </row>
    <row r="1004" spans="2:16" x14ac:dyDescent="0.3">
      <c r="B1004" s="108">
        <v>998</v>
      </c>
      <c r="C1004" s="104"/>
      <c r="D1004" s="105"/>
      <c r="E1004" s="105"/>
      <c r="F1004" s="105"/>
      <c r="G1004" s="105"/>
      <c r="H1004" s="194"/>
      <c r="I1004" s="195"/>
      <c r="J1004" s="195"/>
      <c r="K1004" s="97"/>
      <c r="L1004" s="98"/>
      <c r="M1004" s="98"/>
      <c r="N1004" s="98"/>
      <c r="O1004" s="98"/>
      <c r="P1004" s="100"/>
    </row>
    <row r="1005" spans="2:16" x14ac:dyDescent="0.3">
      <c r="B1005" s="108">
        <v>999</v>
      </c>
      <c r="C1005" s="104"/>
      <c r="D1005" s="105"/>
      <c r="E1005" s="105"/>
      <c r="F1005" s="105"/>
      <c r="G1005" s="105"/>
      <c r="H1005" s="194"/>
      <c r="I1005" s="195"/>
      <c r="J1005" s="195"/>
      <c r="K1005" s="97"/>
      <c r="L1005" s="98"/>
      <c r="M1005" s="98"/>
      <c r="N1005" s="98"/>
      <c r="O1005" s="98"/>
      <c r="P1005" s="100"/>
    </row>
    <row r="1006" spans="2:16" x14ac:dyDescent="0.3">
      <c r="B1006" s="108">
        <v>1000</v>
      </c>
      <c r="C1006" s="104"/>
      <c r="D1006" s="105"/>
      <c r="E1006" s="105"/>
      <c r="F1006" s="105"/>
      <c r="G1006" s="105"/>
      <c r="H1006" s="194"/>
      <c r="I1006" s="195"/>
      <c r="J1006" s="195"/>
      <c r="K1006" s="97"/>
      <c r="L1006" s="98"/>
      <c r="M1006" s="98"/>
      <c r="N1006" s="98"/>
      <c r="O1006" s="98"/>
      <c r="P1006" s="100"/>
    </row>
  </sheetData>
  <sheetProtection algorithmName="SHA-512" hashValue="xxKDZu/IbJOe5xVNB1p4K1ZLRzFUfLCDLn5AdcnbD3joDcZ9MLfXm3ZMFsBsn8Cy6KY/fECFYIp60oWUk1W3wA==" saltValue="l95pYty6wtryqHevtxXmVg==" spinCount="100000" sheet="1" objects="1" scenarios="1" selectLockedCells="1" autoFilter="0"/>
  <protectedRanges>
    <protectedRange sqref="B6:P6" name="AllowFilter"/>
  </protectedRanges>
  <autoFilter ref="B6:P6" xr:uid="{66727E8C-B62C-4C61-8EC4-4BF4C3349F4A}"/>
  <pageMargins left="0.7" right="0.7" top="0.75" bottom="0.75" header="0.3" footer="0.3"/>
  <pageSetup paperSize="5" scale="56" fitToHeight="0" orientation="landscape" r:id="rId1"/>
  <headerFooter>
    <oddHeader xml:space="preserve">&amp;C&amp;"Arial,Bold"EXHIBIT A-6-a-V2
FINANCIAL COMMITMENT TEMPLATE&amp;"Arial,Regular"
</oddHeader>
    <oddFooter>&amp;C&amp;"Arial,Bold"AHCA ITN 010-22/23, Attachment A, Exhibit A-6-a-V2,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D4ECE86A-D7AB-4429-BD32-98A05B5CE86A}">
            <xm:f>'Instructions &amp; General Inputs'!$D$19&lt;&gt;"Yes"</xm:f>
            <x14:dxf>
              <fill>
                <patternFill patternType="lightTrellis"/>
              </fill>
            </x14:dxf>
          </x14:cfRule>
          <xm:sqref>B3:P1006</xm:sqref>
        </x14:conditionalFormatting>
        <x14:conditionalFormatting xmlns:xm="http://schemas.microsoft.com/office/excel/2006/main">
          <x14:cfRule type="expression" priority="2" id="{84EE1645-3E4D-4BFB-8D5A-D198CF9AF307}">
            <xm:f>'Instructions &amp; General Inputs'!$C$13="No"</xm:f>
            <x14:dxf>
              <fill>
                <patternFill patternType="lightTrellis"/>
              </fill>
            </x14:dxf>
          </x14:cfRule>
          <xm:sqref>H6:J1006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8220CB6E-FA9D-4A3E-8DF6-637BC3A9431E}">
          <x14:formula1>
            <xm:f>INDIRECT("Lookups!"&amp;INDEX(Lookups!$J$5:$J$17,MATCH($E7,Lookups!$I$5:$I$17,0))&amp;":"&amp;INDEX(Lookups!$K$5:$K$17,MATCH($E7,Lookups!$I$5:$I$17,0)))</xm:f>
          </x14:formula1>
          <xm:sqref>F7:F1006</xm:sqref>
        </x14:dataValidation>
        <x14:dataValidation type="list" allowBlank="1" showInputMessage="1" showErrorMessage="1" xr:uid="{32FF7344-EF3E-40A4-828F-5494ABD14F9E}">
          <x14:formula1>
            <xm:f>Lookups!$I$5:$I$17</xm:f>
          </x14:formula1>
          <xm:sqref>E7:E1006</xm:sqref>
        </x14:dataValidation>
        <x14:dataValidation type="list" allowBlank="1" showInputMessage="1" showErrorMessage="1" xr:uid="{E8ECD4F6-857B-44B0-BFDD-C08430F1C603}">
          <x14:formula1>
            <xm:f>Lookups!$P$5:$P$25</xm:f>
          </x14:formula1>
          <xm:sqref>G7:G1006</xm:sqref>
        </x14:dataValidation>
        <x14:dataValidation type="list" allowBlank="1" showInputMessage="1" showErrorMessage="1" xr:uid="{238B1DD7-67E7-49E1-ACD6-D0D1CC3F26BA}">
          <x14:formula1>
            <xm:f>Lookups!$G$5:$G$14</xm:f>
          </x14:formula1>
          <xm:sqref>D7:D1006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8BA00-6DF9-45EB-AFB5-877FC1736D91}">
  <sheetPr codeName="Sheet17">
    <pageSetUpPr fitToPage="1"/>
  </sheetPr>
  <dimension ref="B2:P1006"/>
  <sheetViews>
    <sheetView zoomScale="85" zoomScaleNormal="85" workbookViewId="0">
      <selection activeCell="B7" sqref="B7"/>
    </sheetView>
  </sheetViews>
  <sheetFormatPr defaultColWidth="9.15234375" defaultRowHeight="12.45" x14ac:dyDescent="0.3"/>
  <cols>
    <col min="1" max="1" width="2.69140625" style="25" customWidth="1"/>
    <col min="2" max="2" width="15.15234375" style="25" customWidth="1"/>
    <col min="3" max="3" width="56.15234375" style="25" customWidth="1"/>
    <col min="4" max="4" width="9.15234375" style="25"/>
    <col min="5" max="7" width="24.15234375" style="25" customWidth="1"/>
    <col min="8" max="16" width="15" style="25" customWidth="1"/>
    <col min="17" max="16384" width="9.15234375" style="25"/>
  </cols>
  <sheetData>
    <row r="2" spans="2:16" x14ac:dyDescent="0.3">
      <c r="B2" s="51"/>
    </row>
    <row r="3" spans="2:16" x14ac:dyDescent="0.3">
      <c r="B3" s="1" t="s">
        <v>468</v>
      </c>
      <c r="C3" s="2"/>
      <c r="D3" s="2"/>
      <c r="E3" s="2"/>
      <c r="F3" s="2"/>
      <c r="G3" s="2"/>
      <c r="H3" s="2"/>
      <c r="I3" s="2"/>
      <c r="J3" s="2"/>
      <c r="K3" s="2"/>
      <c r="L3" s="2"/>
      <c r="M3" s="2"/>
      <c r="N3" s="2"/>
      <c r="O3" s="2"/>
      <c r="P3" s="7"/>
    </row>
    <row r="4" spans="2:16" x14ac:dyDescent="0.3">
      <c r="B4" s="3" t="s">
        <v>92</v>
      </c>
      <c r="C4" s="4"/>
      <c r="D4" s="4"/>
      <c r="E4" s="4"/>
      <c r="F4" s="4"/>
      <c r="G4" s="4"/>
      <c r="H4" s="4"/>
      <c r="I4" s="4"/>
      <c r="J4" s="4"/>
      <c r="K4" s="4"/>
      <c r="L4" s="4"/>
      <c r="M4" s="4"/>
      <c r="N4" s="4"/>
      <c r="O4" s="4"/>
      <c r="P4" s="6"/>
    </row>
    <row r="5" spans="2:16" ht="37.299999999999997" x14ac:dyDescent="0.3">
      <c r="B5" s="124"/>
      <c r="C5" s="92"/>
      <c r="D5" s="92"/>
      <c r="E5" s="92"/>
      <c r="F5" s="92"/>
      <c r="G5" s="125"/>
      <c r="H5" s="41" t="s">
        <v>443</v>
      </c>
      <c r="I5" s="42"/>
      <c r="J5" s="42"/>
      <c r="K5" s="42" t="s">
        <v>94</v>
      </c>
      <c r="L5" s="42"/>
      <c r="M5" s="42"/>
      <c r="N5" s="42"/>
      <c r="O5" s="42"/>
      <c r="P5" s="44"/>
    </row>
    <row r="6" spans="2:16" ht="49.75" x14ac:dyDescent="0.3">
      <c r="B6" s="5" t="s">
        <v>36</v>
      </c>
      <c r="C6" s="126" t="s">
        <v>125</v>
      </c>
      <c r="D6" s="127" t="s">
        <v>41</v>
      </c>
      <c r="E6" s="127" t="s">
        <v>1</v>
      </c>
      <c r="F6" s="127" t="s">
        <v>2</v>
      </c>
      <c r="G6" s="127" t="s">
        <v>37</v>
      </c>
      <c r="H6" s="133" t="s">
        <v>439</v>
      </c>
      <c r="I6" s="133" t="s">
        <v>438</v>
      </c>
      <c r="J6" s="133" t="s">
        <v>437</v>
      </c>
      <c r="K6" s="133" t="s">
        <v>431</v>
      </c>
      <c r="L6" s="133" t="s">
        <v>432</v>
      </c>
      <c r="M6" s="133" t="s">
        <v>433</v>
      </c>
      <c r="N6" s="133" t="s">
        <v>434</v>
      </c>
      <c r="O6" s="133" t="s">
        <v>435</v>
      </c>
      <c r="P6" s="190" t="s">
        <v>436</v>
      </c>
    </row>
    <row r="7" spans="2:16" x14ac:dyDescent="0.3">
      <c r="B7" s="101">
        <v>1</v>
      </c>
      <c r="C7" s="101"/>
      <c r="D7" s="102"/>
      <c r="E7" s="102"/>
      <c r="F7" s="102"/>
      <c r="G7" s="102"/>
      <c r="H7" s="192"/>
      <c r="I7" s="193"/>
      <c r="J7" s="193"/>
      <c r="K7" s="94"/>
      <c r="L7" s="95"/>
      <c r="M7" s="95"/>
      <c r="N7" s="95"/>
      <c r="O7" s="95"/>
      <c r="P7" s="96"/>
    </row>
    <row r="8" spans="2:16" x14ac:dyDescent="0.3">
      <c r="B8" s="104">
        <v>2</v>
      </c>
      <c r="C8" s="104"/>
      <c r="D8" s="105"/>
      <c r="E8" s="105"/>
      <c r="F8" s="105"/>
      <c r="G8" s="105"/>
      <c r="H8" s="194"/>
      <c r="I8" s="195"/>
      <c r="J8" s="195"/>
      <c r="K8" s="97"/>
      <c r="L8" s="98"/>
      <c r="M8" s="99"/>
      <c r="N8" s="99"/>
      <c r="O8" s="99"/>
      <c r="P8" s="100"/>
    </row>
    <row r="9" spans="2:16" x14ac:dyDescent="0.3">
      <c r="B9" s="104">
        <v>3</v>
      </c>
      <c r="C9" s="104"/>
      <c r="D9" s="105"/>
      <c r="E9" s="105"/>
      <c r="F9" s="105"/>
      <c r="G9" s="105"/>
      <c r="H9" s="194"/>
      <c r="I9" s="195"/>
      <c r="J9" s="195"/>
      <c r="K9" s="97"/>
      <c r="L9" s="98"/>
      <c r="M9" s="99"/>
      <c r="N9" s="99"/>
      <c r="O9" s="99"/>
      <c r="P9" s="100"/>
    </row>
    <row r="10" spans="2:16" x14ac:dyDescent="0.3">
      <c r="B10" s="108">
        <v>4</v>
      </c>
      <c r="C10" s="104"/>
      <c r="D10" s="105"/>
      <c r="E10" s="105"/>
      <c r="F10" s="105"/>
      <c r="G10" s="105"/>
      <c r="H10" s="194"/>
      <c r="I10" s="195"/>
      <c r="J10" s="195"/>
      <c r="K10" s="97"/>
      <c r="L10" s="98"/>
      <c r="M10" s="99"/>
      <c r="N10" s="99"/>
      <c r="O10" s="99"/>
      <c r="P10" s="100"/>
    </row>
    <row r="11" spans="2:16" x14ac:dyDescent="0.3">
      <c r="B11" s="108">
        <v>5</v>
      </c>
      <c r="C11" s="104"/>
      <c r="D11" s="105"/>
      <c r="E11" s="105"/>
      <c r="F11" s="105"/>
      <c r="G11" s="105"/>
      <c r="H11" s="194"/>
      <c r="I11" s="195"/>
      <c r="J11" s="195"/>
      <c r="K11" s="97"/>
      <c r="L11" s="98"/>
      <c r="M11" s="99"/>
      <c r="N11" s="99"/>
      <c r="O11" s="99"/>
      <c r="P11" s="100"/>
    </row>
    <row r="12" spans="2:16" x14ac:dyDescent="0.3">
      <c r="B12" s="108">
        <v>6</v>
      </c>
      <c r="C12" s="104"/>
      <c r="D12" s="105"/>
      <c r="E12" s="105"/>
      <c r="F12" s="105"/>
      <c r="G12" s="105"/>
      <c r="H12" s="194"/>
      <c r="I12" s="195"/>
      <c r="J12" s="195"/>
      <c r="K12" s="97"/>
      <c r="L12" s="98"/>
      <c r="M12" s="99"/>
      <c r="N12" s="99"/>
      <c r="O12" s="99"/>
      <c r="P12" s="100"/>
    </row>
    <row r="13" spans="2:16" x14ac:dyDescent="0.3">
      <c r="B13" s="108">
        <v>7</v>
      </c>
      <c r="C13" s="104"/>
      <c r="D13" s="105"/>
      <c r="E13" s="105"/>
      <c r="F13" s="105"/>
      <c r="G13" s="105"/>
      <c r="H13" s="194"/>
      <c r="I13" s="195"/>
      <c r="J13" s="195"/>
      <c r="K13" s="97"/>
      <c r="L13" s="98"/>
      <c r="M13" s="99"/>
      <c r="N13" s="99"/>
      <c r="O13" s="99"/>
      <c r="P13" s="100"/>
    </row>
    <row r="14" spans="2:16" x14ac:dyDescent="0.3">
      <c r="B14" s="108">
        <v>8</v>
      </c>
      <c r="C14" s="104"/>
      <c r="D14" s="105"/>
      <c r="E14" s="105"/>
      <c r="F14" s="105"/>
      <c r="G14" s="105"/>
      <c r="H14" s="194"/>
      <c r="I14" s="195"/>
      <c r="J14" s="195"/>
      <c r="K14" s="97"/>
      <c r="L14" s="98"/>
      <c r="M14" s="99"/>
      <c r="N14" s="99"/>
      <c r="O14" s="99"/>
      <c r="P14" s="100"/>
    </row>
    <row r="15" spans="2:16" x14ac:dyDescent="0.3">
      <c r="B15" s="108">
        <v>9</v>
      </c>
      <c r="C15" s="104"/>
      <c r="D15" s="105"/>
      <c r="E15" s="105"/>
      <c r="F15" s="105"/>
      <c r="G15" s="105"/>
      <c r="H15" s="194"/>
      <c r="I15" s="195"/>
      <c r="J15" s="195"/>
      <c r="K15" s="97"/>
      <c r="L15" s="98"/>
      <c r="M15" s="99"/>
      <c r="N15" s="99"/>
      <c r="O15" s="99"/>
      <c r="P15" s="100"/>
    </row>
    <row r="16" spans="2:16" x14ac:dyDescent="0.3">
      <c r="B16" s="108">
        <v>10</v>
      </c>
      <c r="C16" s="104"/>
      <c r="D16" s="105"/>
      <c r="E16" s="105"/>
      <c r="F16" s="105"/>
      <c r="G16" s="105"/>
      <c r="H16" s="194"/>
      <c r="I16" s="195"/>
      <c r="J16" s="195"/>
      <c r="K16" s="97"/>
      <c r="L16" s="98"/>
      <c r="M16" s="99"/>
      <c r="N16" s="99"/>
      <c r="O16" s="99"/>
      <c r="P16" s="100"/>
    </row>
    <row r="17" spans="2:16" x14ac:dyDescent="0.3">
      <c r="B17" s="108">
        <v>11</v>
      </c>
      <c r="C17" s="104"/>
      <c r="D17" s="105"/>
      <c r="E17" s="105"/>
      <c r="F17" s="105"/>
      <c r="G17" s="105"/>
      <c r="H17" s="194"/>
      <c r="I17" s="195"/>
      <c r="J17" s="195"/>
      <c r="K17" s="97"/>
      <c r="L17" s="98"/>
      <c r="M17" s="99"/>
      <c r="N17" s="99"/>
      <c r="O17" s="99"/>
      <c r="P17" s="100"/>
    </row>
    <row r="18" spans="2:16" x14ac:dyDescent="0.3">
      <c r="B18" s="108">
        <v>12</v>
      </c>
      <c r="C18" s="104"/>
      <c r="D18" s="105"/>
      <c r="E18" s="105"/>
      <c r="F18" s="105"/>
      <c r="G18" s="105"/>
      <c r="H18" s="194"/>
      <c r="I18" s="195"/>
      <c r="J18" s="195"/>
      <c r="K18" s="97"/>
      <c r="L18" s="98"/>
      <c r="M18" s="98"/>
      <c r="N18" s="98"/>
      <c r="O18" s="98"/>
      <c r="P18" s="100"/>
    </row>
    <row r="19" spans="2:16" x14ac:dyDescent="0.3">
      <c r="B19" s="108">
        <v>13</v>
      </c>
      <c r="C19" s="104"/>
      <c r="D19" s="105"/>
      <c r="E19" s="105"/>
      <c r="F19" s="105"/>
      <c r="G19" s="105"/>
      <c r="H19" s="194"/>
      <c r="I19" s="195"/>
      <c r="J19" s="195"/>
      <c r="K19" s="97"/>
      <c r="L19" s="98"/>
      <c r="M19" s="99"/>
      <c r="N19" s="99"/>
      <c r="O19" s="99"/>
      <c r="P19" s="100"/>
    </row>
    <row r="20" spans="2:16" x14ac:dyDescent="0.3">
      <c r="B20" s="108">
        <v>14</v>
      </c>
      <c r="C20" s="104"/>
      <c r="D20" s="105"/>
      <c r="E20" s="105"/>
      <c r="F20" s="105"/>
      <c r="G20" s="105"/>
      <c r="H20" s="194"/>
      <c r="I20" s="195"/>
      <c r="J20" s="195"/>
      <c r="K20" s="97"/>
      <c r="L20" s="98"/>
      <c r="M20" s="99"/>
      <c r="N20" s="99"/>
      <c r="O20" s="99"/>
      <c r="P20" s="100"/>
    </row>
    <row r="21" spans="2:16" x14ac:dyDescent="0.3">
      <c r="B21" s="108">
        <v>15</v>
      </c>
      <c r="C21" s="104"/>
      <c r="D21" s="105"/>
      <c r="E21" s="105"/>
      <c r="F21" s="105"/>
      <c r="G21" s="105"/>
      <c r="H21" s="194"/>
      <c r="I21" s="195"/>
      <c r="J21" s="195"/>
      <c r="K21" s="97"/>
      <c r="L21" s="98"/>
      <c r="M21" s="98"/>
      <c r="N21" s="98"/>
      <c r="O21" s="98"/>
      <c r="P21" s="100"/>
    </row>
    <row r="22" spans="2:16" x14ac:dyDescent="0.3">
      <c r="B22" s="108">
        <v>16</v>
      </c>
      <c r="C22" s="104"/>
      <c r="D22" s="105"/>
      <c r="E22" s="105"/>
      <c r="F22" s="105"/>
      <c r="G22" s="105"/>
      <c r="H22" s="194"/>
      <c r="I22" s="195"/>
      <c r="J22" s="195"/>
      <c r="K22" s="97"/>
      <c r="L22" s="98"/>
      <c r="M22" s="99"/>
      <c r="N22" s="99"/>
      <c r="O22" s="99"/>
      <c r="P22" s="100"/>
    </row>
    <row r="23" spans="2:16" x14ac:dyDescent="0.3">
      <c r="B23" s="108">
        <v>17</v>
      </c>
      <c r="C23" s="104"/>
      <c r="D23" s="105"/>
      <c r="E23" s="105"/>
      <c r="F23" s="105"/>
      <c r="G23" s="105"/>
      <c r="H23" s="194"/>
      <c r="I23" s="195"/>
      <c r="J23" s="195"/>
      <c r="K23" s="97"/>
      <c r="L23" s="98"/>
      <c r="M23" s="99"/>
      <c r="N23" s="99"/>
      <c r="O23" s="99"/>
      <c r="P23" s="100"/>
    </row>
    <row r="24" spans="2:16" x14ac:dyDescent="0.3">
      <c r="B24" s="108">
        <v>18</v>
      </c>
      <c r="C24" s="104"/>
      <c r="D24" s="105"/>
      <c r="E24" s="105"/>
      <c r="F24" s="105"/>
      <c r="G24" s="105"/>
      <c r="H24" s="194"/>
      <c r="I24" s="195"/>
      <c r="J24" s="195"/>
      <c r="K24" s="97"/>
      <c r="L24" s="98"/>
      <c r="M24" s="98"/>
      <c r="N24" s="98"/>
      <c r="O24" s="98"/>
      <c r="P24" s="100"/>
    </row>
    <row r="25" spans="2:16" x14ac:dyDescent="0.3">
      <c r="B25" s="108">
        <v>19</v>
      </c>
      <c r="C25" s="104"/>
      <c r="D25" s="105"/>
      <c r="E25" s="105"/>
      <c r="F25" s="105"/>
      <c r="G25" s="105"/>
      <c r="H25" s="194"/>
      <c r="I25" s="195"/>
      <c r="J25" s="195"/>
      <c r="K25" s="97"/>
      <c r="L25" s="98"/>
      <c r="M25" s="99"/>
      <c r="N25" s="99"/>
      <c r="O25" s="99"/>
      <c r="P25" s="100"/>
    </row>
    <row r="26" spans="2:16" x14ac:dyDescent="0.3">
      <c r="B26" s="108">
        <v>20</v>
      </c>
      <c r="C26" s="104"/>
      <c r="D26" s="105"/>
      <c r="E26" s="105"/>
      <c r="F26" s="105"/>
      <c r="G26" s="105"/>
      <c r="H26" s="194"/>
      <c r="I26" s="195"/>
      <c r="J26" s="195"/>
      <c r="K26" s="97"/>
      <c r="L26" s="98"/>
      <c r="M26" s="99"/>
      <c r="N26" s="99"/>
      <c r="O26" s="99"/>
      <c r="P26" s="100"/>
    </row>
    <row r="27" spans="2:16" x14ac:dyDescent="0.3">
      <c r="B27" s="108">
        <v>21</v>
      </c>
      <c r="C27" s="104"/>
      <c r="D27" s="105"/>
      <c r="E27" s="105"/>
      <c r="F27" s="105"/>
      <c r="G27" s="105"/>
      <c r="H27" s="194"/>
      <c r="I27" s="195"/>
      <c r="J27" s="195"/>
      <c r="K27" s="97"/>
      <c r="L27" s="98"/>
      <c r="M27" s="98"/>
      <c r="N27" s="98"/>
      <c r="O27" s="98"/>
      <c r="P27" s="100"/>
    </row>
    <row r="28" spans="2:16" x14ac:dyDescent="0.3">
      <c r="B28" s="108">
        <v>22</v>
      </c>
      <c r="C28" s="104"/>
      <c r="D28" s="105"/>
      <c r="E28" s="105"/>
      <c r="F28" s="105"/>
      <c r="G28" s="105"/>
      <c r="H28" s="194"/>
      <c r="I28" s="195"/>
      <c r="J28" s="195"/>
      <c r="K28" s="97"/>
      <c r="L28" s="98"/>
      <c r="M28" s="99"/>
      <c r="N28" s="99"/>
      <c r="O28" s="99"/>
      <c r="P28" s="100"/>
    </row>
    <row r="29" spans="2:16" x14ac:dyDescent="0.3">
      <c r="B29" s="108">
        <v>23</v>
      </c>
      <c r="C29" s="104"/>
      <c r="D29" s="105"/>
      <c r="E29" s="105"/>
      <c r="F29" s="105"/>
      <c r="G29" s="105"/>
      <c r="H29" s="194"/>
      <c r="I29" s="195"/>
      <c r="J29" s="195"/>
      <c r="K29" s="97"/>
      <c r="L29" s="98"/>
      <c r="M29" s="99"/>
      <c r="N29" s="99"/>
      <c r="O29" s="99"/>
      <c r="P29" s="100"/>
    </row>
    <row r="30" spans="2:16" x14ac:dyDescent="0.3">
      <c r="B30" s="108">
        <v>24</v>
      </c>
      <c r="C30" s="104"/>
      <c r="D30" s="105"/>
      <c r="E30" s="105"/>
      <c r="F30" s="105"/>
      <c r="G30" s="105"/>
      <c r="H30" s="194"/>
      <c r="I30" s="195"/>
      <c r="J30" s="195"/>
      <c r="K30" s="97"/>
      <c r="L30" s="98"/>
      <c r="M30" s="98"/>
      <c r="N30" s="98"/>
      <c r="O30" s="98"/>
      <c r="P30" s="100"/>
    </row>
    <row r="31" spans="2:16" x14ac:dyDescent="0.3">
      <c r="B31" s="108">
        <v>25</v>
      </c>
      <c r="C31" s="104"/>
      <c r="D31" s="105"/>
      <c r="E31" s="105"/>
      <c r="F31" s="105"/>
      <c r="G31" s="105"/>
      <c r="H31" s="194"/>
      <c r="I31" s="195"/>
      <c r="J31" s="195"/>
      <c r="K31" s="97"/>
      <c r="L31" s="98"/>
      <c r="M31" s="99"/>
      <c r="N31" s="99"/>
      <c r="O31" s="99"/>
      <c r="P31" s="100"/>
    </row>
    <row r="32" spans="2:16" x14ac:dyDescent="0.3">
      <c r="B32" s="108">
        <v>26</v>
      </c>
      <c r="C32" s="104"/>
      <c r="D32" s="105"/>
      <c r="E32" s="105"/>
      <c r="F32" s="105"/>
      <c r="G32" s="105"/>
      <c r="H32" s="194"/>
      <c r="I32" s="195"/>
      <c r="J32" s="195"/>
      <c r="K32" s="97"/>
      <c r="L32" s="98"/>
      <c r="M32" s="99"/>
      <c r="N32" s="99"/>
      <c r="O32" s="99"/>
      <c r="P32" s="100"/>
    </row>
    <row r="33" spans="2:16" x14ac:dyDescent="0.3">
      <c r="B33" s="108">
        <v>27</v>
      </c>
      <c r="C33" s="104"/>
      <c r="D33" s="105"/>
      <c r="E33" s="105"/>
      <c r="F33" s="105"/>
      <c r="G33" s="105"/>
      <c r="H33" s="194"/>
      <c r="I33" s="195"/>
      <c r="J33" s="195"/>
      <c r="K33" s="97"/>
      <c r="L33" s="98"/>
      <c r="M33" s="98"/>
      <c r="N33" s="98"/>
      <c r="O33" s="98"/>
      <c r="P33" s="100"/>
    </row>
    <row r="34" spans="2:16" x14ac:dyDescent="0.3">
      <c r="B34" s="108">
        <v>28</v>
      </c>
      <c r="C34" s="104"/>
      <c r="D34" s="105"/>
      <c r="E34" s="105"/>
      <c r="F34" s="105"/>
      <c r="G34" s="105"/>
      <c r="H34" s="194"/>
      <c r="I34" s="195"/>
      <c r="J34" s="195"/>
      <c r="K34" s="97"/>
      <c r="L34" s="98"/>
      <c r="M34" s="99"/>
      <c r="N34" s="99"/>
      <c r="O34" s="99"/>
      <c r="P34" s="100"/>
    </row>
    <row r="35" spans="2:16" x14ac:dyDescent="0.3">
      <c r="B35" s="108">
        <v>29</v>
      </c>
      <c r="C35" s="104"/>
      <c r="D35" s="105"/>
      <c r="E35" s="105"/>
      <c r="F35" s="105"/>
      <c r="G35" s="105"/>
      <c r="H35" s="194"/>
      <c r="I35" s="195"/>
      <c r="J35" s="195"/>
      <c r="K35" s="97"/>
      <c r="L35" s="98"/>
      <c r="M35" s="99"/>
      <c r="N35" s="99"/>
      <c r="O35" s="99"/>
      <c r="P35" s="100"/>
    </row>
    <row r="36" spans="2:16" x14ac:dyDescent="0.3">
      <c r="B36" s="108">
        <v>30</v>
      </c>
      <c r="C36" s="104"/>
      <c r="D36" s="105"/>
      <c r="E36" s="105"/>
      <c r="F36" s="105"/>
      <c r="G36" s="105"/>
      <c r="H36" s="194"/>
      <c r="I36" s="195"/>
      <c r="J36" s="195"/>
      <c r="K36" s="97"/>
      <c r="L36" s="98"/>
      <c r="M36" s="98"/>
      <c r="N36" s="98"/>
      <c r="O36" s="98"/>
      <c r="P36" s="100"/>
    </row>
    <row r="37" spans="2:16" x14ac:dyDescent="0.3">
      <c r="B37" s="108">
        <v>31</v>
      </c>
      <c r="C37" s="104"/>
      <c r="D37" s="105"/>
      <c r="E37" s="105"/>
      <c r="F37" s="105"/>
      <c r="G37" s="105"/>
      <c r="H37" s="194"/>
      <c r="I37" s="195"/>
      <c r="J37" s="195"/>
      <c r="K37" s="97"/>
      <c r="L37" s="98"/>
      <c r="M37" s="99"/>
      <c r="N37" s="99"/>
      <c r="O37" s="99"/>
      <c r="P37" s="100"/>
    </row>
    <row r="38" spans="2:16" x14ac:dyDescent="0.3">
      <c r="B38" s="108">
        <v>32</v>
      </c>
      <c r="C38" s="104"/>
      <c r="D38" s="105"/>
      <c r="E38" s="105"/>
      <c r="F38" s="105"/>
      <c r="G38" s="105"/>
      <c r="H38" s="194"/>
      <c r="I38" s="195"/>
      <c r="J38" s="195"/>
      <c r="K38" s="97"/>
      <c r="L38" s="98"/>
      <c r="M38" s="99"/>
      <c r="N38" s="99"/>
      <c r="O38" s="99"/>
      <c r="P38" s="100"/>
    </row>
    <row r="39" spans="2:16" x14ac:dyDescent="0.3">
      <c r="B39" s="108">
        <v>33</v>
      </c>
      <c r="C39" s="104"/>
      <c r="D39" s="105"/>
      <c r="E39" s="105"/>
      <c r="F39" s="105"/>
      <c r="G39" s="105"/>
      <c r="H39" s="194"/>
      <c r="I39" s="195"/>
      <c r="J39" s="195"/>
      <c r="K39" s="97"/>
      <c r="L39" s="98"/>
      <c r="M39" s="98"/>
      <c r="N39" s="98"/>
      <c r="O39" s="98"/>
      <c r="P39" s="100"/>
    </row>
    <row r="40" spans="2:16" x14ac:dyDescent="0.3">
      <c r="B40" s="108">
        <v>34</v>
      </c>
      <c r="C40" s="104"/>
      <c r="D40" s="105"/>
      <c r="E40" s="105"/>
      <c r="F40" s="105"/>
      <c r="G40" s="105"/>
      <c r="H40" s="194"/>
      <c r="I40" s="195"/>
      <c r="J40" s="195"/>
      <c r="K40" s="97"/>
      <c r="L40" s="98"/>
      <c r="M40" s="99"/>
      <c r="N40" s="99"/>
      <c r="O40" s="99"/>
      <c r="P40" s="100"/>
    </row>
    <row r="41" spans="2:16" x14ac:dyDescent="0.3">
      <c r="B41" s="108">
        <v>35</v>
      </c>
      <c r="C41" s="104"/>
      <c r="D41" s="105"/>
      <c r="E41" s="105"/>
      <c r="F41" s="105"/>
      <c r="G41" s="105"/>
      <c r="H41" s="194"/>
      <c r="I41" s="195"/>
      <c r="J41" s="195"/>
      <c r="K41" s="97"/>
      <c r="L41" s="98"/>
      <c r="M41" s="99"/>
      <c r="N41" s="99"/>
      <c r="O41" s="99"/>
      <c r="P41" s="100"/>
    </row>
    <row r="42" spans="2:16" x14ac:dyDescent="0.3">
      <c r="B42" s="108">
        <v>36</v>
      </c>
      <c r="C42" s="104"/>
      <c r="D42" s="105"/>
      <c r="E42" s="105"/>
      <c r="F42" s="105"/>
      <c r="G42" s="105"/>
      <c r="H42" s="194"/>
      <c r="I42" s="195"/>
      <c r="J42" s="195"/>
      <c r="K42" s="97"/>
      <c r="L42" s="98"/>
      <c r="M42" s="98"/>
      <c r="N42" s="98"/>
      <c r="O42" s="98"/>
      <c r="P42" s="100"/>
    </row>
    <row r="43" spans="2:16" x14ac:dyDescent="0.3">
      <c r="B43" s="108">
        <v>37</v>
      </c>
      <c r="C43" s="104"/>
      <c r="D43" s="105"/>
      <c r="E43" s="105"/>
      <c r="F43" s="105"/>
      <c r="G43" s="105"/>
      <c r="H43" s="194"/>
      <c r="I43" s="195"/>
      <c r="J43" s="195"/>
      <c r="K43" s="97"/>
      <c r="L43" s="98"/>
      <c r="M43" s="99"/>
      <c r="N43" s="99"/>
      <c r="O43" s="99"/>
      <c r="P43" s="100"/>
    </row>
    <row r="44" spans="2:16" x14ac:dyDescent="0.3">
      <c r="B44" s="108">
        <v>38</v>
      </c>
      <c r="C44" s="104"/>
      <c r="D44" s="105"/>
      <c r="E44" s="105"/>
      <c r="F44" s="105"/>
      <c r="G44" s="105"/>
      <c r="H44" s="194"/>
      <c r="I44" s="195"/>
      <c r="J44" s="195"/>
      <c r="K44" s="97"/>
      <c r="L44" s="98"/>
      <c r="M44" s="99"/>
      <c r="N44" s="99"/>
      <c r="O44" s="99"/>
      <c r="P44" s="100"/>
    </row>
    <row r="45" spans="2:16" x14ac:dyDescent="0.3">
      <c r="B45" s="108">
        <v>39</v>
      </c>
      <c r="C45" s="104"/>
      <c r="D45" s="105"/>
      <c r="E45" s="105"/>
      <c r="F45" s="105"/>
      <c r="G45" s="105"/>
      <c r="H45" s="194"/>
      <c r="I45" s="195"/>
      <c r="J45" s="195"/>
      <c r="K45" s="97"/>
      <c r="L45" s="98"/>
      <c r="M45" s="98"/>
      <c r="N45" s="98"/>
      <c r="O45" s="98"/>
      <c r="P45" s="100"/>
    </row>
    <row r="46" spans="2:16" x14ac:dyDescent="0.3">
      <c r="B46" s="108">
        <v>40</v>
      </c>
      <c r="C46" s="104"/>
      <c r="D46" s="105"/>
      <c r="E46" s="105"/>
      <c r="F46" s="105"/>
      <c r="G46" s="105"/>
      <c r="H46" s="194"/>
      <c r="I46" s="195"/>
      <c r="J46" s="195"/>
      <c r="K46" s="97"/>
      <c r="L46" s="98"/>
      <c r="M46" s="99"/>
      <c r="N46" s="99"/>
      <c r="O46" s="99"/>
      <c r="P46" s="100"/>
    </row>
    <row r="47" spans="2:16" x14ac:dyDescent="0.3">
      <c r="B47" s="108">
        <v>41</v>
      </c>
      <c r="C47" s="104"/>
      <c r="D47" s="105"/>
      <c r="E47" s="105"/>
      <c r="F47" s="105"/>
      <c r="G47" s="105"/>
      <c r="H47" s="194"/>
      <c r="I47" s="195"/>
      <c r="J47" s="195"/>
      <c r="K47" s="97"/>
      <c r="L47" s="98"/>
      <c r="M47" s="99"/>
      <c r="N47" s="99"/>
      <c r="O47" s="99"/>
      <c r="P47" s="100"/>
    </row>
    <row r="48" spans="2:16" x14ac:dyDescent="0.3">
      <c r="B48" s="108">
        <v>42</v>
      </c>
      <c r="C48" s="104"/>
      <c r="D48" s="105"/>
      <c r="E48" s="105"/>
      <c r="F48" s="105"/>
      <c r="G48" s="105"/>
      <c r="H48" s="194"/>
      <c r="I48" s="195"/>
      <c r="J48" s="195"/>
      <c r="K48" s="97"/>
      <c r="L48" s="98"/>
      <c r="M48" s="98"/>
      <c r="N48" s="98"/>
      <c r="O48" s="98"/>
      <c r="P48" s="100"/>
    </row>
    <row r="49" spans="2:16" x14ac:dyDescent="0.3">
      <c r="B49" s="108">
        <v>43</v>
      </c>
      <c r="C49" s="104"/>
      <c r="D49" s="105"/>
      <c r="E49" s="105"/>
      <c r="F49" s="105"/>
      <c r="G49" s="105"/>
      <c r="H49" s="194"/>
      <c r="I49" s="195"/>
      <c r="J49" s="195"/>
      <c r="K49" s="97"/>
      <c r="L49" s="98"/>
      <c r="M49" s="99"/>
      <c r="N49" s="99"/>
      <c r="O49" s="99"/>
      <c r="P49" s="100"/>
    </row>
    <row r="50" spans="2:16" x14ac:dyDescent="0.3">
      <c r="B50" s="108">
        <v>44</v>
      </c>
      <c r="C50" s="104"/>
      <c r="D50" s="105"/>
      <c r="E50" s="105"/>
      <c r="F50" s="105"/>
      <c r="G50" s="105"/>
      <c r="H50" s="194"/>
      <c r="I50" s="195"/>
      <c r="J50" s="195"/>
      <c r="K50" s="97"/>
      <c r="L50" s="98"/>
      <c r="M50" s="99"/>
      <c r="N50" s="99"/>
      <c r="O50" s="99"/>
      <c r="P50" s="100"/>
    </row>
    <row r="51" spans="2:16" x14ac:dyDescent="0.3">
      <c r="B51" s="108">
        <v>45</v>
      </c>
      <c r="C51" s="104"/>
      <c r="D51" s="105"/>
      <c r="E51" s="105"/>
      <c r="F51" s="105"/>
      <c r="G51" s="105"/>
      <c r="H51" s="194"/>
      <c r="I51" s="195"/>
      <c r="J51" s="195"/>
      <c r="K51" s="97"/>
      <c r="L51" s="98"/>
      <c r="M51" s="98"/>
      <c r="N51" s="98"/>
      <c r="O51" s="98"/>
      <c r="P51" s="100"/>
    </row>
    <row r="52" spans="2:16" x14ac:dyDescent="0.3">
      <c r="B52" s="108">
        <v>46</v>
      </c>
      <c r="C52" s="104"/>
      <c r="D52" s="105"/>
      <c r="E52" s="105"/>
      <c r="F52" s="105"/>
      <c r="G52" s="105"/>
      <c r="H52" s="194"/>
      <c r="I52" s="195"/>
      <c r="J52" s="195"/>
      <c r="K52" s="97"/>
      <c r="L52" s="98"/>
      <c r="M52" s="99"/>
      <c r="N52" s="99"/>
      <c r="O52" s="99"/>
      <c r="P52" s="100"/>
    </row>
    <row r="53" spans="2:16" x14ac:dyDescent="0.3">
      <c r="B53" s="108">
        <v>47</v>
      </c>
      <c r="C53" s="104"/>
      <c r="D53" s="105"/>
      <c r="E53" s="105"/>
      <c r="F53" s="105"/>
      <c r="G53" s="105"/>
      <c r="H53" s="194"/>
      <c r="I53" s="195"/>
      <c r="J53" s="195"/>
      <c r="K53" s="97"/>
      <c r="L53" s="98"/>
      <c r="M53" s="99"/>
      <c r="N53" s="99"/>
      <c r="O53" s="99"/>
      <c r="P53" s="100"/>
    </row>
    <row r="54" spans="2:16" x14ac:dyDescent="0.3">
      <c r="B54" s="108">
        <v>48</v>
      </c>
      <c r="C54" s="104"/>
      <c r="D54" s="105"/>
      <c r="E54" s="105"/>
      <c r="F54" s="105"/>
      <c r="G54" s="105"/>
      <c r="H54" s="194"/>
      <c r="I54" s="195"/>
      <c r="J54" s="195"/>
      <c r="K54" s="97"/>
      <c r="L54" s="98"/>
      <c r="M54" s="98"/>
      <c r="N54" s="98"/>
      <c r="O54" s="98"/>
      <c r="P54" s="100"/>
    </row>
    <row r="55" spans="2:16" x14ac:dyDescent="0.3">
      <c r="B55" s="108">
        <v>49</v>
      </c>
      <c r="C55" s="104"/>
      <c r="D55" s="105"/>
      <c r="E55" s="105"/>
      <c r="F55" s="105"/>
      <c r="G55" s="105"/>
      <c r="H55" s="194"/>
      <c r="I55" s="195"/>
      <c r="J55" s="195"/>
      <c r="K55" s="97"/>
      <c r="L55" s="98"/>
      <c r="M55" s="99"/>
      <c r="N55" s="99"/>
      <c r="O55" s="99"/>
      <c r="P55" s="100"/>
    </row>
    <row r="56" spans="2:16" x14ac:dyDescent="0.3">
      <c r="B56" s="108">
        <v>50</v>
      </c>
      <c r="C56" s="104"/>
      <c r="D56" s="105"/>
      <c r="E56" s="105"/>
      <c r="F56" s="105"/>
      <c r="G56" s="105"/>
      <c r="H56" s="194"/>
      <c r="I56" s="195"/>
      <c r="J56" s="195"/>
      <c r="K56" s="97"/>
      <c r="L56" s="98"/>
      <c r="M56" s="99"/>
      <c r="N56" s="99"/>
      <c r="O56" s="99"/>
      <c r="P56" s="100"/>
    </row>
    <row r="57" spans="2:16" x14ac:dyDescent="0.3">
      <c r="B57" s="108">
        <v>51</v>
      </c>
      <c r="C57" s="104"/>
      <c r="D57" s="105"/>
      <c r="E57" s="105"/>
      <c r="F57" s="105"/>
      <c r="G57" s="105"/>
      <c r="H57" s="194"/>
      <c r="I57" s="195"/>
      <c r="J57" s="195"/>
      <c r="K57" s="97"/>
      <c r="L57" s="98"/>
      <c r="M57" s="98"/>
      <c r="N57" s="98"/>
      <c r="O57" s="98"/>
      <c r="P57" s="100"/>
    </row>
    <row r="58" spans="2:16" x14ac:dyDescent="0.3">
      <c r="B58" s="108">
        <v>52</v>
      </c>
      <c r="C58" s="104"/>
      <c r="D58" s="105"/>
      <c r="E58" s="105"/>
      <c r="F58" s="105"/>
      <c r="G58" s="105"/>
      <c r="H58" s="194"/>
      <c r="I58" s="195"/>
      <c r="J58" s="195"/>
      <c r="K58" s="97"/>
      <c r="L58" s="98"/>
      <c r="M58" s="99"/>
      <c r="N58" s="99"/>
      <c r="O58" s="99"/>
      <c r="P58" s="100"/>
    </row>
    <row r="59" spans="2:16" x14ac:dyDescent="0.3">
      <c r="B59" s="108">
        <v>53</v>
      </c>
      <c r="C59" s="104"/>
      <c r="D59" s="105"/>
      <c r="E59" s="105"/>
      <c r="F59" s="105"/>
      <c r="G59" s="105"/>
      <c r="H59" s="194"/>
      <c r="I59" s="195"/>
      <c r="J59" s="195"/>
      <c r="K59" s="97"/>
      <c r="L59" s="98"/>
      <c r="M59" s="99"/>
      <c r="N59" s="99"/>
      <c r="O59" s="99"/>
      <c r="P59" s="100"/>
    </row>
    <row r="60" spans="2:16" x14ac:dyDescent="0.3">
      <c r="B60" s="108">
        <v>54</v>
      </c>
      <c r="C60" s="104"/>
      <c r="D60" s="105"/>
      <c r="E60" s="105"/>
      <c r="F60" s="105"/>
      <c r="G60" s="105"/>
      <c r="H60" s="194"/>
      <c r="I60" s="195"/>
      <c r="J60" s="195"/>
      <c r="K60" s="97"/>
      <c r="L60" s="98"/>
      <c r="M60" s="98"/>
      <c r="N60" s="98"/>
      <c r="O60" s="98"/>
      <c r="P60" s="100"/>
    </row>
    <row r="61" spans="2:16" x14ac:dyDescent="0.3">
      <c r="B61" s="108">
        <v>55</v>
      </c>
      <c r="C61" s="104"/>
      <c r="D61" s="105"/>
      <c r="E61" s="105"/>
      <c r="F61" s="105"/>
      <c r="G61" s="105"/>
      <c r="H61" s="194"/>
      <c r="I61" s="195"/>
      <c r="J61" s="195"/>
      <c r="K61" s="97"/>
      <c r="L61" s="98"/>
      <c r="M61" s="99"/>
      <c r="N61" s="99"/>
      <c r="O61" s="99"/>
      <c r="P61" s="100"/>
    </row>
    <row r="62" spans="2:16" x14ac:dyDescent="0.3">
      <c r="B62" s="108">
        <v>56</v>
      </c>
      <c r="C62" s="104"/>
      <c r="D62" s="105"/>
      <c r="E62" s="105"/>
      <c r="F62" s="105"/>
      <c r="G62" s="105"/>
      <c r="H62" s="194"/>
      <c r="I62" s="195"/>
      <c r="J62" s="195"/>
      <c r="K62" s="97"/>
      <c r="L62" s="98"/>
      <c r="M62" s="99"/>
      <c r="N62" s="99"/>
      <c r="O62" s="99"/>
      <c r="P62" s="100"/>
    </row>
    <row r="63" spans="2:16" x14ac:dyDescent="0.3">
      <c r="B63" s="108">
        <v>57</v>
      </c>
      <c r="C63" s="104"/>
      <c r="D63" s="105"/>
      <c r="E63" s="105"/>
      <c r="F63" s="105"/>
      <c r="G63" s="105"/>
      <c r="H63" s="194"/>
      <c r="I63" s="195"/>
      <c r="J63" s="195"/>
      <c r="K63" s="97"/>
      <c r="L63" s="98"/>
      <c r="M63" s="98"/>
      <c r="N63" s="98"/>
      <c r="O63" s="98"/>
      <c r="P63" s="100"/>
    </row>
    <row r="64" spans="2:16" x14ac:dyDescent="0.3">
      <c r="B64" s="108">
        <v>58</v>
      </c>
      <c r="C64" s="104"/>
      <c r="D64" s="105"/>
      <c r="E64" s="105"/>
      <c r="F64" s="105"/>
      <c r="G64" s="105"/>
      <c r="H64" s="194"/>
      <c r="I64" s="195"/>
      <c r="J64" s="195"/>
      <c r="K64" s="97"/>
      <c r="L64" s="98"/>
      <c r="M64" s="99"/>
      <c r="N64" s="99"/>
      <c r="O64" s="99"/>
      <c r="P64" s="100"/>
    </row>
    <row r="65" spans="2:16" x14ac:dyDescent="0.3">
      <c r="B65" s="108">
        <v>59</v>
      </c>
      <c r="C65" s="104"/>
      <c r="D65" s="105"/>
      <c r="E65" s="105"/>
      <c r="F65" s="105"/>
      <c r="G65" s="105"/>
      <c r="H65" s="194"/>
      <c r="I65" s="195"/>
      <c r="J65" s="195"/>
      <c r="K65" s="97"/>
      <c r="L65" s="98"/>
      <c r="M65" s="99"/>
      <c r="N65" s="99"/>
      <c r="O65" s="99"/>
      <c r="P65" s="100"/>
    </row>
    <row r="66" spans="2:16" x14ac:dyDescent="0.3">
      <c r="B66" s="108">
        <v>60</v>
      </c>
      <c r="C66" s="104"/>
      <c r="D66" s="105"/>
      <c r="E66" s="105"/>
      <c r="F66" s="105"/>
      <c r="G66" s="105"/>
      <c r="H66" s="194"/>
      <c r="I66" s="195"/>
      <c r="J66" s="195"/>
      <c r="K66" s="97"/>
      <c r="L66" s="98"/>
      <c r="M66" s="98"/>
      <c r="N66" s="98"/>
      <c r="O66" s="98"/>
      <c r="P66" s="100"/>
    </row>
    <row r="67" spans="2:16" x14ac:dyDescent="0.3">
      <c r="B67" s="108">
        <v>61</v>
      </c>
      <c r="C67" s="104"/>
      <c r="D67" s="105"/>
      <c r="E67" s="105"/>
      <c r="F67" s="105"/>
      <c r="G67" s="105"/>
      <c r="H67" s="194"/>
      <c r="I67" s="195"/>
      <c r="J67" s="195"/>
      <c r="K67" s="97"/>
      <c r="L67" s="98"/>
      <c r="M67" s="99"/>
      <c r="N67" s="99"/>
      <c r="O67" s="99"/>
      <c r="P67" s="100"/>
    </row>
    <row r="68" spans="2:16" x14ac:dyDescent="0.3">
      <c r="B68" s="108">
        <v>62</v>
      </c>
      <c r="C68" s="104"/>
      <c r="D68" s="105"/>
      <c r="E68" s="105"/>
      <c r="F68" s="105"/>
      <c r="G68" s="105"/>
      <c r="H68" s="194"/>
      <c r="I68" s="195"/>
      <c r="J68" s="195"/>
      <c r="K68" s="97"/>
      <c r="L68" s="98"/>
      <c r="M68" s="99"/>
      <c r="N68" s="99"/>
      <c r="O68" s="99"/>
      <c r="P68" s="100"/>
    </row>
    <row r="69" spans="2:16" x14ac:dyDescent="0.3">
      <c r="B69" s="108">
        <v>63</v>
      </c>
      <c r="C69" s="104"/>
      <c r="D69" s="105"/>
      <c r="E69" s="105"/>
      <c r="F69" s="105"/>
      <c r="G69" s="105"/>
      <c r="H69" s="194"/>
      <c r="I69" s="195"/>
      <c r="J69" s="195"/>
      <c r="K69" s="97"/>
      <c r="L69" s="98"/>
      <c r="M69" s="98"/>
      <c r="N69" s="98"/>
      <c r="O69" s="98"/>
      <c r="P69" s="100"/>
    </row>
    <row r="70" spans="2:16" x14ac:dyDescent="0.3">
      <c r="B70" s="108">
        <v>64</v>
      </c>
      <c r="C70" s="104"/>
      <c r="D70" s="105"/>
      <c r="E70" s="105"/>
      <c r="F70" s="105"/>
      <c r="G70" s="105"/>
      <c r="H70" s="194"/>
      <c r="I70" s="195"/>
      <c r="J70" s="195"/>
      <c r="K70" s="97"/>
      <c r="L70" s="98"/>
      <c r="M70" s="99"/>
      <c r="N70" s="99"/>
      <c r="O70" s="99"/>
      <c r="P70" s="100"/>
    </row>
    <row r="71" spans="2:16" x14ac:dyDescent="0.3">
      <c r="B71" s="108">
        <v>65</v>
      </c>
      <c r="C71" s="104"/>
      <c r="D71" s="105"/>
      <c r="E71" s="105"/>
      <c r="F71" s="105"/>
      <c r="G71" s="105"/>
      <c r="H71" s="194"/>
      <c r="I71" s="195"/>
      <c r="J71" s="195"/>
      <c r="K71" s="97"/>
      <c r="L71" s="98"/>
      <c r="M71" s="99"/>
      <c r="N71" s="99"/>
      <c r="O71" s="99"/>
      <c r="P71" s="100"/>
    </row>
    <row r="72" spans="2:16" x14ac:dyDescent="0.3">
      <c r="B72" s="108">
        <v>66</v>
      </c>
      <c r="C72" s="104"/>
      <c r="D72" s="105"/>
      <c r="E72" s="105"/>
      <c r="F72" s="105"/>
      <c r="G72" s="105"/>
      <c r="H72" s="194"/>
      <c r="I72" s="195"/>
      <c r="J72" s="195"/>
      <c r="K72" s="97"/>
      <c r="L72" s="98"/>
      <c r="M72" s="98"/>
      <c r="N72" s="98"/>
      <c r="O72" s="98"/>
      <c r="P72" s="100"/>
    </row>
    <row r="73" spans="2:16" x14ac:dyDescent="0.3">
      <c r="B73" s="108">
        <v>67</v>
      </c>
      <c r="C73" s="104"/>
      <c r="D73" s="105"/>
      <c r="E73" s="105"/>
      <c r="F73" s="105"/>
      <c r="G73" s="105"/>
      <c r="H73" s="194"/>
      <c r="I73" s="195"/>
      <c r="J73" s="195"/>
      <c r="K73" s="97"/>
      <c r="L73" s="98"/>
      <c r="M73" s="99"/>
      <c r="N73" s="99"/>
      <c r="O73" s="99"/>
      <c r="P73" s="100"/>
    </row>
    <row r="74" spans="2:16" x14ac:dyDescent="0.3">
      <c r="B74" s="108">
        <v>68</v>
      </c>
      <c r="C74" s="104"/>
      <c r="D74" s="105"/>
      <c r="E74" s="105"/>
      <c r="F74" s="105"/>
      <c r="G74" s="105"/>
      <c r="H74" s="194"/>
      <c r="I74" s="195"/>
      <c r="J74" s="195"/>
      <c r="K74" s="97"/>
      <c r="L74" s="98"/>
      <c r="M74" s="99"/>
      <c r="N74" s="99"/>
      <c r="O74" s="99"/>
      <c r="P74" s="100"/>
    </row>
    <row r="75" spans="2:16" x14ac:dyDescent="0.3">
      <c r="B75" s="108">
        <v>69</v>
      </c>
      <c r="C75" s="104"/>
      <c r="D75" s="105"/>
      <c r="E75" s="105"/>
      <c r="F75" s="105"/>
      <c r="G75" s="105"/>
      <c r="H75" s="194"/>
      <c r="I75" s="195"/>
      <c r="J75" s="195"/>
      <c r="K75" s="97"/>
      <c r="L75" s="98"/>
      <c r="M75" s="98"/>
      <c r="N75" s="98"/>
      <c r="O75" s="98"/>
      <c r="P75" s="100"/>
    </row>
    <row r="76" spans="2:16" x14ac:dyDescent="0.3">
      <c r="B76" s="108">
        <v>70</v>
      </c>
      <c r="C76" s="104"/>
      <c r="D76" s="105"/>
      <c r="E76" s="105"/>
      <c r="F76" s="105"/>
      <c r="G76" s="105"/>
      <c r="H76" s="194"/>
      <c r="I76" s="195"/>
      <c r="J76" s="195"/>
      <c r="K76" s="97"/>
      <c r="L76" s="98"/>
      <c r="M76" s="99"/>
      <c r="N76" s="99"/>
      <c r="O76" s="99"/>
      <c r="P76" s="100"/>
    </row>
    <row r="77" spans="2:16" x14ac:dyDescent="0.3">
      <c r="B77" s="108">
        <v>71</v>
      </c>
      <c r="C77" s="104"/>
      <c r="D77" s="105"/>
      <c r="E77" s="105"/>
      <c r="F77" s="105"/>
      <c r="G77" s="105"/>
      <c r="H77" s="194"/>
      <c r="I77" s="195"/>
      <c r="J77" s="195"/>
      <c r="K77" s="97"/>
      <c r="L77" s="98"/>
      <c r="M77" s="99"/>
      <c r="N77" s="99"/>
      <c r="O77" s="99"/>
      <c r="P77" s="100"/>
    </row>
    <row r="78" spans="2:16" x14ac:dyDescent="0.3">
      <c r="B78" s="108">
        <v>72</v>
      </c>
      <c r="C78" s="104"/>
      <c r="D78" s="105"/>
      <c r="E78" s="105"/>
      <c r="F78" s="105"/>
      <c r="G78" s="105"/>
      <c r="H78" s="194"/>
      <c r="I78" s="195"/>
      <c r="J78" s="195"/>
      <c r="K78" s="97"/>
      <c r="L78" s="98"/>
      <c r="M78" s="98"/>
      <c r="N78" s="98"/>
      <c r="O78" s="98"/>
      <c r="P78" s="100"/>
    </row>
    <row r="79" spans="2:16" x14ac:dyDescent="0.3">
      <c r="B79" s="108">
        <v>73</v>
      </c>
      <c r="C79" s="104"/>
      <c r="D79" s="105"/>
      <c r="E79" s="105"/>
      <c r="F79" s="105"/>
      <c r="G79" s="105"/>
      <c r="H79" s="194"/>
      <c r="I79" s="195"/>
      <c r="J79" s="195"/>
      <c r="K79" s="97"/>
      <c r="L79" s="98"/>
      <c r="M79" s="99"/>
      <c r="N79" s="99"/>
      <c r="O79" s="99"/>
      <c r="P79" s="100"/>
    </row>
    <row r="80" spans="2:16" x14ac:dyDescent="0.3">
      <c r="B80" s="108">
        <v>74</v>
      </c>
      <c r="C80" s="104"/>
      <c r="D80" s="105"/>
      <c r="E80" s="105"/>
      <c r="F80" s="105"/>
      <c r="G80" s="105"/>
      <c r="H80" s="194"/>
      <c r="I80" s="195"/>
      <c r="J80" s="195"/>
      <c r="K80" s="97"/>
      <c r="L80" s="98"/>
      <c r="M80" s="99"/>
      <c r="N80" s="99"/>
      <c r="O80" s="99"/>
      <c r="P80" s="100"/>
    </row>
    <row r="81" spans="2:16" x14ac:dyDescent="0.3">
      <c r="B81" s="108">
        <v>75</v>
      </c>
      <c r="C81" s="104"/>
      <c r="D81" s="105"/>
      <c r="E81" s="105"/>
      <c r="F81" s="105"/>
      <c r="G81" s="105"/>
      <c r="H81" s="194"/>
      <c r="I81" s="195"/>
      <c r="J81" s="195"/>
      <c r="K81" s="97"/>
      <c r="L81" s="98"/>
      <c r="M81" s="98"/>
      <c r="N81" s="98"/>
      <c r="O81" s="98"/>
      <c r="P81" s="100"/>
    </row>
    <row r="82" spans="2:16" x14ac:dyDescent="0.3">
      <c r="B82" s="108">
        <v>76</v>
      </c>
      <c r="C82" s="104"/>
      <c r="D82" s="105"/>
      <c r="E82" s="105"/>
      <c r="F82" s="105"/>
      <c r="G82" s="105"/>
      <c r="H82" s="194"/>
      <c r="I82" s="195"/>
      <c r="J82" s="195"/>
      <c r="K82" s="97"/>
      <c r="L82" s="98"/>
      <c r="M82" s="99"/>
      <c r="N82" s="99"/>
      <c r="O82" s="99"/>
      <c r="P82" s="100"/>
    </row>
    <row r="83" spans="2:16" x14ac:dyDescent="0.3">
      <c r="B83" s="108">
        <v>77</v>
      </c>
      <c r="C83" s="104"/>
      <c r="D83" s="105"/>
      <c r="E83" s="105"/>
      <c r="F83" s="105"/>
      <c r="G83" s="105"/>
      <c r="H83" s="194"/>
      <c r="I83" s="195"/>
      <c r="J83" s="195"/>
      <c r="K83" s="97"/>
      <c r="L83" s="98"/>
      <c r="M83" s="99"/>
      <c r="N83" s="99"/>
      <c r="O83" s="99"/>
      <c r="P83" s="100"/>
    </row>
    <row r="84" spans="2:16" x14ac:dyDescent="0.3">
      <c r="B84" s="108">
        <v>78</v>
      </c>
      <c r="C84" s="104"/>
      <c r="D84" s="105"/>
      <c r="E84" s="105"/>
      <c r="F84" s="105"/>
      <c r="G84" s="105"/>
      <c r="H84" s="194"/>
      <c r="I84" s="195"/>
      <c r="J84" s="195"/>
      <c r="K84" s="97"/>
      <c r="L84" s="98"/>
      <c r="M84" s="98"/>
      <c r="N84" s="98"/>
      <c r="O84" s="98"/>
      <c r="P84" s="100"/>
    </row>
    <row r="85" spans="2:16" x14ac:dyDescent="0.3">
      <c r="B85" s="108">
        <v>79</v>
      </c>
      <c r="C85" s="104"/>
      <c r="D85" s="105"/>
      <c r="E85" s="105"/>
      <c r="F85" s="105"/>
      <c r="G85" s="105"/>
      <c r="H85" s="194"/>
      <c r="I85" s="195"/>
      <c r="J85" s="195"/>
      <c r="K85" s="97"/>
      <c r="L85" s="98"/>
      <c r="M85" s="99"/>
      <c r="N85" s="99"/>
      <c r="O85" s="99"/>
      <c r="P85" s="100"/>
    </row>
    <row r="86" spans="2:16" x14ac:dyDescent="0.3">
      <c r="B86" s="108">
        <v>80</v>
      </c>
      <c r="C86" s="104"/>
      <c r="D86" s="105"/>
      <c r="E86" s="105"/>
      <c r="F86" s="105"/>
      <c r="G86" s="105"/>
      <c r="H86" s="194"/>
      <c r="I86" s="195"/>
      <c r="J86" s="195"/>
      <c r="K86" s="97"/>
      <c r="L86" s="98"/>
      <c r="M86" s="99"/>
      <c r="N86" s="99"/>
      <c r="O86" s="99"/>
      <c r="P86" s="100"/>
    </row>
    <row r="87" spans="2:16" x14ac:dyDescent="0.3">
      <c r="B87" s="108">
        <v>81</v>
      </c>
      <c r="C87" s="104"/>
      <c r="D87" s="105"/>
      <c r="E87" s="105"/>
      <c r="F87" s="105"/>
      <c r="G87" s="105"/>
      <c r="H87" s="194"/>
      <c r="I87" s="195"/>
      <c r="J87" s="195"/>
      <c r="K87" s="97"/>
      <c r="L87" s="98"/>
      <c r="M87" s="98"/>
      <c r="N87" s="98"/>
      <c r="O87" s="98"/>
      <c r="P87" s="100"/>
    </row>
    <row r="88" spans="2:16" x14ac:dyDescent="0.3">
      <c r="B88" s="108">
        <v>82</v>
      </c>
      <c r="C88" s="104"/>
      <c r="D88" s="105"/>
      <c r="E88" s="105"/>
      <c r="F88" s="105"/>
      <c r="G88" s="105"/>
      <c r="H88" s="194"/>
      <c r="I88" s="195"/>
      <c r="J88" s="195"/>
      <c r="K88" s="97"/>
      <c r="L88" s="98"/>
      <c r="M88" s="99"/>
      <c r="N88" s="99"/>
      <c r="O88" s="99"/>
      <c r="P88" s="100"/>
    </row>
    <row r="89" spans="2:16" x14ac:dyDescent="0.3">
      <c r="B89" s="108">
        <v>83</v>
      </c>
      <c r="C89" s="104"/>
      <c r="D89" s="105"/>
      <c r="E89" s="105"/>
      <c r="F89" s="105"/>
      <c r="G89" s="105"/>
      <c r="H89" s="194"/>
      <c r="I89" s="195"/>
      <c r="J89" s="195"/>
      <c r="K89" s="97"/>
      <c r="L89" s="98"/>
      <c r="M89" s="99"/>
      <c r="N89" s="99"/>
      <c r="O89" s="99"/>
      <c r="P89" s="100"/>
    </row>
    <row r="90" spans="2:16" x14ac:dyDescent="0.3">
      <c r="B90" s="108">
        <v>84</v>
      </c>
      <c r="C90" s="104"/>
      <c r="D90" s="105"/>
      <c r="E90" s="105"/>
      <c r="F90" s="105"/>
      <c r="G90" s="105"/>
      <c r="H90" s="194"/>
      <c r="I90" s="195"/>
      <c r="J90" s="195"/>
      <c r="K90" s="97"/>
      <c r="L90" s="98"/>
      <c r="M90" s="98"/>
      <c r="N90" s="98"/>
      <c r="O90" s="98"/>
      <c r="P90" s="100"/>
    </row>
    <row r="91" spans="2:16" x14ac:dyDescent="0.3">
      <c r="B91" s="108">
        <v>85</v>
      </c>
      <c r="C91" s="104"/>
      <c r="D91" s="105"/>
      <c r="E91" s="105"/>
      <c r="F91" s="105"/>
      <c r="G91" s="105"/>
      <c r="H91" s="194"/>
      <c r="I91" s="195"/>
      <c r="J91" s="195"/>
      <c r="K91" s="97"/>
      <c r="L91" s="98"/>
      <c r="M91" s="99"/>
      <c r="N91" s="99"/>
      <c r="O91" s="99"/>
      <c r="P91" s="100"/>
    </row>
    <row r="92" spans="2:16" x14ac:dyDescent="0.3">
      <c r="B92" s="108">
        <v>86</v>
      </c>
      <c r="C92" s="104"/>
      <c r="D92" s="105"/>
      <c r="E92" s="105"/>
      <c r="F92" s="105"/>
      <c r="G92" s="105"/>
      <c r="H92" s="194"/>
      <c r="I92" s="195"/>
      <c r="J92" s="195"/>
      <c r="K92" s="97"/>
      <c r="L92" s="98"/>
      <c r="M92" s="99"/>
      <c r="N92" s="99"/>
      <c r="O92" s="99"/>
      <c r="P92" s="100"/>
    </row>
    <row r="93" spans="2:16" x14ac:dyDescent="0.3">
      <c r="B93" s="108">
        <v>87</v>
      </c>
      <c r="C93" s="104"/>
      <c r="D93" s="105"/>
      <c r="E93" s="105"/>
      <c r="F93" s="105"/>
      <c r="G93" s="105"/>
      <c r="H93" s="194"/>
      <c r="I93" s="195"/>
      <c r="J93" s="195"/>
      <c r="K93" s="97"/>
      <c r="L93" s="98"/>
      <c r="M93" s="98"/>
      <c r="N93" s="98"/>
      <c r="O93" s="98"/>
      <c r="P93" s="100"/>
    </row>
    <row r="94" spans="2:16" x14ac:dyDescent="0.3">
      <c r="B94" s="108">
        <v>88</v>
      </c>
      <c r="C94" s="104"/>
      <c r="D94" s="105"/>
      <c r="E94" s="105"/>
      <c r="F94" s="105"/>
      <c r="G94" s="105"/>
      <c r="H94" s="194"/>
      <c r="I94" s="195"/>
      <c r="J94" s="195"/>
      <c r="K94" s="97"/>
      <c r="L94" s="98"/>
      <c r="M94" s="99"/>
      <c r="N94" s="99"/>
      <c r="O94" s="99"/>
      <c r="P94" s="100"/>
    </row>
    <row r="95" spans="2:16" x14ac:dyDescent="0.3">
      <c r="B95" s="108">
        <v>89</v>
      </c>
      <c r="C95" s="104"/>
      <c r="D95" s="105"/>
      <c r="E95" s="105"/>
      <c r="F95" s="105"/>
      <c r="G95" s="105"/>
      <c r="H95" s="194"/>
      <c r="I95" s="195"/>
      <c r="J95" s="195"/>
      <c r="K95" s="97"/>
      <c r="L95" s="98"/>
      <c r="M95" s="99"/>
      <c r="N95" s="99"/>
      <c r="O95" s="99"/>
      <c r="P95" s="100"/>
    </row>
    <row r="96" spans="2:16" x14ac:dyDescent="0.3">
      <c r="B96" s="108">
        <v>90</v>
      </c>
      <c r="C96" s="104"/>
      <c r="D96" s="105"/>
      <c r="E96" s="105"/>
      <c r="F96" s="105"/>
      <c r="G96" s="105"/>
      <c r="H96" s="194"/>
      <c r="I96" s="195"/>
      <c r="J96" s="195"/>
      <c r="K96" s="97"/>
      <c r="L96" s="98"/>
      <c r="M96" s="98"/>
      <c r="N96" s="98"/>
      <c r="O96" s="98"/>
      <c r="P96" s="100"/>
    </row>
    <row r="97" spans="2:16" x14ac:dyDescent="0.3">
      <c r="B97" s="108">
        <v>91</v>
      </c>
      <c r="C97" s="104"/>
      <c r="D97" s="105"/>
      <c r="E97" s="105"/>
      <c r="F97" s="105"/>
      <c r="G97" s="105"/>
      <c r="H97" s="194"/>
      <c r="I97" s="195"/>
      <c r="J97" s="195"/>
      <c r="K97" s="97"/>
      <c r="L97" s="98"/>
      <c r="M97" s="99"/>
      <c r="N97" s="99"/>
      <c r="O97" s="99"/>
      <c r="P97" s="100"/>
    </row>
    <row r="98" spans="2:16" x14ac:dyDescent="0.3">
      <c r="B98" s="108">
        <v>92</v>
      </c>
      <c r="C98" s="104"/>
      <c r="D98" s="105"/>
      <c r="E98" s="105"/>
      <c r="F98" s="105"/>
      <c r="G98" s="105"/>
      <c r="H98" s="194"/>
      <c r="I98" s="195"/>
      <c r="J98" s="195"/>
      <c r="K98" s="97"/>
      <c r="L98" s="98"/>
      <c r="M98" s="99"/>
      <c r="N98" s="99"/>
      <c r="O98" s="99"/>
      <c r="P98" s="100"/>
    </row>
    <row r="99" spans="2:16" x14ac:dyDescent="0.3">
      <c r="B99" s="108">
        <v>93</v>
      </c>
      <c r="C99" s="104"/>
      <c r="D99" s="105"/>
      <c r="E99" s="105"/>
      <c r="F99" s="105"/>
      <c r="G99" s="105"/>
      <c r="H99" s="194"/>
      <c r="I99" s="195"/>
      <c r="J99" s="195"/>
      <c r="K99" s="97"/>
      <c r="L99" s="98"/>
      <c r="M99" s="98"/>
      <c r="N99" s="98"/>
      <c r="O99" s="98"/>
      <c r="P99" s="100"/>
    </row>
    <row r="100" spans="2:16" x14ac:dyDescent="0.3">
      <c r="B100" s="108">
        <v>94</v>
      </c>
      <c r="C100" s="104"/>
      <c r="D100" s="105"/>
      <c r="E100" s="105"/>
      <c r="F100" s="105"/>
      <c r="G100" s="105"/>
      <c r="H100" s="194"/>
      <c r="I100" s="195"/>
      <c r="J100" s="195"/>
      <c r="K100" s="97"/>
      <c r="L100" s="98"/>
      <c r="M100" s="99"/>
      <c r="N100" s="99"/>
      <c r="O100" s="99"/>
      <c r="P100" s="100"/>
    </row>
    <row r="101" spans="2:16" x14ac:dyDescent="0.3">
      <c r="B101" s="108">
        <v>95</v>
      </c>
      <c r="C101" s="104"/>
      <c r="D101" s="105"/>
      <c r="E101" s="105"/>
      <c r="F101" s="105"/>
      <c r="G101" s="105"/>
      <c r="H101" s="194"/>
      <c r="I101" s="195"/>
      <c r="J101" s="195"/>
      <c r="K101" s="97"/>
      <c r="L101" s="98"/>
      <c r="M101" s="99"/>
      <c r="N101" s="99"/>
      <c r="O101" s="99"/>
      <c r="P101" s="100"/>
    </row>
    <row r="102" spans="2:16" x14ac:dyDescent="0.3">
      <c r="B102" s="108">
        <v>96</v>
      </c>
      <c r="C102" s="104"/>
      <c r="D102" s="105"/>
      <c r="E102" s="105"/>
      <c r="F102" s="105"/>
      <c r="G102" s="105"/>
      <c r="H102" s="194"/>
      <c r="I102" s="195"/>
      <c r="J102" s="195"/>
      <c r="K102" s="97"/>
      <c r="L102" s="98"/>
      <c r="M102" s="98"/>
      <c r="N102" s="98"/>
      <c r="O102" s="98"/>
      <c r="P102" s="100"/>
    </row>
    <row r="103" spans="2:16" x14ac:dyDescent="0.3">
      <c r="B103" s="108">
        <v>97</v>
      </c>
      <c r="C103" s="104"/>
      <c r="D103" s="105"/>
      <c r="E103" s="105"/>
      <c r="F103" s="105"/>
      <c r="G103" s="105"/>
      <c r="H103" s="194"/>
      <c r="I103" s="195"/>
      <c r="J103" s="195"/>
      <c r="K103" s="97"/>
      <c r="L103" s="98"/>
      <c r="M103" s="99"/>
      <c r="N103" s="99"/>
      <c r="O103" s="99"/>
      <c r="P103" s="100"/>
    </row>
    <row r="104" spans="2:16" x14ac:dyDescent="0.3">
      <c r="B104" s="108">
        <v>98</v>
      </c>
      <c r="C104" s="104"/>
      <c r="D104" s="105"/>
      <c r="E104" s="105"/>
      <c r="F104" s="105"/>
      <c r="G104" s="105"/>
      <c r="H104" s="194"/>
      <c r="I104" s="195"/>
      <c r="J104" s="195"/>
      <c r="K104" s="97"/>
      <c r="L104" s="98"/>
      <c r="M104" s="99"/>
      <c r="N104" s="99"/>
      <c r="O104" s="99"/>
      <c r="P104" s="100"/>
    </row>
    <row r="105" spans="2:16" x14ac:dyDescent="0.3">
      <c r="B105" s="108">
        <v>99</v>
      </c>
      <c r="C105" s="104"/>
      <c r="D105" s="105"/>
      <c r="E105" s="105"/>
      <c r="F105" s="105"/>
      <c r="G105" s="105"/>
      <c r="H105" s="194"/>
      <c r="I105" s="195"/>
      <c r="J105" s="195"/>
      <c r="K105" s="97"/>
      <c r="L105" s="98"/>
      <c r="M105" s="98"/>
      <c r="N105" s="98"/>
      <c r="O105" s="98"/>
      <c r="P105" s="100"/>
    </row>
    <row r="106" spans="2:16" x14ac:dyDescent="0.3">
      <c r="B106" s="108">
        <v>100</v>
      </c>
      <c r="C106" s="104"/>
      <c r="D106" s="105"/>
      <c r="E106" s="105"/>
      <c r="F106" s="105"/>
      <c r="G106" s="105"/>
      <c r="H106" s="194"/>
      <c r="I106" s="195"/>
      <c r="J106" s="195"/>
      <c r="K106" s="97"/>
      <c r="L106" s="98"/>
      <c r="M106" s="99"/>
      <c r="N106" s="99"/>
      <c r="O106" s="99"/>
      <c r="P106" s="100"/>
    </row>
    <row r="107" spans="2:16" x14ac:dyDescent="0.3">
      <c r="B107" s="108">
        <v>101</v>
      </c>
      <c r="C107" s="104"/>
      <c r="D107" s="105"/>
      <c r="E107" s="105"/>
      <c r="F107" s="105"/>
      <c r="G107" s="105"/>
      <c r="H107" s="194"/>
      <c r="I107" s="195"/>
      <c r="J107" s="195"/>
      <c r="K107" s="97"/>
      <c r="L107" s="98"/>
      <c r="M107" s="99"/>
      <c r="N107" s="99"/>
      <c r="O107" s="99"/>
      <c r="P107" s="100"/>
    </row>
    <row r="108" spans="2:16" x14ac:dyDescent="0.3">
      <c r="B108" s="108">
        <v>102</v>
      </c>
      <c r="C108" s="104"/>
      <c r="D108" s="105"/>
      <c r="E108" s="105"/>
      <c r="F108" s="105"/>
      <c r="G108" s="105"/>
      <c r="H108" s="194"/>
      <c r="I108" s="195"/>
      <c r="J108" s="195"/>
      <c r="K108" s="97"/>
      <c r="L108" s="98"/>
      <c r="M108" s="98"/>
      <c r="N108" s="98"/>
      <c r="O108" s="98"/>
      <c r="P108" s="100"/>
    </row>
    <row r="109" spans="2:16" x14ac:dyDescent="0.3">
      <c r="B109" s="108">
        <v>103</v>
      </c>
      <c r="C109" s="104"/>
      <c r="D109" s="105"/>
      <c r="E109" s="105"/>
      <c r="F109" s="105"/>
      <c r="G109" s="105"/>
      <c r="H109" s="194"/>
      <c r="I109" s="195"/>
      <c r="J109" s="195"/>
      <c r="K109" s="97"/>
      <c r="L109" s="98"/>
      <c r="M109" s="99"/>
      <c r="N109" s="99"/>
      <c r="O109" s="99"/>
      <c r="P109" s="100"/>
    </row>
    <row r="110" spans="2:16" x14ac:dyDescent="0.3">
      <c r="B110" s="108">
        <v>104</v>
      </c>
      <c r="C110" s="104"/>
      <c r="D110" s="105"/>
      <c r="E110" s="105"/>
      <c r="F110" s="105"/>
      <c r="G110" s="105"/>
      <c r="H110" s="194"/>
      <c r="I110" s="195"/>
      <c r="J110" s="195"/>
      <c r="K110" s="97"/>
      <c r="L110" s="98"/>
      <c r="M110" s="99"/>
      <c r="N110" s="99"/>
      <c r="O110" s="99"/>
      <c r="P110" s="100"/>
    </row>
    <row r="111" spans="2:16" x14ac:dyDescent="0.3">
      <c r="B111" s="108">
        <v>105</v>
      </c>
      <c r="C111" s="104"/>
      <c r="D111" s="105"/>
      <c r="E111" s="105"/>
      <c r="F111" s="105"/>
      <c r="G111" s="105"/>
      <c r="H111" s="194"/>
      <c r="I111" s="195"/>
      <c r="J111" s="195"/>
      <c r="K111" s="97"/>
      <c r="L111" s="98"/>
      <c r="M111" s="98"/>
      <c r="N111" s="98"/>
      <c r="O111" s="98"/>
      <c r="P111" s="100"/>
    </row>
    <row r="112" spans="2:16" x14ac:dyDescent="0.3">
      <c r="B112" s="108">
        <v>106</v>
      </c>
      <c r="C112" s="104"/>
      <c r="D112" s="105"/>
      <c r="E112" s="105"/>
      <c r="F112" s="105"/>
      <c r="G112" s="105"/>
      <c r="H112" s="194"/>
      <c r="I112" s="195"/>
      <c r="J112" s="195"/>
      <c r="K112" s="97"/>
      <c r="L112" s="98"/>
      <c r="M112" s="99"/>
      <c r="N112" s="99"/>
      <c r="O112" s="99"/>
      <c r="P112" s="100"/>
    </row>
    <row r="113" spans="2:16" x14ac:dyDescent="0.3">
      <c r="B113" s="108">
        <v>107</v>
      </c>
      <c r="C113" s="104"/>
      <c r="D113" s="105"/>
      <c r="E113" s="105"/>
      <c r="F113" s="105"/>
      <c r="G113" s="105"/>
      <c r="H113" s="194"/>
      <c r="I113" s="195"/>
      <c r="J113" s="195"/>
      <c r="K113" s="97"/>
      <c r="L113" s="98"/>
      <c r="M113" s="99"/>
      <c r="N113" s="99"/>
      <c r="O113" s="99"/>
      <c r="P113" s="100"/>
    </row>
    <row r="114" spans="2:16" x14ac:dyDescent="0.3">
      <c r="B114" s="108">
        <v>108</v>
      </c>
      <c r="C114" s="104"/>
      <c r="D114" s="105"/>
      <c r="E114" s="105"/>
      <c r="F114" s="105"/>
      <c r="G114" s="105"/>
      <c r="H114" s="194"/>
      <c r="I114" s="195"/>
      <c r="J114" s="195"/>
      <c r="K114" s="97"/>
      <c r="L114" s="98"/>
      <c r="M114" s="98"/>
      <c r="N114" s="98"/>
      <c r="O114" s="98"/>
      <c r="P114" s="100"/>
    </row>
    <row r="115" spans="2:16" x14ac:dyDescent="0.3">
      <c r="B115" s="108">
        <v>109</v>
      </c>
      <c r="C115" s="104"/>
      <c r="D115" s="105"/>
      <c r="E115" s="105"/>
      <c r="F115" s="105"/>
      <c r="G115" s="105"/>
      <c r="H115" s="194"/>
      <c r="I115" s="195"/>
      <c r="J115" s="195"/>
      <c r="K115" s="97"/>
      <c r="L115" s="98"/>
      <c r="M115" s="99"/>
      <c r="N115" s="99"/>
      <c r="O115" s="99"/>
      <c r="P115" s="100"/>
    </row>
    <row r="116" spans="2:16" x14ac:dyDescent="0.3">
      <c r="B116" s="108">
        <v>110</v>
      </c>
      <c r="C116" s="104"/>
      <c r="D116" s="105"/>
      <c r="E116" s="105"/>
      <c r="F116" s="105"/>
      <c r="G116" s="105"/>
      <c r="H116" s="194"/>
      <c r="I116" s="195"/>
      <c r="J116" s="195"/>
      <c r="K116" s="97"/>
      <c r="L116" s="98"/>
      <c r="M116" s="99"/>
      <c r="N116" s="99"/>
      <c r="O116" s="99"/>
      <c r="P116" s="100"/>
    </row>
    <row r="117" spans="2:16" x14ac:dyDescent="0.3">
      <c r="B117" s="108">
        <v>111</v>
      </c>
      <c r="C117" s="104"/>
      <c r="D117" s="105"/>
      <c r="E117" s="105"/>
      <c r="F117" s="105"/>
      <c r="G117" s="105"/>
      <c r="H117" s="194"/>
      <c r="I117" s="195"/>
      <c r="J117" s="195"/>
      <c r="K117" s="97"/>
      <c r="L117" s="98"/>
      <c r="M117" s="98"/>
      <c r="N117" s="98"/>
      <c r="O117" s="98"/>
      <c r="P117" s="100"/>
    </row>
    <row r="118" spans="2:16" x14ac:dyDescent="0.3">
      <c r="B118" s="108">
        <v>112</v>
      </c>
      <c r="C118" s="104"/>
      <c r="D118" s="105"/>
      <c r="E118" s="105"/>
      <c r="F118" s="105"/>
      <c r="G118" s="105"/>
      <c r="H118" s="194"/>
      <c r="I118" s="195"/>
      <c r="J118" s="195"/>
      <c r="K118" s="97"/>
      <c r="L118" s="98"/>
      <c r="M118" s="99"/>
      <c r="N118" s="99"/>
      <c r="O118" s="99"/>
      <c r="P118" s="100"/>
    </row>
    <row r="119" spans="2:16" x14ac:dyDescent="0.3">
      <c r="B119" s="108">
        <v>113</v>
      </c>
      <c r="C119" s="104"/>
      <c r="D119" s="105"/>
      <c r="E119" s="105"/>
      <c r="F119" s="105"/>
      <c r="G119" s="105"/>
      <c r="H119" s="194"/>
      <c r="I119" s="195"/>
      <c r="J119" s="195"/>
      <c r="K119" s="97"/>
      <c r="L119" s="98"/>
      <c r="M119" s="99"/>
      <c r="N119" s="99"/>
      <c r="O119" s="99"/>
      <c r="P119" s="100"/>
    </row>
    <row r="120" spans="2:16" x14ac:dyDescent="0.3">
      <c r="B120" s="108">
        <v>114</v>
      </c>
      <c r="C120" s="104"/>
      <c r="D120" s="105"/>
      <c r="E120" s="105"/>
      <c r="F120" s="105"/>
      <c r="G120" s="105"/>
      <c r="H120" s="194"/>
      <c r="I120" s="195"/>
      <c r="J120" s="195"/>
      <c r="K120" s="97"/>
      <c r="L120" s="98"/>
      <c r="M120" s="98"/>
      <c r="N120" s="98"/>
      <c r="O120" s="98"/>
      <c r="P120" s="100"/>
    </row>
    <row r="121" spans="2:16" x14ac:dyDescent="0.3">
      <c r="B121" s="108">
        <v>115</v>
      </c>
      <c r="C121" s="104"/>
      <c r="D121" s="105"/>
      <c r="E121" s="105"/>
      <c r="F121" s="105"/>
      <c r="G121" s="105"/>
      <c r="H121" s="194"/>
      <c r="I121" s="195"/>
      <c r="J121" s="195"/>
      <c r="K121" s="97"/>
      <c r="L121" s="98"/>
      <c r="M121" s="99"/>
      <c r="N121" s="99"/>
      <c r="O121" s="99"/>
      <c r="P121" s="100"/>
    </row>
    <row r="122" spans="2:16" x14ac:dyDescent="0.3">
      <c r="B122" s="108">
        <v>116</v>
      </c>
      <c r="C122" s="104"/>
      <c r="D122" s="105"/>
      <c r="E122" s="105"/>
      <c r="F122" s="105"/>
      <c r="G122" s="105"/>
      <c r="H122" s="194"/>
      <c r="I122" s="195"/>
      <c r="J122" s="195"/>
      <c r="K122" s="97"/>
      <c r="L122" s="98"/>
      <c r="M122" s="99"/>
      <c r="N122" s="99"/>
      <c r="O122" s="99"/>
      <c r="P122" s="100"/>
    </row>
    <row r="123" spans="2:16" x14ac:dyDescent="0.3">
      <c r="B123" s="108">
        <v>117</v>
      </c>
      <c r="C123" s="104"/>
      <c r="D123" s="105"/>
      <c r="E123" s="105"/>
      <c r="F123" s="105"/>
      <c r="G123" s="105"/>
      <c r="H123" s="194"/>
      <c r="I123" s="195"/>
      <c r="J123" s="195"/>
      <c r="K123" s="97"/>
      <c r="L123" s="98"/>
      <c r="M123" s="98"/>
      <c r="N123" s="98"/>
      <c r="O123" s="98"/>
      <c r="P123" s="100"/>
    </row>
    <row r="124" spans="2:16" x14ac:dyDescent="0.3">
      <c r="B124" s="108">
        <v>118</v>
      </c>
      <c r="C124" s="104"/>
      <c r="D124" s="105"/>
      <c r="E124" s="105"/>
      <c r="F124" s="105"/>
      <c r="G124" s="105"/>
      <c r="H124" s="194"/>
      <c r="I124" s="195"/>
      <c r="J124" s="195"/>
      <c r="K124" s="97"/>
      <c r="L124" s="98"/>
      <c r="M124" s="99"/>
      <c r="N124" s="99"/>
      <c r="O124" s="99"/>
      <c r="P124" s="100"/>
    </row>
    <row r="125" spans="2:16" x14ac:dyDescent="0.3">
      <c r="B125" s="108">
        <v>119</v>
      </c>
      <c r="C125" s="104"/>
      <c r="D125" s="105"/>
      <c r="E125" s="105"/>
      <c r="F125" s="105"/>
      <c r="G125" s="105"/>
      <c r="H125" s="194"/>
      <c r="I125" s="195"/>
      <c r="J125" s="195"/>
      <c r="K125" s="97"/>
      <c r="L125" s="98"/>
      <c r="M125" s="99"/>
      <c r="N125" s="99"/>
      <c r="O125" s="99"/>
      <c r="P125" s="100"/>
    </row>
    <row r="126" spans="2:16" x14ac:dyDescent="0.3">
      <c r="B126" s="108">
        <v>120</v>
      </c>
      <c r="C126" s="104"/>
      <c r="D126" s="105"/>
      <c r="E126" s="105"/>
      <c r="F126" s="105"/>
      <c r="G126" s="105"/>
      <c r="H126" s="194"/>
      <c r="I126" s="195"/>
      <c r="J126" s="195"/>
      <c r="K126" s="97"/>
      <c r="L126" s="98"/>
      <c r="M126" s="98"/>
      <c r="N126" s="98"/>
      <c r="O126" s="98"/>
      <c r="P126" s="100"/>
    </row>
    <row r="127" spans="2:16" x14ac:dyDescent="0.3">
      <c r="B127" s="108">
        <v>121</v>
      </c>
      <c r="C127" s="104"/>
      <c r="D127" s="105"/>
      <c r="E127" s="105"/>
      <c r="F127" s="105"/>
      <c r="G127" s="105"/>
      <c r="H127" s="194"/>
      <c r="I127" s="195"/>
      <c r="J127" s="195"/>
      <c r="K127" s="97"/>
      <c r="L127" s="98"/>
      <c r="M127" s="99"/>
      <c r="N127" s="99"/>
      <c r="O127" s="99"/>
      <c r="P127" s="100"/>
    </row>
    <row r="128" spans="2:16" x14ac:dyDescent="0.3">
      <c r="B128" s="108">
        <v>122</v>
      </c>
      <c r="C128" s="104"/>
      <c r="D128" s="105"/>
      <c r="E128" s="105"/>
      <c r="F128" s="105"/>
      <c r="G128" s="105"/>
      <c r="H128" s="194"/>
      <c r="I128" s="195"/>
      <c r="J128" s="195"/>
      <c r="K128" s="97"/>
      <c r="L128" s="98"/>
      <c r="M128" s="99"/>
      <c r="N128" s="99"/>
      <c r="O128" s="99"/>
      <c r="P128" s="100"/>
    </row>
    <row r="129" spans="2:16" x14ac:dyDescent="0.3">
      <c r="B129" s="108">
        <v>123</v>
      </c>
      <c r="C129" s="104"/>
      <c r="D129" s="105"/>
      <c r="E129" s="105"/>
      <c r="F129" s="105"/>
      <c r="G129" s="105"/>
      <c r="H129" s="194"/>
      <c r="I129" s="195"/>
      <c r="J129" s="195"/>
      <c r="K129" s="97"/>
      <c r="L129" s="98"/>
      <c r="M129" s="98"/>
      <c r="N129" s="98"/>
      <c r="O129" s="98"/>
      <c r="P129" s="100"/>
    </row>
    <row r="130" spans="2:16" x14ac:dyDescent="0.3">
      <c r="B130" s="108">
        <v>124</v>
      </c>
      <c r="C130" s="104"/>
      <c r="D130" s="105"/>
      <c r="E130" s="105"/>
      <c r="F130" s="105"/>
      <c r="G130" s="105"/>
      <c r="H130" s="194"/>
      <c r="I130" s="195"/>
      <c r="J130" s="195"/>
      <c r="K130" s="97"/>
      <c r="L130" s="98"/>
      <c r="M130" s="99"/>
      <c r="N130" s="99"/>
      <c r="O130" s="99"/>
      <c r="P130" s="100"/>
    </row>
    <row r="131" spans="2:16" x14ac:dyDescent="0.3">
      <c r="B131" s="108">
        <v>125</v>
      </c>
      <c r="C131" s="104"/>
      <c r="D131" s="105"/>
      <c r="E131" s="105"/>
      <c r="F131" s="105"/>
      <c r="G131" s="105"/>
      <c r="H131" s="194"/>
      <c r="I131" s="195"/>
      <c r="J131" s="195"/>
      <c r="K131" s="97"/>
      <c r="L131" s="98"/>
      <c r="M131" s="99"/>
      <c r="N131" s="99"/>
      <c r="O131" s="99"/>
      <c r="P131" s="100"/>
    </row>
    <row r="132" spans="2:16" x14ac:dyDescent="0.3">
      <c r="B132" s="108">
        <v>126</v>
      </c>
      <c r="C132" s="104"/>
      <c r="D132" s="105"/>
      <c r="E132" s="105"/>
      <c r="F132" s="105"/>
      <c r="G132" s="105"/>
      <c r="H132" s="194"/>
      <c r="I132" s="195"/>
      <c r="J132" s="195"/>
      <c r="K132" s="97"/>
      <c r="L132" s="98"/>
      <c r="M132" s="98"/>
      <c r="N132" s="98"/>
      <c r="O132" s="98"/>
      <c r="P132" s="100"/>
    </row>
    <row r="133" spans="2:16" x14ac:dyDescent="0.3">
      <c r="B133" s="108">
        <v>127</v>
      </c>
      <c r="C133" s="104"/>
      <c r="D133" s="105"/>
      <c r="E133" s="105"/>
      <c r="F133" s="105"/>
      <c r="G133" s="105"/>
      <c r="H133" s="194"/>
      <c r="I133" s="195"/>
      <c r="J133" s="195"/>
      <c r="K133" s="97"/>
      <c r="L133" s="98"/>
      <c r="M133" s="99"/>
      <c r="N133" s="99"/>
      <c r="O133" s="99"/>
      <c r="P133" s="100"/>
    </row>
    <row r="134" spans="2:16" x14ac:dyDescent="0.3">
      <c r="B134" s="108">
        <v>128</v>
      </c>
      <c r="C134" s="104"/>
      <c r="D134" s="105"/>
      <c r="E134" s="105"/>
      <c r="F134" s="105"/>
      <c r="G134" s="105"/>
      <c r="H134" s="194"/>
      <c r="I134" s="195"/>
      <c r="J134" s="195"/>
      <c r="K134" s="97"/>
      <c r="L134" s="98"/>
      <c r="M134" s="99"/>
      <c r="N134" s="99"/>
      <c r="O134" s="99"/>
      <c r="P134" s="100"/>
    </row>
    <row r="135" spans="2:16" x14ac:dyDescent="0.3">
      <c r="B135" s="108">
        <v>129</v>
      </c>
      <c r="C135" s="104"/>
      <c r="D135" s="105"/>
      <c r="E135" s="105"/>
      <c r="F135" s="105"/>
      <c r="G135" s="105"/>
      <c r="H135" s="194"/>
      <c r="I135" s="195"/>
      <c r="J135" s="195"/>
      <c r="K135" s="97"/>
      <c r="L135" s="98"/>
      <c r="M135" s="98"/>
      <c r="N135" s="98"/>
      <c r="O135" s="98"/>
      <c r="P135" s="100"/>
    </row>
    <row r="136" spans="2:16" x14ac:dyDescent="0.3">
      <c r="B136" s="108">
        <v>130</v>
      </c>
      <c r="C136" s="104"/>
      <c r="D136" s="105"/>
      <c r="E136" s="105"/>
      <c r="F136" s="105"/>
      <c r="G136" s="105"/>
      <c r="H136" s="194"/>
      <c r="I136" s="195"/>
      <c r="J136" s="195"/>
      <c r="K136" s="97"/>
      <c r="L136" s="98"/>
      <c r="M136" s="99"/>
      <c r="N136" s="99"/>
      <c r="O136" s="99"/>
      <c r="P136" s="100"/>
    </row>
    <row r="137" spans="2:16" x14ac:dyDescent="0.3">
      <c r="B137" s="108">
        <v>131</v>
      </c>
      <c r="C137" s="104"/>
      <c r="D137" s="105"/>
      <c r="E137" s="105"/>
      <c r="F137" s="105"/>
      <c r="G137" s="105"/>
      <c r="H137" s="194"/>
      <c r="I137" s="195"/>
      <c r="J137" s="195"/>
      <c r="K137" s="97"/>
      <c r="L137" s="98"/>
      <c r="M137" s="99"/>
      <c r="N137" s="99"/>
      <c r="O137" s="99"/>
      <c r="P137" s="100"/>
    </row>
    <row r="138" spans="2:16" x14ac:dyDescent="0.3">
      <c r="B138" s="108">
        <v>132</v>
      </c>
      <c r="C138" s="104"/>
      <c r="D138" s="105"/>
      <c r="E138" s="105"/>
      <c r="F138" s="105"/>
      <c r="G138" s="105"/>
      <c r="H138" s="194"/>
      <c r="I138" s="195"/>
      <c r="J138" s="195"/>
      <c r="K138" s="97"/>
      <c r="L138" s="98"/>
      <c r="M138" s="98"/>
      <c r="N138" s="98"/>
      <c r="O138" s="98"/>
      <c r="P138" s="100"/>
    </row>
    <row r="139" spans="2:16" x14ac:dyDescent="0.3">
      <c r="B139" s="108">
        <v>133</v>
      </c>
      <c r="C139" s="104"/>
      <c r="D139" s="105"/>
      <c r="E139" s="105"/>
      <c r="F139" s="105"/>
      <c r="G139" s="105"/>
      <c r="H139" s="194"/>
      <c r="I139" s="195"/>
      <c r="J139" s="195"/>
      <c r="K139" s="97"/>
      <c r="L139" s="98"/>
      <c r="M139" s="99"/>
      <c r="N139" s="99"/>
      <c r="O139" s="99"/>
      <c r="P139" s="100"/>
    </row>
    <row r="140" spans="2:16" x14ac:dyDescent="0.3">
      <c r="B140" s="108">
        <v>134</v>
      </c>
      <c r="C140" s="104"/>
      <c r="D140" s="105"/>
      <c r="E140" s="105"/>
      <c r="F140" s="105"/>
      <c r="G140" s="105"/>
      <c r="H140" s="194"/>
      <c r="I140" s="195"/>
      <c r="J140" s="195"/>
      <c r="K140" s="97"/>
      <c r="L140" s="98"/>
      <c r="M140" s="99"/>
      <c r="N140" s="99"/>
      <c r="O140" s="99"/>
      <c r="P140" s="100"/>
    </row>
    <row r="141" spans="2:16" x14ac:dyDescent="0.3">
      <c r="B141" s="108">
        <v>135</v>
      </c>
      <c r="C141" s="104"/>
      <c r="D141" s="105"/>
      <c r="E141" s="105"/>
      <c r="F141" s="105"/>
      <c r="G141" s="105"/>
      <c r="H141" s="194"/>
      <c r="I141" s="195"/>
      <c r="J141" s="195"/>
      <c r="K141" s="97"/>
      <c r="L141" s="98"/>
      <c r="M141" s="98"/>
      <c r="N141" s="98"/>
      <c r="O141" s="98"/>
      <c r="P141" s="100"/>
    </row>
    <row r="142" spans="2:16" x14ac:dyDescent="0.3">
      <c r="B142" s="108">
        <v>136</v>
      </c>
      <c r="C142" s="104"/>
      <c r="D142" s="105"/>
      <c r="E142" s="105"/>
      <c r="F142" s="105"/>
      <c r="G142" s="105"/>
      <c r="H142" s="194"/>
      <c r="I142" s="195"/>
      <c r="J142" s="195"/>
      <c r="K142" s="97"/>
      <c r="L142" s="98"/>
      <c r="M142" s="99"/>
      <c r="N142" s="99"/>
      <c r="O142" s="99"/>
      <c r="P142" s="100"/>
    </row>
    <row r="143" spans="2:16" x14ac:dyDescent="0.3">
      <c r="B143" s="108">
        <v>137</v>
      </c>
      <c r="C143" s="104"/>
      <c r="D143" s="105"/>
      <c r="E143" s="105"/>
      <c r="F143" s="105"/>
      <c r="G143" s="105"/>
      <c r="H143" s="194"/>
      <c r="I143" s="195"/>
      <c r="J143" s="195"/>
      <c r="K143" s="97"/>
      <c r="L143" s="98"/>
      <c r="M143" s="99"/>
      <c r="N143" s="99"/>
      <c r="O143" s="99"/>
      <c r="P143" s="100"/>
    </row>
    <row r="144" spans="2:16" x14ac:dyDescent="0.3">
      <c r="B144" s="108">
        <v>138</v>
      </c>
      <c r="C144" s="104"/>
      <c r="D144" s="105"/>
      <c r="E144" s="105"/>
      <c r="F144" s="105"/>
      <c r="G144" s="105"/>
      <c r="H144" s="194"/>
      <c r="I144" s="195"/>
      <c r="J144" s="195"/>
      <c r="K144" s="97"/>
      <c r="L144" s="98"/>
      <c r="M144" s="98"/>
      <c r="N144" s="98"/>
      <c r="O144" s="98"/>
      <c r="P144" s="100"/>
    </row>
    <row r="145" spans="2:16" x14ac:dyDescent="0.3">
      <c r="B145" s="108">
        <v>139</v>
      </c>
      <c r="C145" s="104"/>
      <c r="D145" s="105"/>
      <c r="E145" s="105"/>
      <c r="F145" s="105"/>
      <c r="G145" s="105"/>
      <c r="H145" s="194"/>
      <c r="I145" s="195"/>
      <c r="J145" s="195"/>
      <c r="K145" s="97"/>
      <c r="L145" s="98"/>
      <c r="M145" s="99"/>
      <c r="N145" s="99"/>
      <c r="O145" s="99"/>
      <c r="P145" s="100"/>
    </row>
    <row r="146" spans="2:16" x14ac:dyDescent="0.3">
      <c r="B146" s="108">
        <v>140</v>
      </c>
      <c r="C146" s="104"/>
      <c r="D146" s="105"/>
      <c r="E146" s="105"/>
      <c r="F146" s="105"/>
      <c r="G146" s="105"/>
      <c r="H146" s="194"/>
      <c r="I146" s="195"/>
      <c r="J146" s="195"/>
      <c r="K146" s="97"/>
      <c r="L146" s="98"/>
      <c r="M146" s="99"/>
      <c r="N146" s="99"/>
      <c r="O146" s="99"/>
      <c r="P146" s="100"/>
    </row>
    <row r="147" spans="2:16" x14ac:dyDescent="0.3">
      <c r="B147" s="108">
        <v>141</v>
      </c>
      <c r="C147" s="104"/>
      <c r="D147" s="105"/>
      <c r="E147" s="105"/>
      <c r="F147" s="105"/>
      <c r="G147" s="105"/>
      <c r="H147" s="194"/>
      <c r="I147" s="195"/>
      <c r="J147" s="195"/>
      <c r="K147" s="97"/>
      <c r="L147" s="98"/>
      <c r="M147" s="98"/>
      <c r="N147" s="98"/>
      <c r="O147" s="98"/>
      <c r="P147" s="100"/>
    </row>
    <row r="148" spans="2:16" x14ac:dyDescent="0.3">
      <c r="B148" s="108">
        <v>142</v>
      </c>
      <c r="C148" s="104"/>
      <c r="D148" s="105"/>
      <c r="E148" s="105"/>
      <c r="F148" s="105"/>
      <c r="G148" s="105"/>
      <c r="H148" s="194"/>
      <c r="I148" s="195"/>
      <c r="J148" s="195"/>
      <c r="K148" s="97"/>
      <c r="L148" s="98"/>
      <c r="M148" s="99"/>
      <c r="N148" s="99"/>
      <c r="O148" s="99"/>
      <c r="P148" s="100"/>
    </row>
    <row r="149" spans="2:16" x14ac:dyDescent="0.3">
      <c r="B149" s="108">
        <v>143</v>
      </c>
      <c r="C149" s="104"/>
      <c r="D149" s="105"/>
      <c r="E149" s="105"/>
      <c r="F149" s="105"/>
      <c r="G149" s="105"/>
      <c r="H149" s="194"/>
      <c r="I149" s="195"/>
      <c r="J149" s="195"/>
      <c r="K149" s="97"/>
      <c r="L149" s="98"/>
      <c r="M149" s="99"/>
      <c r="N149" s="99"/>
      <c r="O149" s="99"/>
      <c r="P149" s="100"/>
    </row>
    <row r="150" spans="2:16" x14ac:dyDescent="0.3">
      <c r="B150" s="108">
        <v>144</v>
      </c>
      <c r="C150" s="104"/>
      <c r="D150" s="105"/>
      <c r="E150" s="105"/>
      <c r="F150" s="105"/>
      <c r="G150" s="105"/>
      <c r="H150" s="194"/>
      <c r="I150" s="195"/>
      <c r="J150" s="195"/>
      <c r="K150" s="97"/>
      <c r="L150" s="98"/>
      <c r="M150" s="98"/>
      <c r="N150" s="98"/>
      <c r="O150" s="98"/>
      <c r="P150" s="100"/>
    </row>
    <row r="151" spans="2:16" x14ac:dyDescent="0.3">
      <c r="B151" s="108">
        <v>145</v>
      </c>
      <c r="C151" s="104"/>
      <c r="D151" s="105"/>
      <c r="E151" s="105"/>
      <c r="F151" s="105"/>
      <c r="G151" s="105"/>
      <c r="H151" s="194"/>
      <c r="I151" s="195"/>
      <c r="J151" s="195"/>
      <c r="K151" s="97"/>
      <c r="L151" s="98"/>
      <c r="M151" s="99"/>
      <c r="N151" s="99"/>
      <c r="O151" s="99"/>
      <c r="P151" s="100"/>
    </row>
    <row r="152" spans="2:16" x14ac:dyDescent="0.3">
      <c r="B152" s="108">
        <v>146</v>
      </c>
      <c r="C152" s="104"/>
      <c r="D152" s="105"/>
      <c r="E152" s="105"/>
      <c r="F152" s="105"/>
      <c r="G152" s="105"/>
      <c r="H152" s="194"/>
      <c r="I152" s="195"/>
      <c r="J152" s="195"/>
      <c r="K152" s="97"/>
      <c r="L152" s="98"/>
      <c r="M152" s="99"/>
      <c r="N152" s="99"/>
      <c r="O152" s="99"/>
      <c r="P152" s="100"/>
    </row>
    <row r="153" spans="2:16" x14ac:dyDescent="0.3">
      <c r="B153" s="108">
        <v>147</v>
      </c>
      <c r="C153" s="104"/>
      <c r="D153" s="105"/>
      <c r="E153" s="105"/>
      <c r="F153" s="105"/>
      <c r="G153" s="105"/>
      <c r="H153" s="194"/>
      <c r="I153" s="195"/>
      <c r="J153" s="195"/>
      <c r="K153" s="97"/>
      <c r="L153" s="98"/>
      <c r="M153" s="98"/>
      <c r="N153" s="98"/>
      <c r="O153" s="98"/>
      <c r="P153" s="100"/>
    </row>
    <row r="154" spans="2:16" x14ac:dyDescent="0.3">
      <c r="B154" s="108">
        <v>148</v>
      </c>
      <c r="C154" s="104"/>
      <c r="D154" s="105"/>
      <c r="E154" s="105"/>
      <c r="F154" s="105"/>
      <c r="G154" s="105"/>
      <c r="H154" s="194"/>
      <c r="I154" s="195"/>
      <c r="J154" s="195"/>
      <c r="K154" s="97"/>
      <c r="L154" s="98"/>
      <c r="M154" s="99"/>
      <c r="N154" s="99"/>
      <c r="O154" s="99"/>
      <c r="P154" s="100"/>
    </row>
    <row r="155" spans="2:16" x14ac:dyDescent="0.3">
      <c r="B155" s="108">
        <v>149</v>
      </c>
      <c r="C155" s="104"/>
      <c r="D155" s="105"/>
      <c r="E155" s="105"/>
      <c r="F155" s="105"/>
      <c r="G155" s="105"/>
      <c r="H155" s="194"/>
      <c r="I155" s="195"/>
      <c r="J155" s="195"/>
      <c r="K155" s="97"/>
      <c r="L155" s="98"/>
      <c r="M155" s="99"/>
      <c r="N155" s="99"/>
      <c r="O155" s="99"/>
      <c r="P155" s="100"/>
    </row>
    <row r="156" spans="2:16" x14ac:dyDescent="0.3">
      <c r="B156" s="108">
        <v>150</v>
      </c>
      <c r="C156" s="104"/>
      <c r="D156" s="105"/>
      <c r="E156" s="105"/>
      <c r="F156" s="105"/>
      <c r="G156" s="105"/>
      <c r="H156" s="194"/>
      <c r="I156" s="195"/>
      <c r="J156" s="195"/>
      <c r="K156" s="97"/>
      <c r="L156" s="98"/>
      <c r="M156" s="98"/>
      <c r="N156" s="98"/>
      <c r="O156" s="98"/>
      <c r="P156" s="100"/>
    </row>
    <row r="157" spans="2:16" x14ac:dyDescent="0.3">
      <c r="B157" s="108">
        <v>151</v>
      </c>
      <c r="C157" s="104"/>
      <c r="D157" s="105"/>
      <c r="E157" s="105"/>
      <c r="F157" s="105"/>
      <c r="G157" s="105"/>
      <c r="H157" s="194"/>
      <c r="I157" s="195"/>
      <c r="J157" s="195"/>
      <c r="K157" s="97"/>
      <c r="L157" s="98"/>
      <c r="M157" s="99"/>
      <c r="N157" s="99"/>
      <c r="O157" s="99"/>
      <c r="P157" s="100"/>
    </row>
    <row r="158" spans="2:16" x14ac:dyDescent="0.3">
      <c r="B158" s="108">
        <v>152</v>
      </c>
      <c r="C158" s="104"/>
      <c r="D158" s="105"/>
      <c r="E158" s="105"/>
      <c r="F158" s="105"/>
      <c r="G158" s="105"/>
      <c r="H158" s="194"/>
      <c r="I158" s="195"/>
      <c r="J158" s="195"/>
      <c r="K158" s="97"/>
      <c r="L158" s="98"/>
      <c r="M158" s="99"/>
      <c r="N158" s="99"/>
      <c r="O158" s="99"/>
      <c r="P158" s="100"/>
    </row>
    <row r="159" spans="2:16" x14ac:dyDescent="0.3">
      <c r="B159" s="108">
        <v>153</v>
      </c>
      <c r="C159" s="104"/>
      <c r="D159" s="105"/>
      <c r="E159" s="105"/>
      <c r="F159" s="105"/>
      <c r="G159" s="105"/>
      <c r="H159" s="194"/>
      <c r="I159" s="195"/>
      <c r="J159" s="195"/>
      <c r="K159" s="97"/>
      <c r="L159" s="98"/>
      <c r="M159" s="98"/>
      <c r="N159" s="98"/>
      <c r="O159" s="98"/>
      <c r="P159" s="100"/>
    </row>
    <row r="160" spans="2:16" x14ac:dyDescent="0.3">
      <c r="B160" s="108">
        <v>154</v>
      </c>
      <c r="C160" s="104"/>
      <c r="D160" s="105"/>
      <c r="E160" s="105"/>
      <c r="F160" s="105"/>
      <c r="G160" s="105"/>
      <c r="H160" s="194"/>
      <c r="I160" s="195"/>
      <c r="J160" s="195"/>
      <c r="K160" s="97"/>
      <c r="L160" s="98"/>
      <c r="M160" s="99"/>
      <c r="N160" s="99"/>
      <c r="O160" s="99"/>
      <c r="P160" s="100"/>
    </row>
    <row r="161" spans="2:16" x14ac:dyDescent="0.3">
      <c r="B161" s="108">
        <v>155</v>
      </c>
      <c r="C161" s="104"/>
      <c r="D161" s="105"/>
      <c r="E161" s="105"/>
      <c r="F161" s="105"/>
      <c r="G161" s="105"/>
      <c r="H161" s="194"/>
      <c r="I161" s="195"/>
      <c r="J161" s="195"/>
      <c r="K161" s="97"/>
      <c r="L161" s="98"/>
      <c r="M161" s="99"/>
      <c r="N161" s="99"/>
      <c r="O161" s="99"/>
      <c r="P161" s="100"/>
    </row>
    <row r="162" spans="2:16" x14ac:dyDescent="0.3">
      <c r="B162" s="108">
        <v>156</v>
      </c>
      <c r="C162" s="104"/>
      <c r="D162" s="105"/>
      <c r="E162" s="105"/>
      <c r="F162" s="105"/>
      <c r="G162" s="105"/>
      <c r="H162" s="194"/>
      <c r="I162" s="195"/>
      <c r="J162" s="195"/>
      <c r="K162" s="97"/>
      <c r="L162" s="98"/>
      <c r="M162" s="98"/>
      <c r="N162" s="98"/>
      <c r="O162" s="98"/>
      <c r="P162" s="100"/>
    </row>
    <row r="163" spans="2:16" x14ac:dyDescent="0.3">
      <c r="B163" s="108">
        <v>157</v>
      </c>
      <c r="C163" s="104"/>
      <c r="D163" s="105"/>
      <c r="E163" s="105"/>
      <c r="F163" s="105"/>
      <c r="G163" s="105"/>
      <c r="H163" s="194"/>
      <c r="I163" s="195"/>
      <c r="J163" s="195"/>
      <c r="K163" s="97"/>
      <c r="L163" s="98"/>
      <c r="M163" s="99"/>
      <c r="N163" s="99"/>
      <c r="O163" s="99"/>
      <c r="P163" s="100"/>
    </row>
    <row r="164" spans="2:16" x14ac:dyDescent="0.3">
      <c r="B164" s="108">
        <v>158</v>
      </c>
      <c r="C164" s="104"/>
      <c r="D164" s="105"/>
      <c r="E164" s="105"/>
      <c r="F164" s="105"/>
      <c r="G164" s="105"/>
      <c r="H164" s="194"/>
      <c r="I164" s="195"/>
      <c r="J164" s="195"/>
      <c r="K164" s="97"/>
      <c r="L164" s="98"/>
      <c r="M164" s="99"/>
      <c r="N164" s="99"/>
      <c r="O164" s="99"/>
      <c r="P164" s="100"/>
    </row>
    <row r="165" spans="2:16" x14ac:dyDescent="0.3">
      <c r="B165" s="108">
        <v>159</v>
      </c>
      <c r="C165" s="104"/>
      <c r="D165" s="105"/>
      <c r="E165" s="105"/>
      <c r="F165" s="105"/>
      <c r="G165" s="105"/>
      <c r="H165" s="194"/>
      <c r="I165" s="195"/>
      <c r="J165" s="195"/>
      <c r="K165" s="97"/>
      <c r="L165" s="98"/>
      <c r="M165" s="98"/>
      <c r="N165" s="98"/>
      <c r="O165" s="98"/>
      <c r="P165" s="100"/>
    </row>
    <row r="166" spans="2:16" x14ac:dyDescent="0.3">
      <c r="B166" s="108">
        <v>160</v>
      </c>
      <c r="C166" s="104"/>
      <c r="D166" s="105"/>
      <c r="E166" s="105"/>
      <c r="F166" s="105"/>
      <c r="G166" s="105"/>
      <c r="H166" s="194"/>
      <c r="I166" s="195"/>
      <c r="J166" s="195"/>
      <c r="K166" s="97"/>
      <c r="L166" s="98"/>
      <c r="M166" s="99"/>
      <c r="N166" s="99"/>
      <c r="O166" s="99"/>
      <c r="P166" s="100"/>
    </row>
    <row r="167" spans="2:16" x14ac:dyDescent="0.3">
      <c r="B167" s="108">
        <v>161</v>
      </c>
      <c r="C167" s="104"/>
      <c r="D167" s="105"/>
      <c r="E167" s="105"/>
      <c r="F167" s="105"/>
      <c r="G167" s="105"/>
      <c r="H167" s="194"/>
      <c r="I167" s="195"/>
      <c r="J167" s="195"/>
      <c r="K167" s="97"/>
      <c r="L167" s="98"/>
      <c r="M167" s="99"/>
      <c r="N167" s="99"/>
      <c r="O167" s="99"/>
      <c r="P167" s="100"/>
    </row>
    <row r="168" spans="2:16" x14ac:dyDescent="0.3">
      <c r="B168" s="108">
        <v>162</v>
      </c>
      <c r="C168" s="104"/>
      <c r="D168" s="105"/>
      <c r="E168" s="105"/>
      <c r="F168" s="105"/>
      <c r="G168" s="105"/>
      <c r="H168" s="194"/>
      <c r="I168" s="195"/>
      <c r="J168" s="195"/>
      <c r="K168" s="97"/>
      <c r="L168" s="98"/>
      <c r="M168" s="98"/>
      <c r="N168" s="98"/>
      <c r="O168" s="98"/>
      <c r="P168" s="100"/>
    </row>
    <row r="169" spans="2:16" x14ac:dyDescent="0.3">
      <c r="B169" s="108">
        <v>163</v>
      </c>
      <c r="C169" s="104"/>
      <c r="D169" s="105"/>
      <c r="E169" s="105"/>
      <c r="F169" s="105"/>
      <c r="G169" s="105"/>
      <c r="H169" s="194"/>
      <c r="I169" s="195"/>
      <c r="J169" s="195"/>
      <c r="K169" s="97"/>
      <c r="L169" s="98"/>
      <c r="M169" s="99"/>
      <c r="N169" s="99"/>
      <c r="O169" s="99"/>
      <c r="P169" s="100"/>
    </row>
    <row r="170" spans="2:16" x14ac:dyDescent="0.3">
      <c r="B170" s="108">
        <v>164</v>
      </c>
      <c r="C170" s="104"/>
      <c r="D170" s="105"/>
      <c r="E170" s="105"/>
      <c r="F170" s="105"/>
      <c r="G170" s="105"/>
      <c r="H170" s="194"/>
      <c r="I170" s="195"/>
      <c r="J170" s="195"/>
      <c r="K170" s="97"/>
      <c r="L170" s="98"/>
      <c r="M170" s="99"/>
      <c r="N170" s="99"/>
      <c r="O170" s="99"/>
      <c r="P170" s="100"/>
    </row>
    <row r="171" spans="2:16" x14ac:dyDescent="0.3">
      <c r="B171" s="108">
        <v>165</v>
      </c>
      <c r="C171" s="104"/>
      <c r="D171" s="105"/>
      <c r="E171" s="105"/>
      <c r="F171" s="105"/>
      <c r="G171" s="105"/>
      <c r="H171" s="194"/>
      <c r="I171" s="195"/>
      <c r="J171" s="195"/>
      <c r="K171" s="97"/>
      <c r="L171" s="98"/>
      <c r="M171" s="98"/>
      <c r="N171" s="98"/>
      <c r="O171" s="98"/>
      <c r="P171" s="100"/>
    </row>
    <row r="172" spans="2:16" x14ac:dyDescent="0.3">
      <c r="B172" s="108">
        <v>166</v>
      </c>
      <c r="C172" s="104"/>
      <c r="D172" s="105"/>
      <c r="E172" s="105"/>
      <c r="F172" s="105"/>
      <c r="G172" s="105"/>
      <c r="H172" s="194"/>
      <c r="I172" s="195"/>
      <c r="J172" s="195"/>
      <c r="K172" s="97"/>
      <c r="L172" s="98"/>
      <c r="M172" s="99"/>
      <c r="N172" s="99"/>
      <c r="O172" s="99"/>
      <c r="P172" s="100"/>
    </row>
    <row r="173" spans="2:16" x14ac:dyDescent="0.3">
      <c r="B173" s="108">
        <v>167</v>
      </c>
      <c r="C173" s="104"/>
      <c r="D173" s="105"/>
      <c r="E173" s="105"/>
      <c r="F173" s="105"/>
      <c r="G173" s="105"/>
      <c r="H173" s="194"/>
      <c r="I173" s="195"/>
      <c r="J173" s="195"/>
      <c r="K173" s="97"/>
      <c r="L173" s="98"/>
      <c r="M173" s="99"/>
      <c r="N173" s="99"/>
      <c r="O173" s="99"/>
      <c r="P173" s="100"/>
    </row>
    <row r="174" spans="2:16" x14ac:dyDescent="0.3">
      <c r="B174" s="108">
        <v>168</v>
      </c>
      <c r="C174" s="104"/>
      <c r="D174" s="105"/>
      <c r="E174" s="105"/>
      <c r="F174" s="105"/>
      <c r="G174" s="105"/>
      <c r="H174" s="194"/>
      <c r="I174" s="195"/>
      <c r="J174" s="195"/>
      <c r="K174" s="97"/>
      <c r="L174" s="98"/>
      <c r="M174" s="98"/>
      <c r="N174" s="98"/>
      <c r="O174" s="98"/>
      <c r="P174" s="100"/>
    </row>
    <row r="175" spans="2:16" x14ac:dyDescent="0.3">
      <c r="B175" s="108">
        <v>169</v>
      </c>
      <c r="C175" s="104"/>
      <c r="D175" s="105"/>
      <c r="E175" s="105"/>
      <c r="F175" s="105"/>
      <c r="G175" s="105"/>
      <c r="H175" s="194"/>
      <c r="I175" s="195"/>
      <c r="J175" s="195"/>
      <c r="K175" s="97"/>
      <c r="L175" s="98"/>
      <c r="M175" s="99"/>
      <c r="N175" s="99"/>
      <c r="O175" s="99"/>
      <c r="P175" s="100"/>
    </row>
    <row r="176" spans="2:16" x14ac:dyDescent="0.3">
      <c r="B176" s="108">
        <v>170</v>
      </c>
      <c r="C176" s="104"/>
      <c r="D176" s="105"/>
      <c r="E176" s="105"/>
      <c r="F176" s="105"/>
      <c r="G176" s="105"/>
      <c r="H176" s="194"/>
      <c r="I176" s="195"/>
      <c r="J176" s="195"/>
      <c r="K176" s="97"/>
      <c r="L176" s="98"/>
      <c r="M176" s="99"/>
      <c r="N176" s="99"/>
      <c r="O176" s="99"/>
      <c r="P176" s="100"/>
    </row>
    <row r="177" spans="2:16" x14ac:dyDescent="0.3">
      <c r="B177" s="108">
        <v>171</v>
      </c>
      <c r="C177" s="104"/>
      <c r="D177" s="105"/>
      <c r="E177" s="105"/>
      <c r="F177" s="105"/>
      <c r="G177" s="105"/>
      <c r="H177" s="194"/>
      <c r="I177" s="195"/>
      <c r="J177" s="195"/>
      <c r="K177" s="97"/>
      <c r="L177" s="98"/>
      <c r="M177" s="98"/>
      <c r="N177" s="98"/>
      <c r="O177" s="98"/>
      <c r="P177" s="100"/>
    </row>
    <row r="178" spans="2:16" x14ac:dyDescent="0.3">
      <c r="B178" s="108">
        <v>172</v>
      </c>
      <c r="C178" s="104"/>
      <c r="D178" s="105"/>
      <c r="E178" s="105"/>
      <c r="F178" s="105"/>
      <c r="G178" s="105"/>
      <c r="H178" s="194"/>
      <c r="I178" s="195"/>
      <c r="J178" s="195"/>
      <c r="K178" s="97"/>
      <c r="L178" s="98"/>
      <c r="M178" s="99"/>
      <c r="N178" s="99"/>
      <c r="O178" s="99"/>
      <c r="P178" s="100"/>
    </row>
    <row r="179" spans="2:16" x14ac:dyDescent="0.3">
      <c r="B179" s="108">
        <v>173</v>
      </c>
      <c r="C179" s="104"/>
      <c r="D179" s="105"/>
      <c r="E179" s="105"/>
      <c r="F179" s="105"/>
      <c r="G179" s="105"/>
      <c r="H179" s="194"/>
      <c r="I179" s="195"/>
      <c r="J179" s="195"/>
      <c r="K179" s="97"/>
      <c r="L179" s="98"/>
      <c r="M179" s="99"/>
      <c r="N179" s="99"/>
      <c r="O179" s="99"/>
      <c r="P179" s="100"/>
    </row>
    <row r="180" spans="2:16" x14ac:dyDescent="0.3">
      <c r="B180" s="108">
        <v>174</v>
      </c>
      <c r="C180" s="104"/>
      <c r="D180" s="105"/>
      <c r="E180" s="105"/>
      <c r="F180" s="105"/>
      <c r="G180" s="105"/>
      <c r="H180" s="194"/>
      <c r="I180" s="195"/>
      <c r="J180" s="195"/>
      <c r="K180" s="97"/>
      <c r="L180" s="98"/>
      <c r="M180" s="98"/>
      <c r="N180" s="98"/>
      <c r="O180" s="98"/>
      <c r="P180" s="100"/>
    </row>
    <row r="181" spans="2:16" x14ac:dyDescent="0.3">
      <c r="B181" s="108">
        <v>175</v>
      </c>
      <c r="C181" s="104"/>
      <c r="D181" s="105"/>
      <c r="E181" s="105"/>
      <c r="F181" s="105"/>
      <c r="G181" s="105"/>
      <c r="H181" s="194"/>
      <c r="I181" s="195"/>
      <c r="J181" s="195"/>
      <c r="K181" s="97"/>
      <c r="L181" s="98"/>
      <c r="M181" s="99"/>
      <c r="N181" s="99"/>
      <c r="O181" s="99"/>
      <c r="P181" s="100"/>
    </row>
    <row r="182" spans="2:16" x14ac:dyDescent="0.3">
      <c r="B182" s="108">
        <v>176</v>
      </c>
      <c r="C182" s="104"/>
      <c r="D182" s="105"/>
      <c r="E182" s="105"/>
      <c r="F182" s="105"/>
      <c r="G182" s="105"/>
      <c r="H182" s="194"/>
      <c r="I182" s="195"/>
      <c r="J182" s="195"/>
      <c r="K182" s="97"/>
      <c r="L182" s="98"/>
      <c r="M182" s="99"/>
      <c r="N182" s="99"/>
      <c r="O182" s="99"/>
      <c r="P182" s="100"/>
    </row>
    <row r="183" spans="2:16" x14ac:dyDescent="0.3">
      <c r="B183" s="108">
        <v>177</v>
      </c>
      <c r="C183" s="104"/>
      <c r="D183" s="105"/>
      <c r="E183" s="105"/>
      <c r="F183" s="105"/>
      <c r="G183" s="105"/>
      <c r="H183" s="194"/>
      <c r="I183" s="195"/>
      <c r="J183" s="195"/>
      <c r="K183" s="97"/>
      <c r="L183" s="98"/>
      <c r="M183" s="98"/>
      <c r="N183" s="98"/>
      <c r="O183" s="98"/>
      <c r="P183" s="100"/>
    </row>
    <row r="184" spans="2:16" x14ac:dyDescent="0.3">
      <c r="B184" s="108">
        <v>178</v>
      </c>
      <c r="C184" s="104"/>
      <c r="D184" s="105"/>
      <c r="E184" s="105"/>
      <c r="F184" s="105"/>
      <c r="G184" s="105"/>
      <c r="H184" s="194"/>
      <c r="I184" s="195"/>
      <c r="J184" s="195"/>
      <c r="K184" s="97"/>
      <c r="L184" s="98"/>
      <c r="M184" s="99"/>
      <c r="N184" s="99"/>
      <c r="O184" s="99"/>
      <c r="P184" s="100"/>
    </row>
    <row r="185" spans="2:16" x14ac:dyDescent="0.3">
      <c r="B185" s="108">
        <v>179</v>
      </c>
      <c r="C185" s="104"/>
      <c r="D185" s="105"/>
      <c r="E185" s="105"/>
      <c r="F185" s="105"/>
      <c r="G185" s="105"/>
      <c r="H185" s="194"/>
      <c r="I185" s="195"/>
      <c r="J185" s="195"/>
      <c r="K185" s="97"/>
      <c r="L185" s="98"/>
      <c r="M185" s="99"/>
      <c r="N185" s="99"/>
      <c r="O185" s="99"/>
      <c r="P185" s="100"/>
    </row>
    <row r="186" spans="2:16" x14ac:dyDescent="0.3">
      <c r="B186" s="108">
        <v>180</v>
      </c>
      <c r="C186" s="104"/>
      <c r="D186" s="105"/>
      <c r="E186" s="105"/>
      <c r="F186" s="105"/>
      <c r="G186" s="105"/>
      <c r="H186" s="194"/>
      <c r="I186" s="195"/>
      <c r="J186" s="195"/>
      <c r="K186" s="97"/>
      <c r="L186" s="98"/>
      <c r="M186" s="98"/>
      <c r="N186" s="98"/>
      <c r="O186" s="98"/>
      <c r="P186" s="100"/>
    </row>
    <row r="187" spans="2:16" x14ac:dyDescent="0.3">
      <c r="B187" s="108">
        <v>181</v>
      </c>
      <c r="C187" s="104"/>
      <c r="D187" s="105"/>
      <c r="E187" s="105"/>
      <c r="F187" s="105"/>
      <c r="G187" s="105"/>
      <c r="H187" s="194"/>
      <c r="I187" s="195"/>
      <c r="J187" s="195"/>
      <c r="K187" s="97"/>
      <c r="L187" s="98"/>
      <c r="M187" s="99"/>
      <c r="N187" s="99"/>
      <c r="O187" s="99"/>
      <c r="P187" s="100"/>
    </row>
    <row r="188" spans="2:16" x14ac:dyDescent="0.3">
      <c r="B188" s="108">
        <v>182</v>
      </c>
      <c r="C188" s="104"/>
      <c r="D188" s="105"/>
      <c r="E188" s="105"/>
      <c r="F188" s="105"/>
      <c r="G188" s="105"/>
      <c r="H188" s="194"/>
      <c r="I188" s="195"/>
      <c r="J188" s="195"/>
      <c r="K188" s="97"/>
      <c r="L188" s="98"/>
      <c r="M188" s="99"/>
      <c r="N188" s="99"/>
      <c r="O188" s="99"/>
      <c r="P188" s="100"/>
    </row>
    <row r="189" spans="2:16" x14ac:dyDescent="0.3">
      <c r="B189" s="108">
        <v>183</v>
      </c>
      <c r="C189" s="104"/>
      <c r="D189" s="105"/>
      <c r="E189" s="105"/>
      <c r="F189" s="105"/>
      <c r="G189" s="105"/>
      <c r="H189" s="194"/>
      <c r="I189" s="195"/>
      <c r="J189" s="195"/>
      <c r="K189" s="97"/>
      <c r="L189" s="98"/>
      <c r="M189" s="98"/>
      <c r="N189" s="98"/>
      <c r="O189" s="98"/>
      <c r="P189" s="100"/>
    </row>
    <row r="190" spans="2:16" x14ac:dyDescent="0.3">
      <c r="B190" s="108">
        <v>184</v>
      </c>
      <c r="C190" s="104"/>
      <c r="D190" s="105"/>
      <c r="E190" s="105"/>
      <c r="F190" s="105"/>
      <c r="G190" s="105"/>
      <c r="H190" s="194"/>
      <c r="I190" s="195"/>
      <c r="J190" s="195"/>
      <c r="K190" s="97"/>
      <c r="L190" s="98"/>
      <c r="M190" s="99"/>
      <c r="N190" s="99"/>
      <c r="O190" s="99"/>
      <c r="P190" s="100"/>
    </row>
    <row r="191" spans="2:16" x14ac:dyDescent="0.3">
      <c r="B191" s="108">
        <v>185</v>
      </c>
      <c r="C191" s="104"/>
      <c r="D191" s="105"/>
      <c r="E191" s="105"/>
      <c r="F191" s="105"/>
      <c r="G191" s="105"/>
      <c r="H191" s="194"/>
      <c r="I191" s="195"/>
      <c r="J191" s="195"/>
      <c r="K191" s="97"/>
      <c r="L191" s="98"/>
      <c r="M191" s="99"/>
      <c r="N191" s="99"/>
      <c r="O191" s="99"/>
      <c r="P191" s="100"/>
    </row>
    <row r="192" spans="2:16" x14ac:dyDescent="0.3">
      <c r="B192" s="108">
        <v>186</v>
      </c>
      <c r="C192" s="104"/>
      <c r="D192" s="105"/>
      <c r="E192" s="105"/>
      <c r="F192" s="105"/>
      <c r="G192" s="105"/>
      <c r="H192" s="194"/>
      <c r="I192" s="195"/>
      <c r="J192" s="195"/>
      <c r="K192" s="97"/>
      <c r="L192" s="98"/>
      <c r="M192" s="98"/>
      <c r="N192" s="98"/>
      <c r="O192" s="98"/>
      <c r="P192" s="100"/>
    </row>
    <row r="193" spans="2:16" x14ac:dyDescent="0.3">
      <c r="B193" s="108">
        <v>187</v>
      </c>
      <c r="C193" s="104"/>
      <c r="D193" s="105"/>
      <c r="E193" s="105"/>
      <c r="F193" s="105"/>
      <c r="G193" s="105"/>
      <c r="H193" s="194"/>
      <c r="I193" s="195"/>
      <c r="J193" s="195"/>
      <c r="K193" s="97"/>
      <c r="L193" s="98"/>
      <c r="M193" s="99"/>
      <c r="N193" s="99"/>
      <c r="O193" s="99"/>
      <c r="P193" s="100"/>
    </row>
    <row r="194" spans="2:16" x14ac:dyDescent="0.3">
      <c r="B194" s="108">
        <v>188</v>
      </c>
      <c r="C194" s="104"/>
      <c r="D194" s="105"/>
      <c r="E194" s="105"/>
      <c r="F194" s="105"/>
      <c r="G194" s="105"/>
      <c r="H194" s="194"/>
      <c r="I194" s="195"/>
      <c r="J194" s="195"/>
      <c r="K194" s="97"/>
      <c r="L194" s="98"/>
      <c r="M194" s="99"/>
      <c r="N194" s="99"/>
      <c r="O194" s="99"/>
      <c r="P194" s="100"/>
    </row>
    <row r="195" spans="2:16" x14ac:dyDescent="0.3">
      <c r="B195" s="108">
        <v>189</v>
      </c>
      <c r="C195" s="104"/>
      <c r="D195" s="105"/>
      <c r="E195" s="105"/>
      <c r="F195" s="105"/>
      <c r="G195" s="105"/>
      <c r="H195" s="194"/>
      <c r="I195" s="195"/>
      <c r="J195" s="195"/>
      <c r="K195" s="97"/>
      <c r="L195" s="98"/>
      <c r="M195" s="98"/>
      <c r="N195" s="98"/>
      <c r="O195" s="98"/>
      <c r="P195" s="100"/>
    </row>
    <row r="196" spans="2:16" x14ac:dyDescent="0.3">
      <c r="B196" s="108">
        <v>190</v>
      </c>
      <c r="C196" s="104"/>
      <c r="D196" s="105"/>
      <c r="E196" s="105"/>
      <c r="F196" s="105"/>
      <c r="G196" s="105"/>
      <c r="H196" s="194"/>
      <c r="I196" s="195"/>
      <c r="J196" s="195"/>
      <c r="K196" s="97"/>
      <c r="L196" s="98"/>
      <c r="M196" s="99"/>
      <c r="N196" s="99"/>
      <c r="O196" s="99"/>
      <c r="P196" s="100"/>
    </row>
    <row r="197" spans="2:16" x14ac:dyDescent="0.3">
      <c r="B197" s="108">
        <v>191</v>
      </c>
      <c r="C197" s="104"/>
      <c r="D197" s="105"/>
      <c r="E197" s="105"/>
      <c r="F197" s="105"/>
      <c r="G197" s="105"/>
      <c r="H197" s="194"/>
      <c r="I197" s="195"/>
      <c r="J197" s="195"/>
      <c r="K197" s="97"/>
      <c r="L197" s="98"/>
      <c r="M197" s="99"/>
      <c r="N197" s="99"/>
      <c r="O197" s="99"/>
      <c r="P197" s="100"/>
    </row>
    <row r="198" spans="2:16" x14ac:dyDescent="0.3">
      <c r="B198" s="108">
        <v>192</v>
      </c>
      <c r="C198" s="104"/>
      <c r="D198" s="105"/>
      <c r="E198" s="105"/>
      <c r="F198" s="105"/>
      <c r="G198" s="105"/>
      <c r="H198" s="194"/>
      <c r="I198" s="195"/>
      <c r="J198" s="195"/>
      <c r="K198" s="97"/>
      <c r="L198" s="98"/>
      <c r="M198" s="98"/>
      <c r="N198" s="98"/>
      <c r="O198" s="98"/>
      <c r="P198" s="100"/>
    </row>
    <row r="199" spans="2:16" x14ac:dyDescent="0.3">
      <c r="B199" s="108">
        <v>193</v>
      </c>
      <c r="C199" s="104"/>
      <c r="D199" s="105"/>
      <c r="E199" s="105"/>
      <c r="F199" s="105"/>
      <c r="G199" s="105"/>
      <c r="H199" s="194"/>
      <c r="I199" s="195"/>
      <c r="J199" s="195"/>
      <c r="K199" s="97"/>
      <c r="L199" s="98"/>
      <c r="M199" s="99"/>
      <c r="N199" s="99"/>
      <c r="O199" s="99"/>
      <c r="P199" s="100"/>
    </row>
    <row r="200" spans="2:16" x14ac:dyDescent="0.3">
      <c r="B200" s="108">
        <v>194</v>
      </c>
      <c r="C200" s="104"/>
      <c r="D200" s="105"/>
      <c r="E200" s="105"/>
      <c r="F200" s="105"/>
      <c r="G200" s="105"/>
      <c r="H200" s="194"/>
      <c r="I200" s="195"/>
      <c r="J200" s="195"/>
      <c r="K200" s="97"/>
      <c r="L200" s="98"/>
      <c r="M200" s="99"/>
      <c r="N200" s="99"/>
      <c r="O200" s="99"/>
      <c r="P200" s="100"/>
    </row>
    <row r="201" spans="2:16" x14ac:dyDescent="0.3">
      <c r="B201" s="108">
        <v>195</v>
      </c>
      <c r="C201" s="104"/>
      <c r="D201" s="105"/>
      <c r="E201" s="105"/>
      <c r="F201" s="105"/>
      <c r="G201" s="105"/>
      <c r="H201" s="194"/>
      <c r="I201" s="195"/>
      <c r="J201" s="195"/>
      <c r="K201" s="97"/>
      <c r="L201" s="98"/>
      <c r="M201" s="98"/>
      <c r="N201" s="98"/>
      <c r="O201" s="98"/>
      <c r="P201" s="100"/>
    </row>
    <row r="202" spans="2:16" x14ac:dyDescent="0.3">
      <c r="B202" s="108">
        <v>196</v>
      </c>
      <c r="C202" s="104"/>
      <c r="D202" s="105"/>
      <c r="E202" s="105"/>
      <c r="F202" s="105"/>
      <c r="G202" s="105"/>
      <c r="H202" s="194"/>
      <c r="I202" s="195"/>
      <c r="J202" s="195"/>
      <c r="K202" s="97"/>
      <c r="L202" s="98"/>
      <c r="M202" s="99"/>
      <c r="N202" s="99"/>
      <c r="O202" s="99"/>
      <c r="P202" s="100"/>
    </row>
    <row r="203" spans="2:16" x14ac:dyDescent="0.3">
      <c r="B203" s="108">
        <v>197</v>
      </c>
      <c r="C203" s="104"/>
      <c r="D203" s="105"/>
      <c r="E203" s="105"/>
      <c r="F203" s="105"/>
      <c r="G203" s="105"/>
      <c r="H203" s="194"/>
      <c r="I203" s="195"/>
      <c r="J203" s="195"/>
      <c r="K203" s="97"/>
      <c r="L203" s="98"/>
      <c r="M203" s="99"/>
      <c r="N203" s="99"/>
      <c r="O203" s="99"/>
      <c r="P203" s="100"/>
    </row>
    <row r="204" spans="2:16" x14ac:dyDescent="0.3">
      <c r="B204" s="108">
        <v>198</v>
      </c>
      <c r="C204" s="104"/>
      <c r="D204" s="105"/>
      <c r="E204" s="105"/>
      <c r="F204" s="105"/>
      <c r="G204" s="105"/>
      <c r="H204" s="194"/>
      <c r="I204" s="195"/>
      <c r="J204" s="195"/>
      <c r="K204" s="97"/>
      <c r="L204" s="98"/>
      <c r="M204" s="98"/>
      <c r="N204" s="98"/>
      <c r="O204" s="98"/>
      <c r="P204" s="100"/>
    </row>
    <row r="205" spans="2:16" x14ac:dyDescent="0.3">
      <c r="B205" s="108">
        <v>199</v>
      </c>
      <c r="C205" s="104"/>
      <c r="D205" s="105"/>
      <c r="E205" s="105"/>
      <c r="F205" s="105"/>
      <c r="G205" s="105"/>
      <c r="H205" s="194"/>
      <c r="I205" s="195"/>
      <c r="J205" s="195"/>
      <c r="K205" s="97"/>
      <c r="L205" s="98"/>
      <c r="M205" s="99"/>
      <c r="N205" s="99"/>
      <c r="O205" s="99"/>
      <c r="P205" s="100"/>
    </row>
    <row r="206" spans="2:16" x14ac:dyDescent="0.3">
      <c r="B206" s="108">
        <v>200</v>
      </c>
      <c r="C206" s="104"/>
      <c r="D206" s="105"/>
      <c r="E206" s="105"/>
      <c r="F206" s="105"/>
      <c r="G206" s="105"/>
      <c r="H206" s="194"/>
      <c r="I206" s="195"/>
      <c r="J206" s="195"/>
      <c r="K206" s="97"/>
      <c r="L206" s="98"/>
      <c r="M206" s="99"/>
      <c r="N206" s="99"/>
      <c r="O206" s="99"/>
      <c r="P206" s="100"/>
    </row>
    <row r="207" spans="2:16" x14ac:dyDescent="0.3">
      <c r="B207" s="108">
        <v>201</v>
      </c>
      <c r="C207" s="104"/>
      <c r="D207" s="105"/>
      <c r="E207" s="105"/>
      <c r="F207" s="105"/>
      <c r="G207" s="105"/>
      <c r="H207" s="194"/>
      <c r="I207" s="195"/>
      <c r="J207" s="195"/>
      <c r="K207" s="97"/>
      <c r="L207" s="98"/>
      <c r="M207" s="98"/>
      <c r="N207" s="98"/>
      <c r="O207" s="98"/>
      <c r="P207" s="100"/>
    </row>
    <row r="208" spans="2:16" x14ac:dyDescent="0.3">
      <c r="B208" s="108">
        <v>202</v>
      </c>
      <c r="C208" s="104"/>
      <c r="D208" s="105"/>
      <c r="E208" s="105"/>
      <c r="F208" s="105"/>
      <c r="G208" s="105"/>
      <c r="H208" s="194"/>
      <c r="I208" s="195"/>
      <c r="J208" s="195"/>
      <c r="K208" s="97"/>
      <c r="L208" s="98"/>
      <c r="M208" s="99"/>
      <c r="N208" s="99"/>
      <c r="O208" s="99"/>
      <c r="P208" s="100"/>
    </row>
    <row r="209" spans="2:16" x14ac:dyDescent="0.3">
      <c r="B209" s="108">
        <v>203</v>
      </c>
      <c r="C209" s="104"/>
      <c r="D209" s="105"/>
      <c r="E209" s="105"/>
      <c r="F209" s="105"/>
      <c r="G209" s="105"/>
      <c r="H209" s="194"/>
      <c r="I209" s="195"/>
      <c r="J209" s="195"/>
      <c r="K209" s="97"/>
      <c r="L209" s="98"/>
      <c r="M209" s="99"/>
      <c r="N209" s="99"/>
      <c r="O209" s="99"/>
      <c r="P209" s="100"/>
    </row>
    <row r="210" spans="2:16" x14ac:dyDescent="0.3">
      <c r="B210" s="108">
        <v>204</v>
      </c>
      <c r="C210" s="104"/>
      <c r="D210" s="105"/>
      <c r="E210" s="105"/>
      <c r="F210" s="105"/>
      <c r="G210" s="105"/>
      <c r="H210" s="194"/>
      <c r="I210" s="195"/>
      <c r="J210" s="195"/>
      <c r="K210" s="97"/>
      <c r="L210" s="98"/>
      <c r="M210" s="98"/>
      <c r="N210" s="98"/>
      <c r="O210" s="98"/>
      <c r="P210" s="100"/>
    </row>
    <row r="211" spans="2:16" x14ac:dyDescent="0.3">
      <c r="B211" s="108">
        <v>205</v>
      </c>
      <c r="C211" s="104"/>
      <c r="D211" s="105"/>
      <c r="E211" s="105"/>
      <c r="F211" s="105"/>
      <c r="G211" s="105"/>
      <c r="H211" s="194"/>
      <c r="I211" s="195"/>
      <c r="J211" s="195"/>
      <c r="K211" s="97"/>
      <c r="L211" s="98"/>
      <c r="M211" s="99"/>
      <c r="N211" s="99"/>
      <c r="O211" s="99"/>
      <c r="P211" s="100"/>
    </row>
    <row r="212" spans="2:16" x14ac:dyDescent="0.3">
      <c r="B212" s="108">
        <v>206</v>
      </c>
      <c r="C212" s="104"/>
      <c r="D212" s="105"/>
      <c r="E212" s="105"/>
      <c r="F212" s="105"/>
      <c r="G212" s="105"/>
      <c r="H212" s="194"/>
      <c r="I212" s="195"/>
      <c r="J212" s="195"/>
      <c r="K212" s="97"/>
      <c r="L212" s="98"/>
      <c r="M212" s="99"/>
      <c r="N212" s="99"/>
      <c r="O212" s="99"/>
      <c r="P212" s="100"/>
    </row>
    <row r="213" spans="2:16" x14ac:dyDescent="0.3">
      <c r="B213" s="108">
        <v>207</v>
      </c>
      <c r="C213" s="104"/>
      <c r="D213" s="105"/>
      <c r="E213" s="105"/>
      <c r="F213" s="105"/>
      <c r="G213" s="105"/>
      <c r="H213" s="194"/>
      <c r="I213" s="195"/>
      <c r="J213" s="195"/>
      <c r="K213" s="97"/>
      <c r="L213" s="98"/>
      <c r="M213" s="98"/>
      <c r="N213" s="98"/>
      <c r="O213" s="98"/>
      <c r="P213" s="100"/>
    </row>
    <row r="214" spans="2:16" x14ac:dyDescent="0.3">
      <c r="B214" s="108">
        <v>208</v>
      </c>
      <c r="C214" s="104"/>
      <c r="D214" s="105"/>
      <c r="E214" s="105"/>
      <c r="F214" s="105"/>
      <c r="G214" s="105"/>
      <c r="H214" s="194"/>
      <c r="I214" s="195"/>
      <c r="J214" s="195"/>
      <c r="K214" s="97"/>
      <c r="L214" s="98"/>
      <c r="M214" s="99"/>
      <c r="N214" s="99"/>
      <c r="O214" s="99"/>
      <c r="P214" s="100"/>
    </row>
    <row r="215" spans="2:16" x14ac:dyDescent="0.3">
      <c r="B215" s="108">
        <v>209</v>
      </c>
      <c r="C215" s="104"/>
      <c r="D215" s="105"/>
      <c r="E215" s="105"/>
      <c r="F215" s="105"/>
      <c r="G215" s="105"/>
      <c r="H215" s="194"/>
      <c r="I215" s="195"/>
      <c r="J215" s="195"/>
      <c r="K215" s="97"/>
      <c r="L215" s="98"/>
      <c r="M215" s="99"/>
      <c r="N215" s="99"/>
      <c r="O215" s="99"/>
      <c r="P215" s="100"/>
    </row>
    <row r="216" spans="2:16" x14ac:dyDescent="0.3">
      <c r="B216" s="108">
        <v>210</v>
      </c>
      <c r="C216" s="104"/>
      <c r="D216" s="105"/>
      <c r="E216" s="105"/>
      <c r="F216" s="105"/>
      <c r="G216" s="105"/>
      <c r="H216" s="194"/>
      <c r="I216" s="195"/>
      <c r="J216" s="195"/>
      <c r="K216" s="97"/>
      <c r="L216" s="98"/>
      <c r="M216" s="98"/>
      <c r="N216" s="98"/>
      <c r="O216" s="98"/>
      <c r="P216" s="100"/>
    </row>
    <row r="217" spans="2:16" x14ac:dyDescent="0.3">
      <c r="B217" s="108">
        <v>211</v>
      </c>
      <c r="C217" s="104"/>
      <c r="D217" s="105"/>
      <c r="E217" s="105"/>
      <c r="F217" s="105"/>
      <c r="G217" s="105"/>
      <c r="H217" s="194"/>
      <c r="I217" s="195"/>
      <c r="J217" s="195"/>
      <c r="K217" s="97"/>
      <c r="L217" s="98"/>
      <c r="M217" s="99"/>
      <c r="N217" s="99"/>
      <c r="O217" s="99"/>
      <c r="P217" s="100"/>
    </row>
    <row r="218" spans="2:16" x14ac:dyDescent="0.3">
      <c r="B218" s="108">
        <v>212</v>
      </c>
      <c r="C218" s="104"/>
      <c r="D218" s="105"/>
      <c r="E218" s="105"/>
      <c r="F218" s="105"/>
      <c r="G218" s="105"/>
      <c r="H218" s="194"/>
      <c r="I218" s="195"/>
      <c r="J218" s="195"/>
      <c r="K218" s="97"/>
      <c r="L218" s="98"/>
      <c r="M218" s="99"/>
      <c r="N218" s="99"/>
      <c r="O218" s="99"/>
      <c r="P218" s="100"/>
    </row>
    <row r="219" spans="2:16" x14ac:dyDescent="0.3">
      <c r="B219" s="108">
        <v>213</v>
      </c>
      <c r="C219" s="104"/>
      <c r="D219" s="105"/>
      <c r="E219" s="105"/>
      <c r="F219" s="105"/>
      <c r="G219" s="105"/>
      <c r="H219" s="194"/>
      <c r="I219" s="195"/>
      <c r="J219" s="195"/>
      <c r="K219" s="97"/>
      <c r="L219" s="98"/>
      <c r="M219" s="98"/>
      <c r="N219" s="98"/>
      <c r="O219" s="98"/>
      <c r="P219" s="100"/>
    </row>
    <row r="220" spans="2:16" x14ac:dyDescent="0.3">
      <c r="B220" s="108">
        <v>214</v>
      </c>
      <c r="C220" s="104"/>
      <c r="D220" s="105"/>
      <c r="E220" s="105"/>
      <c r="F220" s="105"/>
      <c r="G220" s="105"/>
      <c r="H220" s="194"/>
      <c r="I220" s="195"/>
      <c r="J220" s="195"/>
      <c r="K220" s="97"/>
      <c r="L220" s="98"/>
      <c r="M220" s="99"/>
      <c r="N220" s="99"/>
      <c r="O220" s="99"/>
      <c r="P220" s="100"/>
    </row>
    <row r="221" spans="2:16" x14ac:dyDescent="0.3">
      <c r="B221" s="108">
        <v>215</v>
      </c>
      <c r="C221" s="104"/>
      <c r="D221" s="105"/>
      <c r="E221" s="105"/>
      <c r="F221" s="105"/>
      <c r="G221" s="105"/>
      <c r="H221" s="194"/>
      <c r="I221" s="195"/>
      <c r="J221" s="195"/>
      <c r="K221" s="97"/>
      <c r="L221" s="98"/>
      <c r="M221" s="99"/>
      <c r="N221" s="99"/>
      <c r="O221" s="99"/>
      <c r="P221" s="100"/>
    </row>
    <row r="222" spans="2:16" x14ac:dyDescent="0.3">
      <c r="B222" s="108">
        <v>216</v>
      </c>
      <c r="C222" s="104"/>
      <c r="D222" s="105"/>
      <c r="E222" s="105"/>
      <c r="F222" s="105"/>
      <c r="G222" s="105"/>
      <c r="H222" s="194"/>
      <c r="I222" s="195"/>
      <c r="J222" s="195"/>
      <c r="K222" s="97"/>
      <c r="L222" s="98"/>
      <c r="M222" s="98"/>
      <c r="N222" s="98"/>
      <c r="O222" s="98"/>
      <c r="P222" s="100"/>
    </row>
    <row r="223" spans="2:16" x14ac:dyDescent="0.3">
      <c r="B223" s="108">
        <v>217</v>
      </c>
      <c r="C223" s="104"/>
      <c r="D223" s="105"/>
      <c r="E223" s="105"/>
      <c r="F223" s="105"/>
      <c r="G223" s="105"/>
      <c r="H223" s="194"/>
      <c r="I223" s="195"/>
      <c r="J223" s="195"/>
      <c r="K223" s="97"/>
      <c r="L223" s="98"/>
      <c r="M223" s="99"/>
      <c r="N223" s="99"/>
      <c r="O223" s="99"/>
      <c r="P223" s="100"/>
    </row>
    <row r="224" spans="2:16" x14ac:dyDescent="0.3">
      <c r="B224" s="108">
        <v>218</v>
      </c>
      <c r="C224" s="104"/>
      <c r="D224" s="105"/>
      <c r="E224" s="105"/>
      <c r="F224" s="105"/>
      <c r="G224" s="105"/>
      <c r="H224" s="194"/>
      <c r="I224" s="195"/>
      <c r="J224" s="195"/>
      <c r="K224" s="97"/>
      <c r="L224" s="98"/>
      <c r="M224" s="99"/>
      <c r="N224" s="99"/>
      <c r="O224" s="99"/>
      <c r="P224" s="100"/>
    </row>
    <row r="225" spans="2:16" x14ac:dyDescent="0.3">
      <c r="B225" s="108">
        <v>219</v>
      </c>
      <c r="C225" s="104"/>
      <c r="D225" s="105"/>
      <c r="E225" s="105"/>
      <c r="F225" s="105"/>
      <c r="G225" s="105"/>
      <c r="H225" s="194"/>
      <c r="I225" s="195"/>
      <c r="J225" s="195"/>
      <c r="K225" s="97"/>
      <c r="L225" s="98"/>
      <c r="M225" s="98"/>
      <c r="N225" s="98"/>
      <c r="O225" s="98"/>
      <c r="P225" s="100"/>
    </row>
    <row r="226" spans="2:16" x14ac:dyDescent="0.3">
      <c r="B226" s="108">
        <v>220</v>
      </c>
      <c r="C226" s="104"/>
      <c r="D226" s="105"/>
      <c r="E226" s="105"/>
      <c r="F226" s="105"/>
      <c r="G226" s="105"/>
      <c r="H226" s="194"/>
      <c r="I226" s="195"/>
      <c r="J226" s="195"/>
      <c r="K226" s="97"/>
      <c r="L226" s="98"/>
      <c r="M226" s="99"/>
      <c r="N226" s="99"/>
      <c r="O226" s="99"/>
      <c r="P226" s="100"/>
    </row>
    <row r="227" spans="2:16" x14ac:dyDescent="0.3">
      <c r="B227" s="108">
        <v>221</v>
      </c>
      <c r="C227" s="104"/>
      <c r="D227" s="105"/>
      <c r="E227" s="105"/>
      <c r="F227" s="105"/>
      <c r="G227" s="105"/>
      <c r="H227" s="194"/>
      <c r="I227" s="195"/>
      <c r="J227" s="195"/>
      <c r="K227" s="97"/>
      <c r="L227" s="98"/>
      <c r="M227" s="99"/>
      <c r="N227" s="99"/>
      <c r="O227" s="99"/>
      <c r="P227" s="100"/>
    </row>
    <row r="228" spans="2:16" x14ac:dyDescent="0.3">
      <c r="B228" s="108">
        <v>222</v>
      </c>
      <c r="C228" s="104"/>
      <c r="D228" s="105"/>
      <c r="E228" s="105"/>
      <c r="F228" s="105"/>
      <c r="G228" s="105"/>
      <c r="H228" s="194"/>
      <c r="I228" s="195"/>
      <c r="J228" s="195"/>
      <c r="K228" s="97"/>
      <c r="L228" s="98"/>
      <c r="M228" s="98"/>
      <c r="N228" s="98"/>
      <c r="O228" s="98"/>
      <c r="P228" s="100"/>
    </row>
    <row r="229" spans="2:16" x14ac:dyDescent="0.3">
      <c r="B229" s="108">
        <v>223</v>
      </c>
      <c r="C229" s="104"/>
      <c r="D229" s="105"/>
      <c r="E229" s="105"/>
      <c r="F229" s="105"/>
      <c r="G229" s="105"/>
      <c r="H229" s="194"/>
      <c r="I229" s="195"/>
      <c r="J229" s="195"/>
      <c r="K229" s="97"/>
      <c r="L229" s="98"/>
      <c r="M229" s="99"/>
      <c r="N229" s="99"/>
      <c r="O229" s="99"/>
      <c r="P229" s="100"/>
    </row>
    <row r="230" spans="2:16" x14ac:dyDescent="0.3">
      <c r="B230" s="108">
        <v>224</v>
      </c>
      <c r="C230" s="104"/>
      <c r="D230" s="105"/>
      <c r="E230" s="105"/>
      <c r="F230" s="105"/>
      <c r="G230" s="105"/>
      <c r="H230" s="194"/>
      <c r="I230" s="195"/>
      <c r="J230" s="195"/>
      <c r="K230" s="97"/>
      <c r="L230" s="98"/>
      <c r="M230" s="99"/>
      <c r="N230" s="99"/>
      <c r="O230" s="99"/>
      <c r="P230" s="100"/>
    </row>
    <row r="231" spans="2:16" x14ac:dyDescent="0.3">
      <c r="B231" s="108">
        <v>225</v>
      </c>
      <c r="C231" s="104"/>
      <c r="D231" s="105"/>
      <c r="E231" s="105"/>
      <c r="F231" s="105"/>
      <c r="G231" s="105"/>
      <c r="H231" s="194"/>
      <c r="I231" s="195"/>
      <c r="J231" s="195"/>
      <c r="K231" s="97"/>
      <c r="L231" s="98"/>
      <c r="M231" s="98"/>
      <c r="N231" s="98"/>
      <c r="O231" s="98"/>
      <c r="P231" s="100"/>
    </row>
    <row r="232" spans="2:16" x14ac:dyDescent="0.3">
      <c r="B232" s="108">
        <v>226</v>
      </c>
      <c r="C232" s="104"/>
      <c r="D232" s="105"/>
      <c r="E232" s="105"/>
      <c r="F232" s="105"/>
      <c r="G232" s="105"/>
      <c r="H232" s="194"/>
      <c r="I232" s="195"/>
      <c r="J232" s="195"/>
      <c r="K232" s="97"/>
      <c r="L232" s="98"/>
      <c r="M232" s="99"/>
      <c r="N232" s="99"/>
      <c r="O232" s="99"/>
      <c r="P232" s="100"/>
    </row>
    <row r="233" spans="2:16" x14ac:dyDescent="0.3">
      <c r="B233" s="108">
        <v>227</v>
      </c>
      <c r="C233" s="104"/>
      <c r="D233" s="105"/>
      <c r="E233" s="105"/>
      <c r="F233" s="105"/>
      <c r="G233" s="105"/>
      <c r="H233" s="194"/>
      <c r="I233" s="195"/>
      <c r="J233" s="195"/>
      <c r="K233" s="97"/>
      <c r="L233" s="98"/>
      <c r="M233" s="99"/>
      <c r="N233" s="99"/>
      <c r="O233" s="99"/>
      <c r="P233" s="100"/>
    </row>
    <row r="234" spans="2:16" x14ac:dyDescent="0.3">
      <c r="B234" s="108">
        <v>228</v>
      </c>
      <c r="C234" s="104"/>
      <c r="D234" s="105"/>
      <c r="E234" s="105"/>
      <c r="F234" s="105"/>
      <c r="G234" s="105"/>
      <c r="H234" s="194"/>
      <c r="I234" s="195"/>
      <c r="J234" s="195"/>
      <c r="K234" s="97"/>
      <c r="L234" s="98"/>
      <c r="M234" s="98"/>
      <c r="N234" s="98"/>
      <c r="O234" s="98"/>
      <c r="P234" s="100"/>
    </row>
    <row r="235" spans="2:16" x14ac:dyDescent="0.3">
      <c r="B235" s="108">
        <v>229</v>
      </c>
      <c r="C235" s="104"/>
      <c r="D235" s="105"/>
      <c r="E235" s="105"/>
      <c r="F235" s="105"/>
      <c r="G235" s="105"/>
      <c r="H235" s="194"/>
      <c r="I235" s="195"/>
      <c r="J235" s="195"/>
      <c r="K235" s="97"/>
      <c r="L235" s="98"/>
      <c r="M235" s="99"/>
      <c r="N235" s="99"/>
      <c r="O235" s="99"/>
      <c r="P235" s="100"/>
    </row>
    <row r="236" spans="2:16" x14ac:dyDescent="0.3">
      <c r="B236" s="108">
        <v>230</v>
      </c>
      <c r="C236" s="104"/>
      <c r="D236" s="105"/>
      <c r="E236" s="105"/>
      <c r="F236" s="105"/>
      <c r="G236" s="105"/>
      <c r="H236" s="194"/>
      <c r="I236" s="195"/>
      <c r="J236" s="195"/>
      <c r="K236" s="97"/>
      <c r="L236" s="98"/>
      <c r="M236" s="99"/>
      <c r="N236" s="99"/>
      <c r="O236" s="99"/>
      <c r="P236" s="100"/>
    </row>
    <row r="237" spans="2:16" x14ac:dyDescent="0.3">
      <c r="B237" s="108">
        <v>231</v>
      </c>
      <c r="C237" s="104"/>
      <c r="D237" s="105"/>
      <c r="E237" s="105"/>
      <c r="F237" s="105"/>
      <c r="G237" s="105"/>
      <c r="H237" s="194"/>
      <c r="I237" s="195"/>
      <c r="J237" s="195"/>
      <c r="K237" s="97"/>
      <c r="L237" s="98"/>
      <c r="M237" s="98"/>
      <c r="N237" s="98"/>
      <c r="O237" s="98"/>
      <c r="P237" s="100"/>
    </row>
    <row r="238" spans="2:16" x14ac:dyDescent="0.3">
      <c r="B238" s="108">
        <v>232</v>
      </c>
      <c r="C238" s="104"/>
      <c r="D238" s="105"/>
      <c r="E238" s="105"/>
      <c r="F238" s="105"/>
      <c r="G238" s="105"/>
      <c r="H238" s="194"/>
      <c r="I238" s="195"/>
      <c r="J238" s="195"/>
      <c r="K238" s="97"/>
      <c r="L238" s="98"/>
      <c r="M238" s="99"/>
      <c r="N238" s="99"/>
      <c r="O238" s="99"/>
      <c r="P238" s="100"/>
    </row>
    <row r="239" spans="2:16" x14ac:dyDescent="0.3">
      <c r="B239" s="108">
        <v>233</v>
      </c>
      <c r="C239" s="104"/>
      <c r="D239" s="105"/>
      <c r="E239" s="105"/>
      <c r="F239" s="105"/>
      <c r="G239" s="105"/>
      <c r="H239" s="194"/>
      <c r="I239" s="195"/>
      <c r="J239" s="195"/>
      <c r="K239" s="97"/>
      <c r="L239" s="98"/>
      <c r="M239" s="99"/>
      <c r="N239" s="99"/>
      <c r="O239" s="99"/>
      <c r="P239" s="100"/>
    </row>
    <row r="240" spans="2:16" x14ac:dyDescent="0.3">
      <c r="B240" s="108">
        <v>234</v>
      </c>
      <c r="C240" s="104"/>
      <c r="D240" s="105"/>
      <c r="E240" s="105"/>
      <c r="F240" s="105"/>
      <c r="G240" s="105"/>
      <c r="H240" s="194"/>
      <c r="I240" s="195"/>
      <c r="J240" s="195"/>
      <c r="K240" s="97"/>
      <c r="L240" s="98"/>
      <c r="M240" s="98"/>
      <c r="N240" s="98"/>
      <c r="O240" s="98"/>
      <c r="P240" s="100"/>
    </row>
    <row r="241" spans="2:16" x14ac:dyDescent="0.3">
      <c r="B241" s="108">
        <v>235</v>
      </c>
      <c r="C241" s="104"/>
      <c r="D241" s="105"/>
      <c r="E241" s="105"/>
      <c r="F241" s="105"/>
      <c r="G241" s="105"/>
      <c r="H241" s="194"/>
      <c r="I241" s="195"/>
      <c r="J241" s="195"/>
      <c r="K241" s="97"/>
      <c r="L241" s="98"/>
      <c r="M241" s="99"/>
      <c r="N241" s="99"/>
      <c r="O241" s="99"/>
      <c r="P241" s="100"/>
    </row>
    <row r="242" spans="2:16" x14ac:dyDescent="0.3">
      <c r="B242" s="108">
        <v>236</v>
      </c>
      <c r="C242" s="104"/>
      <c r="D242" s="105"/>
      <c r="E242" s="105"/>
      <c r="F242" s="105"/>
      <c r="G242" s="105"/>
      <c r="H242" s="194"/>
      <c r="I242" s="195"/>
      <c r="J242" s="195"/>
      <c r="K242" s="97"/>
      <c r="L242" s="98"/>
      <c r="M242" s="99"/>
      <c r="N242" s="99"/>
      <c r="O242" s="99"/>
      <c r="P242" s="100"/>
    </row>
    <row r="243" spans="2:16" x14ac:dyDescent="0.3">
      <c r="B243" s="108">
        <v>237</v>
      </c>
      <c r="C243" s="104"/>
      <c r="D243" s="105"/>
      <c r="E243" s="105"/>
      <c r="F243" s="105"/>
      <c r="G243" s="105"/>
      <c r="H243" s="194"/>
      <c r="I243" s="195"/>
      <c r="J243" s="195"/>
      <c r="K243" s="97"/>
      <c r="L243" s="98"/>
      <c r="M243" s="98"/>
      <c r="N243" s="98"/>
      <c r="O243" s="98"/>
      <c r="P243" s="100"/>
    </row>
    <row r="244" spans="2:16" x14ac:dyDescent="0.3">
      <c r="B244" s="108">
        <v>238</v>
      </c>
      <c r="C244" s="104"/>
      <c r="D244" s="105"/>
      <c r="E244" s="105"/>
      <c r="F244" s="105"/>
      <c r="G244" s="105"/>
      <c r="H244" s="194"/>
      <c r="I244" s="195"/>
      <c r="J244" s="195"/>
      <c r="K244" s="97"/>
      <c r="L244" s="98"/>
      <c r="M244" s="99"/>
      <c r="N244" s="99"/>
      <c r="O244" s="99"/>
      <c r="P244" s="100"/>
    </row>
    <row r="245" spans="2:16" x14ac:dyDescent="0.3">
      <c r="B245" s="108">
        <v>239</v>
      </c>
      <c r="C245" s="104"/>
      <c r="D245" s="105"/>
      <c r="E245" s="105"/>
      <c r="F245" s="105"/>
      <c r="G245" s="105"/>
      <c r="H245" s="194"/>
      <c r="I245" s="195"/>
      <c r="J245" s="195"/>
      <c r="K245" s="97"/>
      <c r="L245" s="98"/>
      <c r="M245" s="99"/>
      <c r="N245" s="99"/>
      <c r="O245" s="99"/>
      <c r="P245" s="100"/>
    </row>
    <row r="246" spans="2:16" x14ac:dyDescent="0.3">
      <c r="B246" s="108">
        <v>240</v>
      </c>
      <c r="C246" s="104"/>
      <c r="D246" s="105"/>
      <c r="E246" s="105"/>
      <c r="F246" s="105"/>
      <c r="G246" s="105"/>
      <c r="H246" s="194"/>
      <c r="I246" s="195"/>
      <c r="J246" s="195"/>
      <c r="K246" s="97"/>
      <c r="L246" s="98"/>
      <c r="M246" s="98"/>
      <c r="N246" s="98"/>
      <c r="O246" s="98"/>
      <c r="P246" s="100"/>
    </row>
    <row r="247" spans="2:16" x14ac:dyDescent="0.3">
      <c r="B247" s="108">
        <v>241</v>
      </c>
      <c r="C247" s="104"/>
      <c r="D247" s="105"/>
      <c r="E247" s="105"/>
      <c r="F247" s="105"/>
      <c r="G247" s="105"/>
      <c r="H247" s="194"/>
      <c r="I247" s="195"/>
      <c r="J247" s="195"/>
      <c r="K247" s="97"/>
      <c r="L247" s="98"/>
      <c r="M247" s="99"/>
      <c r="N247" s="99"/>
      <c r="O247" s="99"/>
      <c r="P247" s="100"/>
    </row>
    <row r="248" spans="2:16" x14ac:dyDescent="0.3">
      <c r="B248" s="108">
        <v>242</v>
      </c>
      <c r="C248" s="104"/>
      <c r="D248" s="105"/>
      <c r="E248" s="105"/>
      <c r="F248" s="105"/>
      <c r="G248" s="105"/>
      <c r="H248" s="194"/>
      <c r="I248" s="195"/>
      <c r="J248" s="195"/>
      <c r="K248" s="97"/>
      <c r="L248" s="98"/>
      <c r="M248" s="99"/>
      <c r="N248" s="99"/>
      <c r="O248" s="99"/>
      <c r="P248" s="100"/>
    </row>
    <row r="249" spans="2:16" x14ac:dyDescent="0.3">
      <c r="B249" s="108">
        <v>243</v>
      </c>
      <c r="C249" s="104"/>
      <c r="D249" s="105"/>
      <c r="E249" s="105"/>
      <c r="F249" s="105"/>
      <c r="G249" s="105"/>
      <c r="H249" s="194"/>
      <c r="I249" s="195"/>
      <c r="J249" s="195"/>
      <c r="K249" s="97"/>
      <c r="L249" s="98"/>
      <c r="M249" s="98"/>
      <c r="N249" s="98"/>
      <c r="O249" s="98"/>
      <c r="P249" s="100"/>
    </row>
    <row r="250" spans="2:16" x14ac:dyDescent="0.3">
      <c r="B250" s="108">
        <v>244</v>
      </c>
      <c r="C250" s="104"/>
      <c r="D250" s="105"/>
      <c r="E250" s="105"/>
      <c r="F250" s="105"/>
      <c r="G250" s="105"/>
      <c r="H250" s="194"/>
      <c r="I250" s="195"/>
      <c r="J250" s="195"/>
      <c r="K250" s="97"/>
      <c r="L250" s="98"/>
      <c r="M250" s="99"/>
      <c r="N250" s="99"/>
      <c r="O250" s="99"/>
      <c r="P250" s="100"/>
    </row>
    <row r="251" spans="2:16" x14ac:dyDescent="0.3">
      <c r="B251" s="108">
        <v>245</v>
      </c>
      <c r="C251" s="104"/>
      <c r="D251" s="105"/>
      <c r="E251" s="105"/>
      <c r="F251" s="105"/>
      <c r="G251" s="105"/>
      <c r="H251" s="194"/>
      <c r="I251" s="195"/>
      <c r="J251" s="195"/>
      <c r="K251" s="97"/>
      <c r="L251" s="98"/>
      <c r="M251" s="99"/>
      <c r="N251" s="99"/>
      <c r="O251" s="99"/>
      <c r="P251" s="100"/>
    </row>
    <row r="252" spans="2:16" x14ac:dyDescent="0.3">
      <c r="B252" s="108">
        <v>246</v>
      </c>
      <c r="C252" s="104"/>
      <c r="D252" s="105"/>
      <c r="E252" s="105"/>
      <c r="F252" s="105"/>
      <c r="G252" s="105"/>
      <c r="H252" s="194"/>
      <c r="I252" s="195"/>
      <c r="J252" s="195"/>
      <c r="K252" s="97"/>
      <c r="L252" s="98"/>
      <c r="M252" s="98"/>
      <c r="N252" s="98"/>
      <c r="O252" s="98"/>
      <c r="P252" s="100"/>
    </row>
    <row r="253" spans="2:16" x14ac:dyDescent="0.3">
      <c r="B253" s="108">
        <v>247</v>
      </c>
      <c r="C253" s="104"/>
      <c r="D253" s="105"/>
      <c r="E253" s="105"/>
      <c r="F253" s="105"/>
      <c r="G253" s="105"/>
      <c r="H253" s="194"/>
      <c r="I253" s="195"/>
      <c r="J253" s="195"/>
      <c r="K253" s="97"/>
      <c r="L253" s="98"/>
      <c r="M253" s="99"/>
      <c r="N253" s="99"/>
      <c r="O253" s="99"/>
      <c r="P253" s="100"/>
    </row>
    <row r="254" spans="2:16" x14ac:dyDescent="0.3">
      <c r="B254" s="108">
        <v>248</v>
      </c>
      <c r="C254" s="104"/>
      <c r="D254" s="105"/>
      <c r="E254" s="105"/>
      <c r="F254" s="105"/>
      <c r="G254" s="105"/>
      <c r="H254" s="194"/>
      <c r="I254" s="195"/>
      <c r="J254" s="195"/>
      <c r="K254" s="97"/>
      <c r="L254" s="98"/>
      <c r="M254" s="99"/>
      <c r="N254" s="99"/>
      <c r="O254" s="99"/>
      <c r="P254" s="100"/>
    </row>
    <row r="255" spans="2:16" x14ac:dyDescent="0.3">
      <c r="B255" s="108">
        <v>249</v>
      </c>
      <c r="C255" s="104"/>
      <c r="D255" s="105"/>
      <c r="E255" s="105"/>
      <c r="F255" s="105"/>
      <c r="G255" s="105"/>
      <c r="H255" s="194"/>
      <c r="I255" s="195"/>
      <c r="J255" s="195"/>
      <c r="K255" s="97"/>
      <c r="L255" s="98"/>
      <c r="M255" s="98"/>
      <c r="N255" s="98"/>
      <c r="O255" s="98"/>
      <c r="P255" s="100"/>
    </row>
    <row r="256" spans="2:16" x14ac:dyDescent="0.3">
      <c r="B256" s="108">
        <v>250</v>
      </c>
      <c r="C256" s="104"/>
      <c r="D256" s="105"/>
      <c r="E256" s="105"/>
      <c r="F256" s="105"/>
      <c r="G256" s="105"/>
      <c r="H256" s="194"/>
      <c r="I256" s="195"/>
      <c r="J256" s="195"/>
      <c r="K256" s="97"/>
      <c r="L256" s="98"/>
      <c r="M256" s="99"/>
      <c r="N256" s="99"/>
      <c r="O256" s="99"/>
      <c r="P256" s="100"/>
    </row>
    <row r="257" spans="2:16" x14ac:dyDescent="0.3">
      <c r="B257" s="108">
        <v>251</v>
      </c>
      <c r="C257" s="104"/>
      <c r="D257" s="105"/>
      <c r="E257" s="105"/>
      <c r="F257" s="105"/>
      <c r="G257" s="105"/>
      <c r="H257" s="194"/>
      <c r="I257" s="195"/>
      <c r="J257" s="195"/>
      <c r="K257" s="97"/>
      <c r="L257" s="98"/>
      <c r="M257" s="99"/>
      <c r="N257" s="99"/>
      <c r="O257" s="99"/>
      <c r="P257" s="100"/>
    </row>
    <row r="258" spans="2:16" x14ac:dyDescent="0.3">
      <c r="B258" s="108">
        <v>252</v>
      </c>
      <c r="C258" s="104"/>
      <c r="D258" s="105"/>
      <c r="E258" s="105"/>
      <c r="F258" s="105"/>
      <c r="G258" s="105"/>
      <c r="H258" s="194"/>
      <c r="I258" s="195"/>
      <c r="J258" s="195"/>
      <c r="K258" s="97"/>
      <c r="L258" s="98"/>
      <c r="M258" s="98"/>
      <c r="N258" s="98"/>
      <c r="O258" s="98"/>
      <c r="P258" s="100"/>
    </row>
    <row r="259" spans="2:16" x14ac:dyDescent="0.3">
      <c r="B259" s="108">
        <v>253</v>
      </c>
      <c r="C259" s="104"/>
      <c r="D259" s="105"/>
      <c r="E259" s="105"/>
      <c r="F259" s="105"/>
      <c r="G259" s="105"/>
      <c r="H259" s="194"/>
      <c r="I259" s="195"/>
      <c r="J259" s="195"/>
      <c r="K259" s="97"/>
      <c r="L259" s="98"/>
      <c r="M259" s="99"/>
      <c r="N259" s="99"/>
      <c r="O259" s="99"/>
      <c r="P259" s="100"/>
    </row>
    <row r="260" spans="2:16" x14ac:dyDescent="0.3">
      <c r="B260" s="108">
        <v>254</v>
      </c>
      <c r="C260" s="104"/>
      <c r="D260" s="105"/>
      <c r="E260" s="105"/>
      <c r="F260" s="105"/>
      <c r="G260" s="105"/>
      <c r="H260" s="194"/>
      <c r="I260" s="195"/>
      <c r="J260" s="195"/>
      <c r="K260" s="97"/>
      <c r="L260" s="98"/>
      <c r="M260" s="99"/>
      <c r="N260" s="99"/>
      <c r="O260" s="99"/>
      <c r="P260" s="100"/>
    </row>
    <row r="261" spans="2:16" x14ac:dyDescent="0.3">
      <c r="B261" s="108">
        <v>255</v>
      </c>
      <c r="C261" s="104"/>
      <c r="D261" s="105"/>
      <c r="E261" s="105"/>
      <c r="F261" s="105"/>
      <c r="G261" s="105"/>
      <c r="H261" s="194"/>
      <c r="I261" s="195"/>
      <c r="J261" s="195"/>
      <c r="K261" s="97"/>
      <c r="L261" s="98"/>
      <c r="M261" s="98"/>
      <c r="N261" s="98"/>
      <c r="O261" s="98"/>
      <c r="P261" s="100"/>
    </row>
    <row r="262" spans="2:16" x14ac:dyDescent="0.3">
      <c r="B262" s="108">
        <v>256</v>
      </c>
      <c r="C262" s="104"/>
      <c r="D262" s="105"/>
      <c r="E262" s="105"/>
      <c r="F262" s="105"/>
      <c r="G262" s="105"/>
      <c r="H262" s="194"/>
      <c r="I262" s="195"/>
      <c r="J262" s="195"/>
      <c r="K262" s="97"/>
      <c r="L262" s="98"/>
      <c r="M262" s="99"/>
      <c r="N262" s="99"/>
      <c r="O262" s="99"/>
      <c r="P262" s="100"/>
    </row>
    <row r="263" spans="2:16" x14ac:dyDescent="0.3">
      <c r="B263" s="108">
        <v>257</v>
      </c>
      <c r="C263" s="104"/>
      <c r="D263" s="105"/>
      <c r="E263" s="105"/>
      <c r="F263" s="105"/>
      <c r="G263" s="105"/>
      <c r="H263" s="194"/>
      <c r="I263" s="195"/>
      <c r="J263" s="195"/>
      <c r="K263" s="97"/>
      <c r="L263" s="98"/>
      <c r="M263" s="99"/>
      <c r="N263" s="99"/>
      <c r="O263" s="99"/>
      <c r="P263" s="100"/>
    </row>
    <row r="264" spans="2:16" x14ac:dyDescent="0.3">
      <c r="B264" s="108">
        <v>258</v>
      </c>
      <c r="C264" s="104"/>
      <c r="D264" s="105"/>
      <c r="E264" s="105"/>
      <c r="F264" s="105"/>
      <c r="G264" s="105"/>
      <c r="H264" s="194"/>
      <c r="I264" s="195"/>
      <c r="J264" s="195"/>
      <c r="K264" s="97"/>
      <c r="L264" s="98"/>
      <c r="M264" s="98"/>
      <c r="N264" s="98"/>
      <c r="O264" s="98"/>
      <c r="P264" s="100"/>
    </row>
    <row r="265" spans="2:16" x14ac:dyDescent="0.3">
      <c r="B265" s="108">
        <v>259</v>
      </c>
      <c r="C265" s="104"/>
      <c r="D265" s="105"/>
      <c r="E265" s="105"/>
      <c r="F265" s="105"/>
      <c r="G265" s="105"/>
      <c r="H265" s="194"/>
      <c r="I265" s="195"/>
      <c r="J265" s="195"/>
      <c r="K265" s="97"/>
      <c r="L265" s="98"/>
      <c r="M265" s="99"/>
      <c r="N265" s="99"/>
      <c r="O265" s="99"/>
      <c r="P265" s="100"/>
    </row>
    <row r="266" spans="2:16" x14ac:dyDescent="0.3">
      <c r="B266" s="108">
        <v>260</v>
      </c>
      <c r="C266" s="104"/>
      <c r="D266" s="105"/>
      <c r="E266" s="105"/>
      <c r="F266" s="105"/>
      <c r="G266" s="105"/>
      <c r="H266" s="194"/>
      <c r="I266" s="195"/>
      <c r="J266" s="195"/>
      <c r="K266" s="97"/>
      <c r="L266" s="98"/>
      <c r="M266" s="99"/>
      <c r="N266" s="99"/>
      <c r="O266" s="99"/>
      <c r="P266" s="100"/>
    </row>
    <row r="267" spans="2:16" x14ac:dyDescent="0.3">
      <c r="B267" s="108">
        <v>261</v>
      </c>
      <c r="C267" s="104"/>
      <c r="D267" s="105"/>
      <c r="E267" s="105"/>
      <c r="F267" s="105"/>
      <c r="G267" s="105"/>
      <c r="H267" s="194"/>
      <c r="I267" s="195"/>
      <c r="J267" s="195"/>
      <c r="K267" s="97"/>
      <c r="L267" s="98"/>
      <c r="M267" s="98"/>
      <c r="N267" s="98"/>
      <c r="O267" s="98"/>
      <c r="P267" s="100"/>
    </row>
    <row r="268" spans="2:16" x14ac:dyDescent="0.3">
      <c r="B268" s="108">
        <v>262</v>
      </c>
      <c r="C268" s="104"/>
      <c r="D268" s="105"/>
      <c r="E268" s="105"/>
      <c r="F268" s="105"/>
      <c r="G268" s="105"/>
      <c r="H268" s="194"/>
      <c r="I268" s="195"/>
      <c r="J268" s="195"/>
      <c r="K268" s="97"/>
      <c r="L268" s="98"/>
      <c r="M268" s="99"/>
      <c r="N268" s="99"/>
      <c r="O268" s="99"/>
      <c r="P268" s="100"/>
    </row>
    <row r="269" spans="2:16" x14ac:dyDescent="0.3">
      <c r="B269" s="108">
        <v>263</v>
      </c>
      <c r="C269" s="104"/>
      <c r="D269" s="105"/>
      <c r="E269" s="105"/>
      <c r="F269" s="105"/>
      <c r="G269" s="105"/>
      <c r="H269" s="194"/>
      <c r="I269" s="195"/>
      <c r="J269" s="195"/>
      <c r="K269" s="97"/>
      <c r="L269" s="98"/>
      <c r="M269" s="99"/>
      <c r="N269" s="99"/>
      <c r="O269" s="99"/>
      <c r="P269" s="100"/>
    </row>
    <row r="270" spans="2:16" x14ac:dyDescent="0.3">
      <c r="B270" s="108">
        <v>264</v>
      </c>
      <c r="C270" s="104"/>
      <c r="D270" s="105"/>
      <c r="E270" s="105"/>
      <c r="F270" s="105"/>
      <c r="G270" s="105"/>
      <c r="H270" s="194"/>
      <c r="I270" s="195"/>
      <c r="J270" s="195"/>
      <c r="K270" s="97"/>
      <c r="L270" s="98"/>
      <c r="M270" s="98"/>
      <c r="N270" s="98"/>
      <c r="O270" s="98"/>
      <c r="P270" s="100"/>
    </row>
    <row r="271" spans="2:16" x14ac:dyDescent="0.3">
      <c r="B271" s="108">
        <v>265</v>
      </c>
      <c r="C271" s="104"/>
      <c r="D271" s="105"/>
      <c r="E271" s="105"/>
      <c r="F271" s="105"/>
      <c r="G271" s="105"/>
      <c r="H271" s="194"/>
      <c r="I271" s="195"/>
      <c r="J271" s="195"/>
      <c r="K271" s="97"/>
      <c r="L271" s="98"/>
      <c r="M271" s="99"/>
      <c r="N271" s="99"/>
      <c r="O271" s="99"/>
      <c r="P271" s="100"/>
    </row>
    <row r="272" spans="2:16" x14ac:dyDescent="0.3">
      <c r="B272" s="108">
        <v>266</v>
      </c>
      <c r="C272" s="104"/>
      <c r="D272" s="105"/>
      <c r="E272" s="105"/>
      <c r="F272" s="105"/>
      <c r="G272" s="105"/>
      <c r="H272" s="194"/>
      <c r="I272" s="195"/>
      <c r="J272" s="195"/>
      <c r="K272" s="97"/>
      <c r="L272" s="98"/>
      <c r="M272" s="99"/>
      <c r="N272" s="99"/>
      <c r="O272" s="99"/>
      <c r="P272" s="100"/>
    </row>
    <row r="273" spans="2:16" x14ac:dyDescent="0.3">
      <c r="B273" s="108">
        <v>267</v>
      </c>
      <c r="C273" s="104"/>
      <c r="D273" s="105"/>
      <c r="E273" s="105"/>
      <c r="F273" s="105"/>
      <c r="G273" s="105"/>
      <c r="H273" s="194"/>
      <c r="I273" s="195"/>
      <c r="J273" s="195"/>
      <c r="K273" s="97"/>
      <c r="L273" s="98"/>
      <c r="M273" s="98"/>
      <c r="N273" s="98"/>
      <c r="O273" s="98"/>
      <c r="P273" s="100"/>
    </row>
    <row r="274" spans="2:16" x14ac:dyDescent="0.3">
      <c r="B274" s="108">
        <v>268</v>
      </c>
      <c r="C274" s="104"/>
      <c r="D274" s="105"/>
      <c r="E274" s="105"/>
      <c r="F274" s="105"/>
      <c r="G274" s="105"/>
      <c r="H274" s="194"/>
      <c r="I274" s="195"/>
      <c r="J274" s="195"/>
      <c r="K274" s="97"/>
      <c r="L274" s="98"/>
      <c r="M274" s="99"/>
      <c r="N274" s="99"/>
      <c r="O274" s="99"/>
      <c r="P274" s="100"/>
    </row>
    <row r="275" spans="2:16" x14ac:dyDescent="0.3">
      <c r="B275" s="108">
        <v>269</v>
      </c>
      <c r="C275" s="104"/>
      <c r="D275" s="105"/>
      <c r="E275" s="105"/>
      <c r="F275" s="105"/>
      <c r="G275" s="105"/>
      <c r="H275" s="194"/>
      <c r="I275" s="195"/>
      <c r="J275" s="195"/>
      <c r="K275" s="97"/>
      <c r="L275" s="98"/>
      <c r="M275" s="99"/>
      <c r="N275" s="99"/>
      <c r="O275" s="99"/>
      <c r="P275" s="100"/>
    </row>
    <row r="276" spans="2:16" x14ac:dyDescent="0.3">
      <c r="B276" s="108">
        <v>270</v>
      </c>
      <c r="C276" s="104"/>
      <c r="D276" s="105"/>
      <c r="E276" s="105"/>
      <c r="F276" s="105"/>
      <c r="G276" s="105"/>
      <c r="H276" s="194"/>
      <c r="I276" s="195"/>
      <c r="J276" s="195"/>
      <c r="K276" s="97"/>
      <c r="L276" s="98"/>
      <c r="M276" s="98"/>
      <c r="N276" s="98"/>
      <c r="O276" s="98"/>
      <c r="P276" s="100"/>
    </row>
    <row r="277" spans="2:16" x14ac:dyDescent="0.3">
      <c r="B277" s="108">
        <v>271</v>
      </c>
      <c r="C277" s="104"/>
      <c r="D277" s="105"/>
      <c r="E277" s="105"/>
      <c r="F277" s="105"/>
      <c r="G277" s="105"/>
      <c r="H277" s="194"/>
      <c r="I277" s="195"/>
      <c r="J277" s="195"/>
      <c r="K277" s="97"/>
      <c r="L277" s="98"/>
      <c r="M277" s="99"/>
      <c r="N277" s="99"/>
      <c r="O277" s="99"/>
      <c r="P277" s="100"/>
    </row>
    <row r="278" spans="2:16" x14ac:dyDescent="0.3">
      <c r="B278" s="108">
        <v>272</v>
      </c>
      <c r="C278" s="104"/>
      <c r="D278" s="105"/>
      <c r="E278" s="105"/>
      <c r="F278" s="105"/>
      <c r="G278" s="105"/>
      <c r="H278" s="194"/>
      <c r="I278" s="195"/>
      <c r="J278" s="195"/>
      <c r="K278" s="97"/>
      <c r="L278" s="98"/>
      <c r="M278" s="99"/>
      <c r="N278" s="99"/>
      <c r="O278" s="99"/>
      <c r="P278" s="100"/>
    </row>
    <row r="279" spans="2:16" x14ac:dyDescent="0.3">
      <c r="B279" s="108">
        <v>273</v>
      </c>
      <c r="C279" s="104"/>
      <c r="D279" s="105"/>
      <c r="E279" s="105"/>
      <c r="F279" s="105"/>
      <c r="G279" s="105"/>
      <c r="H279" s="194"/>
      <c r="I279" s="195"/>
      <c r="J279" s="195"/>
      <c r="K279" s="97"/>
      <c r="L279" s="98"/>
      <c r="M279" s="98"/>
      <c r="N279" s="98"/>
      <c r="O279" s="98"/>
      <c r="P279" s="100"/>
    </row>
    <row r="280" spans="2:16" x14ac:dyDescent="0.3">
      <c r="B280" s="108">
        <v>274</v>
      </c>
      <c r="C280" s="104"/>
      <c r="D280" s="105"/>
      <c r="E280" s="105"/>
      <c r="F280" s="105"/>
      <c r="G280" s="105"/>
      <c r="H280" s="194"/>
      <c r="I280" s="195"/>
      <c r="J280" s="195"/>
      <c r="K280" s="97"/>
      <c r="L280" s="98"/>
      <c r="M280" s="99"/>
      <c r="N280" s="99"/>
      <c r="O280" s="99"/>
      <c r="P280" s="100"/>
    </row>
    <row r="281" spans="2:16" x14ac:dyDescent="0.3">
      <c r="B281" s="108">
        <v>275</v>
      </c>
      <c r="C281" s="104"/>
      <c r="D281" s="105"/>
      <c r="E281" s="105"/>
      <c r="F281" s="105"/>
      <c r="G281" s="105"/>
      <c r="H281" s="194"/>
      <c r="I281" s="195"/>
      <c r="J281" s="195"/>
      <c r="K281" s="97"/>
      <c r="L281" s="98"/>
      <c r="M281" s="99"/>
      <c r="N281" s="99"/>
      <c r="O281" s="99"/>
      <c r="P281" s="100"/>
    </row>
    <row r="282" spans="2:16" x14ac:dyDescent="0.3">
      <c r="B282" s="108">
        <v>276</v>
      </c>
      <c r="C282" s="104"/>
      <c r="D282" s="105"/>
      <c r="E282" s="105"/>
      <c r="F282" s="105"/>
      <c r="G282" s="105"/>
      <c r="H282" s="194"/>
      <c r="I282" s="195"/>
      <c r="J282" s="195"/>
      <c r="K282" s="97"/>
      <c r="L282" s="98"/>
      <c r="M282" s="98"/>
      <c r="N282" s="98"/>
      <c r="O282" s="98"/>
      <c r="P282" s="100"/>
    </row>
    <row r="283" spans="2:16" x14ac:dyDescent="0.3">
      <c r="B283" s="108">
        <v>277</v>
      </c>
      <c r="C283" s="104"/>
      <c r="D283" s="105"/>
      <c r="E283" s="105"/>
      <c r="F283" s="105"/>
      <c r="G283" s="105"/>
      <c r="H283" s="194"/>
      <c r="I283" s="195"/>
      <c r="J283" s="195"/>
      <c r="K283" s="97"/>
      <c r="L283" s="98"/>
      <c r="M283" s="99"/>
      <c r="N283" s="99"/>
      <c r="O283" s="99"/>
      <c r="P283" s="100"/>
    </row>
    <row r="284" spans="2:16" x14ac:dyDescent="0.3">
      <c r="B284" s="108">
        <v>278</v>
      </c>
      <c r="C284" s="104"/>
      <c r="D284" s="105"/>
      <c r="E284" s="105"/>
      <c r="F284" s="105"/>
      <c r="G284" s="105"/>
      <c r="H284" s="194"/>
      <c r="I284" s="195"/>
      <c r="J284" s="195"/>
      <c r="K284" s="97"/>
      <c r="L284" s="98"/>
      <c r="M284" s="99"/>
      <c r="N284" s="99"/>
      <c r="O284" s="99"/>
      <c r="P284" s="100"/>
    </row>
    <row r="285" spans="2:16" x14ac:dyDescent="0.3">
      <c r="B285" s="108">
        <v>279</v>
      </c>
      <c r="C285" s="104"/>
      <c r="D285" s="105"/>
      <c r="E285" s="105"/>
      <c r="F285" s="105"/>
      <c r="G285" s="105"/>
      <c r="H285" s="194"/>
      <c r="I285" s="195"/>
      <c r="J285" s="195"/>
      <c r="K285" s="97"/>
      <c r="L285" s="98"/>
      <c r="M285" s="98"/>
      <c r="N285" s="98"/>
      <c r="O285" s="98"/>
      <c r="P285" s="100"/>
    </row>
    <row r="286" spans="2:16" x14ac:dyDescent="0.3">
      <c r="B286" s="108">
        <v>280</v>
      </c>
      <c r="C286" s="104"/>
      <c r="D286" s="105"/>
      <c r="E286" s="105"/>
      <c r="F286" s="105"/>
      <c r="G286" s="105"/>
      <c r="H286" s="194"/>
      <c r="I286" s="195"/>
      <c r="J286" s="195"/>
      <c r="K286" s="97"/>
      <c r="L286" s="98"/>
      <c r="M286" s="99"/>
      <c r="N286" s="99"/>
      <c r="O286" s="99"/>
      <c r="P286" s="100"/>
    </row>
    <row r="287" spans="2:16" x14ac:dyDescent="0.3">
      <c r="B287" s="108">
        <v>281</v>
      </c>
      <c r="C287" s="104"/>
      <c r="D287" s="105"/>
      <c r="E287" s="105"/>
      <c r="F287" s="105"/>
      <c r="G287" s="105"/>
      <c r="H287" s="194"/>
      <c r="I287" s="195"/>
      <c r="J287" s="195"/>
      <c r="K287" s="97"/>
      <c r="L287" s="98"/>
      <c r="M287" s="99"/>
      <c r="N287" s="99"/>
      <c r="O287" s="99"/>
      <c r="P287" s="100"/>
    </row>
    <row r="288" spans="2:16" x14ac:dyDescent="0.3">
      <c r="B288" s="108">
        <v>282</v>
      </c>
      <c r="C288" s="104"/>
      <c r="D288" s="105"/>
      <c r="E288" s="105"/>
      <c r="F288" s="105"/>
      <c r="G288" s="105"/>
      <c r="H288" s="194"/>
      <c r="I288" s="195"/>
      <c r="J288" s="195"/>
      <c r="K288" s="97"/>
      <c r="L288" s="98"/>
      <c r="M288" s="98"/>
      <c r="N288" s="98"/>
      <c r="O288" s="98"/>
      <c r="P288" s="100"/>
    </row>
    <row r="289" spans="2:16" x14ac:dyDescent="0.3">
      <c r="B289" s="108">
        <v>283</v>
      </c>
      <c r="C289" s="104"/>
      <c r="D289" s="105"/>
      <c r="E289" s="105"/>
      <c r="F289" s="105"/>
      <c r="G289" s="105"/>
      <c r="H289" s="194"/>
      <c r="I289" s="195"/>
      <c r="J289" s="195"/>
      <c r="K289" s="97"/>
      <c r="L289" s="98"/>
      <c r="M289" s="99"/>
      <c r="N289" s="99"/>
      <c r="O289" s="99"/>
      <c r="P289" s="100"/>
    </row>
    <row r="290" spans="2:16" x14ac:dyDescent="0.3">
      <c r="B290" s="108">
        <v>284</v>
      </c>
      <c r="C290" s="104"/>
      <c r="D290" s="105"/>
      <c r="E290" s="105"/>
      <c r="F290" s="105"/>
      <c r="G290" s="105"/>
      <c r="H290" s="194"/>
      <c r="I290" s="195"/>
      <c r="J290" s="195"/>
      <c r="K290" s="97"/>
      <c r="L290" s="98"/>
      <c r="M290" s="99"/>
      <c r="N290" s="99"/>
      <c r="O290" s="99"/>
      <c r="P290" s="100"/>
    </row>
    <row r="291" spans="2:16" x14ac:dyDescent="0.3">
      <c r="B291" s="108">
        <v>285</v>
      </c>
      <c r="C291" s="104"/>
      <c r="D291" s="105"/>
      <c r="E291" s="105"/>
      <c r="F291" s="105"/>
      <c r="G291" s="105"/>
      <c r="H291" s="194"/>
      <c r="I291" s="195"/>
      <c r="J291" s="195"/>
      <c r="K291" s="97"/>
      <c r="L291" s="98"/>
      <c r="M291" s="98"/>
      <c r="N291" s="98"/>
      <c r="O291" s="98"/>
      <c r="P291" s="100"/>
    </row>
    <row r="292" spans="2:16" x14ac:dyDescent="0.3">
      <c r="B292" s="108">
        <v>286</v>
      </c>
      <c r="C292" s="104"/>
      <c r="D292" s="105"/>
      <c r="E292" s="105"/>
      <c r="F292" s="105"/>
      <c r="G292" s="105"/>
      <c r="H292" s="194"/>
      <c r="I292" s="195"/>
      <c r="J292" s="195"/>
      <c r="K292" s="97"/>
      <c r="L292" s="98"/>
      <c r="M292" s="99"/>
      <c r="N292" s="99"/>
      <c r="O292" s="99"/>
      <c r="P292" s="100"/>
    </row>
    <row r="293" spans="2:16" x14ac:dyDescent="0.3">
      <c r="B293" s="108">
        <v>287</v>
      </c>
      <c r="C293" s="104"/>
      <c r="D293" s="105"/>
      <c r="E293" s="105"/>
      <c r="F293" s="105"/>
      <c r="G293" s="105"/>
      <c r="H293" s="194"/>
      <c r="I293" s="195"/>
      <c r="J293" s="195"/>
      <c r="K293" s="97"/>
      <c r="L293" s="98"/>
      <c r="M293" s="99"/>
      <c r="N293" s="99"/>
      <c r="O293" s="99"/>
      <c r="P293" s="100"/>
    </row>
    <row r="294" spans="2:16" x14ac:dyDescent="0.3">
      <c r="B294" s="108">
        <v>288</v>
      </c>
      <c r="C294" s="104"/>
      <c r="D294" s="105"/>
      <c r="E294" s="105"/>
      <c r="F294" s="105"/>
      <c r="G294" s="105"/>
      <c r="H294" s="194"/>
      <c r="I294" s="195"/>
      <c r="J294" s="195"/>
      <c r="K294" s="97"/>
      <c r="L294" s="98"/>
      <c r="M294" s="98"/>
      <c r="N294" s="98"/>
      <c r="O294" s="98"/>
      <c r="P294" s="100"/>
    </row>
    <row r="295" spans="2:16" x14ac:dyDescent="0.3">
      <c r="B295" s="108">
        <v>289</v>
      </c>
      <c r="C295" s="104"/>
      <c r="D295" s="105"/>
      <c r="E295" s="105"/>
      <c r="F295" s="105"/>
      <c r="G295" s="105"/>
      <c r="H295" s="194"/>
      <c r="I295" s="195"/>
      <c r="J295" s="195"/>
      <c r="K295" s="97"/>
      <c r="L295" s="98"/>
      <c r="M295" s="99"/>
      <c r="N295" s="99"/>
      <c r="O295" s="99"/>
      <c r="P295" s="100"/>
    </row>
    <row r="296" spans="2:16" x14ac:dyDescent="0.3">
      <c r="B296" s="108">
        <v>290</v>
      </c>
      <c r="C296" s="104"/>
      <c r="D296" s="105"/>
      <c r="E296" s="105"/>
      <c r="F296" s="105"/>
      <c r="G296" s="105"/>
      <c r="H296" s="194"/>
      <c r="I296" s="195"/>
      <c r="J296" s="195"/>
      <c r="K296" s="97"/>
      <c r="L296" s="98"/>
      <c r="M296" s="99"/>
      <c r="N296" s="99"/>
      <c r="O296" s="99"/>
      <c r="P296" s="100"/>
    </row>
    <row r="297" spans="2:16" x14ac:dyDescent="0.3">
      <c r="B297" s="108">
        <v>291</v>
      </c>
      <c r="C297" s="104"/>
      <c r="D297" s="105"/>
      <c r="E297" s="105"/>
      <c r="F297" s="105"/>
      <c r="G297" s="105"/>
      <c r="H297" s="194"/>
      <c r="I297" s="195"/>
      <c r="J297" s="195"/>
      <c r="K297" s="97"/>
      <c r="L297" s="98"/>
      <c r="M297" s="98"/>
      <c r="N297" s="98"/>
      <c r="O297" s="98"/>
      <c r="P297" s="100"/>
    </row>
    <row r="298" spans="2:16" x14ac:dyDescent="0.3">
      <c r="B298" s="108">
        <v>292</v>
      </c>
      <c r="C298" s="104"/>
      <c r="D298" s="105"/>
      <c r="E298" s="105"/>
      <c r="F298" s="105"/>
      <c r="G298" s="105"/>
      <c r="H298" s="194"/>
      <c r="I298" s="195"/>
      <c r="J298" s="195"/>
      <c r="K298" s="97"/>
      <c r="L298" s="98"/>
      <c r="M298" s="99"/>
      <c r="N298" s="99"/>
      <c r="O298" s="99"/>
      <c r="P298" s="100"/>
    </row>
    <row r="299" spans="2:16" x14ac:dyDescent="0.3">
      <c r="B299" s="108">
        <v>293</v>
      </c>
      <c r="C299" s="104"/>
      <c r="D299" s="105"/>
      <c r="E299" s="105"/>
      <c r="F299" s="105"/>
      <c r="G299" s="105"/>
      <c r="H299" s="194"/>
      <c r="I299" s="195"/>
      <c r="J299" s="195"/>
      <c r="K299" s="97"/>
      <c r="L299" s="98"/>
      <c r="M299" s="99"/>
      <c r="N299" s="99"/>
      <c r="O299" s="99"/>
      <c r="P299" s="100"/>
    </row>
    <row r="300" spans="2:16" x14ac:dyDescent="0.3">
      <c r="B300" s="108">
        <v>294</v>
      </c>
      <c r="C300" s="104"/>
      <c r="D300" s="105"/>
      <c r="E300" s="105"/>
      <c r="F300" s="105"/>
      <c r="G300" s="105"/>
      <c r="H300" s="194"/>
      <c r="I300" s="195"/>
      <c r="J300" s="195"/>
      <c r="K300" s="97"/>
      <c r="L300" s="98"/>
      <c r="M300" s="98"/>
      <c r="N300" s="98"/>
      <c r="O300" s="98"/>
      <c r="P300" s="100"/>
    </row>
    <row r="301" spans="2:16" x14ac:dyDescent="0.3">
      <c r="B301" s="108">
        <v>295</v>
      </c>
      <c r="C301" s="104"/>
      <c r="D301" s="105"/>
      <c r="E301" s="105"/>
      <c r="F301" s="105"/>
      <c r="G301" s="105"/>
      <c r="H301" s="194"/>
      <c r="I301" s="195"/>
      <c r="J301" s="195"/>
      <c r="K301" s="97"/>
      <c r="L301" s="98"/>
      <c r="M301" s="99"/>
      <c r="N301" s="99"/>
      <c r="O301" s="99"/>
      <c r="P301" s="100"/>
    </row>
    <row r="302" spans="2:16" x14ac:dyDescent="0.3">
      <c r="B302" s="108">
        <v>296</v>
      </c>
      <c r="C302" s="104"/>
      <c r="D302" s="105"/>
      <c r="E302" s="105"/>
      <c r="F302" s="105"/>
      <c r="G302" s="105"/>
      <c r="H302" s="194"/>
      <c r="I302" s="195"/>
      <c r="J302" s="195"/>
      <c r="K302" s="97"/>
      <c r="L302" s="98"/>
      <c r="M302" s="99"/>
      <c r="N302" s="99"/>
      <c r="O302" s="99"/>
      <c r="P302" s="100"/>
    </row>
    <row r="303" spans="2:16" x14ac:dyDescent="0.3">
      <c r="B303" s="108">
        <v>297</v>
      </c>
      <c r="C303" s="104"/>
      <c r="D303" s="105"/>
      <c r="E303" s="105"/>
      <c r="F303" s="105"/>
      <c r="G303" s="105"/>
      <c r="H303" s="194"/>
      <c r="I303" s="195"/>
      <c r="J303" s="195"/>
      <c r="K303" s="97"/>
      <c r="L303" s="98"/>
      <c r="M303" s="98"/>
      <c r="N303" s="98"/>
      <c r="O303" s="98"/>
      <c r="P303" s="100"/>
    </row>
    <row r="304" spans="2:16" x14ac:dyDescent="0.3">
      <c r="B304" s="108">
        <v>298</v>
      </c>
      <c r="C304" s="104"/>
      <c r="D304" s="105"/>
      <c r="E304" s="105"/>
      <c r="F304" s="105"/>
      <c r="G304" s="105"/>
      <c r="H304" s="194"/>
      <c r="I304" s="195"/>
      <c r="J304" s="195"/>
      <c r="K304" s="97"/>
      <c r="L304" s="98"/>
      <c r="M304" s="99"/>
      <c r="N304" s="99"/>
      <c r="O304" s="99"/>
      <c r="P304" s="100"/>
    </row>
    <row r="305" spans="2:16" x14ac:dyDescent="0.3">
      <c r="B305" s="108">
        <v>299</v>
      </c>
      <c r="C305" s="104"/>
      <c r="D305" s="105"/>
      <c r="E305" s="105"/>
      <c r="F305" s="105"/>
      <c r="G305" s="105"/>
      <c r="H305" s="194"/>
      <c r="I305" s="195"/>
      <c r="J305" s="195"/>
      <c r="K305" s="97"/>
      <c r="L305" s="98"/>
      <c r="M305" s="99"/>
      <c r="N305" s="99"/>
      <c r="O305" s="99"/>
      <c r="P305" s="100"/>
    </row>
    <row r="306" spans="2:16" x14ac:dyDescent="0.3">
      <c r="B306" s="108">
        <v>300</v>
      </c>
      <c r="C306" s="104"/>
      <c r="D306" s="105"/>
      <c r="E306" s="105"/>
      <c r="F306" s="105"/>
      <c r="G306" s="105"/>
      <c r="H306" s="194"/>
      <c r="I306" s="195"/>
      <c r="J306" s="195"/>
      <c r="K306" s="97"/>
      <c r="L306" s="98"/>
      <c r="M306" s="98"/>
      <c r="N306" s="98"/>
      <c r="O306" s="98"/>
      <c r="P306" s="100"/>
    </row>
    <row r="307" spans="2:16" x14ac:dyDescent="0.3">
      <c r="B307" s="108">
        <v>301</v>
      </c>
      <c r="C307" s="104"/>
      <c r="D307" s="105"/>
      <c r="E307" s="105"/>
      <c r="F307" s="105"/>
      <c r="G307" s="105"/>
      <c r="H307" s="194"/>
      <c r="I307" s="195"/>
      <c r="J307" s="195"/>
      <c r="K307" s="97"/>
      <c r="L307" s="98"/>
      <c r="M307" s="98"/>
      <c r="N307" s="98"/>
      <c r="O307" s="98"/>
      <c r="P307" s="100"/>
    </row>
    <row r="308" spans="2:16" x14ac:dyDescent="0.3">
      <c r="B308" s="108">
        <v>302</v>
      </c>
      <c r="C308" s="104"/>
      <c r="D308" s="105"/>
      <c r="E308" s="105"/>
      <c r="F308" s="105"/>
      <c r="G308" s="105"/>
      <c r="H308" s="194"/>
      <c r="I308" s="195"/>
      <c r="J308" s="195"/>
      <c r="K308" s="97"/>
      <c r="L308" s="98"/>
      <c r="M308" s="98"/>
      <c r="N308" s="98"/>
      <c r="O308" s="98"/>
      <c r="P308" s="100"/>
    </row>
    <row r="309" spans="2:16" x14ac:dyDescent="0.3">
      <c r="B309" s="108">
        <v>303</v>
      </c>
      <c r="C309" s="104"/>
      <c r="D309" s="105"/>
      <c r="E309" s="105"/>
      <c r="F309" s="105"/>
      <c r="G309" s="105"/>
      <c r="H309" s="194"/>
      <c r="I309" s="195"/>
      <c r="J309" s="195"/>
      <c r="K309" s="97"/>
      <c r="L309" s="98"/>
      <c r="M309" s="98"/>
      <c r="N309" s="98"/>
      <c r="O309" s="98"/>
      <c r="P309" s="100"/>
    </row>
    <row r="310" spans="2:16" x14ac:dyDescent="0.3">
      <c r="B310" s="108">
        <v>304</v>
      </c>
      <c r="C310" s="104"/>
      <c r="D310" s="105"/>
      <c r="E310" s="105"/>
      <c r="F310" s="105"/>
      <c r="G310" s="105"/>
      <c r="H310" s="194"/>
      <c r="I310" s="195"/>
      <c r="J310" s="195"/>
      <c r="K310" s="97"/>
      <c r="L310" s="98"/>
      <c r="M310" s="98"/>
      <c r="N310" s="98"/>
      <c r="O310" s="98"/>
      <c r="P310" s="100"/>
    </row>
    <row r="311" spans="2:16" x14ac:dyDescent="0.3">
      <c r="B311" s="108">
        <v>305</v>
      </c>
      <c r="C311" s="104"/>
      <c r="D311" s="105"/>
      <c r="E311" s="105"/>
      <c r="F311" s="105"/>
      <c r="G311" s="105"/>
      <c r="H311" s="194"/>
      <c r="I311" s="195"/>
      <c r="J311" s="195"/>
      <c r="K311" s="97"/>
      <c r="L311" s="98"/>
      <c r="M311" s="98"/>
      <c r="N311" s="98"/>
      <c r="O311" s="98"/>
      <c r="P311" s="100"/>
    </row>
    <row r="312" spans="2:16" x14ac:dyDescent="0.3">
      <c r="B312" s="108">
        <v>306</v>
      </c>
      <c r="C312" s="104"/>
      <c r="D312" s="105"/>
      <c r="E312" s="105"/>
      <c r="F312" s="105"/>
      <c r="G312" s="105"/>
      <c r="H312" s="194"/>
      <c r="I312" s="195"/>
      <c r="J312" s="195"/>
      <c r="K312" s="97"/>
      <c r="L312" s="98"/>
      <c r="M312" s="98"/>
      <c r="N312" s="98"/>
      <c r="O312" s="98"/>
      <c r="P312" s="100"/>
    </row>
    <row r="313" spans="2:16" x14ac:dyDescent="0.3">
      <c r="B313" s="108">
        <v>307</v>
      </c>
      <c r="C313" s="104"/>
      <c r="D313" s="105"/>
      <c r="E313" s="105"/>
      <c r="F313" s="105"/>
      <c r="G313" s="105"/>
      <c r="H313" s="194"/>
      <c r="I313" s="195"/>
      <c r="J313" s="195"/>
      <c r="K313" s="97"/>
      <c r="L313" s="98"/>
      <c r="M313" s="98"/>
      <c r="N313" s="98"/>
      <c r="O313" s="98"/>
      <c r="P313" s="100"/>
    </row>
    <row r="314" spans="2:16" x14ac:dyDescent="0.3">
      <c r="B314" s="108">
        <v>308</v>
      </c>
      <c r="C314" s="104"/>
      <c r="D314" s="105"/>
      <c r="E314" s="105"/>
      <c r="F314" s="105"/>
      <c r="G314" s="105"/>
      <c r="H314" s="194"/>
      <c r="I314" s="195"/>
      <c r="J314" s="195"/>
      <c r="K314" s="97"/>
      <c r="L314" s="98"/>
      <c r="M314" s="98"/>
      <c r="N314" s="98"/>
      <c r="O314" s="98"/>
      <c r="P314" s="100"/>
    </row>
    <row r="315" spans="2:16" x14ac:dyDescent="0.3">
      <c r="B315" s="108">
        <v>309</v>
      </c>
      <c r="C315" s="104"/>
      <c r="D315" s="105"/>
      <c r="E315" s="105"/>
      <c r="F315" s="105"/>
      <c r="G315" s="105"/>
      <c r="H315" s="194"/>
      <c r="I315" s="195"/>
      <c r="J315" s="195"/>
      <c r="K315" s="97"/>
      <c r="L315" s="98"/>
      <c r="M315" s="98"/>
      <c r="N315" s="98"/>
      <c r="O315" s="98"/>
      <c r="P315" s="100"/>
    </row>
    <row r="316" spans="2:16" x14ac:dyDescent="0.3">
      <c r="B316" s="108">
        <v>310</v>
      </c>
      <c r="C316" s="104"/>
      <c r="D316" s="105"/>
      <c r="E316" s="105"/>
      <c r="F316" s="105"/>
      <c r="G316" s="105"/>
      <c r="H316" s="194"/>
      <c r="I316" s="195"/>
      <c r="J316" s="195"/>
      <c r="K316" s="97"/>
      <c r="L316" s="98"/>
      <c r="M316" s="98"/>
      <c r="N316" s="98"/>
      <c r="O316" s="98"/>
      <c r="P316" s="100"/>
    </row>
    <row r="317" spans="2:16" x14ac:dyDescent="0.3">
      <c r="B317" s="108">
        <v>311</v>
      </c>
      <c r="C317" s="104"/>
      <c r="D317" s="105"/>
      <c r="E317" s="105"/>
      <c r="F317" s="105"/>
      <c r="G317" s="105"/>
      <c r="H317" s="194"/>
      <c r="I317" s="195"/>
      <c r="J317" s="195"/>
      <c r="K317" s="97"/>
      <c r="L317" s="98"/>
      <c r="M317" s="98"/>
      <c r="N317" s="98"/>
      <c r="O317" s="98"/>
      <c r="P317" s="100"/>
    </row>
    <row r="318" spans="2:16" x14ac:dyDescent="0.3">
      <c r="B318" s="108">
        <v>312</v>
      </c>
      <c r="C318" s="104"/>
      <c r="D318" s="105"/>
      <c r="E318" s="105"/>
      <c r="F318" s="105"/>
      <c r="G318" s="105"/>
      <c r="H318" s="194"/>
      <c r="I318" s="195"/>
      <c r="J318" s="195"/>
      <c r="K318" s="97"/>
      <c r="L318" s="98"/>
      <c r="M318" s="98"/>
      <c r="N318" s="98"/>
      <c r="O318" s="98"/>
      <c r="P318" s="100"/>
    </row>
    <row r="319" spans="2:16" x14ac:dyDescent="0.3">
      <c r="B319" s="108">
        <v>313</v>
      </c>
      <c r="C319" s="104"/>
      <c r="D319" s="105"/>
      <c r="E319" s="105"/>
      <c r="F319" s="105"/>
      <c r="G319" s="105"/>
      <c r="H319" s="194"/>
      <c r="I319" s="195"/>
      <c r="J319" s="195"/>
      <c r="K319" s="97"/>
      <c r="L319" s="98"/>
      <c r="M319" s="98"/>
      <c r="N319" s="98"/>
      <c r="O319" s="98"/>
      <c r="P319" s="100"/>
    </row>
    <row r="320" spans="2:16" x14ac:dyDescent="0.3">
      <c r="B320" s="108">
        <v>314</v>
      </c>
      <c r="C320" s="104"/>
      <c r="D320" s="105"/>
      <c r="E320" s="105"/>
      <c r="F320" s="105"/>
      <c r="G320" s="105"/>
      <c r="H320" s="194"/>
      <c r="I320" s="195"/>
      <c r="J320" s="195"/>
      <c r="K320" s="97"/>
      <c r="L320" s="98"/>
      <c r="M320" s="98"/>
      <c r="N320" s="98"/>
      <c r="O320" s="98"/>
      <c r="P320" s="100"/>
    </row>
    <row r="321" spans="2:16" x14ac:dyDescent="0.3">
      <c r="B321" s="108">
        <v>315</v>
      </c>
      <c r="C321" s="104"/>
      <c r="D321" s="105"/>
      <c r="E321" s="105"/>
      <c r="F321" s="105"/>
      <c r="G321" s="105"/>
      <c r="H321" s="194"/>
      <c r="I321" s="195"/>
      <c r="J321" s="195"/>
      <c r="K321" s="97"/>
      <c r="L321" s="98"/>
      <c r="M321" s="98"/>
      <c r="N321" s="98"/>
      <c r="O321" s="98"/>
      <c r="P321" s="100"/>
    </row>
    <row r="322" spans="2:16" x14ac:dyDescent="0.3">
      <c r="B322" s="108">
        <v>316</v>
      </c>
      <c r="C322" s="104"/>
      <c r="D322" s="105"/>
      <c r="E322" s="105"/>
      <c r="F322" s="105"/>
      <c r="G322" s="105"/>
      <c r="H322" s="194"/>
      <c r="I322" s="195"/>
      <c r="J322" s="195"/>
      <c r="K322" s="97"/>
      <c r="L322" s="98"/>
      <c r="M322" s="98"/>
      <c r="N322" s="98"/>
      <c r="O322" s="98"/>
      <c r="P322" s="100"/>
    </row>
    <row r="323" spans="2:16" x14ac:dyDescent="0.3">
      <c r="B323" s="108">
        <v>317</v>
      </c>
      <c r="C323" s="104"/>
      <c r="D323" s="105"/>
      <c r="E323" s="105"/>
      <c r="F323" s="105"/>
      <c r="G323" s="105"/>
      <c r="H323" s="194"/>
      <c r="I323" s="195"/>
      <c r="J323" s="195"/>
      <c r="K323" s="97"/>
      <c r="L323" s="98"/>
      <c r="M323" s="98"/>
      <c r="N323" s="98"/>
      <c r="O323" s="98"/>
      <c r="P323" s="100"/>
    </row>
    <row r="324" spans="2:16" x14ac:dyDescent="0.3">
      <c r="B324" s="108">
        <v>318</v>
      </c>
      <c r="C324" s="104"/>
      <c r="D324" s="105"/>
      <c r="E324" s="105"/>
      <c r="F324" s="105"/>
      <c r="G324" s="105"/>
      <c r="H324" s="194"/>
      <c r="I324" s="195"/>
      <c r="J324" s="195"/>
      <c r="K324" s="97"/>
      <c r="L324" s="98"/>
      <c r="M324" s="98"/>
      <c r="N324" s="98"/>
      <c r="O324" s="98"/>
      <c r="P324" s="100"/>
    </row>
    <row r="325" spans="2:16" x14ac:dyDescent="0.3">
      <c r="B325" s="108">
        <v>319</v>
      </c>
      <c r="C325" s="104"/>
      <c r="D325" s="105"/>
      <c r="E325" s="105"/>
      <c r="F325" s="105"/>
      <c r="G325" s="105"/>
      <c r="H325" s="194"/>
      <c r="I325" s="195"/>
      <c r="J325" s="195"/>
      <c r="K325" s="97"/>
      <c r="L325" s="98"/>
      <c r="M325" s="98"/>
      <c r="N325" s="98"/>
      <c r="O325" s="98"/>
      <c r="P325" s="100"/>
    </row>
    <row r="326" spans="2:16" x14ac:dyDescent="0.3">
      <c r="B326" s="108">
        <v>320</v>
      </c>
      <c r="C326" s="104"/>
      <c r="D326" s="105"/>
      <c r="E326" s="105"/>
      <c r="F326" s="105"/>
      <c r="G326" s="105"/>
      <c r="H326" s="194"/>
      <c r="I326" s="195"/>
      <c r="J326" s="195"/>
      <c r="K326" s="97"/>
      <c r="L326" s="98"/>
      <c r="M326" s="98"/>
      <c r="N326" s="98"/>
      <c r="O326" s="98"/>
      <c r="P326" s="100"/>
    </row>
    <row r="327" spans="2:16" x14ac:dyDescent="0.3">
      <c r="B327" s="108">
        <v>321</v>
      </c>
      <c r="C327" s="104"/>
      <c r="D327" s="105"/>
      <c r="E327" s="105"/>
      <c r="F327" s="105"/>
      <c r="G327" s="105"/>
      <c r="H327" s="194"/>
      <c r="I327" s="195"/>
      <c r="J327" s="195"/>
      <c r="K327" s="97"/>
      <c r="L327" s="98"/>
      <c r="M327" s="98"/>
      <c r="N327" s="98"/>
      <c r="O327" s="98"/>
      <c r="P327" s="100"/>
    </row>
    <row r="328" spans="2:16" x14ac:dyDescent="0.3">
      <c r="B328" s="108">
        <v>322</v>
      </c>
      <c r="C328" s="104"/>
      <c r="D328" s="105"/>
      <c r="E328" s="105"/>
      <c r="F328" s="105"/>
      <c r="G328" s="105"/>
      <c r="H328" s="194"/>
      <c r="I328" s="195"/>
      <c r="J328" s="195"/>
      <c r="K328" s="97"/>
      <c r="L328" s="98"/>
      <c r="M328" s="98"/>
      <c r="N328" s="98"/>
      <c r="O328" s="98"/>
      <c r="P328" s="100"/>
    </row>
    <row r="329" spans="2:16" x14ac:dyDescent="0.3">
      <c r="B329" s="108">
        <v>323</v>
      </c>
      <c r="C329" s="104"/>
      <c r="D329" s="105"/>
      <c r="E329" s="105"/>
      <c r="F329" s="105"/>
      <c r="G329" s="105"/>
      <c r="H329" s="194"/>
      <c r="I329" s="195"/>
      <c r="J329" s="195"/>
      <c r="K329" s="97"/>
      <c r="L329" s="98"/>
      <c r="M329" s="98"/>
      <c r="N329" s="98"/>
      <c r="O329" s="98"/>
      <c r="P329" s="100"/>
    </row>
    <row r="330" spans="2:16" x14ac:dyDescent="0.3">
      <c r="B330" s="108">
        <v>324</v>
      </c>
      <c r="C330" s="104"/>
      <c r="D330" s="105"/>
      <c r="E330" s="105"/>
      <c r="F330" s="105"/>
      <c r="G330" s="105"/>
      <c r="H330" s="194"/>
      <c r="I330" s="195"/>
      <c r="J330" s="195"/>
      <c r="K330" s="97"/>
      <c r="L330" s="98"/>
      <c r="M330" s="98"/>
      <c r="N330" s="98"/>
      <c r="O330" s="98"/>
      <c r="P330" s="100"/>
    </row>
    <row r="331" spans="2:16" x14ac:dyDescent="0.3">
      <c r="B331" s="108">
        <v>325</v>
      </c>
      <c r="C331" s="104"/>
      <c r="D331" s="105"/>
      <c r="E331" s="105"/>
      <c r="F331" s="105"/>
      <c r="G331" s="105"/>
      <c r="H331" s="194"/>
      <c r="I331" s="195"/>
      <c r="J331" s="195"/>
      <c r="K331" s="97"/>
      <c r="L331" s="98"/>
      <c r="M331" s="98"/>
      <c r="N331" s="98"/>
      <c r="O331" s="98"/>
      <c r="P331" s="100"/>
    </row>
    <row r="332" spans="2:16" x14ac:dyDescent="0.3">
      <c r="B332" s="108">
        <v>326</v>
      </c>
      <c r="C332" s="104"/>
      <c r="D332" s="105"/>
      <c r="E332" s="105"/>
      <c r="F332" s="105"/>
      <c r="G332" s="105"/>
      <c r="H332" s="194"/>
      <c r="I332" s="195"/>
      <c r="J332" s="195"/>
      <c r="K332" s="97"/>
      <c r="L332" s="98"/>
      <c r="M332" s="98"/>
      <c r="N332" s="98"/>
      <c r="O332" s="98"/>
      <c r="P332" s="100"/>
    </row>
    <row r="333" spans="2:16" x14ac:dyDescent="0.3">
      <c r="B333" s="108">
        <v>327</v>
      </c>
      <c r="C333" s="104"/>
      <c r="D333" s="105"/>
      <c r="E333" s="105"/>
      <c r="F333" s="105"/>
      <c r="G333" s="105"/>
      <c r="H333" s="194"/>
      <c r="I333" s="195"/>
      <c r="J333" s="195"/>
      <c r="K333" s="97"/>
      <c r="L333" s="98"/>
      <c r="M333" s="98"/>
      <c r="N333" s="98"/>
      <c r="O333" s="98"/>
      <c r="P333" s="100"/>
    </row>
    <row r="334" spans="2:16" x14ac:dyDescent="0.3">
      <c r="B334" s="108">
        <v>328</v>
      </c>
      <c r="C334" s="104"/>
      <c r="D334" s="105"/>
      <c r="E334" s="105"/>
      <c r="F334" s="105"/>
      <c r="G334" s="105"/>
      <c r="H334" s="194"/>
      <c r="I334" s="195"/>
      <c r="J334" s="195"/>
      <c r="K334" s="97"/>
      <c r="L334" s="98"/>
      <c r="M334" s="98"/>
      <c r="N334" s="98"/>
      <c r="O334" s="98"/>
      <c r="P334" s="100"/>
    </row>
    <row r="335" spans="2:16" x14ac:dyDescent="0.3">
      <c r="B335" s="108">
        <v>329</v>
      </c>
      <c r="C335" s="104"/>
      <c r="D335" s="105"/>
      <c r="E335" s="105"/>
      <c r="F335" s="105"/>
      <c r="G335" s="105"/>
      <c r="H335" s="194"/>
      <c r="I335" s="195"/>
      <c r="J335" s="195"/>
      <c r="K335" s="97"/>
      <c r="L335" s="98"/>
      <c r="M335" s="98"/>
      <c r="N335" s="98"/>
      <c r="O335" s="98"/>
      <c r="P335" s="100"/>
    </row>
    <row r="336" spans="2:16" x14ac:dyDescent="0.3">
      <c r="B336" s="108">
        <v>330</v>
      </c>
      <c r="C336" s="104"/>
      <c r="D336" s="105"/>
      <c r="E336" s="105"/>
      <c r="F336" s="105"/>
      <c r="G336" s="105"/>
      <c r="H336" s="194"/>
      <c r="I336" s="195"/>
      <c r="J336" s="195"/>
      <c r="K336" s="97"/>
      <c r="L336" s="98"/>
      <c r="M336" s="98"/>
      <c r="N336" s="98"/>
      <c r="O336" s="98"/>
      <c r="P336" s="100"/>
    </row>
    <row r="337" spans="2:16" x14ac:dyDescent="0.3">
      <c r="B337" s="108">
        <v>331</v>
      </c>
      <c r="C337" s="104"/>
      <c r="D337" s="105"/>
      <c r="E337" s="105"/>
      <c r="F337" s="105"/>
      <c r="G337" s="105"/>
      <c r="H337" s="194"/>
      <c r="I337" s="195"/>
      <c r="J337" s="195"/>
      <c r="K337" s="97"/>
      <c r="L337" s="98"/>
      <c r="M337" s="98"/>
      <c r="N337" s="98"/>
      <c r="O337" s="98"/>
      <c r="P337" s="100"/>
    </row>
    <row r="338" spans="2:16" x14ac:dyDescent="0.3">
      <c r="B338" s="108">
        <v>332</v>
      </c>
      <c r="C338" s="104"/>
      <c r="D338" s="105"/>
      <c r="E338" s="105"/>
      <c r="F338" s="105"/>
      <c r="G338" s="105"/>
      <c r="H338" s="194"/>
      <c r="I338" s="195"/>
      <c r="J338" s="195"/>
      <c r="K338" s="97"/>
      <c r="L338" s="98"/>
      <c r="M338" s="98"/>
      <c r="N338" s="98"/>
      <c r="O338" s="98"/>
      <c r="P338" s="100"/>
    </row>
    <row r="339" spans="2:16" x14ac:dyDescent="0.3">
      <c r="B339" s="108">
        <v>333</v>
      </c>
      <c r="C339" s="104"/>
      <c r="D339" s="105"/>
      <c r="E339" s="105"/>
      <c r="F339" s="105"/>
      <c r="G339" s="105"/>
      <c r="H339" s="194"/>
      <c r="I339" s="195"/>
      <c r="J339" s="195"/>
      <c r="K339" s="97"/>
      <c r="L339" s="98"/>
      <c r="M339" s="98"/>
      <c r="N339" s="98"/>
      <c r="O339" s="98"/>
      <c r="P339" s="100"/>
    </row>
    <row r="340" spans="2:16" x14ac:dyDescent="0.3">
      <c r="B340" s="108">
        <v>334</v>
      </c>
      <c r="C340" s="104"/>
      <c r="D340" s="105"/>
      <c r="E340" s="105"/>
      <c r="F340" s="105"/>
      <c r="G340" s="105"/>
      <c r="H340" s="194"/>
      <c r="I340" s="195"/>
      <c r="J340" s="195"/>
      <c r="K340" s="97"/>
      <c r="L340" s="98"/>
      <c r="M340" s="98"/>
      <c r="N340" s="98"/>
      <c r="O340" s="98"/>
      <c r="P340" s="100"/>
    </row>
    <row r="341" spans="2:16" x14ac:dyDescent="0.3">
      <c r="B341" s="108">
        <v>335</v>
      </c>
      <c r="C341" s="104"/>
      <c r="D341" s="105"/>
      <c r="E341" s="105"/>
      <c r="F341" s="105"/>
      <c r="G341" s="105"/>
      <c r="H341" s="194"/>
      <c r="I341" s="195"/>
      <c r="J341" s="195"/>
      <c r="K341" s="97"/>
      <c r="L341" s="98"/>
      <c r="M341" s="98"/>
      <c r="N341" s="98"/>
      <c r="O341" s="98"/>
      <c r="P341" s="100"/>
    </row>
    <row r="342" spans="2:16" x14ac:dyDescent="0.3">
      <c r="B342" s="108">
        <v>336</v>
      </c>
      <c r="C342" s="104"/>
      <c r="D342" s="105"/>
      <c r="E342" s="105"/>
      <c r="F342" s="105"/>
      <c r="G342" s="105"/>
      <c r="H342" s="194"/>
      <c r="I342" s="195"/>
      <c r="J342" s="195"/>
      <c r="K342" s="97"/>
      <c r="L342" s="98"/>
      <c r="M342" s="98"/>
      <c r="N342" s="98"/>
      <c r="O342" s="98"/>
      <c r="P342" s="100"/>
    </row>
    <row r="343" spans="2:16" x14ac:dyDescent="0.3">
      <c r="B343" s="108">
        <v>337</v>
      </c>
      <c r="C343" s="104"/>
      <c r="D343" s="105"/>
      <c r="E343" s="105"/>
      <c r="F343" s="105"/>
      <c r="G343" s="105"/>
      <c r="H343" s="194"/>
      <c r="I343" s="195"/>
      <c r="J343" s="195"/>
      <c r="K343" s="97"/>
      <c r="L343" s="98"/>
      <c r="M343" s="98"/>
      <c r="N343" s="98"/>
      <c r="O343" s="98"/>
      <c r="P343" s="100"/>
    </row>
    <row r="344" spans="2:16" x14ac:dyDescent="0.3">
      <c r="B344" s="108">
        <v>338</v>
      </c>
      <c r="C344" s="104"/>
      <c r="D344" s="105"/>
      <c r="E344" s="105"/>
      <c r="F344" s="105"/>
      <c r="G344" s="105"/>
      <c r="H344" s="194"/>
      <c r="I344" s="195"/>
      <c r="J344" s="195"/>
      <c r="K344" s="97"/>
      <c r="L344" s="98"/>
      <c r="M344" s="98"/>
      <c r="N344" s="98"/>
      <c r="O344" s="98"/>
      <c r="P344" s="100"/>
    </row>
    <row r="345" spans="2:16" x14ac:dyDescent="0.3">
      <c r="B345" s="108">
        <v>339</v>
      </c>
      <c r="C345" s="104"/>
      <c r="D345" s="105"/>
      <c r="E345" s="105"/>
      <c r="F345" s="105"/>
      <c r="G345" s="105"/>
      <c r="H345" s="194"/>
      <c r="I345" s="195"/>
      <c r="J345" s="195"/>
      <c r="K345" s="97"/>
      <c r="L345" s="98"/>
      <c r="M345" s="98"/>
      <c r="N345" s="98"/>
      <c r="O345" s="98"/>
      <c r="P345" s="100"/>
    </row>
    <row r="346" spans="2:16" x14ac:dyDescent="0.3">
      <c r="B346" s="108">
        <v>340</v>
      </c>
      <c r="C346" s="104"/>
      <c r="D346" s="105"/>
      <c r="E346" s="105"/>
      <c r="F346" s="105"/>
      <c r="G346" s="105"/>
      <c r="H346" s="194"/>
      <c r="I346" s="195"/>
      <c r="J346" s="195"/>
      <c r="K346" s="97"/>
      <c r="L346" s="98"/>
      <c r="M346" s="98"/>
      <c r="N346" s="98"/>
      <c r="O346" s="98"/>
      <c r="P346" s="100"/>
    </row>
    <row r="347" spans="2:16" x14ac:dyDescent="0.3">
      <c r="B347" s="108">
        <v>341</v>
      </c>
      <c r="C347" s="104"/>
      <c r="D347" s="105"/>
      <c r="E347" s="105"/>
      <c r="F347" s="105"/>
      <c r="G347" s="105"/>
      <c r="H347" s="194"/>
      <c r="I347" s="195"/>
      <c r="J347" s="195"/>
      <c r="K347" s="97"/>
      <c r="L347" s="98"/>
      <c r="M347" s="98"/>
      <c r="N347" s="98"/>
      <c r="O347" s="98"/>
      <c r="P347" s="100"/>
    </row>
    <row r="348" spans="2:16" x14ac:dyDescent="0.3">
      <c r="B348" s="108">
        <v>342</v>
      </c>
      <c r="C348" s="104"/>
      <c r="D348" s="105"/>
      <c r="E348" s="105"/>
      <c r="F348" s="105"/>
      <c r="G348" s="105"/>
      <c r="H348" s="194"/>
      <c r="I348" s="195"/>
      <c r="J348" s="195"/>
      <c r="K348" s="97"/>
      <c r="L348" s="98"/>
      <c r="M348" s="98"/>
      <c r="N348" s="98"/>
      <c r="O348" s="98"/>
      <c r="P348" s="100"/>
    </row>
    <row r="349" spans="2:16" x14ac:dyDescent="0.3">
      <c r="B349" s="108">
        <v>343</v>
      </c>
      <c r="C349" s="104"/>
      <c r="D349" s="105"/>
      <c r="E349" s="105"/>
      <c r="F349" s="105"/>
      <c r="G349" s="105"/>
      <c r="H349" s="194"/>
      <c r="I349" s="195"/>
      <c r="J349" s="195"/>
      <c r="K349" s="97"/>
      <c r="L349" s="98"/>
      <c r="M349" s="98"/>
      <c r="N349" s="98"/>
      <c r="O349" s="98"/>
      <c r="P349" s="100"/>
    </row>
    <row r="350" spans="2:16" x14ac:dyDescent="0.3">
      <c r="B350" s="108">
        <v>344</v>
      </c>
      <c r="C350" s="104"/>
      <c r="D350" s="105"/>
      <c r="E350" s="105"/>
      <c r="F350" s="105"/>
      <c r="G350" s="105"/>
      <c r="H350" s="194"/>
      <c r="I350" s="195"/>
      <c r="J350" s="195"/>
      <c r="K350" s="97"/>
      <c r="L350" s="98"/>
      <c r="M350" s="98"/>
      <c r="N350" s="98"/>
      <c r="O350" s="98"/>
      <c r="P350" s="100"/>
    </row>
    <row r="351" spans="2:16" x14ac:dyDescent="0.3">
      <c r="B351" s="108">
        <v>345</v>
      </c>
      <c r="C351" s="104"/>
      <c r="D351" s="105"/>
      <c r="E351" s="105"/>
      <c r="F351" s="105"/>
      <c r="G351" s="105"/>
      <c r="H351" s="194"/>
      <c r="I351" s="195"/>
      <c r="J351" s="195"/>
      <c r="K351" s="97"/>
      <c r="L351" s="98"/>
      <c r="M351" s="98"/>
      <c r="N351" s="98"/>
      <c r="O351" s="98"/>
      <c r="P351" s="100"/>
    </row>
    <row r="352" spans="2:16" x14ac:dyDescent="0.3">
      <c r="B352" s="108">
        <v>346</v>
      </c>
      <c r="C352" s="104"/>
      <c r="D352" s="105"/>
      <c r="E352" s="105"/>
      <c r="F352" s="105"/>
      <c r="G352" s="105"/>
      <c r="H352" s="194"/>
      <c r="I352" s="195"/>
      <c r="J352" s="195"/>
      <c r="K352" s="97"/>
      <c r="L352" s="98"/>
      <c r="M352" s="98"/>
      <c r="N352" s="98"/>
      <c r="O352" s="98"/>
      <c r="P352" s="100"/>
    </row>
    <row r="353" spans="2:16" x14ac:dyDescent="0.3">
      <c r="B353" s="108">
        <v>347</v>
      </c>
      <c r="C353" s="104"/>
      <c r="D353" s="105"/>
      <c r="E353" s="105"/>
      <c r="F353" s="105"/>
      <c r="G353" s="105"/>
      <c r="H353" s="194"/>
      <c r="I353" s="195"/>
      <c r="J353" s="195"/>
      <c r="K353" s="97"/>
      <c r="L353" s="98"/>
      <c r="M353" s="98"/>
      <c r="N353" s="98"/>
      <c r="O353" s="98"/>
      <c r="P353" s="100"/>
    </row>
    <row r="354" spans="2:16" x14ac:dyDescent="0.3">
      <c r="B354" s="108">
        <v>348</v>
      </c>
      <c r="C354" s="104"/>
      <c r="D354" s="105"/>
      <c r="E354" s="105"/>
      <c r="F354" s="105"/>
      <c r="G354" s="105"/>
      <c r="H354" s="194"/>
      <c r="I354" s="195"/>
      <c r="J354" s="195"/>
      <c r="K354" s="97"/>
      <c r="L354" s="98"/>
      <c r="M354" s="98"/>
      <c r="N354" s="98"/>
      <c r="O354" s="98"/>
      <c r="P354" s="100"/>
    </row>
    <row r="355" spans="2:16" x14ac:dyDescent="0.3">
      <c r="B355" s="108">
        <v>349</v>
      </c>
      <c r="C355" s="104"/>
      <c r="D355" s="105"/>
      <c r="E355" s="105"/>
      <c r="F355" s="105"/>
      <c r="G355" s="105"/>
      <c r="H355" s="194"/>
      <c r="I355" s="195"/>
      <c r="J355" s="195"/>
      <c r="K355" s="97"/>
      <c r="L355" s="98"/>
      <c r="M355" s="98"/>
      <c r="N355" s="98"/>
      <c r="O355" s="98"/>
      <c r="P355" s="100"/>
    </row>
    <row r="356" spans="2:16" x14ac:dyDescent="0.3">
      <c r="B356" s="108">
        <v>350</v>
      </c>
      <c r="C356" s="104"/>
      <c r="D356" s="105"/>
      <c r="E356" s="105"/>
      <c r="F356" s="105"/>
      <c r="G356" s="105"/>
      <c r="H356" s="194"/>
      <c r="I356" s="195"/>
      <c r="J356" s="195"/>
      <c r="K356" s="97"/>
      <c r="L356" s="98"/>
      <c r="M356" s="98"/>
      <c r="N356" s="98"/>
      <c r="O356" s="98"/>
      <c r="P356" s="100"/>
    </row>
    <row r="357" spans="2:16" x14ac:dyDescent="0.3">
      <c r="B357" s="108">
        <v>351</v>
      </c>
      <c r="C357" s="104"/>
      <c r="D357" s="105"/>
      <c r="E357" s="105"/>
      <c r="F357" s="105"/>
      <c r="G357" s="105"/>
      <c r="H357" s="194"/>
      <c r="I357" s="195"/>
      <c r="J357" s="195"/>
      <c r="K357" s="97"/>
      <c r="L357" s="98"/>
      <c r="M357" s="98"/>
      <c r="N357" s="98"/>
      <c r="O357" s="98"/>
      <c r="P357" s="100"/>
    </row>
    <row r="358" spans="2:16" x14ac:dyDescent="0.3">
      <c r="B358" s="108">
        <v>352</v>
      </c>
      <c r="C358" s="104"/>
      <c r="D358" s="105"/>
      <c r="E358" s="105"/>
      <c r="F358" s="105"/>
      <c r="G358" s="105"/>
      <c r="H358" s="194"/>
      <c r="I358" s="195"/>
      <c r="J358" s="195"/>
      <c r="K358" s="97"/>
      <c r="L358" s="98"/>
      <c r="M358" s="98"/>
      <c r="N358" s="98"/>
      <c r="O358" s="98"/>
      <c r="P358" s="100"/>
    </row>
    <row r="359" spans="2:16" x14ac:dyDescent="0.3">
      <c r="B359" s="108">
        <v>353</v>
      </c>
      <c r="C359" s="104"/>
      <c r="D359" s="105"/>
      <c r="E359" s="105"/>
      <c r="F359" s="105"/>
      <c r="G359" s="105"/>
      <c r="H359" s="194"/>
      <c r="I359" s="195"/>
      <c r="J359" s="195"/>
      <c r="K359" s="97"/>
      <c r="L359" s="98"/>
      <c r="M359" s="98"/>
      <c r="N359" s="98"/>
      <c r="O359" s="98"/>
      <c r="P359" s="100"/>
    </row>
    <row r="360" spans="2:16" x14ac:dyDescent="0.3">
      <c r="B360" s="108">
        <v>354</v>
      </c>
      <c r="C360" s="104"/>
      <c r="D360" s="105"/>
      <c r="E360" s="105"/>
      <c r="F360" s="105"/>
      <c r="G360" s="105"/>
      <c r="H360" s="194"/>
      <c r="I360" s="195"/>
      <c r="J360" s="195"/>
      <c r="K360" s="97"/>
      <c r="L360" s="98"/>
      <c r="M360" s="98"/>
      <c r="N360" s="98"/>
      <c r="O360" s="98"/>
      <c r="P360" s="100"/>
    </row>
    <row r="361" spans="2:16" x14ac:dyDescent="0.3">
      <c r="B361" s="108">
        <v>355</v>
      </c>
      <c r="C361" s="104"/>
      <c r="D361" s="105"/>
      <c r="E361" s="105"/>
      <c r="F361" s="105"/>
      <c r="G361" s="105"/>
      <c r="H361" s="194"/>
      <c r="I361" s="195"/>
      <c r="J361" s="195"/>
      <c r="K361" s="97"/>
      <c r="L361" s="98"/>
      <c r="M361" s="98"/>
      <c r="N361" s="98"/>
      <c r="O361" s="98"/>
      <c r="P361" s="100"/>
    </row>
    <row r="362" spans="2:16" x14ac:dyDescent="0.3">
      <c r="B362" s="108">
        <v>356</v>
      </c>
      <c r="C362" s="104"/>
      <c r="D362" s="105"/>
      <c r="E362" s="105"/>
      <c r="F362" s="105"/>
      <c r="G362" s="105"/>
      <c r="H362" s="194"/>
      <c r="I362" s="195"/>
      <c r="J362" s="195"/>
      <c r="K362" s="97"/>
      <c r="L362" s="98"/>
      <c r="M362" s="98"/>
      <c r="N362" s="98"/>
      <c r="O362" s="98"/>
      <c r="P362" s="100"/>
    </row>
    <row r="363" spans="2:16" x14ac:dyDescent="0.3">
      <c r="B363" s="108">
        <v>357</v>
      </c>
      <c r="C363" s="104"/>
      <c r="D363" s="105"/>
      <c r="E363" s="105"/>
      <c r="F363" s="105"/>
      <c r="G363" s="105"/>
      <c r="H363" s="194"/>
      <c r="I363" s="195"/>
      <c r="J363" s="195"/>
      <c r="K363" s="97"/>
      <c r="L363" s="98"/>
      <c r="M363" s="98"/>
      <c r="N363" s="98"/>
      <c r="O363" s="98"/>
      <c r="P363" s="100"/>
    </row>
    <row r="364" spans="2:16" x14ac:dyDescent="0.3">
      <c r="B364" s="108">
        <v>358</v>
      </c>
      <c r="C364" s="104"/>
      <c r="D364" s="105"/>
      <c r="E364" s="105"/>
      <c r="F364" s="105"/>
      <c r="G364" s="105"/>
      <c r="H364" s="194"/>
      <c r="I364" s="195"/>
      <c r="J364" s="195"/>
      <c r="K364" s="97"/>
      <c r="L364" s="98"/>
      <c r="M364" s="98"/>
      <c r="N364" s="98"/>
      <c r="O364" s="98"/>
      <c r="P364" s="100"/>
    </row>
    <row r="365" spans="2:16" x14ac:dyDescent="0.3">
      <c r="B365" s="108">
        <v>359</v>
      </c>
      <c r="C365" s="104"/>
      <c r="D365" s="105"/>
      <c r="E365" s="105"/>
      <c r="F365" s="105"/>
      <c r="G365" s="105"/>
      <c r="H365" s="194"/>
      <c r="I365" s="195"/>
      <c r="J365" s="195"/>
      <c r="K365" s="97"/>
      <c r="L365" s="98"/>
      <c r="M365" s="98"/>
      <c r="N365" s="98"/>
      <c r="O365" s="98"/>
      <c r="P365" s="100"/>
    </row>
    <row r="366" spans="2:16" x14ac:dyDescent="0.3">
      <c r="B366" s="108">
        <v>360</v>
      </c>
      <c r="C366" s="104"/>
      <c r="D366" s="105"/>
      <c r="E366" s="105"/>
      <c r="F366" s="105"/>
      <c r="G366" s="105"/>
      <c r="H366" s="194"/>
      <c r="I366" s="195"/>
      <c r="J366" s="195"/>
      <c r="K366" s="97"/>
      <c r="L366" s="98"/>
      <c r="M366" s="98"/>
      <c r="N366" s="98"/>
      <c r="O366" s="98"/>
      <c r="P366" s="100"/>
    </row>
    <row r="367" spans="2:16" x14ac:dyDescent="0.3">
      <c r="B367" s="108">
        <v>361</v>
      </c>
      <c r="C367" s="104"/>
      <c r="D367" s="105"/>
      <c r="E367" s="105"/>
      <c r="F367" s="105"/>
      <c r="G367" s="105"/>
      <c r="H367" s="194"/>
      <c r="I367" s="195"/>
      <c r="J367" s="195"/>
      <c r="K367" s="97"/>
      <c r="L367" s="98"/>
      <c r="M367" s="98"/>
      <c r="N367" s="98"/>
      <c r="O367" s="98"/>
      <c r="P367" s="100"/>
    </row>
    <row r="368" spans="2:16" x14ac:dyDescent="0.3">
      <c r="B368" s="108">
        <v>362</v>
      </c>
      <c r="C368" s="104"/>
      <c r="D368" s="105"/>
      <c r="E368" s="105"/>
      <c r="F368" s="105"/>
      <c r="G368" s="105"/>
      <c r="H368" s="194"/>
      <c r="I368" s="195"/>
      <c r="J368" s="195"/>
      <c r="K368" s="97"/>
      <c r="L368" s="98"/>
      <c r="M368" s="98"/>
      <c r="N368" s="98"/>
      <c r="O368" s="98"/>
      <c r="P368" s="100"/>
    </row>
    <row r="369" spans="2:16" x14ac:dyDescent="0.3">
      <c r="B369" s="108">
        <v>363</v>
      </c>
      <c r="C369" s="104"/>
      <c r="D369" s="105"/>
      <c r="E369" s="105"/>
      <c r="F369" s="105"/>
      <c r="G369" s="105"/>
      <c r="H369" s="194"/>
      <c r="I369" s="195"/>
      <c r="J369" s="195"/>
      <c r="K369" s="97"/>
      <c r="L369" s="98"/>
      <c r="M369" s="98"/>
      <c r="N369" s="98"/>
      <c r="O369" s="98"/>
      <c r="P369" s="100"/>
    </row>
    <row r="370" spans="2:16" x14ac:dyDescent="0.3">
      <c r="B370" s="108">
        <v>364</v>
      </c>
      <c r="C370" s="104"/>
      <c r="D370" s="105"/>
      <c r="E370" s="105"/>
      <c r="F370" s="105"/>
      <c r="G370" s="105"/>
      <c r="H370" s="194"/>
      <c r="I370" s="195"/>
      <c r="J370" s="195"/>
      <c r="K370" s="97"/>
      <c r="L370" s="98"/>
      <c r="M370" s="98"/>
      <c r="N370" s="98"/>
      <c r="O370" s="98"/>
      <c r="P370" s="100"/>
    </row>
    <row r="371" spans="2:16" x14ac:dyDescent="0.3">
      <c r="B371" s="108">
        <v>365</v>
      </c>
      <c r="C371" s="104"/>
      <c r="D371" s="105"/>
      <c r="E371" s="105"/>
      <c r="F371" s="105"/>
      <c r="G371" s="105"/>
      <c r="H371" s="194"/>
      <c r="I371" s="195"/>
      <c r="J371" s="195"/>
      <c r="K371" s="97"/>
      <c r="L371" s="98"/>
      <c r="M371" s="98"/>
      <c r="N371" s="98"/>
      <c r="O371" s="98"/>
      <c r="P371" s="100"/>
    </row>
    <row r="372" spans="2:16" x14ac:dyDescent="0.3">
      <c r="B372" s="108">
        <v>366</v>
      </c>
      <c r="C372" s="104"/>
      <c r="D372" s="105"/>
      <c r="E372" s="105"/>
      <c r="F372" s="105"/>
      <c r="G372" s="105"/>
      <c r="H372" s="194"/>
      <c r="I372" s="195"/>
      <c r="J372" s="195"/>
      <c r="K372" s="97"/>
      <c r="L372" s="98"/>
      <c r="M372" s="98"/>
      <c r="N372" s="98"/>
      <c r="O372" s="98"/>
      <c r="P372" s="100"/>
    </row>
    <row r="373" spans="2:16" x14ac:dyDescent="0.3">
      <c r="B373" s="108">
        <v>367</v>
      </c>
      <c r="C373" s="104"/>
      <c r="D373" s="105"/>
      <c r="E373" s="105"/>
      <c r="F373" s="105"/>
      <c r="G373" s="105"/>
      <c r="H373" s="194"/>
      <c r="I373" s="195"/>
      <c r="J373" s="195"/>
      <c r="K373" s="97"/>
      <c r="L373" s="98"/>
      <c r="M373" s="98"/>
      <c r="N373" s="98"/>
      <c r="O373" s="98"/>
      <c r="P373" s="100"/>
    </row>
    <row r="374" spans="2:16" x14ac:dyDescent="0.3">
      <c r="B374" s="108">
        <v>368</v>
      </c>
      <c r="C374" s="104"/>
      <c r="D374" s="105"/>
      <c r="E374" s="105"/>
      <c r="F374" s="105"/>
      <c r="G374" s="105"/>
      <c r="H374" s="194"/>
      <c r="I374" s="195"/>
      <c r="J374" s="195"/>
      <c r="K374" s="97"/>
      <c r="L374" s="98"/>
      <c r="M374" s="98"/>
      <c r="N374" s="98"/>
      <c r="O374" s="98"/>
      <c r="P374" s="100"/>
    </row>
    <row r="375" spans="2:16" x14ac:dyDescent="0.3">
      <c r="B375" s="108">
        <v>369</v>
      </c>
      <c r="C375" s="104"/>
      <c r="D375" s="105"/>
      <c r="E375" s="105"/>
      <c r="F375" s="105"/>
      <c r="G375" s="105"/>
      <c r="H375" s="194"/>
      <c r="I375" s="195"/>
      <c r="J375" s="195"/>
      <c r="K375" s="97"/>
      <c r="L375" s="98"/>
      <c r="M375" s="98"/>
      <c r="N375" s="98"/>
      <c r="O375" s="98"/>
      <c r="P375" s="100"/>
    </row>
    <row r="376" spans="2:16" x14ac:dyDescent="0.3">
      <c r="B376" s="108">
        <v>370</v>
      </c>
      <c r="C376" s="104"/>
      <c r="D376" s="105"/>
      <c r="E376" s="105"/>
      <c r="F376" s="105"/>
      <c r="G376" s="105"/>
      <c r="H376" s="194"/>
      <c r="I376" s="195"/>
      <c r="J376" s="195"/>
      <c r="K376" s="97"/>
      <c r="L376" s="98"/>
      <c r="M376" s="98"/>
      <c r="N376" s="98"/>
      <c r="O376" s="98"/>
      <c r="P376" s="100"/>
    </row>
    <row r="377" spans="2:16" x14ac:dyDescent="0.3">
      <c r="B377" s="108">
        <v>371</v>
      </c>
      <c r="C377" s="104"/>
      <c r="D377" s="105"/>
      <c r="E377" s="105"/>
      <c r="F377" s="105"/>
      <c r="G377" s="105"/>
      <c r="H377" s="194"/>
      <c r="I377" s="195"/>
      <c r="J377" s="195"/>
      <c r="K377" s="97"/>
      <c r="L377" s="98"/>
      <c r="M377" s="98"/>
      <c r="N377" s="98"/>
      <c r="O377" s="98"/>
      <c r="P377" s="100"/>
    </row>
    <row r="378" spans="2:16" x14ac:dyDescent="0.3">
      <c r="B378" s="108">
        <v>372</v>
      </c>
      <c r="C378" s="104"/>
      <c r="D378" s="105"/>
      <c r="E378" s="105"/>
      <c r="F378" s="105"/>
      <c r="G378" s="105"/>
      <c r="H378" s="194"/>
      <c r="I378" s="195"/>
      <c r="J378" s="195"/>
      <c r="K378" s="97"/>
      <c r="L378" s="98"/>
      <c r="M378" s="98"/>
      <c r="N378" s="98"/>
      <c r="O378" s="98"/>
      <c r="P378" s="100"/>
    </row>
    <row r="379" spans="2:16" x14ac:dyDescent="0.3">
      <c r="B379" s="108">
        <v>373</v>
      </c>
      <c r="C379" s="104"/>
      <c r="D379" s="105"/>
      <c r="E379" s="105"/>
      <c r="F379" s="105"/>
      <c r="G379" s="105"/>
      <c r="H379" s="194"/>
      <c r="I379" s="195"/>
      <c r="J379" s="195"/>
      <c r="K379" s="97"/>
      <c r="L379" s="98"/>
      <c r="M379" s="98"/>
      <c r="N379" s="98"/>
      <c r="O379" s="98"/>
      <c r="P379" s="100"/>
    </row>
    <row r="380" spans="2:16" x14ac:dyDescent="0.3">
      <c r="B380" s="108">
        <v>374</v>
      </c>
      <c r="C380" s="104"/>
      <c r="D380" s="105"/>
      <c r="E380" s="105"/>
      <c r="F380" s="105"/>
      <c r="G380" s="105"/>
      <c r="H380" s="194"/>
      <c r="I380" s="195"/>
      <c r="J380" s="195"/>
      <c r="K380" s="97"/>
      <c r="L380" s="98"/>
      <c r="M380" s="98"/>
      <c r="N380" s="98"/>
      <c r="O380" s="98"/>
      <c r="P380" s="100"/>
    </row>
    <row r="381" spans="2:16" x14ac:dyDescent="0.3">
      <c r="B381" s="108">
        <v>375</v>
      </c>
      <c r="C381" s="104"/>
      <c r="D381" s="105"/>
      <c r="E381" s="105"/>
      <c r="F381" s="105"/>
      <c r="G381" s="105"/>
      <c r="H381" s="194"/>
      <c r="I381" s="195"/>
      <c r="J381" s="195"/>
      <c r="K381" s="97"/>
      <c r="L381" s="98"/>
      <c r="M381" s="98"/>
      <c r="N381" s="98"/>
      <c r="O381" s="98"/>
      <c r="P381" s="100"/>
    </row>
    <row r="382" spans="2:16" x14ac:dyDescent="0.3">
      <c r="B382" s="108">
        <v>376</v>
      </c>
      <c r="C382" s="104"/>
      <c r="D382" s="105"/>
      <c r="E382" s="105"/>
      <c r="F382" s="105"/>
      <c r="G382" s="105"/>
      <c r="H382" s="194"/>
      <c r="I382" s="195"/>
      <c r="J382" s="195"/>
      <c r="K382" s="97"/>
      <c r="L382" s="98"/>
      <c r="M382" s="98"/>
      <c r="N382" s="98"/>
      <c r="O382" s="98"/>
      <c r="P382" s="100"/>
    </row>
    <row r="383" spans="2:16" x14ac:dyDescent="0.3">
      <c r="B383" s="108">
        <v>377</v>
      </c>
      <c r="C383" s="104"/>
      <c r="D383" s="105"/>
      <c r="E383" s="105"/>
      <c r="F383" s="105"/>
      <c r="G383" s="105"/>
      <c r="H383" s="194"/>
      <c r="I383" s="195"/>
      <c r="J383" s="195"/>
      <c r="K383" s="97"/>
      <c r="L383" s="98"/>
      <c r="M383" s="98"/>
      <c r="N383" s="98"/>
      <c r="O383" s="98"/>
      <c r="P383" s="100"/>
    </row>
    <row r="384" spans="2:16" x14ac:dyDescent="0.3">
      <c r="B384" s="108">
        <v>378</v>
      </c>
      <c r="C384" s="104"/>
      <c r="D384" s="105"/>
      <c r="E384" s="105"/>
      <c r="F384" s="105"/>
      <c r="G384" s="105"/>
      <c r="H384" s="194"/>
      <c r="I384" s="195"/>
      <c r="J384" s="195"/>
      <c r="K384" s="97"/>
      <c r="L384" s="98"/>
      <c r="M384" s="98"/>
      <c r="N384" s="98"/>
      <c r="O384" s="98"/>
      <c r="P384" s="100"/>
    </row>
    <row r="385" spans="2:16" x14ac:dyDescent="0.3">
      <c r="B385" s="108">
        <v>379</v>
      </c>
      <c r="C385" s="104"/>
      <c r="D385" s="105"/>
      <c r="E385" s="105"/>
      <c r="F385" s="105"/>
      <c r="G385" s="105"/>
      <c r="H385" s="194"/>
      <c r="I385" s="195"/>
      <c r="J385" s="195"/>
      <c r="K385" s="97"/>
      <c r="L385" s="98"/>
      <c r="M385" s="98"/>
      <c r="N385" s="98"/>
      <c r="O385" s="98"/>
      <c r="P385" s="100"/>
    </row>
    <row r="386" spans="2:16" x14ac:dyDescent="0.3">
      <c r="B386" s="108">
        <v>380</v>
      </c>
      <c r="C386" s="104"/>
      <c r="D386" s="105"/>
      <c r="E386" s="105"/>
      <c r="F386" s="105"/>
      <c r="G386" s="105"/>
      <c r="H386" s="194"/>
      <c r="I386" s="195"/>
      <c r="J386" s="195"/>
      <c r="K386" s="97"/>
      <c r="L386" s="98"/>
      <c r="M386" s="98"/>
      <c r="N386" s="98"/>
      <c r="O386" s="98"/>
      <c r="P386" s="100"/>
    </row>
    <row r="387" spans="2:16" x14ac:dyDescent="0.3">
      <c r="B387" s="108">
        <v>381</v>
      </c>
      <c r="C387" s="104"/>
      <c r="D387" s="105"/>
      <c r="E387" s="105"/>
      <c r="F387" s="105"/>
      <c r="G387" s="105"/>
      <c r="H387" s="194"/>
      <c r="I387" s="195"/>
      <c r="J387" s="195"/>
      <c r="K387" s="97"/>
      <c r="L387" s="98"/>
      <c r="M387" s="98"/>
      <c r="N387" s="98"/>
      <c r="O387" s="98"/>
      <c r="P387" s="100"/>
    </row>
    <row r="388" spans="2:16" x14ac:dyDescent="0.3">
      <c r="B388" s="108">
        <v>382</v>
      </c>
      <c r="C388" s="104"/>
      <c r="D388" s="105"/>
      <c r="E388" s="105"/>
      <c r="F388" s="105"/>
      <c r="G388" s="105"/>
      <c r="H388" s="194"/>
      <c r="I388" s="195"/>
      <c r="J388" s="195"/>
      <c r="K388" s="97"/>
      <c r="L388" s="98"/>
      <c r="M388" s="98"/>
      <c r="N388" s="98"/>
      <c r="O388" s="98"/>
      <c r="P388" s="100"/>
    </row>
    <row r="389" spans="2:16" x14ac:dyDescent="0.3">
      <c r="B389" s="108">
        <v>383</v>
      </c>
      <c r="C389" s="104"/>
      <c r="D389" s="105"/>
      <c r="E389" s="105"/>
      <c r="F389" s="105"/>
      <c r="G389" s="105"/>
      <c r="H389" s="194"/>
      <c r="I389" s="195"/>
      <c r="J389" s="195"/>
      <c r="K389" s="97"/>
      <c r="L389" s="98"/>
      <c r="M389" s="98"/>
      <c r="N389" s="98"/>
      <c r="O389" s="98"/>
      <c r="P389" s="100"/>
    </row>
    <row r="390" spans="2:16" x14ac:dyDescent="0.3">
      <c r="B390" s="108">
        <v>384</v>
      </c>
      <c r="C390" s="104"/>
      <c r="D390" s="105"/>
      <c r="E390" s="105"/>
      <c r="F390" s="105"/>
      <c r="G390" s="105"/>
      <c r="H390" s="194"/>
      <c r="I390" s="195"/>
      <c r="J390" s="195"/>
      <c r="K390" s="97"/>
      <c r="L390" s="98"/>
      <c r="M390" s="98"/>
      <c r="N390" s="98"/>
      <c r="O390" s="98"/>
      <c r="P390" s="100"/>
    </row>
    <row r="391" spans="2:16" x14ac:dyDescent="0.3">
      <c r="B391" s="108">
        <v>385</v>
      </c>
      <c r="C391" s="104"/>
      <c r="D391" s="105"/>
      <c r="E391" s="105"/>
      <c r="F391" s="105"/>
      <c r="G391" s="105"/>
      <c r="H391" s="194"/>
      <c r="I391" s="195"/>
      <c r="J391" s="195"/>
      <c r="K391" s="97"/>
      <c r="L391" s="98"/>
      <c r="M391" s="98"/>
      <c r="N391" s="98"/>
      <c r="O391" s="98"/>
      <c r="P391" s="100"/>
    </row>
    <row r="392" spans="2:16" x14ac:dyDescent="0.3">
      <c r="B392" s="108">
        <v>386</v>
      </c>
      <c r="C392" s="104"/>
      <c r="D392" s="105"/>
      <c r="E392" s="105"/>
      <c r="F392" s="105"/>
      <c r="G392" s="105"/>
      <c r="H392" s="194"/>
      <c r="I392" s="195"/>
      <c r="J392" s="195"/>
      <c r="K392" s="97"/>
      <c r="L392" s="98"/>
      <c r="M392" s="98"/>
      <c r="N392" s="98"/>
      <c r="O392" s="98"/>
      <c r="P392" s="100"/>
    </row>
    <row r="393" spans="2:16" x14ac:dyDescent="0.3">
      <c r="B393" s="108">
        <v>387</v>
      </c>
      <c r="C393" s="104"/>
      <c r="D393" s="105"/>
      <c r="E393" s="105"/>
      <c r="F393" s="105"/>
      <c r="G393" s="105"/>
      <c r="H393" s="194"/>
      <c r="I393" s="195"/>
      <c r="J393" s="195"/>
      <c r="K393" s="97"/>
      <c r="L393" s="98"/>
      <c r="M393" s="98"/>
      <c r="N393" s="98"/>
      <c r="O393" s="98"/>
      <c r="P393" s="100"/>
    </row>
    <row r="394" spans="2:16" x14ac:dyDescent="0.3">
      <c r="B394" s="108">
        <v>388</v>
      </c>
      <c r="C394" s="104"/>
      <c r="D394" s="105"/>
      <c r="E394" s="105"/>
      <c r="F394" s="105"/>
      <c r="G394" s="105"/>
      <c r="H394" s="194"/>
      <c r="I394" s="195"/>
      <c r="J394" s="195"/>
      <c r="K394" s="97"/>
      <c r="L394" s="98"/>
      <c r="M394" s="98"/>
      <c r="N394" s="98"/>
      <c r="O394" s="98"/>
      <c r="P394" s="100"/>
    </row>
    <row r="395" spans="2:16" x14ac:dyDescent="0.3">
      <c r="B395" s="108">
        <v>389</v>
      </c>
      <c r="C395" s="104"/>
      <c r="D395" s="105"/>
      <c r="E395" s="105"/>
      <c r="F395" s="105"/>
      <c r="G395" s="105"/>
      <c r="H395" s="194"/>
      <c r="I395" s="195"/>
      <c r="J395" s="195"/>
      <c r="K395" s="97"/>
      <c r="L395" s="98"/>
      <c r="M395" s="98"/>
      <c r="N395" s="98"/>
      <c r="O395" s="98"/>
      <c r="P395" s="100"/>
    </row>
    <row r="396" spans="2:16" x14ac:dyDescent="0.3">
      <c r="B396" s="108">
        <v>390</v>
      </c>
      <c r="C396" s="104"/>
      <c r="D396" s="105"/>
      <c r="E396" s="105"/>
      <c r="F396" s="105"/>
      <c r="G396" s="105"/>
      <c r="H396" s="194"/>
      <c r="I396" s="195"/>
      <c r="J396" s="195"/>
      <c r="K396" s="97"/>
      <c r="L396" s="98"/>
      <c r="M396" s="98"/>
      <c r="N396" s="98"/>
      <c r="O396" s="98"/>
      <c r="P396" s="100"/>
    </row>
    <row r="397" spans="2:16" x14ac:dyDescent="0.3">
      <c r="B397" s="108">
        <v>391</v>
      </c>
      <c r="C397" s="104"/>
      <c r="D397" s="105"/>
      <c r="E397" s="105"/>
      <c r="F397" s="105"/>
      <c r="G397" s="105"/>
      <c r="H397" s="194"/>
      <c r="I397" s="195"/>
      <c r="J397" s="195"/>
      <c r="K397" s="97"/>
      <c r="L397" s="98"/>
      <c r="M397" s="98"/>
      <c r="N397" s="98"/>
      <c r="O397" s="98"/>
      <c r="P397" s="100"/>
    </row>
    <row r="398" spans="2:16" x14ac:dyDescent="0.3">
      <c r="B398" s="108">
        <v>392</v>
      </c>
      <c r="C398" s="104"/>
      <c r="D398" s="105"/>
      <c r="E398" s="105"/>
      <c r="F398" s="105"/>
      <c r="G398" s="105"/>
      <c r="H398" s="194"/>
      <c r="I398" s="195"/>
      <c r="J398" s="195"/>
      <c r="K398" s="97"/>
      <c r="L398" s="98"/>
      <c r="M398" s="98"/>
      <c r="N398" s="98"/>
      <c r="O398" s="98"/>
      <c r="P398" s="100"/>
    </row>
    <row r="399" spans="2:16" x14ac:dyDescent="0.3">
      <c r="B399" s="108">
        <v>393</v>
      </c>
      <c r="C399" s="104"/>
      <c r="D399" s="105"/>
      <c r="E399" s="105"/>
      <c r="F399" s="105"/>
      <c r="G399" s="105"/>
      <c r="H399" s="194"/>
      <c r="I399" s="195"/>
      <c r="J399" s="195"/>
      <c r="K399" s="97"/>
      <c r="L399" s="98"/>
      <c r="M399" s="98"/>
      <c r="N399" s="98"/>
      <c r="O399" s="98"/>
      <c r="P399" s="100"/>
    </row>
    <row r="400" spans="2:16" x14ac:dyDescent="0.3">
      <c r="B400" s="108">
        <v>394</v>
      </c>
      <c r="C400" s="104"/>
      <c r="D400" s="105"/>
      <c r="E400" s="105"/>
      <c r="F400" s="105"/>
      <c r="G400" s="105"/>
      <c r="H400" s="194"/>
      <c r="I400" s="195"/>
      <c r="J400" s="195"/>
      <c r="K400" s="97"/>
      <c r="L400" s="98"/>
      <c r="M400" s="98"/>
      <c r="N400" s="98"/>
      <c r="O400" s="98"/>
      <c r="P400" s="100"/>
    </row>
    <row r="401" spans="2:16" x14ac:dyDescent="0.3">
      <c r="B401" s="108">
        <v>395</v>
      </c>
      <c r="C401" s="104"/>
      <c r="D401" s="105"/>
      <c r="E401" s="105"/>
      <c r="F401" s="105"/>
      <c r="G401" s="105"/>
      <c r="H401" s="194"/>
      <c r="I401" s="195"/>
      <c r="J401" s="195"/>
      <c r="K401" s="97"/>
      <c r="L401" s="98"/>
      <c r="M401" s="98"/>
      <c r="N401" s="98"/>
      <c r="O401" s="98"/>
      <c r="P401" s="100"/>
    </row>
    <row r="402" spans="2:16" x14ac:dyDescent="0.3">
      <c r="B402" s="108">
        <v>396</v>
      </c>
      <c r="C402" s="104"/>
      <c r="D402" s="105"/>
      <c r="E402" s="105"/>
      <c r="F402" s="105"/>
      <c r="G402" s="105"/>
      <c r="H402" s="194"/>
      <c r="I402" s="195"/>
      <c r="J402" s="195"/>
      <c r="K402" s="97"/>
      <c r="L402" s="98"/>
      <c r="M402" s="98"/>
      <c r="N402" s="98"/>
      <c r="O402" s="98"/>
      <c r="P402" s="100"/>
    </row>
    <row r="403" spans="2:16" x14ac:dyDescent="0.3">
      <c r="B403" s="108">
        <v>397</v>
      </c>
      <c r="C403" s="104"/>
      <c r="D403" s="105"/>
      <c r="E403" s="105"/>
      <c r="F403" s="105"/>
      <c r="G403" s="105"/>
      <c r="H403" s="194"/>
      <c r="I403" s="195"/>
      <c r="J403" s="195"/>
      <c r="K403" s="97"/>
      <c r="L403" s="98"/>
      <c r="M403" s="98"/>
      <c r="N403" s="98"/>
      <c r="O403" s="98"/>
      <c r="P403" s="100"/>
    </row>
    <row r="404" spans="2:16" x14ac:dyDescent="0.3">
      <c r="B404" s="108">
        <v>398</v>
      </c>
      <c r="C404" s="104"/>
      <c r="D404" s="105"/>
      <c r="E404" s="105"/>
      <c r="F404" s="105"/>
      <c r="G404" s="105"/>
      <c r="H404" s="194"/>
      <c r="I404" s="195"/>
      <c r="J404" s="195"/>
      <c r="K404" s="97"/>
      <c r="L404" s="98"/>
      <c r="M404" s="98"/>
      <c r="N404" s="98"/>
      <c r="O404" s="98"/>
      <c r="P404" s="100"/>
    </row>
    <row r="405" spans="2:16" x14ac:dyDescent="0.3">
      <c r="B405" s="108">
        <v>399</v>
      </c>
      <c r="C405" s="104"/>
      <c r="D405" s="105"/>
      <c r="E405" s="105"/>
      <c r="F405" s="105"/>
      <c r="G405" s="105"/>
      <c r="H405" s="194"/>
      <c r="I405" s="195"/>
      <c r="J405" s="195"/>
      <c r="K405" s="97"/>
      <c r="L405" s="98"/>
      <c r="M405" s="98"/>
      <c r="N405" s="98"/>
      <c r="O405" s="98"/>
      <c r="P405" s="100"/>
    </row>
    <row r="406" spans="2:16" x14ac:dyDescent="0.3">
      <c r="B406" s="108">
        <v>400</v>
      </c>
      <c r="C406" s="104"/>
      <c r="D406" s="105"/>
      <c r="E406" s="105"/>
      <c r="F406" s="105"/>
      <c r="G406" s="105"/>
      <c r="H406" s="194"/>
      <c r="I406" s="195"/>
      <c r="J406" s="195"/>
      <c r="K406" s="97"/>
      <c r="L406" s="98"/>
      <c r="M406" s="98"/>
      <c r="N406" s="98"/>
      <c r="O406" s="98"/>
      <c r="P406" s="100"/>
    </row>
    <row r="407" spans="2:16" x14ac:dyDescent="0.3">
      <c r="B407" s="108">
        <v>401</v>
      </c>
      <c r="C407" s="104"/>
      <c r="D407" s="105"/>
      <c r="E407" s="105"/>
      <c r="F407" s="105"/>
      <c r="G407" s="105"/>
      <c r="H407" s="194"/>
      <c r="I407" s="195"/>
      <c r="J407" s="195"/>
      <c r="K407" s="97"/>
      <c r="L407" s="98"/>
      <c r="M407" s="98"/>
      <c r="N407" s="98"/>
      <c r="O407" s="98"/>
      <c r="P407" s="100"/>
    </row>
    <row r="408" spans="2:16" x14ac:dyDescent="0.3">
      <c r="B408" s="108">
        <v>402</v>
      </c>
      <c r="C408" s="104"/>
      <c r="D408" s="105"/>
      <c r="E408" s="105"/>
      <c r="F408" s="105"/>
      <c r="G408" s="105"/>
      <c r="H408" s="194"/>
      <c r="I408" s="195"/>
      <c r="J408" s="195"/>
      <c r="K408" s="97"/>
      <c r="L408" s="98"/>
      <c r="M408" s="98"/>
      <c r="N408" s="98"/>
      <c r="O408" s="98"/>
      <c r="P408" s="100"/>
    </row>
    <row r="409" spans="2:16" x14ac:dyDescent="0.3">
      <c r="B409" s="108">
        <v>403</v>
      </c>
      <c r="C409" s="104"/>
      <c r="D409" s="105"/>
      <c r="E409" s="105"/>
      <c r="F409" s="105"/>
      <c r="G409" s="105"/>
      <c r="H409" s="194"/>
      <c r="I409" s="195"/>
      <c r="J409" s="195"/>
      <c r="K409" s="97"/>
      <c r="L409" s="98"/>
      <c r="M409" s="98"/>
      <c r="N409" s="98"/>
      <c r="O409" s="98"/>
      <c r="P409" s="100"/>
    </row>
    <row r="410" spans="2:16" x14ac:dyDescent="0.3">
      <c r="B410" s="108">
        <v>404</v>
      </c>
      <c r="C410" s="104"/>
      <c r="D410" s="105"/>
      <c r="E410" s="105"/>
      <c r="F410" s="105"/>
      <c r="G410" s="105"/>
      <c r="H410" s="194"/>
      <c r="I410" s="195"/>
      <c r="J410" s="195"/>
      <c r="K410" s="97"/>
      <c r="L410" s="98"/>
      <c r="M410" s="98"/>
      <c r="N410" s="98"/>
      <c r="O410" s="98"/>
      <c r="P410" s="100"/>
    </row>
    <row r="411" spans="2:16" x14ac:dyDescent="0.3">
      <c r="B411" s="108">
        <v>405</v>
      </c>
      <c r="C411" s="104"/>
      <c r="D411" s="105"/>
      <c r="E411" s="105"/>
      <c r="F411" s="105"/>
      <c r="G411" s="105"/>
      <c r="H411" s="194"/>
      <c r="I411" s="195"/>
      <c r="J411" s="195"/>
      <c r="K411" s="97"/>
      <c r="L411" s="98"/>
      <c r="M411" s="98"/>
      <c r="N411" s="98"/>
      <c r="O411" s="98"/>
      <c r="P411" s="100"/>
    </row>
    <row r="412" spans="2:16" x14ac:dyDescent="0.3">
      <c r="B412" s="108">
        <v>406</v>
      </c>
      <c r="C412" s="104"/>
      <c r="D412" s="105"/>
      <c r="E412" s="105"/>
      <c r="F412" s="105"/>
      <c r="G412" s="105"/>
      <c r="H412" s="194"/>
      <c r="I412" s="195"/>
      <c r="J412" s="195"/>
      <c r="K412" s="97"/>
      <c r="L412" s="98"/>
      <c r="M412" s="98"/>
      <c r="N412" s="98"/>
      <c r="O412" s="98"/>
      <c r="P412" s="100"/>
    </row>
    <row r="413" spans="2:16" x14ac:dyDescent="0.3">
      <c r="B413" s="108">
        <v>407</v>
      </c>
      <c r="C413" s="104"/>
      <c r="D413" s="105"/>
      <c r="E413" s="105"/>
      <c r="F413" s="105"/>
      <c r="G413" s="105"/>
      <c r="H413" s="194"/>
      <c r="I413" s="195"/>
      <c r="J413" s="195"/>
      <c r="K413" s="97"/>
      <c r="L413" s="98"/>
      <c r="M413" s="98"/>
      <c r="N413" s="98"/>
      <c r="O413" s="98"/>
      <c r="P413" s="100"/>
    </row>
    <row r="414" spans="2:16" x14ac:dyDescent="0.3">
      <c r="B414" s="108">
        <v>408</v>
      </c>
      <c r="C414" s="104"/>
      <c r="D414" s="105"/>
      <c r="E414" s="105"/>
      <c r="F414" s="105"/>
      <c r="G414" s="105"/>
      <c r="H414" s="194"/>
      <c r="I414" s="195"/>
      <c r="J414" s="195"/>
      <c r="K414" s="97"/>
      <c r="L414" s="98"/>
      <c r="M414" s="98"/>
      <c r="N414" s="98"/>
      <c r="O414" s="98"/>
      <c r="P414" s="100"/>
    </row>
    <row r="415" spans="2:16" x14ac:dyDescent="0.3">
      <c r="B415" s="108">
        <v>409</v>
      </c>
      <c r="C415" s="104"/>
      <c r="D415" s="105"/>
      <c r="E415" s="105"/>
      <c r="F415" s="105"/>
      <c r="G415" s="105"/>
      <c r="H415" s="194"/>
      <c r="I415" s="195"/>
      <c r="J415" s="195"/>
      <c r="K415" s="97"/>
      <c r="L415" s="98"/>
      <c r="M415" s="98"/>
      <c r="N415" s="98"/>
      <c r="O415" s="98"/>
      <c r="P415" s="100"/>
    </row>
    <row r="416" spans="2:16" x14ac:dyDescent="0.3">
      <c r="B416" s="108">
        <v>410</v>
      </c>
      <c r="C416" s="104"/>
      <c r="D416" s="105"/>
      <c r="E416" s="105"/>
      <c r="F416" s="105"/>
      <c r="G416" s="105"/>
      <c r="H416" s="194"/>
      <c r="I416" s="195"/>
      <c r="J416" s="195"/>
      <c r="K416" s="97"/>
      <c r="L416" s="98"/>
      <c r="M416" s="98"/>
      <c r="N416" s="98"/>
      <c r="O416" s="98"/>
      <c r="P416" s="100"/>
    </row>
    <row r="417" spans="2:16" x14ac:dyDescent="0.3">
      <c r="B417" s="108">
        <v>411</v>
      </c>
      <c r="C417" s="104"/>
      <c r="D417" s="105"/>
      <c r="E417" s="105"/>
      <c r="F417" s="105"/>
      <c r="G417" s="105"/>
      <c r="H417" s="194"/>
      <c r="I417" s="195"/>
      <c r="J417" s="195"/>
      <c r="K417" s="97"/>
      <c r="L417" s="98"/>
      <c r="M417" s="98"/>
      <c r="N417" s="98"/>
      <c r="O417" s="98"/>
      <c r="P417" s="100"/>
    </row>
    <row r="418" spans="2:16" x14ac:dyDescent="0.3">
      <c r="B418" s="108">
        <v>412</v>
      </c>
      <c r="C418" s="104"/>
      <c r="D418" s="105"/>
      <c r="E418" s="105"/>
      <c r="F418" s="105"/>
      <c r="G418" s="105"/>
      <c r="H418" s="194"/>
      <c r="I418" s="195"/>
      <c r="J418" s="195"/>
      <c r="K418" s="97"/>
      <c r="L418" s="98"/>
      <c r="M418" s="98"/>
      <c r="N418" s="98"/>
      <c r="O418" s="98"/>
      <c r="P418" s="100"/>
    </row>
    <row r="419" spans="2:16" x14ac:dyDescent="0.3">
      <c r="B419" s="108">
        <v>413</v>
      </c>
      <c r="C419" s="104"/>
      <c r="D419" s="105"/>
      <c r="E419" s="105"/>
      <c r="F419" s="105"/>
      <c r="G419" s="105"/>
      <c r="H419" s="194"/>
      <c r="I419" s="195"/>
      <c r="J419" s="195"/>
      <c r="K419" s="97"/>
      <c r="L419" s="98"/>
      <c r="M419" s="98"/>
      <c r="N419" s="98"/>
      <c r="O419" s="98"/>
      <c r="P419" s="100"/>
    </row>
    <row r="420" spans="2:16" x14ac:dyDescent="0.3">
      <c r="B420" s="108">
        <v>414</v>
      </c>
      <c r="C420" s="104"/>
      <c r="D420" s="105"/>
      <c r="E420" s="105"/>
      <c r="F420" s="105"/>
      <c r="G420" s="105"/>
      <c r="H420" s="194"/>
      <c r="I420" s="195"/>
      <c r="J420" s="195"/>
      <c r="K420" s="97"/>
      <c r="L420" s="98"/>
      <c r="M420" s="98"/>
      <c r="N420" s="98"/>
      <c r="O420" s="98"/>
      <c r="P420" s="100"/>
    </row>
    <row r="421" spans="2:16" x14ac:dyDescent="0.3">
      <c r="B421" s="108">
        <v>415</v>
      </c>
      <c r="C421" s="104"/>
      <c r="D421" s="105"/>
      <c r="E421" s="105"/>
      <c r="F421" s="105"/>
      <c r="G421" s="105"/>
      <c r="H421" s="194"/>
      <c r="I421" s="195"/>
      <c r="J421" s="195"/>
      <c r="K421" s="97"/>
      <c r="L421" s="98"/>
      <c r="M421" s="98"/>
      <c r="N421" s="98"/>
      <c r="O421" s="98"/>
      <c r="P421" s="100"/>
    </row>
    <row r="422" spans="2:16" x14ac:dyDescent="0.3">
      <c r="B422" s="108">
        <v>416</v>
      </c>
      <c r="C422" s="104"/>
      <c r="D422" s="105"/>
      <c r="E422" s="105"/>
      <c r="F422" s="105"/>
      <c r="G422" s="105"/>
      <c r="H422" s="194"/>
      <c r="I422" s="195"/>
      <c r="J422" s="195"/>
      <c r="K422" s="97"/>
      <c r="L422" s="98"/>
      <c r="M422" s="98"/>
      <c r="N422" s="98"/>
      <c r="O422" s="98"/>
      <c r="P422" s="100"/>
    </row>
    <row r="423" spans="2:16" x14ac:dyDescent="0.3">
      <c r="B423" s="108">
        <v>417</v>
      </c>
      <c r="C423" s="104"/>
      <c r="D423" s="105"/>
      <c r="E423" s="105"/>
      <c r="F423" s="105"/>
      <c r="G423" s="105"/>
      <c r="H423" s="194"/>
      <c r="I423" s="195"/>
      <c r="J423" s="195"/>
      <c r="K423" s="97"/>
      <c r="L423" s="98"/>
      <c r="M423" s="98"/>
      <c r="N423" s="98"/>
      <c r="O423" s="98"/>
      <c r="P423" s="100"/>
    </row>
    <row r="424" spans="2:16" x14ac:dyDescent="0.3">
      <c r="B424" s="108">
        <v>418</v>
      </c>
      <c r="C424" s="104"/>
      <c r="D424" s="105"/>
      <c r="E424" s="105"/>
      <c r="F424" s="105"/>
      <c r="G424" s="105"/>
      <c r="H424" s="194"/>
      <c r="I424" s="195"/>
      <c r="J424" s="195"/>
      <c r="K424" s="97"/>
      <c r="L424" s="98"/>
      <c r="M424" s="98"/>
      <c r="N424" s="98"/>
      <c r="O424" s="98"/>
      <c r="P424" s="100"/>
    </row>
    <row r="425" spans="2:16" x14ac:dyDescent="0.3">
      <c r="B425" s="108">
        <v>419</v>
      </c>
      <c r="C425" s="104"/>
      <c r="D425" s="105"/>
      <c r="E425" s="105"/>
      <c r="F425" s="105"/>
      <c r="G425" s="105"/>
      <c r="H425" s="194"/>
      <c r="I425" s="195"/>
      <c r="J425" s="195"/>
      <c r="K425" s="97"/>
      <c r="L425" s="98"/>
      <c r="M425" s="98"/>
      <c r="N425" s="98"/>
      <c r="O425" s="98"/>
      <c r="P425" s="100"/>
    </row>
    <row r="426" spans="2:16" x14ac:dyDescent="0.3">
      <c r="B426" s="108">
        <v>420</v>
      </c>
      <c r="C426" s="104"/>
      <c r="D426" s="105"/>
      <c r="E426" s="105"/>
      <c r="F426" s="105"/>
      <c r="G426" s="105"/>
      <c r="H426" s="194"/>
      <c r="I426" s="195"/>
      <c r="J426" s="195"/>
      <c r="K426" s="97"/>
      <c r="L426" s="98"/>
      <c r="M426" s="98"/>
      <c r="N426" s="98"/>
      <c r="O426" s="98"/>
      <c r="P426" s="100"/>
    </row>
    <row r="427" spans="2:16" x14ac:dyDescent="0.3">
      <c r="B427" s="108">
        <v>421</v>
      </c>
      <c r="C427" s="104"/>
      <c r="D427" s="105"/>
      <c r="E427" s="105"/>
      <c r="F427" s="105"/>
      <c r="G427" s="105"/>
      <c r="H427" s="194"/>
      <c r="I427" s="195"/>
      <c r="J427" s="195"/>
      <c r="K427" s="97"/>
      <c r="L427" s="98"/>
      <c r="M427" s="98"/>
      <c r="N427" s="98"/>
      <c r="O427" s="98"/>
      <c r="P427" s="100"/>
    </row>
    <row r="428" spans="2:16" x14ac:dyDescent="0.3">
      <c r="B428" s="108">
        <v>422</v>
      </c>
      <c r="C428" s="104"/>
      <c r="D428" s="105"/>
      <c r="E428" s="105"/>
      <c r="F428" s="105"/>
      <c r="G428" s="105"/>
      <c r="H428" s="194"/>
      <c r="I428" s="195"/>
      <c r="J428" s="195"/>
      <c r="K428" s="97"/>
      <c r="L428" s="98"/>
      <c r="M428" s="98"/>
      <c r="N428" s="98"/>
      <c r="O428" s="98"/>
      <c r="P428" s="100"/>
    </row>
    <row r="429" spans="2:16" x14ac:dyDescent="0.3">
      <c r="B429" s="108">
        <v>423</v>
      </c>
      <c r="C429" s="104"/>
      <c r="D429" s="105"/>
      <c r="E429" s="105"/>
      <c r="F429" s="105"/>
      <c r="G429" s="105"/>
      <c r="H429" s="194"/>
      <c r="I429" s="195"/>
      <c r="J429" s="195"/>
      <c r="K429" s="97"/>
      <c r="L429" s="98"/>
      <c r="M429" s="98"/>
      <c r="N429" s="98"/>
      <c r="O429" s="98"/>
      <c r="P429" s="100"/>
    </row>
    <row r="430" spans="2:16" x14ac:dyDescent="0.3">
      <c r="B430" s="108">
        <v>424</v>
      </c>
      <c r="C430" s="104"/>
      <c r="D430" s="105"/>
      <c r="E430" s="105"/>
      <c r="F430" s="105"/>
      <c r="G430" s="105"/>
      <c r="H430" s="194"/>
      <c r="I430" s="195"/>
      <c r="J430" s="195"/>
      <c r="K430" s="97"/>
      <c r="L430" s="98"/>
      <c r="M430" s="98"/>
      <c r="N430" s="98"/>
      <c r="O430" s="98"/>
      <c r="P430" s="100"/>
    </row>
    <row r="431" spans="2:16" x14ac:dyDescent="0.3">
      <c r="B431" s="108">
        <v>425</v>
      </c>
      <c r="C431" s="104"/>
      <c r="D431" s="105"/>
      <c r="E431" s="105"/>
      <c r="F431" s="105"/>
      <c r="G431" s="105"/>
      <c r="H431" s="194"/>
      <c r="I431" s="195"/>
      <c r="J431" s="195"/>
      <c r="K431" s="97"/>
      <c r="L431" s="98"/>
      <c r="M431" s="98"/>
      <c r="N431" s="98"/>
      <c r="O431" s="98"/>
      <c r="P431" s="100"/>
    </row>
    <row r="432" spans="2:16" x14ac:dyDescent="0.3">
      <c r="B432" s="108">
        <v>426</v>
      </c>
      <c r="C432" s="104"/>
      <c r="D432" s="105"/>
      <c r="E432" s="105"/>
      <c r="F432" s="105"/>
      <c r="G432" s="105"/>
      <c r="H432" s="194"/>
      <c r="I432" s="195"/>
      <c r="J432" s="195"/>
      <c r="K432" s="97"/>
      <c r="L432" s="98"/>
      <c r="M432" s="98"/>
      <c r="N432" s="98"/>
      <c r="O432" s="98"/>
      <c r="P432" s="100"/>
    </row>
    <row r="433" spans="2:16" x14ac:dyDescent="0.3">
      <c r="B433" s="108">
        <v>427</v>
      </c>
      <c r="C433" s="104"/>
      <c r="D433" s="105"/>
      <c r="E433" s="105"/>
      <c r="F433" s="105"/>
      <c r="G433" s="105"/>
      <c r="H433" s="194"/>
      <c r="I433" s="195"/>
      <c r="J433" s="195"/>
      <c r="K433" s="97"/>
      <c r="L433" s="98"/>
      <c r="M433" s="98"/>
      <c r="N433" s="98"/>
      <c r="O433" s="98"/>
      <c r="P433" s="100"/>
    </row>
    <row r="434" spans="2:16" x14ac:dyDescent="0.3">
      <c r="B434" s="108">
        <v>428</v>
      </c>
      <c r="C434" s="104"/>
      <c r="D434" s="105"/>
      <c r="E434" s="105"/>
      <c r="F434" s="105"/>
      <c r="G434" s="105"/>
      <c r="H434" s="194"/>
      <c r="I434" s="195"/>
      <c r="J434" s="195"/>
      <c r="K434" s="97"/>
      <c r="L434" s="98"/>
      <c r="M434" s="98"/>
      <c r="N434" s="98"/>
      <c r="O434" s="98"/>
      <c r="P434" s="100"/>
    </row>
    <row r="435" spans="2:16" x14ac:dyDescent="0.3">
      <c r="B435" s="108">
        <v>429</v>
      </c>
      <c r="C435" s="104"/>
      <c r="D435" s="105"/>
      <c r="E435" s="105"/>
      <c r="F435" s="105"/>
      <c r="G435" s="105"/>
      <c r="H435" s="194"/>
      <c r="I435" s="195"/>
      <c r="J435" s="195"/>
      <c r="K435" s="97"/>
      <c r="L435" s="98"/>
      <c r="M435" s="98"/>
      <c r="N435" s="98"/>
      <c r="O435" s="98"/>
      <c r="P435" s="100"/>
    </row>
    <row r="436" spans="2:16" x14ac:dyDescent="0.3">
      <c r="B436" s="108">
        <v>430</v>
      </c>
      <c r="C436" s="104"/>
      <c r="D436" s="105"/>
      <c r="E436" s="105"/>
      <c r="F436" s="105"/>
      <c r="G436" s="105"/>
      <c r="H436" s="194"/>
      <c r="I436" s="195"/>
      <c r="J436" s="195"/>
      <c r="K436" s="97"/>
      <c r="L436" s="98"/>
      <c r="M436" s="98"/>
      <c r="N436" s="98"/>
      <c r="O436" s="98"/>
      <c r="P436" s="100"/>
    </row>
    <row r="437" spans="2:16" x14ac:dyDescent="0.3">
      <c r="B437" s="108">
        <v>431</v>
      </c>
      <c r="C437" s="104"/>
      <c r="D437" s="105"/>
      <c r="E437" s="105"/>
      <c r="F437" s="105"/>
      <c r="G437" s="105"/>
      <c r="H437" s="194"/>
      <c r="I437" s="195"/>
      <c r="J437" s="195"/>
      <c r="K437" s="97"/>
      <c r="L437" s="98"/>
      <c r="M437" s="98"/>
      <c r="N437" s="98"/>
      <c r="O437" s="98"/>
      <c r="P437" s="100"/>
    </row>
    <row r="438" spans="2:16" x14ac:dyDescent="0.3">
      <c r="B438" s="108">
        <v>432</v>
      </c>
      <c r="C438" s="104"/>
      <c r="D438" s="105"/>
      <c r="E438" s="105"/>
      <c r="F438" s="105"/>
      <c r="G438" s="105"/>
      <c r="H438" s="194"/>
      <c r="I438" s="195"/>
      <c r="J438" s="195"/>
      <c r="K438" s="97"/>
      <c r="L438" s="98"/>
      <c r="M438" s="98"/>
      <c r="N438" s="98"/>
      <c r="O438" s="98"/>
      <c r="P438" s="100"/>
    </row>
    <row r="439" spans="2:16" x14ac:dyDescent="0.3">
      <c r="B439" s="108">
        <v>433</v>
      </c>
      <c r="C439" s="104"/>
      <c r="D439" s="105"/>
      <c r="E439" s="105"/>
      <c r="F439" s="105"/>
      <c r="G439" s="105"/>
      <c r="H439" s="194"/>
      <c r="I439" s="195"/>
      <c r="J439" s="195"/>
      <c r="K439" s="97"/>
      <c r="L439" s="98"/>
      <c r="M439" s="98"/>
      <c r="N439" s="98"/>
      <c r="O439" s="98"/>
      <c r="P439" s="100"/>
    </row>
    <row r="440" spans="2:16" x14ac:dyDescent="0.3">
      <c r="B440" s="108">
        <v>434</v>
      </c>
      <c r="C440" s="104"/>
      <c r="D440" s="105"/>
      <c r="E440" s="105"/>
      <c r="F440" s="105"/>
      <c r="G440" s="105"/>
      <c r="H440" s="194"/>
      <c r="I440" s="195"/>
      <c r="J440" s="195"/>
      <c r="K440" s="97"/>
      <c r="L440" s="98"/>
      <c r="M440" s="98"/>
      <c r="N440" s="98"/>
      <c r="O440" s="98"/>
      <c r="P440" s="100"/>
    </row>
    <row r="441" spans="2:16" x14ac:dyDescent="0.3">
      <c r="B441" s="108">
        <v>435</v>
      </c>
      <c r="C441" s="104"/>
      <c r="D441" s="105"/>
      <c r="E441" s="105"/>
      <c r="F441" s="105"/>
      <c r="G441" s="105"/>
      <c r="H441" s="194"/>
      <c r="I441" s="195"/>
      <c r="J441" s="195"/>
      <c r="K441" s="97"/>
      <c r="L441" s="98"/>
      <c r="M441" s="98"/>
      <c r="N441" s="98"/>
      <c r="O441" s="98"/>
      <c r="P441" s="100"/>
    </row>
    <row r="442" spans="2:16" x14ac:dyDescent="0.3">
      <c r="B442" s="108">
        <v>436</v>
      </c>
      <c r="C442" s="104"/>
      <c r="D442" s="105"/>
      <c r="E442" s="105"/>
      <c r="F442" s="105"/>
      <c r="G442" s="105"/>
      <c r="H442" s="194"/>
      <c r="I442" s="195"/>
      <c r="J442" s="195"/>
      <c r="K442" s="97"/>
      <c r="L442" s="98"/>
      <c r="M442" s="98"/>
      <c r="N442" s="98"/>
      <c r="O442" s="98"/>
      <c r="P442" s="100"/>
    </row>
    <row r="443" spans="2:16" x14ac:dyDescent="0.3">
      <c r="B443" s="108">
        <v>437</v>
      </c>
      <c r="C443" s="104"/>
      <c r="D443" s="105"/>
      <c r="E443" s="105"/>
      <c r="F443" s="105"/>
      <c r="G443" s="105"/>
      <c r="H443" s="194"/>
      <c r="I443" s="195"/>
      <c r="J443" s="195"/>
      <c r="K443" s="97"/>
      <c r="L443" s="98"/>
      <c r="M443" s="98"/>
      <c r="N443" s="98"/>
      <c r="O443" s="98"/>
      <c r="P443" s="100"/>
    </row>
    <row r="444" spans="2:16" x14ac:dyDescent="0.3">
      <c r="B444" s="108">
        <v>438</v>
      </c>
      <c r="C444" s="104"/>
      <c r="D444" s="105"/>
      <c r="E444" s="105"/>
      <c r="F444" s="105"/>
      <c r="G444" s="105"/>
      <c r="H444" s="194"/>
      <c r="I444" s="195"/>
      <c r="J444" s="195"/>
      <c r="K444" s="97"/>
      <c r="L444" s="98"/>
      <c r="M444" s="98"/>
      <c r="N444" s="98"/>
      <c r="O444" s="98"/>
      <c r="P444" s="100"/>
    </row>
    <row r="445" spans="2:16" x14ac:dyDescent="0.3">
      <c r="B445" s="108">
        <v>439</v>
      </c>
      <c r="C445" s="104"/>
      <c r="D445" s="105"/>
      <c r="E445" s="105"/>
      <c r="F445" s="105"/>
      <c r="G445" s="105"/>
      <c r="H445" s="194"/>
      <c r="I445" s="195"/>
      <c r="J445" s="195"/>
      <c r="K445" s="97"/>
      <c r="L445" s="98"/>
      <c r="M445" s="98"/>
      <c r="N445" s="98"/>
      <c r="O445" s="98"/>
      <c r="P445" s="100"/>
    </row>
    <row r="446" spans="2:16" x14ac:dyDescent="0.3">
      <c r="B446" s="108">
        <v>440</v>
      </c>
      <c r="C446" s="104"/>
      <c r="D446" s="105"/>
      <c r="E446" s="105"/>
      <c r="F446" s="105"/>
      <c r="G446" s="105"/>
      <c r="H446" s="194"/>
      <c r="I446" s="195"/>
      <c r="J446" s="195"/>
      <c r="K446" s="97"/>
      <c r="L446" s="98"/>
      <c r="M446" s="98"/>
      <c r="N446" s="98"/>
      <c r="O446" s="98"/>
      <c r="P446" s="100"/>
    </row>
    <row r="447" spans="2:16" x14ac:dyDescent="0.3">
      <c r="B447" s="108">
        <v>441</v>
      </c>
      <c r="C447" s="104"/>
      <c r="D447" s="105"/>
      <c r="E447" s="105"/>
      <c r="F447" s="105"/>
      <c r="G447" s="105"/>
      <c r="H447" s="194"/>
      <c r="I447" s="195"/>
      <c r="J447" s="195"/>
      <c r="K447" s="97"/>
      <c r="L447" s="98"/>
      <c r="M447" s="98"/>
      <c r="N447" s="98"/>
      <c r="O447" s="98"/>
      <c r="P447" s="100"/>
    </row>
    <row r="448" spans="2:16" x14ac:dyDescent="0.3">
      <c r="B448" s="108">
        <v>442</v>
      </c>
      <c r="C448" s="104"/>
      <c r="D448" s="105"/>
      <c r="E448" s="105"/>
      <c r="F448" s="105"/>
      <c r="G448" s="105"/>
      <c r="H448" s="194"/>
      <c r="I448" s="195"/>
      <c r="J448" s="195"/>
      <c r="K448" s="97"/>
      <c r="L448" s="98"/>
      <c r="M448" s="98"/>
      <c r="N448" s="98"/>
      <c r="O448" s="98"/>
      <c r="P448" s="100"/>
    </row>
    <row r="449" spans="2:16" x14ac:dyDescent="0.3">
      <c r="B449" s="108">
        <v>443</v>
      </c>
      <c r="C449" s="104"/>
      <c r="D449" s="105"/>
      <c r="E449" s="105"/>
      <c r="F449" s="105"/>
      <c r="G449" s="105"/>
      <c r="H449" s="194"/>
      <c r="I449" s="195"/>
      <c r="J449" s="195"/>
      <c r="K449" s="97"/>
      <c r="L449" s="98"/>
      <c r="M449" s="98"/>
      <c r="N449" s="98"/>
      <c r="O449" s="98"/>
      <c r="P449" s="100"/>
    </row>
    <row r="450" spans="2:16" x14ac:dyDescent="0.3">
      <c r="B450" s="108">
        <v>444</v>
      </c>
      <c r="C450" s="104"/>
      <c r="D450" s="105"/>
      <c r="E450" s="105"/>
      <c r="F450" s="105"/>
      <c r="G450" s="105"/>
      <c r="H450" s="194"/>
      <c r="I450" s="195"/>
      <c r="J450" s="195"/>
      <c r="K450" s="97"/>
      <c r="L450" s="98"/>
      <c r="M450" s="98"/>
      <c r="N450" s="98"/>
      <c r="O450" s="98"/>
      <c r="P450" s="100"/>
    </row>
    <row r="451" spans="2:16" x14ac:dyDescent="0.3">
      <c r="B451" s="108">
        <v>445</v>
      </c>
      <c r="C451" s="104"/>
      <c r="D451" s="105"/>
      <c r="E451" s="105"/>
      <c r="F451" s="105"/>
      <c r="G451" s="105"/>
      <c r="H451" s="194"/>
      <c r="I451" s="195"/>
      <c r="J451" s="195"/>
      <c r="K451" s="97"/>
      <c r="L451" s="98"/>
      <c r="M451" s="98"/>
      <c r="N451" s="98"/>
      <c r="O451" s="98"/>
      <c r="P451" s="100"/>
    </row>
    <row r="452" spans="2:16" x14ac:dyDescent="0.3">
      <c r="B452" s="108">
        <v>446</v>
      </c>
      <c r="C452" s="104"/>
      <c r="D452" s="105"/>
      <c r="E452" s="105"/>
      <c r="F452" s="105"/>
      <c r="G452" s="105"/>
      <c r="H452" s="194"/>
      <c r="I452" s="195"/>
      <c r="J452" s="195"/>
      <c r="K452" s="97"/>
      <c r="L452" s="98"/>
      <c r="M452" s="98"/>
      <c r="N452" s="98"/>
      <c r="O452" s="98"/>
      <c r="P452" s="100"/>
    </row>
    <row r="453" spans="2:16" x14ac:dyDescent="0.3">
      <c r="B453" s="108">
        <v>447</v>
      </c>
      <c r="C453" s="104"/>
      <c r="D453" s="105"/>
      <c r="E453" s="105"/>
      <c r="F453" s="105"/>
      <c r="G453" s="105"/>
      <c r="H453" s="194"/>
      <c r="I453" s="195"/>
      <c r="J453" s="195"/>
      <c r="K453" s="97"/>
      <c r="L453" s="98"/>
      <c r="M453" s="98"/>
      <c r="N453" s="98"/>
      <c r="O453" s="98"/>
      <c r="P453" s="100"/>
    </row>
    <row r="454" spans="2:16" x14ac:dyDescent="0.3">
      <c r="B454" s="108">
        <v>448</v>
      </c>
      <c r="C454" s="104"/>
      <c r="D454" s="105"/>
      <c r="E454" s="105"/>
      <c r="F454" s="105"/>
      <c r="G454" s="105"/>
      <c r="H454" s="194"/>
      <c r="I454" s="195"/>
      <c r="J454" s="195"/>
      <c r="K454" s="97"/>
      <c r="L454" s="98"/>
      <c r="M454" s="98"/>
      <c r="N454" s="98"/>
      <c r="O454" s="98"/>
      <c r="P454" s="100"/>
    </row>
    <row r="455" spans="2:16" x14ac:dyDescent="0.3">
      <c r="B455" s="108">
        <v>449</v>
      </c>
      <c r="C455" s="104"/>
      <c r="D455" s="105"/>
      <c r="E455" s="105"/>
      <c r="F455" s="105"/>
      <c r="G455" s="105"/>
      <c r="H455" s="194"/>
      <c r="I455" s="195"/>
      <c r="J455" s="195"/>
      <c r="K455" s="97"/>
      <c r="L455" s="98"/>
      <c r="M455" s="98"/>
      <c r="N455" s="98"/>
      <c r="O455" s="98"/>
      <c r="P455" s="100"/>
    </row>
    <row r="456" spans="2:16" x14ac:dyDescent="0.3">
      <c r="B456" s="108">
        <v>450</v>
      </c>
      <c r="C456" s="104"/>
      <c r="D456" s="105"/>
      <c r="E456" s="105"/>
      <c r="F456" s="105"/>
      <c r="G456" s="105"/>
      <c r="H456" s="194"/>
      <c r="I456" s="195"/>
      <c r="J456" s="195"/>
      <c r="K456" s="97"/>
      <c r="L456" s="98"/>
      <c r="M456" s="98"/>
      <c r="N456" s="98"/>
      <c r="O456" s="98"/>
      <c r="P456" s="100"/>
    </row>
    <row r="457" spans="2:16" x14ac:dyDescent="0.3">
      <c r="B457" s="108">
        <v>451</v>
      </c>
      <c r="C457" s="104"/>
      <c r="D457" s="105"/>
      <c r="E457" s="105"/>
      <c r="F457" s="105"/>
      <c r="G457" s="105"/>
      <c r="H457" s="194"/>
      <c r="I457" s="195"/>
      <c r="J457" s="195"/>
      <c r="K457" s="97"/>
      <c r="L457" s="98"/>
      <c r="M457" s="98"/>
      <c r="N457" s="98"/>
      <c r="O457" s="98"/>
      <c r="P457" s="100"/>
    </row>
    <row r="458" spans="2:16" x14ac:dyDescent="0.3">
      <c r="B458" s="108">
        <v>452</v>
      </c>
      <c r="C458" s="104"/>
      <c r="D458" s="105"/>
      <c r="E458" s="105"/>
      <c r="F458" s="105"/>
      <c r="G458" s="105"/>
      <c r="H458" s="194"/>
      <c r="I458" s="195"/>
      <c r="J458" s="195"/>
      <c r="K458" s="97"/>
      <c r="L458" s="98"/>
      <c r="M458" s="98"/>
      <c r="N458" s="98"/>
      <c r="O458" s="98"/>
      <c r="P458" s="100"/>
    </row>
    <row r="459" spans="2:16" x14ac:dyDescent="0.3">
      <c r="B459" s="108">
        <v>453</v>
      </c>
      <c r="C459" s="104"/>
      <c r="D459" s="105"/>
      <c r="E459" s="105"/>
      <c r="F459" s="105"/>
      <c r="G459" s="105"/>
      <c r="H459" s="194"/>
      <c r="I459" s="195"/>
      <c r="J459" s="195"/>
      <c r="K459" s="97"/>
      <c r="L459" s="98"/>
      <c r="M459" s="98"/>
      <c r="N459" s="98"/>
      <c r="O459" s="98"/>
      <c r="P459" s="100"/>
    </row>
    <row r="460" spans="2:16" x14ac:dyDescent="0.3">
      <c r="B460" s="108">
        <v>454</v>
      </c>
      <c r="C460" s="104"/>
      <c r="D460" s="105"/>
      <c r="E460" s="105"/>
      <c r="F460" s="105"/>
      <c r="G460" s="105"/>
      <c r="H460" s="194"/>
      <c r="I460" s="195"/>
      <c r="J460" s="195"/>
      <c r="K460" s="97"/>
      <c r="L460" s="98"/>
      <c r="M460" s="98"/>
      <c r="N460" s="98"/>
      <c r="O460" s="98"/>
      <c r="P460" s="100"/>
    </row>
    <row r="461" spans="2:16" x14ac:dyDescent="0.3">
      <c r="B461" s="108">
        <v>455</v>
      </c>
      <c r="C461" s="104"/>
      <c r="D461" s="105"/>
      <c r="E461" s="105"/>
      <c r="F461" s="105"/>
      <c r="G461" s="105"/>
      <c r="H461" s="194"/>
      <c r="I461" s="195"/>
      <c r="J461" s="195"/>
      <c r="K461" s="97"/>
      <c r="L461" s="98"/>
      <c r="M461" s="98"/>
      <c r="N461" s="98"/>
      <c r="O461" s="98"/>
      <c r="P461" s="100"/>
    </row>
    <row r="462" spans="2:16" x14ac:dyDescent="0.3">
      <c r="B462" s="108">
        <v>456</v>
      </c>
      <c r="C462" s="104"/>
      <c r="D462" s="105"/>
      <c r="E462" s="105"/>
      <c r="F462" s="105"/>
      <c r="G462" s="105"/>
      <c r="H462" s="194"/>
      <c r="I462" s="195"/>
      <c r="J462" s="195"/>
      <c r="K462" s="97"/>
      <c r="L462" s="98"/>
      <c r="M462" s="98"/>
      <c r="N462" s="98"/>
      <c r="O462" s="98"/>
      <c r="P462" s="100"/>
    </row>
    <row r="463" spans="2:16" x14ac:dyDescent="0.3">
      <c r="B463" s="108">
        <v>457</v>
      </c>
      <c r="C463" s="104"/>
      <c r="D463" s="105"/>
      <c r="E463" s="105"/>
      <c r="F463" s="105"/>
      <c r="G463" s="105"/>
      <c r="H463" s="194"/>
      <c r="I463" s="195"/>
      <c r="J463" s="195"/>
      <c r="K463" s="97"/>
      <c r="L463" s="98"/>
      <c r="M463" s="98"/>
      <c r="N463" s="98"/>
      <c r="O463" s="98"/>
      <c r="P463" s="100"/>
    </row>
    <row r="464" spans="2:16" x14ac:dyDescent="0.3">
      <c r="B464" s="108">
        <v>458</v>
      </c>
      <c r="C464" s="104"/>
      <c r="D464" s="105"/>
      <c r="E464" s="105"/>
      <c r="F464" s="105"/>
      <c r="G464" s="105"/>
      <c r="H464" s="194"/>
      <c r="I464" s="195"/>
      <c r="J464" s="195"/>
      <c r="K464" s="97"/>
      <c r="L464" s="98"/>
      <c r="M464" s="98"/>
      <c r="N464" s="98"/>
      <c r="O464" s="98"/>
      <c r="P464" s="100"/>
    </row>
    <row r="465" spans="2:16" x14ac:dyDescent="0.3">
      <c r="B465" s="108">
        <v>459</v>
      </c>
      <c r="C465" s="104"/>
      <c r="D465" s="105"/>
      <c r="E465" s="105"/>
      <c r="F465" s="105"/>
      <c r="G465" s="105"/>
      <c r="H465" s="194"/>
      <c r="I465" s="195"/>
      <c r="J465" s="195"/>
      <c r="K465" s="97"/>
      <c r="L465" s="98"/>
      <c r="M465" s="98"/>
      <c r="N465" s="98"/>
      <c r="O465" s="98"/>
      <c r="P465" s="100"/>
    </row>
    <row r="466" spans="2:16" x14ac:dyDescent="0.3">
      <c r="B466" s="108">
        <v>460</v>
      </c>
      <c r="C466" s="104"/>
      <c r="D466" s="105"/>
      <c r="E466" s="105"/>
      <c r="F466" s="105"/>
      <c r="G466" s="105"/>
      <c r="H466" s="194"/>
      <c r="I466" s="195"/>
      <c r="J466" s="195"/>
      <c r="K466" s="97"/>
      <c r="L466" s="98"/>
      <c r="M466" s="98"/>
      <c r="N466" s="98"/>
      <c r="O466" s="98"/>
      <c r="P466" s="100"/>
    </row>
    <row r="467" spans="2:16" x14ac:dyDescent="0.3">
      <c r="B467" s="108">
        <v>461</v>
      </c>
      <c r="C467" s="104"/>
      <c r="D467" s="105"/>
      <c r="E467" s="105"/>
      <c r="F467" s="105"/>
      <c r="G467" s="105"/>
      <c r="H467" s="194"/>
      <c r="I467" s="195"/>
      <c r="J467" s="195"/>
      <c r="K467" s="97"/>
      <c r="L467" s="98"/>
      <c r="M467" s="98"/>
      <c r="N467" s="98"/>
      <c r="O467" s="98"/>
      <c r="P467" s="100"/>
    </row>
    <row r="468" spans="2:16" x14ac:dyDescent="0.3">
      <c r="B468" s="108">
        <v>462</v>
      </c>
      <c r="C468" s="104"/>
      <c r="D468" s="105"/>
      <c r="E468" s="105"/>
      <c r="F468" s="105"/>
      <c r="G468" s="105"/>
      <c r="H468" s="194"/>
      <c r="I468" s="195"/>
      <c r="J468" s="195"/>
      <c r="K468" s="97"/>
      <c r="L468" s="98"/>
      <c r="M468" s="98"/>
      <c r="N468" s="98"/>
      <c r="O468" s="98"/>
      <c r="P468" s="100"/>
    </row>
    <row r="469" spans="2:16" x14ac:dyDescent="0.3">
      <c r="B469" s="108">
        <v>463</v>
      </c>
      <c r="C469" s="104"/>
      <c r="D469" s="105"/>
      <c r="E469" s="105"/>
      <c r="F469" s="105"/>
      <c r="G469" s="105"/>
      <c r="H469" s="194"/>
      <c r="I469" s="195"/>
      <c r="J469" s="195"/>
      <c r="K469" s="97"/>
      <c r="L469" s="98"/>
      <c r="M469" s="98"/>
      <c r="N469" s="98"/>
      <c r="O469" s="98"/>
      <c r="P469" s="100"/>
    </row>
    <row r="470" spans="2:16" x14ac:dyDescent="0.3">
      <c r="B470" s="108">
        <v>464</v>
      </c>
      <c r="C470" s="104"/>
      <c r="D470" s="105"/>
      <c r="E470" s="105"/>
      <c r="F470" s="105"/>
      <c r="G470" s="105"/>
      <c r="H470" s="194"/>
      <c r="I470" s="195"/>
      <c r="J470" s="195"/>
      <c r="K470" s="97"/>
      <c r="L470" s="98"/>
      <c r="M470" s="98"/>
      <c r="N470" s="98"/>
      <c r="O470" s="98"/>
      <c r="P470" s="100"/>
    </row>
    <row r="471" spans="2:16" x14ac:dyDescent="0.3">
      <c r="B471" s="108">
        <v>465</v>
      </c>
      <c r="C471" s="104"/>
      <c r="D471" s="105"/>
      <c r="E471" s="105"/>
      <c r="F471" s="105"/>
      <c r="G471" s="105"/>
      <c r="H471" s="194"/>
      <c r="I471" s="195"/>
      <c r="J471" s="195"/>
      <c r="K471" s="97"/>
      <c r="L471" s="98"/>
      <c r="M471" s="98"/>
      <c r="N471" s="98"/>
      <c r="O471" s="98"/>
      <c r="P471" s="100"/>
    </row>
    <row r="472" spans="2:16" x14ac:dyDescent="0.3">
      <c r="B472" s="108">
        <v>466</v>
      </c>
      <c r="C472" s="104"/>
      <c r="D472" s="105"/>
      <c r="E472" s="105"/>
      <c r="F472" s="105"/>
      <c r="G472" s="105"/>
      <c r="H472" s="194"/>
      <c r="I472" s="195"/>
      <c r="J472" s="195"/>
      <c r="K472" s="97"/>
      <c r="L472" s="98"/>
      <c r="M472" s="98"/>
      <c r="N472" s="98"/>
      <c r="O472" s="98"/>
      <c r="P472" s="100"/>
    </row>
    <row r="473" spans="2:16" x14ac:dyDescent="0.3">
      <c r="B473" s="108">
        <v>467</v>
      </c>
      <c r="C473" s="104"/>
      <c r="D473" s="105"/>
      <c r="E473" s="105"/>
      <c r="F473" s="105"/>
      <c r="G473" s="105"/>
      <c r="H473" s="194"/>
      <c r="I473" s="195"/>
      <c r="J473" s="195"/>
      <c r="K473" s="97"/>
      <c r="L473" s="98"/>
      <c r="M473" s="98"/>
      <c r="N473" s="98"/>
      <c r="O473" s="98"/>
      <c r="P473" s="100"/>
    </row>
    <row r="474" spans="2:16" x14ac:dyDescent="0.3">
      <c r="B474" s="108">
        <v>468</v>
      </c>
      <c r="C474" s="104"/>
      <c r="D474" s="105"/>
      <c r="E474" s="105"/>
      <c r="F474" s="105"/>
      <c r="G474" s="105"/>
      <c r="H474" s="194"/>
      <c r="I474" s="195"/>
      <c r="J474" s="195"/>
      <c r="K474" s="97"/>
      <c r="L474" s="98"/>
      <c r="M474" s="98"/>
      <c r="N474" s="98"/>
      <c r="O474" s="98"/>
      <c r="P474" s="100"/>
    </row>
    <row r="475" spans="2:16" x14ac:dyDescent="0.3">
      <c r="B475" s="108">
        <v>469</v>
      </c>
      <c r="C475" s="104"/>
      <c r="D475" s="105"/>
      <c r="E475" s="105"/>
      <c r="F475" s="105"/>
      <c r="G475" s="105"/>
      <c r="H475" s="194"/>
      <c r="I475" s="195"/>
      <c r="J475" s="195"/>
      <c r="K475" s="97"/>
      <c r="L475" s="98"/>
      <c r="M475" s="98"/>
      <c r="N475" s="98"/>
      <c r="O475" s="98"/>
      <c r="P475" s="100"/>
    </row>
    <row r="476" spans="2:16" x14ac:dyDescent="0.3">
      <c r="B476" s="108">
        <v>470</v>
      </c>
      <c r="C476" s="104"/>
      <c r="D476" s="105"/>
      <c r="E476" s="105"/>
      <c r="F476" s="105"/>
      <c r="G476" s="105"/>
      <c r="H476" s="194"/>
      <c r="I476" s="195"/>
      <c r="J476" s="195"/>
      <c r="K476" s="97"/>
      <c r="L476" s="98"/>
      <c r="M476" s="98"/>
      <c r="N476" s="98"/>
      <c r="O476" s="98"/>
      <c r="P476" s="100"/>
    </row>
    <row r="477" spans="2:16" x14ac:dyDescent="0.3">
      <c r="B477" s="108">
        <v>471</v>
      </c>
      <c r="C477" s="104"/>
      <c r="D477" s="105"/>
      <c r="E477" s="105"/>
      <c r="F477" s="105"/>
      <c r="G477" s="105"/>
      <c r="H477" s="194"/>
      <c r="I477" s="195"/>
      <c r="J477" s="195"/>
      <c r="K477" s="97"/>
      <c r="L477" s="98"/>
      <c r="M477" s="98"/>
      <c r="N477" s="98"/>
      <c r="O477" s="98"/>
      <c r="P477" s="100"/>
    </row>
    <row r="478" spans="2:16" x14ac:dyDescent="0.3">
      <c r="B478" s="108">
        <v>472</v>
      </c>
      <c r="C478" s="104"/>
      <c r="D478" s="105"/>
      <c r="E478" s="105"/>
      <c r="F478" s="105"/>
      <c r="G478" s="105"/>
      <c r="H478" s="194"/>
      <c r="I478" s="195"/>
      <c r="J478" s="195"/>
      <c r="K478" s="97"/>
      <c r="L478" s="98"/>
      <c r="M478" s="98"/>
      <c r="N478" s="98"/>
      <c r="O478" s="98"/>
      <c r="P478" s="100"/>
    </row>
    <row r="479" spans="2:16" x14ac:dyDescent="0.3">
      <c r="B479" s="108">
        <v>473</v>
      </c>
      <c r="C479" s="104"/>
      <c r="D479" s="105"/>
      <c r="E479" s="105"/>
      <c r="F479" s="105"/>
      <c r="G479" s="105"/>
      <c r="H479" s="194"/>
      <c r="I479" s="195"/>
      <c r="J479" s="195"/>
      <c r="K479" s="97"/>
      <c r="L479" s="98"/>
      <c r="M479" s="98"/>
      <c r="N479" s="98"/>
      <c r="O479" s="98"/>
      <c r="P479" s="100"/>
    </row>
    <row r="480" spans="2:16" x14ac:dyDescent="0.3">
      <c r="B480" s="108">
        <v>474</v>
      </c>
      <c r="C480" s="104"/>
      <c r="D480" s="105"/>
      <c r="E480" s="105"/>
      <c r="F480" s="105"/>
      <c r="G480" s="105"/>
      <c r="H480" s="194"/>
      <c r="I480" s="195"/>
      <c r="J480" s="195"/>
      <c r="K480" s="97"/>
      <c r="L480" s="98"/>
      <c r="M480" s="98"/>
      <c r="N480" s="98"/>
      <c r="O480" s="98"/>
      <c r="P480" s="100"/>
    </row>
    <row r="481" spans="2:16" x14ac:dyDescent="0.3">
      <c r="B481" s="108">
        <v>475</v>
      </c>
      <c r="C481" s="104"/>
      <c r="D481" s="105"/>
      <c r="E481" s="105"/>
      <c r="F481" s="105"/>
      <c r="G481" s="105"/>
      <c r="H481" s="194"/>
      <c r="I481" s="195"/>
      <c r="J481" s="195"/>
      <c r="K481" s="97"/>
      <c r="L481" s="98"/>
      <c r="M481" s="98"/>
      <c r="N481" s="98"/>
      <c r="O481" s="98"/>
      <c r="P481" s="100"/>
    </row>
    <row r="482" spans="2:16" x14ac:dyDescent="0.3">
      <c r="B482" s="108">
        <v>476</v>
      </c>
      <c r="C482" s="104"/>
      <c r="D482" s="105"/>
      <c r="E482" s="105"/>
      <c r="F482" s="105"/>
      <c r="G482" s="105"/>
      <c r="H482" s="194"/>
      <c r="I482" s="195"/>
      <c r="J482" s="195"/>
      <c r="K482" s="97"/>
      <c r="L482" s="98"/>
      <c r="M482" s="98"/>
      <c r="N482" s="98"/>
      <c r="O482" s="98"/>
      <c r="P482" s="100"/>
    </row>
    <row r="483" spans="2:16" x14ac:dyDescent="0.3">
      <c r="B483" s="108">
        <v>477</v>
      </c>
      <c r="C483" s="104"/>
      <c r="D483" s="105"/>
      <c r="E483" s="105"/>
      <c r="F483" s="105"/>
      <c r="G483" s="105"/>
      <c r="H483" s="194"/>
      <c r="I483" s="195"/>
      <c r="J483" s="195"/>
      <c r="K483" s="97"/>
      <c r="L483" s="98"/>
      <c r="M483" s="98"/>
      <c r="N483" s="98"/>
      <c r="O483" s="98"/>
      <c r="P483" s="100"/>
    </row>
    <row r="484" spans="2:16" x14ac:dyDescent="0.3">
      <c r="B484" s="108">
        <v>478</v>
      </c>
      <c r="C484" s="104"/>
      <c r="D484" s="105"/>
      <c r="E484" s="105"/>
      <c r="F484" s="105"/>
      <c r="G484" s="105"/>
      <c r="H484" s="194"/>
      <c r="I484" s="195"/>
      <c r="J484" s="195"/>
      <c r="K484" s="97"/>
      <c r="L484" s="98"/>
      <c r="M484" s="98"/>
      <c r="N484" s="98"/>
      <c r="O484" s="98"/>
      <c r="P484" s="100"/>
    </row>
    <row r="485" spans="2:16" x14ac:dyDescent="0.3">
      <c r="B485" s="108">
        <v>479</v>
      </c>
      <c r="C485" s="104"/>
      <c r="D485" s="105"/>
      <c r="E485" s="105"/>
      <c r="F485" s="105"/>
      <c r="G485" s="105"/>
      <c r="H485" s="194"/>
      <c r="I485" s="195"/>
      <c r="J485" s="195"/>
      <c r="K485" s="97"/>
      <c r="L485" s="98"/>
      <c r="M485" s="98"/>
      <c r="N485" s="98"/>
      <c r="O485" s="98"/>
      <c r="P485" s="100"/>
    </row>
    <row r="486" spans="2:16" x14ac:dyDescent="0.3">
      <c r="B486" s="108">
        <v>480</v>
      </c>
      <c r="C486" s="104"/>
      <c r="D486" s="105"/>
      <c r="E486" s="105"/>
      <c r="F486" s="105"/>
      <c r="G486" s="105"/>
      <c r="H486" s="194"/>
      <c r="I486" s="195"/>
      <c r="J486" s="195"/>
      <c r="K486" s="97"/>
      <c r="L486" s="98"/>
      <c r="M486" s="98"/>
      <c r="N486" s="98"/>
      <c r="O486" s="98"/>
      <c r="P486" s="100"/>
    </row>
    <row r="487" spans="2:16" x14ac:dyDescent="0.3">
      <c r="B487" s="108">
        <v>481</v>
      </c>
      <c r="C487" s="104"/>
      <c r="D487" s="105"/>
      <c r="E487" s="105"/>
      <c r="F487" s="105"/>
      <c r="G487" s="105"/>
      <c r="H487" s="194"/>
      <c r="I487" s="195"/>
      <c r="J487" s="195"/>
      <c r="K487" s="97"/>
      <c r="L487" s="98"/>
      <c r="M487" s="98"/>
      <c r="N487" s="98"/>
      <c r="O487" s="98"/>
      <c r="P487" s="100"/>
    </row>
    <row r="488" spans="2:16" x14ac:dyDescent="0.3">
      <c r="B488" s="108">
        <v>482</v>
      </c>
      <c r="C488" s="104"/>
      <c r="D488" s="105"/>
      <c r="E488" s="105"/>
      <c r="F488" s="105"/>
      <c r="G488" s="105"/>
      <c r="H488" s="194"/>
      <c r="I488" s="195"/>
      <c r="J488" s="195"/>
      <c r="K488" s="97"/>
      <c r="L488" s="98"/>
      <c r="M488" s="98"/>
      <c r="N488" s="98"/>
      <c r="O488" s="98"/>
      <c r="P488" s="100"/>
    </row>
    <row r="489" spans="2:16" x14ac:dyDescent="0.3">
      <c r="B489" s="108">
        <v>483</v>
      </c>
      <c r="C489" s="104"/>
      <c r="D489" s="105"/>
      <c r="E489" s="105"/>
      <c r="F489" s="105"/>
      <c r="G489" s="105"/>
      <c r="H489" s="194"/>
      <c r="I489" s="195"/>
      <c r="J489" s="195"/>
      <c r="K489" s="97"/>
      <c r="L489" s="98"/>
      <c r="M489" s="98"/>
      <c r="N489" s="98"/>
      <c r="O489" s="98"/>
      <c r="P489" s="100"/>
    </row>
    <row r="490" spans="2:16" x14ac:dyDescent="0.3">
      <c r="B490" s="108">
        <v>484</v>
      </c>
      <c r="C490" s="104"/>
      <c r="D490" s="105"/>
      <c r="E490" s="105"/>
      <c r="F490" s="105"/>
      <c r="G490" s="105"/>
      <c r="H490" s="194"/>
      <c r="I490" s="195"/>
      <c r="J490" s="195"/>
      <c r="K490" s="97"/>
      <c r="L490" s="98"/>
      <c r="M490" s="98"/>
      <c r="N490" s="98"/>
      <c r="O490" s="98"/>
      <c r="P490" s="100"/>
    </row>
    <row r="491" spans="2:16" x14ac:dyDescent="0.3">
      <c r="B491" s="108">
        <v>485</v>
      </c>
      <c r="C491" s="104"/>
      <c r="D491" s="105"/>
      <c r="E491" s="105"/>
      <c r="F491" s="105"/>
      <c r="G491" s="105"/>
      <c r="H491" s="194"/>
      <c r="I491" s="195"/>
      <c r="J491" s="195"/>
      <c r="K491" s="97"/>
      <c r="L491" s="98"/>
      <c r="M491" s="98"/>
      <c r="N491" s="98"/>
      <c r="O491" s="98"/>
      <c r="P491" s="100"/>
    </row>
    <row r="492" spans="2:16" x14ac:dyDescent="0.3">
      <c r="B492" s="108">
        <v>486</v>
      </c>
      <c r="C492" s="104"/>
      <c r="D492" s="105"/>
      <c r="E492" s="105"/>
      <c r="F492" s="105"/>
      <c r="G492" s="105"/>
      <c r="H492" s="194"/>
      <c r="I492" s="195"/>
      <c r="J492" s="195"/>
      <c r="K492" s="97"/>
      <c r="L492" s="98"/>
      <c r="M492" s="98"/>
      <c r="N492" s="98"/>
      <c r="O492" s="98"/>
      <c r="P492" s="100"/>
    </row>
    <row r="493" spans="2:16" x14ac:dyDescent="0.3">
      <c r="B493" s="108">
        <v>487</v>
      </c>
      <c r="C493" s="104"/>
      <c r="D493" s="105"/>
      <c r="E493" s="105"/>
      <c r="F493" s="105"/>
      <c r="G493" s="105"/>
      <c r="H493" s="194"/>
      <c r="I493" s="195"/>
      <c r="J493" s="195"/>
      <c r="K493" s="97"/>
      <c r="L493" s="98"/>
      <c r="M493" s="98"/>
      <c r="N493" s="98"/>
      <c r="O493" s="98"/>
      <c r="P493" s="100"/>
    </row>
    <row r="494" spans="2:16" x14ac:dyDescent="0.3">
      <c r="B494" s="108">
        <v>488</v>
      </c>
      <c r="C494" s="104"/>
      <c r="D494" s="105"/>
      <c r="E494" s="105"/>
      <c r="F494" s="105"/>
      <c r="G494" s="105"/>
      <c r="H494" s="194"/>
      <c r="I494" s="195"/>
      <c r="J494" s="195"/>
      <c r="K494" s="97"/>
      <c r="L494" s="98"/>
      <c r="M494" s="98"/>
      <c r="N494" s="98"/>
      <c r="O494" s="98"/>
      <c r="P494" s="100"/>
    </row>
    <row r="495" spans="2:16" x14ac:dyDescent="0.3">
      <c r="B495" s="108">
        <v>489</v>
      </c>
      <c r="C495" s="104"/>
      <c r="D495" s="105"/>
      <c r="E495" s="105"/>
      <c r="F495" s="105"/>
      <c r="G495" s="105"/>
      <c r="H495" s="194"/>
      <c r="I495" s="195"/>
      <c r="J495" s="195"/>
      <c r="K495" s="97"/>
      <c r="L495" s="98"/>
      <c r="M495" s="98"/>
      <c r="N495" s="98"/>
      <c r="O495" s="98"/>
      <c r="P495" s="100"/>
    </row>
    <row r="496" spans="2:16" x14ac:dyDescent="0.3">
      <c r="B496" s="108">
        <v>490</v>
      </c>
      <c r="C496" s="104"/>
      <c r="D496" s="105"/>
      <c r="E496" s="105"/>
      <c r="F496" s="105"/>
      <c r="G496" s="105"/>
      <c r="H496" s="194"/>
      <c r="I496" s="195"/>
      <c r="J496" s="195"/>
      <c r="K496" s="97"/>
      <c r="L496" s="98"/>
      <c r="M496" s="98"/>
      <c r="N496" s="98"/>
      <c r="O496" s="98"/>
      <c r="P496" s="100"/>
    </row>
    <row r="497" spans="2:16" x14ac:dyDescent="0.3">
      <c r="B497" s="108">
        <v>491</v>
      </c>
      <c r="C497" s="104"/>
      <c r="D497" s="105"/>
      <c r="E497" s="105"/>
      <c r="F497" s="105"/>
      <c r="G497" s="105"/>
      <c r="H497" s="194"/>
      <c r="I497" s="195"/>
      <c r="J497" s="195"/>
      <c r="K497" s="97"/>
      <c r="L497" s="98"/>
      <c r="M497" s="98"/>
      <c r="N497" s="98"/>
      <c r="O497" s="98"/>
      <c r="P497" s="100"/>
    </row>
    <row r="498" spans="2:16" x14ac:dyDescent="0.3">
      <c r="B498" s="108">
        <v>492</v>
      </c>
      <c r="C498" s="104"/>
      <c r="D498" s="105"/>
      <c r="E498" s="105"/>
      <c r="F498" s="105"/>
      <c r="G498" s="105"/>
      <c r="H498" s="194"/>
      <c r="I498" s="195"/>
      <c r="J498" s="195"/>
      <c r="K498" s="97"/>
      <c r="L498" s="98"/>
      <c r="M498" s="98"/>
      <c r="N498" s="98"/>
      <c r="O498" s="98"/>
      <c r="P498" s="100"/>
    </row>
    <row r="499" spans="2:16" x14ac:dyDescent="0.3">
      <c r="B499" s="108">
        <v>493</v>
      </c>
      <c r="C499" s="104"/>
      <c r="D499" s="105"/>
      <c r="E499" s="105"/>
      <c r="F499" s="105"/>
      <c r="G499" s="105"/>
      <c r="H499" s="194"/>
      <c r="I499" s="195"/>
      <c r="J499" s="195"/>
      <c r="K499" s="97"/>
      <c r="L499" s="98"/>
      <c r="M499" s="98"/>
      <c r="N499" s="98"/>
      <c r="O499" s="98"/>
      <c r="P499" s="100"/>
    </row>
    <row r="500" spans="2:16" x14ac:dyDescent="0.3">
      <c r="B500" s="108">
        <v>494</v>
      </c>
      <c r="C500" s="104"/>
      <c r="D500" s="105"/>
      <c r="E500" s="105"/>
      <c r="F500" s="105"/>
      <c r="G500" s="105"/>
      <c r="H500" s="194"/>
      <c r="I500" s="195"/>
      <c r="J500" s="195"/>
      <c r="K500" s="97"/>
      <c r="L500" s="98"/>
      <c r="M500" s="98"/>
      <c r="N500" s="98"/>
      <c r="O500" s="98"/>
      <c r="P500" s="100"/>
    </row>
    <row r="501" spans="2:16" x14ac:dyDescent="0.3">
      <c r="B501" s="108">
        <v>495</v>
      </c>
      <c r="C501" s="104"/>
      <c r="D501" s="105"/>
      <c r="E501" s="105"/>
      <c r="F501" s="105"/>
      <c r="G501" s="105"/>
      <c r="H501" s="194"/>
      <c r="I501" s="195"/>
      <c r="J501" s="195"/>
      <c r="K501" s="97"/>
      <c r="L501" s="98"/>
      <c r="M501" s="98"/>
      <c r="N501" s="98"/>
      <c r="O501" s="98"/>
      <c r="P501" s="100"/>
    </row>
    <row r="502" spans="2:16" x14ac:dyDescent="0.3">
      <c r="B502" s="108">
        <v>496</v>
      </c>
      <c r="C502" s="104"/>
      <c r="D502" s="105"/>
      <c r="E502" s="105"/>
      <c r="F502" s="105"/>
      <c r="G502" s="105"/>
      <c r="H502" s="194"/>
      <c r="I502" s="195"/>
      <c r="J502" s="195"/>
      <c r="K502" s="97"/>
      <c r="L502" s="98"/>
      <c r="M502" s="98"/>
      <c r="N502" s="98"/>
      <c r="O502" s="98"/>
      <c r="P502" s="100"/>
    </row>
    <row r="503" spans="2:16" x14ac:dyDescent="0.3">
      <c r="B503" s="108">
        <v>497</v>
      </c>
      <c r="C503" s="104"/>
      <c r="D503" s="105"/>
      <c r="E503" s="105"/>
      <c r="F503" s="105"/>
      <c r="G503" s="105"/>
      <c r="H503" s="194"/>
      <c r="I503" s="195"/>
      <c r="J503" s="195"/>
      <c r="K503" s="97"/>
      <c r="L503" s="98"/>
      <c r="M503" s="98"/>
      <c r="N503" s="98"/>
      <c r="O503" s="98"/>
      <c r="P503" s="100"/>
    </row>
    <row r="504" spans="2:16" x14ac:dyDescent="0.3">
      <c r="B504" s="108">
        <v>498</v>
      </c>
      <c r="C504" s="104"/>
      <c r="D504" s="105"/>
      <c r="E504" s="105"/>
      <c r="F504" s="105"/>
      <c r="G504" s="105"/>
      <c r="H504" s="194"/>
      <c r="I504" s="195"/>
      <c r="J504" s="195"/>
      <c r="K504" s="97"/>
      <c r="L504" s="98"/>
      <c r="M504" s="98"/>
      <c r="N504" s="98"/>
      <c r="O504" s="98"/>
      <c r="P504" s="100"/>
    </row>
    <row r="505" spans="2:16" x14ac:dyDescent="0.3">
      <c r="B505" s="108">
        <v>499</v>
      </c>
      <c r="C505" s="104"/>
      <c r="D505" s="105"/>
      <c r="E505" s="105"/>
      <c r="F505" s="105"/>
      <c r="G505" s="105"/>
      <c r="H505" s="194"/>
      <c r="I505" s="195"/>
      <c r="J505" s="195"/>
      <c r="K505" s="97"/>
      <c r="L505" s="98"/>
      <c r="M505" s="98"/>
      <c r="N505" s="98"/>
      <c r="O505" s="98"/>
      <c r="P505" s="100"/>
    </row>
    <row r="506" spans="2:16" x14ac:dyDescent="0.3">
      <c r="B506" s="108">
        <v>500</v>
      </c>
      <c r="C506" s="104"/>
      <c r="D506" s="105"/>
      <c r="E506" s="105"/>
      <c r="F506" s="105"/>
      <c r="G506" s="105"/>
      <c r="H506" s="194"/>
      <c r="I506" s="195"/>
      <c r="J506" s="195"/>
      <c r="K506" s="97"/>
      <c r="L506" s="98"/>
      <c r="M506" s="98"/>
      <c r="N506" s="98"/>
      <c r="O506" s="98"/>
      <c r="P506" s="100"/>
    </row>
    <row r="507" spans="2:16" x14ac:dyDescent="0.3">
      <c r="B507" s="108">
        <v>501</v>
      </c>
      <c r="C507" s="104"/>
      <c r="D507" s="105"/>
      <c r="E507" s="105"/>
      <c r="F507" s="105"/>
      <c r="G507" s="105"/>
      <c r="H507" s="194"/>
      <c r="I507" s="195"/>
      <c r="J507" s="195"/>
      <c r="K507" s="97"/>
      <c r="L507" s="98"/>
      <c r="M507" s="98"/>
      <c r="N507" s="98"/>
      <c r="O507" s="98"/>
      <c r="P507" s="100"/>
    </row>
    <row r="508" spans="2:16" x14ac:dyDescent="0.3">
      <c r="B508" s="108">
        <v>502</v>
      </c>
      <c r="C508" s="104"/>
      <c r="D508" s="105"/>
      <c r="E508" s="105"/>
      <c r="F508" s="105"/>
      <c r="G508" s="105"/>
      <c r="H508" s="194"/>
      <c r="I508" s="195"/>
      <c r="J508" s="195"/>
      <c r="K508" s="97"/>
      <c r="L508" s="98"/>
      <c r="M508" s="98"/>
      <c r="N508" s="98"/>
      <c r="O508" s="98"/>
      <c r="P508" s="100"/>
    </row>
    <row r="509" spans="2:16" x14ac:dyDescent="0.3">
      <c r="B509" s="108">
        <v>503</v>
      </c>
      <c r="C509" s="104"/>
      <c r="D509" s="105"/>
      <c r="E509" s="105"/>
      <c r="F509" s="105"/>
      <c r="G509" s="105"/>
      <c r="H509" s="194"/>
      <c r="I509" s="195"/>
      <c r="J509" s="195"/>
      <c r="K509" s="97"/>
      <c r="L509" s="98"/>
      <c r="M509" s="98"/>
      <c r="N509" s="98"/>
      <c r="O509" s="98"/>
      <c r="P509" s="100"/>
    </row>
    <row r="510" spans="2:16" x14ac:dyDescent="0.3">
      <c r="B510" s="108">
        <v>504</v>
      </c>
      <c r="C510" s="104"/>
      <c r="D510" s="105"/>
      <c r="E510" s="105"/>
      <c r="F510" s="105"/>
      <c r="G510" s="105"/>
      <c r="H510" s="194"/>
      <c r="I510" s="195"/>
      <c r="J510" s="195"/>
      <c r="K510" s="97"/>
      <c r="L510" s="98"/>
      <c r="M510" s="98"/>
      <c r="N510" s="98"/>
      <c r="O510" s="98"/>
      <c r="P510" s="100"/>
    </row>
    <row r="511" spans="2:16" x14ac:dyDescent="0.3">
      <c r="B511" s="108">
        <v>505</v>
      </c>
      <c r="C511" s="104"/>
      <c r="D511" s="105"/>
      <c r="E511" s="105"/>
      <c r="F511" s="105"/>
      <c r="G511" s="105"/>
      <c r="H511" s="194"/>
      <c r="I511" s="195"/>
      <c r="J511" s="195"/>
      <c r="K511" s="97"/>
      <c r="L511" s="98"/>
      <c r="M511" s="98"/>
      <c r="N511" s="98"/>
      <c r="O511" s="98"/>
      <c r="P511" s="100"/>
    </row>
    <row r="512" spans="2:16" x14ac:dyDescent="0.3">
      <c r="B512" s="108">
        <v>506</v>
      </c>
      <c r="C512" s="104"/>
      <c r="D512" s="105"/>
      <c r="E512" s="105"/>
      <c r="F512" s="105"/>
      <c r="G512" s="105"/>
      <c r="H512" s="194"/>
      <c r="I512" s="195"/>
      <c r="J512" s="195"/>
      <c r="K512" s="97"/>
      <c r="L512" s="98"/>
      <c r="M512" s="98"/>
      <c r="N512" s="98"/>
      <c r="O512" s="98"/>
      <c r="P512" s="100"/>
    </row>
    <row r="513" spans="2:16" x14ac:dyDescent="0.3">
      <c r="B513" s="108">
        <v>507</v>
      </c>
      <c r="C513" s="104"/>
      <c r="D513" s="105"/>
      <c r="E513" s="105"/>
      <c r="F513" s="105"/>
      <c r="G513" s="105"/>
      <c r="H513" s="194"/>
      <c r="I513" s="195"/>
      <c r="J513" s="195"/>
      <c r="K513" s="97"/>
      <c r="L513" s="98"/>
      <c r="M513" s="98"/>
      <c r="N513" s="98"/>
      <c r="O513" s="98"/>
      <c r="P513" s="100"/>
    </row>
    <row r="514" spans="2:16" x14ac:dyDescent="0.3">
      <c r="B514" s="108">
        <v>508</v>
      </c>
      <c r="C514" s="104"/>
      <c r="D514" s="105"/>
      <c r="E514" s="105"/>
      <c r="F514" s="105"/>
      <c r="G514" s="105"/>
      <c r="H514" s="194"/>
      <c r="I514" s="195"/>
      <c r="J514" s="195"/>
      <c r="K514" s="97"/>
      <c r="L514" s="98"/>
      <c r="M514" s="98"/>
      <c r="N514" s="98"/>
      <c r="O514" s="98"/>
      <c r="P514" s="100"/>
    </row>
    <row r="515" spans="2:16" x14ac:dyDescent="0.3">
      <c r="B515" s="108">
        <v>509</v>
      </c>
      <c r="C515" s="104"/>
      <c r="D515" s="105"/>
      <c r="E515" s="105"/>
      <c r="F515" s="105"/>
      <c r="G515" s="105"/>
      <c r="H515" s="194"/>
      <c r="I515" s="195"/>
      <c r="J515" s="195"/>
      <c r="K515" s="97"/>
      <c r="L515" s="98"/>
      <c r="M515" s="98"/>
      <c r="N515" s="98"/>
      <c r="O515" s="98"/>
      <c r="P515" s="100"/>
    </row>
    <row r="516" spans="2:16" x14ac:dyDescent="0.3">
      <c r="B516" s="108">
        <v>510</v>
      </c>
      <c r="C516" s="104"/>
      <c r="D516" s="105"/>
      <c r="E516" s="105"/>
      <c r="F516" s="105"/>
      <c r="G516" s="105"/>
      <c r="H516" s="194"/>
      <c r="I516" s="195"/>
      <c r="J516" s="195"/>
      <c r="K516" s="97"/>
      <c r="L516" s="98"/>
      <c r="M516" s="98"/>
      <c r="N516" s="98"/>
      <c r="O516" s="98"/>
      <c r="P516" s="100"/>
    </row>
    <row r="517" spans="2:16" x14ac:dyDescent="0.3">
      <c r="B517" s="108">
        <v>511</v>
      </c>
      <c r="C517" s="104"/>
      <c r="D517" s="105"/>
      <c r="E517" s="105"/>
      <c r="F517" s="105"/>
      <c r="G517" s="105"/>
      <c r="H517" s="194"/>
      <c r="I517" s="195"/>
      <c r="J517" s="195"/>
      <c r="K517" s="97"/>
      <c r="L517" s="98"/>
      <c r="M517" s="98"/>
      <c r="N517" s="98"/>
      <c r="O517" s="98"/>
      <c r="P517" s="100"/>
    </row>
    <row r="518" spans="2:16" x14ac:dyDescent="0.3">
      <c r="B518" s="108">
        <v>512</v>
      </c>
      <c r="C518" s="104"/>
      <c r="D518" s="105"/>
      <c r="E518" s="105"/>
      <c r="F518" s="105"/>
      <c r="G518" s="105"/>
      <c r="H518" s="194"/>
      <c r="I518" s="195"/>
      <c r="J518" s="195"/>
      <c r="K518" s="97"/>
      <c r="L518" s="98"/>
      <c r="M518" s="98"/>
      <c r="N518" s="98"/>
      <c r="O518" s="98"/>
      <c r="P518" s="100"/>
    </row>
    <row r="519" spans="2:16" x14ac:dyDescent="0.3">
      <c r="B519" s="108">
        <v>513</v>
      </c>
      <c r="C519" s="104"/>
      <c r="D519" s="105"/>
      <c r="E519" s="105"/>
      <c r="F519" s="105"/>
      <c r="G519" s="105"/>
      <c r="H519" s="194"/>
      <c r="I519" s="195"/>
      <c r="J519" s="195"/>
      <c r="K519" s="97"/>
      <c r="L519" s="98"/>
      <c r="M519" s="98"/>
      <c r="N519" s="98"/>
      <c r="O519" s="98"/>
      <c r="P519" s="100"/>
    </row>
    <row r="520" spans="2:16" x14ac:dyDescent="0.3">
      <c r="B520" s="108">
        <v>514</v>
      </c>
      <c r="C520" s="104"/>
      <c r="D520" s="105"/>
      <c r="E520" s="105"/>
      <c r="F520" s="105"/>
      <c r="G520" s="105"/>
      <c r="H520" s="194"/>
      <c r="I520" s="195"/>
      <c r="J520" s="195"/>
      <c r="K520" s="97"/>
      <c r="L520" s="98"/>
      <c r="M520" s="98"/>
      <c r="N520" s="98"/>
      <c r="O520" s="98"/>
      <c r="P520" s="100"/>
    </row>
    <row r="521" spans="2:16" x14ac:dyDescent="0.3">
      <c r="B521" s="108">
        <v>515</v>
      </c>
      <c r="C521" s="104"/>
      <c r="D521" s="105"/>
      <c r="E521" s="105"/>
      <c r="F521" s="105"/>
      <c r="G521" s="105"/>
      <c r="H521" s="194"/>
      <c r="I521" s="195"/>
      <c r="J521" s="195"/>
      <c r="K521" s="97"/>
      <c r="L521" s="98"/>
      <c r="M521" s="98"/>
      <c r="N521" s="98"/>
      <c r="O521" s="98"/>
      <c r="P521" s="100"/>
    </row>
    <row r="522" spans="2:16" x14ac:dyDescent="0.3">
      <c r="B522" s="108">
        <v>516</v>
      </c>
      <c r="C522" s="104"/>
      <c r="D522" s="105"/>
      <c r="E522" s="105"/>
      <c r="F522" s="105"/>
      <c r="G522" s="105"/>
      <c r="H522" s="194"/>
      <c r="I522" s="195"/>
      <c r="J522" s="195"/>
      <c r="K522" s="97"/>
      <c r="L522" s="98"/>
      <c r="M522" s="98"/>
      <c r="N522" s="98"/>
      <c r="O522" s="98"/>
      <c r="P522" s="100"/>
    </row>
    <row r="523" spans="2:16" x14ac:dyDescent="0.3">
      <c r="B523" s="108">
        <v>517</v>
      </c>
      <c r="C523" s="104"/>
      <c r="D523" s="105"/>
      <c r="E523" s="105"/>
      <c r="F523" s="105"/>
      <c r="G523" s="105"/>
      <c r="H523" s="194"/>
      <c r="I523" s="195"/>
      <c r="J523" s="195"/>
      <c r="K523" s="97"/>
      <c r="L523" s="98"/>
      <c r="M523" s="98"/>
      <c r="N523" s="98"/>
      <c r="O523" s="98"/>
      <c r="P523" s="100"/>
    </row>
    <row r="524" spans="2:16" x14ac:dyDescent="0.3">
      <c r="B524" s="108">
        <v>518</v>
      </c>
      <c r="C524" s="104"/>
      <c r="D524" s="105"/>
      <c r="E524" s="105"/>
      <c r="F524" s="105"/>
      <c r="G524" s="105"/>
      <c r="H524" s="194"/>
      <c r="I524" s="195"/>
      <c r="J524" s="195"/>
      <c r="K524" s="97"/>
      <c r="L524" s="98"/>
      <c r="M524" s="98"/>
      <c r="N524" s="98"/>
      <c r="O524" s="98"/>
      <c r="P524" s="100"/>
    </row>
    <row r="525" spans="2:16" x14ac:dyDescent="0.3">
      <c r="B525" s="108">
        <v>519</v>
      </c>
      <c r="C525" s="104"/>
      <c r="D525" s="105"/>
      <c r="E525" s="105"/>
      <c r="F525" s="105"/>
      <c r="G525" s="105"/>
      <c r="H525" s="194"/>
      <c r="I525" s="195"/>
      <c r="J525" s="195"/>
      <c r="K525" s="97"/>
      <c r="L525" s="98"/>
      <c r="M525" s="98"/>
      <c r="N525" s="98"/>
      <c r="O525" s="98"/>
      <c r="P525" s="100"/>
    </row>
    <row r="526" spans="2:16" x14ac:dyDescent="0.3">
      <c r="B526" s="108">
        <v>520</v>
      </c>
      <c r="C526" s="104"/>
      <c r="D526" s="105"/>
      <c r="E526" s="105"/>
      <c r="F526" s="105"/>
      <c r="G526" s="105"/>
      <c r="H526" s="194"/>
      <c r="I526" s="195"/>
      <c r="J526" s="195"/>
      <c r="K526" s="97"/>
      <c r="L526" s="98"/>
      <c r="M526" s="98"/>
      <c r="N526" s="98"/>
      <c r="O526" s="98"/>
      <c r="P526" s="100"/>
    </row>
    <row r="527" spans="2:16" x14ac:dyDescent="0.3">
      <c r="B527" s="108">
        <v>521</v>
      </c>
      <c r="C527" s="104"/>
      <c r="D527" s="105"/>
      <c r="E527" s="105"/>
      <c r="F527" s="105"/>
      <c r="G527" s="105"/>
      <c r="H527" s="194"/>
      <c r="I527" s="195"/>
      <c r="J527" s="195"/>
      <c r="K527" s="97"/>
      <c r="L527" s="98"/>
      <c r="M527" s="98"/>
      <c r="N527" s="98"/>
      <c r="O527" s="98"/>
      <c r="P527" s="100"/>
    </row>
    <row r="528" spans="2:16" x14ac:dyDescent="0.3">
      <c r="B528" s="108">
        <v>522</v>
      </c>
      <c r="C528" s="104"/>
      <c r="D528" s="105"/>
      <c r="E528" s="105"/>
      <c r="F528" s="105"/>
      <c r="G528" s="105"/>
      <c r="H528" s="194"/>
      <c r="I528" s="195"/>
      <c r="J528" s="195"/>
      <c r="K528" s="97"/>
      <c r="L528" s="98"/>
      <c r="M528" s="98"/>
      <c r="N528" s="98"/>
      <c r="O528" s="98"/>
      <c r="P528" s="100"/>
    </row>
    <row r="529" spans="2:16" x14ac:dyDescent="0.3">
      <c r="B529" s="108">
        <v>523</v>
      </c>
      <c r="C529" s="104"/>
      <c r="D529" s="105"/>
      <c r="E529" s="105"/>
      <c r="F529" s="105"/>
      <c r="G529" s="105"/>
      <c r="H529" s="194"/>
      <c r="I529" s="195"/>
      <c r="J529" s="195"/>
      <c r="K529" s="97"/>
      <c r="L529" s="98"/>
      <c r="M529" s="98"/>
      <c r="N529" s="98"/>
      <c r="O529" s="98"/>
      <c r="P529" s="100"/>
    </row>
    <row r="530" spans="2:16" x14ac:dyDescent="0.3">
      <c r="B530" s="108">
        <v>524</v>
      </c>
      <c r="C530" s="104"/>
      <c r="D530" s="105"/>
      <c r="E530" s="105"/>
      <c r="F530" s="105"/>
      <c r="G530" s="105"/>
      <c r="H530" s="194"/>
      <c r="I530" s="195"/>
      <c r="J530" s="195"/>
      <c r="K530" s="97"/>
      <c r="L530" s="98"/>
      <c r="M530" s="98"/>
      <c r="N530" s="98"/>
      <c r="O530" s="98"/>
      <c r="P530" s="100"/>
    </row>
    <row r="531" spans="2:16" x14ac:dyDescent="0.3">
      <c r="B531" s="108">
        <v>525</v>
      </c>
      <c r="C531" s="104"/>
      <c r="D531" s="105"/>
      <c r="E531" s="105"/>
      <c r="F531" s="105"/>
      <c r="G531" s="105"/>
      <c r="H531" s="194"/>
      <c r="I531" s="195"/>
      <c r="J531" s="195"/>
      <c r="K531" s="97"/>
      <c r="L531" s="98"/>
      <c r="M531" s="98"/>
      <c r="N531" s="98"/>
      <c r="O531" s="98"/>
      <c r="P531" s="100"/>
    </row>
    <row r="532" spans="2:16" x14ac:dyDescent="0.3">
      <c r="B532" s="108">
        <v>526</v>
      </c>
      <c r="C532" s="104"/>
      <c r="D532" s="105"/>
      <c r="E532" s="105"/>
      <c r="F532" s="105"/>
      <c r="G532" s="105"/>
      <c r="H532" s="194"/>
      <c r="I532" s="195"/>
      <c r="J532" s="195"/>
      <c r="K532" s="97"/>
      <c r="L532" s="98"/>
      <c r="M532" s="98"/>
      <c r="N532" s="98"/>
      <c r="O532" s="98"/>
      <c r="P532" s="100"/>
    </row>
    <row r="533" spans="2:16" x14ac:dyDescent="0.3">
      <c r="B533" s="108">
        <v>527</v>
      </c>
      <c r="C533" s="104"/>
      <c r="D533" s="105"/>
      <c r="E533" s="105"/>
      <c r="F533" s="105"/>
      <c r="G533" s="105"/>
      <c r="H533" s="194"/>
      <c r="I533" s="195"/>
      <c r="J533" s="195"/>
      <c r="K533" s="97"/>
      <c r="L533" s="98"/>
      <c r="M533" s="98"/>
      <c r="N533" s="98"/>
      <c r="O533" s="98"/>
      <c r="P533" s="100"/>
    </row>
    <row r="534" spans="2:16" x14ac:dyDescent="0.3">
      <c r="B534" s="108">
        <v>528</v>
      </c>
      <c r="C534" s="104"/>
      <c r="D534" s="105"/>
      <c r="E534" s="105"/>
      <c r="F534" s="105"/>
      <c r="G534" s="105"/>
      <c r="H534" s="194"/>
      <c r="I534" s="195"/>
      <c r="J534" s="195"/>
      <c r="K534" s="97"/>
      <c r="L534" s="98"/>
      <c r="M534" s="98"/>
      <c r="N534" s="98"/>
      <c r="O534" s="98"/>
      <c r="P534" s="100"/>
    </row>
    <row r="535" spans="2:16" x14ac:dyDescent="0.3">
      <c r="B535" s="108">
        <v>529</v>
      </c>
      <c r="C535" s="104"/>
      <c r="D535" s="105"/>
      <c r="E535" s="105"/>
      <c r="F535" s="105"/>
      <c r="G535" s="105"/>
      <c r="H535" s="194"/>
      <c r="I535" s="195"/>
      <c r="J535" s="195"/>
      <c r="K535" s="97"/>
      <c r="L535" s="98"/>
      <c r="M535" s="98"/>
      <c r="N535" s="98"/>
      <c r="O535" s="98"/>
      <c r="P535" s="100"/>
    </row>
    <row r="536" spans="2:16" x14ac:dyDescent="0.3">
      <c r="B536" s="108">
        <v>530</v>
      </c>
      <c r="C536" s="104"/>
      <c r="D536" s="105"/>
      <c r="E536" s="105"/>
      <c r="F536" s="105"/>
      <c r="G536" s="105"/>
      <c r="H536" s="194"/>
      <c r="I536" s="195"/>
      <c r="J536" s="195"/>
      <c r="K536" s="97"/>
      <c r="L536" s="98"/>
      <c r="M536" s="98"/>
      <c r="N536" s="98"/>
      <c r="O536" s="98"/>
      <c r="P536" s="100"/>
    </row>
    <row r="537" spans="2:16" x14ac:dyDescent="0.3">
      <c r="B537" s="108">
        <v>531</v>
      </c>
      <c r="C537" s="104"/>
      <c r="D537" s="105"/>
      <c r="E537" s="105"/>
      <c r="F537" s="105"/>
      <c r="G537" s="105"/>
      <c r="H537" s="194"/>
      <c r="I537" s="195"/>
      <c r="J537" s="195"/>
      <c r="K537" s="97"/>
      <c r="L537" s="98"/>
      <c r="M537" s="98"/>
      <c r="N537" s="98"/>
      <c r="O537" s="98"/>
      <c r="P537" s="100"/>
    </row>
    <row r="538" spans="2:16" x14ac:dyDescent="0.3">
      <c r="B538" s="108">
        <v>532</v>
      </c>
      <c r="C538" s="104"/>
      <c r="D538" s="105"/>
      <c r="E538" s="105"/>
      <c r="F538" s="105"/>
      <c r="G538" s="105"/>
      <c r="H538" s="194"/>
      <c r="I538" s="195"/>
      <c r="J538" s="195"/>
      <c r="K538" s="97"/>
      <c r="L538" s="98"/>
      <c r="M538" s="98"/>
      <c r="N538" s="98"/>
      <c r="O538" s="98"/>
      <c r="P538" s="100"/>
    </row>
    <row r="539" spans="2:16" x14ac:dyDescent="0.3">
      <c r="B539" s="108">
        <v>533</v>
      </c>
      <c r="C539" s="104"/>
      <c r="D539" s="105"/>
      <c r="E539" s="105"/>
      <c r="F539" s="105"/>
      <c r="G539" s="105"/>
      <c r="H539" s="194"/>
      <c r="I539" s="195"/>
      <c r="J539" s="195"/>
      <c r="K539" s="97"/>
      <c r="L539" s="98"/>
      <c r="M539" s="98"/>
      <c r="N539" s="98"/>
      <c r="O539" s="98"/>
      <c r="P539" s="100"/>
    </row>
    <row r="540" spans="2:16" x14ac:dyDescent="0.3">
      <c r="B540" s="108">
        <v>534</v>
      </c>
      <c r="C540" s="104"/>
      <c r="D540" s="105"/>
      <c r="E540" s="105"/>
      <c r="F540" s="105"/>
      <c r="G540" s="105"/>
      <c r="H540" s="194"/>
      <c r="I540" s="195"/>
      <c r="J540" s="195"/>
      <c r="K540" s="97"/>
      <c r="L540" s="98"/>
      <c r="M540" s="98"/>
      <c r="N540" s="98"/>
      <c r="O540" s="98"/>
      <c r="P540" s="100"/>
    </row>
    <row r="541" spans="2:16" x14ac:dyDescent="0.3">
      <c r="B541" s="108">
        <v>535</v>
      </c>
      <c r="C541" s="104"/>
      <c r="D541" s="105"/>
      <c r="E541" s="105"/>
      <c r="F541" s="105"/>
      <c r="G541" s="105"/>
      <c r="H541" s="194"/>
      <c r="I541" s="195"/>
      <c r="J541" s="195"/>
      <c r="K541" s="97"/>
      <c r="L541" s="98"/>
      <c r="M541" s="98"/>
      <c r="N541" s="98"/>
      <c r="O541" s="98"/>
      <c r="P541" s="100"/>
    </row>
    <row r="542" spans="2:16" x14ac:dyDescent="0.3">
      <c r="B542" s="108">
        <v>536</v>
      </c>
      <c r="C542" s="104"/>
      <c r="D542" s="105"/>
      <c r="E542" s="105"/>
      <c r="F542" s="105"/>
      <c r="G542" s="105"/>
      <c r="H542" s="194"/>
      <c r="I542" s="195"/>
      <c r="J542" s="195"/>
      <c r="K542" s="97"/>
      <c r="L542" s="98"/>
      <c r="M542" s="98"/>
      <c r="N542" s="98"/>
      <c r="O542" s="98"/>
      <c r="P542" s="100"/>
    </row>
    <row r="543" spans="2:16" x14ac:dyDescent="0.3">
      <c r="B543" s="108">
        <v>537</v>
      </c>
      <c r="C543" s="104"/>
      <c r="D543" s="105"/>
      <c r="E543" s="105"/>
      <c r="F543" s="105"/>
      <c r="G543" s="105"/>
      <c r="H543" s="194"/>
      <c r="I543" s="195"/>
      <c r="J543" s="195"/>
      <c r="K543" s="97"/>
      <c r="L543" s="98"/>
      <c r="M543" s="98"/>
      <c r="N543" s="98"/>
      <c r="O543" s="98"/>
      <c r="P543" s="100"/>
    </row>
    <row r="544" spans="2:16" x14ac:dyDescent="0.3">
      <c r="B544" s="108">
        <v>538</v>
      </c>
      <c r="C544" s="104"/>
      <c r="D544" s="105"/>
      <c r="E544" s="105"/>
      <c r="F544" s="105"/>
      <c r="G544" s="105"/>
      <c r="H544" s="194"/>
      <c r="I544" s="195"/>
      <c r="J544" s="195"/>
      <c r="K544" s="97"/>
      <c r="L544" s="98"/>
      <c r="M544" s="98"/>
      <c r="N544" s="98"/>
      <c r="O544" s="98"/>
      <c r="P544" s="100"/>
    </row>
    <row r="545" spans="2:16" x14ac:dyDescent="0.3">
      <c r="B545" s="108">
        <v>539</v>
      </c>
      <c r="C545" s="104"/>
      <c r="D545" s="105"/>
      <c r="E545" s="105"/>
      <c r="F545" s="105"/>
      <c r="G545" s="105"/>
      <c r="H545" s="194"/>
      <c r="I545" s="195"/>
      <c r="J545" s="195"/>
      <c r="K545" s="97"/>
      <c r="L545" s="98"/>
      <c r="M545" s="98"/>
      <c r="N545" s="98"/>
      <c r="O545" s="98"/>
      <c r="P545" s="100"/>
    </row>
    <row r="546" spans="2:16" x14ac:dyDescent="0.3">
      <c r="B546" s="108">
        <v>540</v>
      </c>
      <c r="C546" s="104"/>
      <c r="D546" s="105"/>
      <c r="E546" s="105"/>
      <c r="F546" s="105"/>
      <c r="G546" s="105"/>
      <c r="H546" s="194"/>
      <c r="I546" s="195"/>
      <c r="J546" s="195"/>
      <c r="K546" s="97"/>
      <c r="L546" s="98"/>
      <c r="M546" s="98"/>
      <c r="N546" s="98"/>
      <c r="O546" s="98"/>
      <c r="P546" s="100"/>
    </row>
    <row r="547" spans="2:16" x14ac:dyDescent="0.3">
      <c r="B547" s="108">
        <v>541</v>
      </c>
      <c r="C547" s="104"/>
      <c r="D547" s="105"/>
      <c r="E547" s="105"/>
      <c r="F547" s="105"/>
      <c r="G547" s="105"/>
      <c r="H547" s="194"/>
      <c r="I547" s="195"/>
      <c r="J547" s="195"/>
      <c r="K547" s="97"/>
      <c r="L547" s="98"/>
      <c r="M547" s="98"/>
      <c r="N547" s="98"/>
      <c r="O547" s="98"/>
      <c r="P547" s="100"/>
    </row>
    <row r="548" spans="2:16" x14ac:dyDescent="0.3">
      <c r="B548" s="108">
        <v>542</v>
      </c>
      <c r="C548" s="104"/>
      <c r="D548" s="105"/>
      <c r="E548" s="105"/>
      <c r="F548" s="105"/>
      <c r="G548" s="105"/>
      <c r="H548" s="194"/>
      <c r="I548" s="195"/>
      <c r="J548" s="195"/>
      <c r="K548" s="97"/>
      <c r="L548" s="98"/>
      <c r="M548" s="98"/>
      <c r="N548" s="98"/>
      <c r="O548" s="98"/>
      <c r="P548" s="100"/>
    </row>
    <row r="549" spans="2:16" x14ac:dyDescent="0.3">
      <c r="B549" s="108">
        <v>543</v>
      </c>
      <c r="C549" s="104"/>
      <c r="D549" s="105"/>
      <c r="E549" s="105"/>
      <c r="F549" s="105"/>
      <c r="G549" s="105"/>
      <c r="H549" s="194"/>
      <c r="I549" s="195"/>
      <c r="J549" s="195"/>
      <c r="K549" s="97"/>
      <c r="L549" s="98"/>
      <c r="M549" s="98"/>
      <c r="N549" s="98"/>
      <c r="O549" s="98"/>
      <c r="P549" s="100"/>
    </row>
    <row r="550" spans="2:16" x14ac:dyDescent="0.3">
      <c r="B550" s="108">
        <v>544</v>
      </c>
      <c r="C550" s="104"/>
      <c r="D550" s="105"/>
      <c r="E550" s="105"/>
      <c r="F550" s="105"/>
      <c r="G550" s="105"/>
      <c r="H550" s="194"/>
      <c r="I550" s="195"/>
      <c r="J550" s="195"/>
      <c r="K550" s="97"/>
      <c r="L550" s="98"/>
      <c r="M550" s="98"/>
      <c r="N550" s="98"/>
      <c r="O550" s="98"/>
      <c r="P550" s="100"/>
    </row>
    <row r="551" spans="2:16" x14ac:dyDescent="0.3">
      <c r="B551" s="108">
        <v>545</v>
      </c>
      <c r="C551" s="104"/>
      <c r="D551" s="105"/>
      <c r="E551" s="105"/>
      <c r="F551" s="105"/>
      <c r="G551" s="105"/>
      <c r="H551" s="194"/>
      <c r="I551" s="195"/>
      <c r="J551" s="195"/>
      <c r="K551" s="97"/>
      <c r="L551" s="98"/>
      <c r="M551" s="98"/>
      <c r="N551" s="98"/>
      <c r="O551" s="98"/>
      <c r="P551" s="100"/>
    </row>
    <row r="552" spans="2:16" x14ac:dyDescent="0.3">
      <c r="B552" s="108">
        <v>546</v>
      </c>
      <c r="C552" s="104"/>
      <c r="D552" s="105"/>
      <c r="E552" s="105"/>
      <c r="F552" s="105"/>
      <c r="G552" s="105"/>
      <c r="H552" s="194"/>
      <c r="I552" s="195"/>
      <c r="J552" s="195"/>
      <c r="K552" s="97"/>
      <c r="L552" s="98"/>
      <c r="M552" s="98"/>
      <c r="N552" s="98"/>
      <c r="O552" s="98"/>
      <c r="P552" s="100"/>
    </row>
    <row r="553" spans="2:16" x14ac:dyDescent="0.3">
      <c r="B553" s="108">
        <v>547</v>
      </c>
      <c r="C553" s="104"/>
      <c r="D553" s="105"/>
      <c r="E553" s="105"/>
      <c r="F553" s="105"/>
      <c r="G553" s="105"/>
      <c r="H553" s="194"/>
      <c r="I553" s="195"/>
      <c r="J553" s="195"/>
      <c r="K553" s="97"/>
      <c r="L553" s="98"/>
      <c r="M553" s="98"/>
      <c r="N553" s="98"/>
      <c r="O553" s="98"/>
      <c r="P553" s="100"/>
    </row>
    <row r="554" spans="2:16" x14ac:dyDescent="0.3">
      <c r="B554" s="108">
        <v>548</v>
      </c>
      <c r="C554" s="104"/>
      <c r="D554" s="105"/>
      <c r="E554" s="105"/>
      <c r="F554" s="105"/>
      <c r="G554" s="105"/>
      <c r="H554" s="194"/>
      <c r="I554" s="195"/>
      <c r="J554" s="195"/>
      <c r="K554" s="97"/>
      <c r="L554" s="98"/>
      <c r="M554" s="98"/>
      <c r="N554" s="98"/>
      <c r="O554" s="98"/>
      <c r="P554" s="100"/>
    </row>
    <row r="555" spans="2:16" x14ac:dyDescent="0.3">
      <c r="B555" s="108">
        <v>549</v>
      </c>
      <c r="C555" s="104"/>
      <c r="D555" s="105"/>
      <c r="E555" s="105"/>
      <c r="F555" s="105"/>
      <c r="G555" s="105"/>
      <c r="H555" s="194"/>
      <c r="I555" s="195"/>
      <c r="J555" s="195"/>
      <c r="K555" s="97"/>
      <c r="L555" s="98"/>
      <c r="M555" s="98"/>
      <c r="N555" s="98"/>
      <c r="O555" s="98"/>
      <c r="P555" s="100"/>
    </row>
    <row r="556" spans="2:16" x14ac:dyDescent="0.3">
      <c r="B556" s="108">
        <v>550</v>
      </c>
      <c r="C556" s="104"/>
      <c r="D556" s="105"/>
      <c r="E556" s="105"/>
      <c r="F556" s="105"/>
      <c r="G556" s="105"/>
      <c r="H556" s="194"/>
      <c r="I556" s="195"/>
      <c r="J556" s="195"/>
      <c r="K556" s="97"/>
      <c r="L556" s="98"/>
      <c r="M556" s="98"/>
      <c r="N556" s="98"/>
      <c r="O556" s="98"/>
      <c r="P556" s="100"/>
    </row>
    <row r="557" spans="2:16" x14ac:dyDescent="0.3">
      <c r="B557" s="108">
        <v>551</v>
      </c>
      <c r="C557" s="104"/>
      <c r="D557" s="105"/>
      <c r="E557" s="105"/>
      <c r="F557" s="105"/>
      <c r="G557" s="105"/>
      <c r="H557" s="194"/>
      <c r="I557" s="195"/>
      <c r="J557" s="195"/>
      <c r="K557" s="97"/>
      <c r="L557" s="98"/>
      <c r="M557" s="98"/>
      <c r="N557" s="98"/>
      <c r="O557" s="98"/>
      <c r="P557" s="100"/>
    </row>
    <row r="558" spans="2:16" x14ac:dyDescent="0.3">
      <c r="B558" s="108">
        <v>552</v>
      </c>
      <c r="C558" s="104"/>
      <c r="D558" s="105"/>
      <c r="E558" s="105"/>
      <c r="F558" s="105"/>
      <c r="G558" s="105"/>
      <c r="H558" s="194"/>
      <c r="I558" s="195"/>
      <c r="J558" s="195"/>
      <c r="K558" s="97"/>
      <c r="L558" s="98"/>
      <c r="M558" s="98"/>
      <c r="N558" s="98"/>
      <c r="O558" s="98"/>
      <c r="P558" s="100"/>
    </row>
    <row r="559" spans="2:16" x14ac:dyDescent="0.3">
      <c r="B559" s="108">
        <v>553</v>
      </c>
      <c r="C559" s="104"/>
      <c r="D559" s="105"/>
      <c r="E559" s="105"/>
      <c r="F559" s="105"/>
      <c r="G559" s="105"/>
      <c r="H559" s="194"/>
      <c r="I559" s="195"/>
      <c r="J559" s="195"/>
      <c r="K559" s="97"/>
      <c r="L559" s="98"/>
      <c r="M559" s="98"/>
      <c r="N559" s="98"/>
      <c r="O559" s="98"/>
      <c r="P559" s="100"/>
    </row>
    <row r="560" spans="2:16" x14ac:dyDescent="0.3">
      <c r="B560" s="108">
        <v>554</v>
      </c>
      <c r="C560" s="104"/>
      <c r="D560" s="105"/>
      <c r="E560" s="105"/>
      <c r="F560" s="105"/>
      <c r="G560" s="105"/>
      <c r="H560" s="194"/>
      <c r="I560" s="195"/>
      <c r="J560" s="195"/>
      <c r="K560" s="97"/>
      <c r="L560" s="98"/>
      <c r="M560" s="98"/>
      <c r="N560" s="98"/>
      <c r="O560" s="98"/>
      <c r="P560" s="100"/>
    </row>
    <row r="561" spans="2:16" x14ac:dyDescent="0.3">
      <c r="B561" s="108">
        <v>555</v>
      </c>
      <c r="C561" s="104"/>
      <c r="D561" s="105"/>
      <c r="E561" s="105"/>
      <c r="F561" s="105"/>
      <c r="G561" s="105"/>
      <c r="H561" s="194"/>
      <c r="I561" s="195"/>
      <c r="J561" s="195"/>
      <c r="K561" s="97"/>
      <c r="L561" s="98"/>
      <c r="M561" s="98"/>
      <c r="N561" s="98"/>
      <c r="O561" s="98"/>
      <c r="P561" s="100"/>
    </row>
    <row r="562" spans="2:16" x14ac:dyDescent="0.3">
      <c r="B562" s="108">
        <v>556</v>
      </c>
      <c r="C562" s="104"/>
      <c r="D562" s="105"/>
      <c r="E562" s="105"/>
      <c r="F562" s="105"/>
      <c r="G562" s="105"/>
      <c r="H562" s="194"/>
      <c r="I562" s="195"/>
      <c r="J562" s="195"/>
      <c r="K562" s="97"/>
      <c r="L562" s="98"/>
      <c r="M562" s="98"/>
      <c r="N562" s="98"/>
      <c r="O562" s="98"/>
      <c r="P562" s="100"/>
    </row>
    <row r="563" spans="2:16" x14ac:dyDescent="0.3">
      <c r="B563" s="108">
        <v>557</v>
      </c>
      <c r="C563" s="104"/>
      <c r="D563" s="105"/>
      <c r="E563" s="105"/>
      <c r="F563" s="105"/>
      <c r="G563" s="105"/>
      <c r="H563" s="194"/>
      <c r="I563" s="195"/>
      <c r="J563" s="195"/>
      <c r="K563" s="97"/>
      <c r="L563" s="98"/>
      <c r="M563" s="98"/>
      <c r="N563" s="98"/>
      <c r="O563" s="98"/>
      <c r="P563" s="100"/>
    </row>
    <row r="564" spans="2:16" x14ac:dyDescent="0.3">
      <c r="B564" s="108">
        <v>558</v>
      </c>
      <c r="C564" s="104"/>
      <c r="D564" s="105"/>
      <c r="E564" s="105"/>
      <c r="F564" s="105"/>
      <c r="G564" s="105"/>
      <c r="H564" s="194"/>
      <c r="I564" s="195"/>
      <c r="J564" s="195"/>
      <c r="K564" s="97"/>
      <c r="L564" s="98"/>
      <c r="M564" s="98"/>
      <c r="N564" s="98"/>
      <c r="O564" s="98"/>
      <c r="P564" s="100"/>
    </row>
    <row r="565" spans="2:16" x14ac:dyDescent="0.3">
      <c r="B565" s="108">
        <v>559</v>
      </c>
      <c r="C565" s="104"/>
      <c r="D565" s="105"/>
      <c r="E565" s="105"/>
      <c r="F565" s="105"/>
      <c r="G565" s="105"/>
      <c r="H565" s="194"/>
      <c r="I565" s="195"/>
      <c r="J565" s="195"/>
      <c r="K565" s="97"/>
      <c r="L565" s="98"/>
      <c r="M565" s="98"/>
      <c r="N565" s="98"/>
      <c r="O565" s="98"/>
      <c r="P565" s="100"/>
    </row>
    <row r="566" spans="2:16" x14ac:dyDescent="0.3">
      <c r="B566" s="108">
        <v>560</v>
      </c>
      <c r="C566" s="104"/>
      <c r="D566" s="105"/>
      <c r="E566" s="105"/>
      <c r="F566" s="105"/>
      <c r="G566" s="105"/>
      <c r="H566" s="194"/>
      <c r="I566" s="195"/>
      <c r="J566" s="195"/>
      <c r="K566" s="97"/>
      <c r="L566" s="98"/>
      <c r="M566" s="98"/>
      <c r="N566" s="98"/>
      <c r="O566" s="98"/>
      <c r="P566" s="100"/>
    </row>
    <row r="567" spans="2:16" x14ac:dyDescent="0.3">
      <c r="B567" s="108">
        <v>561</v>
      </c>
      <c r="C567" s="104"/>
      <c r="D567" s="105"/>
      <c r="E567" s="105"/>
      <c r="F567" s="105"/>
      <c r="G567" s="105"/>
      <c r="H567" s="194"/>
      <c r="I567" s="195"/>
      <c r="J567" s="195"/>
      <c r="K567" s="97"/>
      <c r="L567" s="98"/>
      <c r="M567" s="98"/>
      <c r="N567" s="98"/>
      <c r="O567" s="98"/>
      <c r="P567" s="100"/>
    </row>
    <row r="568" spans="2:16" x14ac:dyDescent="0.3">
      <c r="B568" s="108">
        <v>562</v>
      </c>
      <c r="C568" s="104"/>
      <c r="D568" s="105"/>
      <c r="E568" s="105"/>
      <c r="F568" s="105"/>
      <c r="G568" s="105"/>
      <c r="H568" s="194"/>
      <c r="I568" s="195"/>
      <c r="J568" s="195"/>
      <c r="K568" s="97"/>
      <c r="L568" s="98"/>
      <c r="M568" s="98"/>
      <c r="N568" s="98"/>
      <c r="O568" s="98"/>
      <c r="P568" s="100"/>
    </row>
    <row r="569" spans="2:16" x14ac:dyDescent="0.3">
      <c r="B569" s="108">
        <v>563</v>
      </c>
      <c r="C569" s="104"/>
      <c r="D569" s="105"/>
      <c r="E569" s="105"/>
      <c r="F569" s="105"/>
      <c r="G569" s="105"/>
      <c r="H569" s="194"/>
      <c r="I569" s="195"/>
      <c r="J569" s="195"/>
      <c r="K569" s="97"/>
      <c r="L569" s="98"/>
      <c r="M569" s="98"/>
      <c r="N569" s="98"/>
      <c r="O569" s="98"/>
      <c r="P569" s="100"/>
    </row>
    <row r="570" spans="2:16" x14ac:dyDescent="0.3">
      <c r="B570" s="108">
        <v>564</v>
      </c>
      <c r="C570" s="104"/>
      <c r="D570" s="105"/>
      <c r="E570" s="105"/>
      <c r="F570" s="105"/>
      <c r="G570" s="105"/>
      <c r="H570" s="194"/>
      <c r="I570" s="195"/>
      <c r="J570" s="195"/>
      <c r="K570" s="97"/>
      <c r="L570" s="98"/>
      <c r="M570" s="98"/>
      <c r="N570" s="98"/>
      <c r="O570" s="98"/>
      <c r="P570" s="100"/>
    </row>
    <row r="571" spans="2:16" x14ac:dyDescent="0.3">
      <c r="B571" s="108">
        <v>565</v>
      </c>
      <c r="C571" s="104"/>
      <c r="D571" s="105"/>
      <c r="E571" s="105"/>
      <c r="F571" s="105"/>
      <c r="G571" s="105"/>
      <c r="H571" s="194"/>
      <c r="I571" s="195"/>
      <c r="J571" s="195"/>
      <c r="K571" s="97"/>
      <c r="L571" s="98"/>
      <c r="M571" s="98"/>
      <c r="N571" s="98"/>
      <c r="O571" s="98"/>
      <c r="P571" s="100"/>
    </row>
    <row r="572" spans="2:16" x14ac:dyDescent="0.3">
      <c r="B572" s="108">
        <v>566</v>
      </c>
      <c r="C572" s="104"/>
      <c r="D572" s="105"/>
      <c r="E572" s="105"/>
      <c r="F572" s="105"/>
      <c r="G572" s="105"/>
      <c r="H572" s="194"/>
      <c r="I572" s="195"/>
      <c r="J572" s="195"/>
      <c r="K572" s="97"/>
      <c r="L572" s="98"/>
      <c r="M572" s="98"/>
      <c r="N572" s="98"/>
      <c r="O572" s="98"/>
      <c r="P572" s="100"/>
    </row>
    <row r="573" spans="2:16" x14ac:dyDescent="0.3">
      <c r="B573" s="108">
        <v>567</v>
      </c>
      <c r="C573" s="104"/>
      <c r="D573" s="105"/>
      <c r="E573" s="105"/>
      <c r="F573" s="105"/>
      <c r="G573" s="105"/>
      <c r="H573" s="194"/>
      <c r="I573" s="195"/>
      <c r="J573" s="195"/>
      <c r="K573" s="97"/>
      <c r="L573" s="98"/>
      <c r="M573" s="98"/>
      <c r="N573" s="98"/>
      <c r="O573" s="98"/>
      <c r="P573" s="100"/>
    </row>
    <row r="574" spans="2:16" x14ac:dyDescent="0.3">
      <c r="B574" s="108">
        <v>568</v>
      </c>
      <c r="C574" s="104"/>
      <c r="D574" s="105"/>
      <c r="E574" s="105"/>
      <c r="F574" s="105"/>
      <c r="G574" s="105"/>
      <c r="H574" s="194"/>
      <c r="I574" s="195"/>
      <c r="J574" s="195"/>
      <c r="K574" s="97"/>
      <c r="L574" s="98"/>
      <c r="M574" s="98"/>
      <c r="N574" s="98"/>
      <c r="O574" s="98"/>
      <c r="P574" s="100"/>
    </row>
    <row r="575" spans="2:16" x14ac:dyDescent="0.3">
      <c r="B575" s="108">
        <v>569</v>
      </c>
      <c r="C575" s="104"/>
      <c r="D575" s="105"/>
      <c r="E575" s="105"/>
      <c r="F575" s="105"/>
      <c r="G575" s="105"/>
      <c r="H575" s="194"/>
      <c r="I575" s="195"/>
      <c r="J575" s="195"/>
      <c r="K575" s="97"/>
      <c r="L575" s="98"/>
      <c r="M575" s="98"/>
      <c r="N575" s="98"/>
      <c r="O575" s="98"/>
      <c r="P575" s="100"/>
    </row>
    <row r="576" spans="2:16" x14ac:dyDescent="0.3">
      <c r="B576" s="108">
        <v>570</v>
      </c>
      <c r="C576" s="104"/>
      <c r="D576" s="105"/>
      <c r="E576" s="105"/>
      <c r="F576" s="105"/>
      <c r="G576" s="105"/>
      <c r="H576" s="194"/>
      <c r="I576" s="195"/>
      <c r="J576" s="195"/>
      <c r="K576" s="97"/>
      <c r="L576" s="98"/>
      <c r="M576" s="98"/>
      <c r="N576" s="98"/>
      <c r="O576" s="98"/>
      <c r="P576" s="100"/>
    </row>
    <row r="577" spans="2:16" x14ac:dyDescent="0.3">
      <c r="B577" s="108">
        <v>571</v>
      </c>
      <c r="C577" s="104"/>
      <c r="D577" s="105"/>
      <c r="E577" s="105"/>
      <c r="F577" s="105"/>
      <c r="G577" s="105"/>
      <c r="H577" s="194"/>
      <c r="I577" s="195"/>
      <c r="J577" s="195"/>
      <c r="K577" s="97"/>
      <c r="L577" s="98"/>
      <c r="M577" s="98"/>
      <c r="N577" s="98"/>
      <c r="O577" s="98"/>
      <c r="P577" s="100"/>
    </row>
    <row r="578" spans="2:16" x14ac:dyDescent="0.3">
      <c r="B578" s="108">
        <v>572</v>
      </c>
      <c r="C578" s="104"/>
      <c r="D578" s="105"/>
      <c r="E578" s="105"/>
      <c r="F578" s="105"/>
      <c r="G578" s="105"/>
      <c r="H578" s="194"/>
      <c r="I578" s="195"/>
      <c r="J578" s="195"/>
      <c r="K578" s="97"/>
      <c r="L578" s="98"/>
      <c r="M578" s="98"/>
      <c r="N578" s="98"/>
      <c r="O578" s="98"/>
      <c r="P578" s="100"/>
    </row>
    <row r="579" spans="2:16" x14ac:dyDescent="0.3">
      <c r="B579" s="108">
        <v>573</v>
      </c>
      <c r="C579" s="104"/>
      <c r="D579" s="105"/>
      <c r="E579" s="105"/>
      <c r="F579" s="105"/>
      <c r="G579" s="105"/>
      <c r="H579" s="194"/>
      <c r="I579" s="195"/>
      <c r="J579" s="195"/>
      <c r="K579" s="97"/>
      <c r="L579" s="98"/>
      <c r="M579" s="98"/>
      <c r="N579" s="98"/>
      <c r="O579" s="98"/>
      <c r="P579" s="100"/>
    </row>
    <row r="580" spans="2:16" x14ac:dyDescent="0.3">
      <c r="B580" s="108">
        <v>574</v>
      </c>
      <c r="C580" s="104"/>
      <c r="D580" s="105"/>
      <c r="E580" s="105"/>
      <c r="F580" s="105"/>
      <c r="G580" s="105"/>
      <c r="H580" s="194"/>
      <c r="I580" s="195"/>
      <c r="J580" s="195"/>
      <c r="K580" s="97"/>
      <c r="L580" s="98"/>
      <c r="M580" s="98"/>
      <c r="N580" s="98"/>
      <c r="O580" s="98"/>
      <c r="P580" s="100"/>
    </row>
    <row r="581" spans="2:16" x14ac:dyDescent="0.3">
      <c r="B581" s="108">
        <v>575</v>
      </c>
      <c r="C581" s="104"/>
      <c r="D581" s="105"/>
      <c r="E581" s="105"/>
      <c r="F581" s="105"/>
      <c r="G581" s="105"/>
      <c r="H581" s="194"/>
      <c r="I581" s="195"/>
      <c r="J581" s="195"/>
      <c r="K581" s="97"/>
      <c r="L581" s="98"/>
      <c r="M581" s="98"/>
      <c r="N581" s="98"/>
      <c r="O581" s="98"/>
      <c r="P581" s="100"/>
    </row>
    <row r="582" spans="2:16" x14ac:dyDescent="0.3">
      <c r="B582" s="108">
        <v>576</v>
      </c>
      <c r="C582" s="104"/>
      <c r="D582" s="105"/>
      <c r="E582" s="105"/>
      <c r="F582" s="105"/>
      <c r="G582" s="105"/>
      <c r="H582" s="194"/>
      <c r="I582" s="195"/>
      <c r="J582" s="195"/>
      <c r="K582" s="97"/>
      <c r="L582" s="98"/>
      <c r="M582" s="98"/>
      <c r="N582" s="98"/>
      <c r="O582" s="98"/>
      <c r="P582" s="100"/>
    </row>
    <row r="583" spans="2:16" x14ac:dyDescent="0.3">
      <c r="B583" s="108">
        <v>577</v>
      </c>
      <c r="C583" s="104"/>
      <c r="D583" s="105"/>
      <c r="E583" s="105"/>
      <c r="F583" s="105"/>
      <c r="G583" s="105"/>
      <c r="H583" s="194"/>
      <c r="I583" s="195"/>
      <c r="J583" s="195"/>
      <c r="K583" s="97"/>
      <c r="L583" s="98"/>
      <c r="M583" s="98"/>
      <c r="N583" s="98"/>
      <c r="O583" s="98"/>
      <c r="P583" s="100"/>
    </row>
    <row r="584" spans="2:16" x14ac:dyDescent="0.3">
      <c r="B584" s="108">
        <v>578</v>
      </c>
      <c r="C584" s="104"/>
      <c r="D584" s="105"/>
      <c r="E584" s="105"/>
      <c r="F584" s="105"/>
      <c r="G584" s="105"/>
      <c r="H584" s="194"/>
      <c r="I584" s="195"/>
      <c r="J584" s="195"/>
      <c r="K584" s="97"/>
      <c r="L584" s="98"/>
      <c r="M584" s="98"/>
      <c r="N584" s="98"/>
      <c r="O584" s="98"/>
      <c r="P584" s="100"/>
    </row>
    <row r="585" spans="2:16" x14ac:dyDescent="0.3">
      <c r="B585" s="108">
        <v>579</v>
      </c>
      <c r="C585" s="104"/>
      <c r="D585" s="105"/>
      <c r="E585" s="105"/>
      <c r="F585" s="105"/>
      <c r="G585" s="105"/>
      <c r="H585" s="194"/>
      <c r="I585" s="195"/>
      <c r="J585" s="195"/>
      <c r="K585" s="97"/>
      <c r="L585" s="98"/>
      <c r="M585" s="98"/>
      <c r="N585" s="98"/>
      <c r="O585" s="98"/>
      <c r="P585" s="100"/>
    </row>
    <row r="586" spans="2:16" x14ac:dyDescent="0.3">
      <c r="B586" s="108">
        <v>580</v>
      </c>
      <c r="C586" s="104"/>
      <c r="D586" s="105"/>
      <c r="E586" s="105"/>
      <c r="F586" s="105"/>
      <c r="G586" s="105"/>
      <c r="H586" s="194"/>
      <c r="I586" s="195"/>
      <c r="J586" s="195"/>
      <c r="K586" s="97"/>
      <c r="L586" s="98"/>
      <c r="M586" s="98"/>
      <c r="N586" s="98"/>
      <c r="O586" s="98"/>
      <c r="P586" s="100"/>
    </row>
    <row r="587" spans="2:16" x14ac:dyDescent="0.3">
      <c r="B587" s="108">
        <v>581</v>
      </c>
      <c r="C587" s="104"/>
      <c r="D587" s="105"/>
      <c r="E587" s="105"/>
      <c r="F587" s="105"/>
      <c r="G587" s="105"/>
      <c r="H587" s="194"/>
      <c r="I587" s="195"/>
      <c r="J587" s="195"/>
      <c r="K587" s="97"/>
      <c r="L587" s="98"/>
      <c r="M587" s="98"/>
      <c r="N587" s="98"/>
      <c r="O587" s="98"/>
      <c r="P587" s="100"/>
    </row>
    <row r="588" spans="2:16" x14ac:dyDescent="0.3">
      <c r="B588" s="108">
        <v>582</v>
      </c>
      <c r="C588" s="104"/>
      <c r="D588" s="105"/>
      <c r="E588" s="105"/>
      <c r="F588" s="105"/>
      <c r="G588" s="105"/>
      <c r="H588" s="194"/>
      <c r="I588" s="195"/>
      <c r="J588" s="195"/>
      <c r="K588" s="97"/>
      <c r="L588" s="98"/>
      <c r="M588" s="98"/>
      <c r="N588" s="98"/>
      <c r="O588" s="98"/>
      <c r="P588" s="100"/>
    </row>
    <row r="589" spans="2:16" x14ac:dyDescent="0.3">
      <c r="B589" s="108">
        <v>583</v>
      </c>
      <c r="C589" s="104"/>
      <c r="D589" s="105"/>
      <c r="E589" s="105"/>
      <c r="F589" s="105"/>
      <c r="G589" s="105"/>
      <c r="H589" s="194"/>
      <c r="I589" s="195"/>
      <c r="J589" s="195"/>
      <c r="K589" s="97"/>
      <c r="L589" s="98"/>
      <c r="M589" s="98"/>
      <c r="N589" s="98"/>
      <c r="O589" s="98"/>
      <c r="P589" s="100"/>
    </row>
    <row r="590" spans="2:16" x14ac:dyDescent="0.3">
      <c r="B590" s="108">
        <v>584</v>
      </c>
      <c r="C590" s="104"/>
      <c r="D590" s="105"/>
      <c r="E590" s="105"/>
      <c r="F590" s="105"/>
      <c r="G590" s="105"/>
      <c r="H590" s="194"/>
      <c r="I590" s="195"/>
      <c r="J590" s="195"/>
      <c r="K590" s="97"/>
      <c r="L590" s="98"/>
      <c r="M590" s="98"/>
      <c r="N590" s="98"/>
      <c r="O590" s="98"/>
      <c r="P590" s="100"/>
    </row>
    <row r="591" spans="2:16" x14ac:dyDescent="0.3">
      <c r="B591" s="108">
        <v>585</v>
      </c>
      <c r="C591" s="104"/>
      <c r="D591" s="105"/>
      <c r="E591" s="105"/>
      <c r="F591" s="105"/>
      <c r="G591" s="105"/>
      <c r="H591" s="194"/>
      <c r="I591" s="195"/>
      <c r="J591" s="195"/>
      <c r="K591" s="97"/>
      <c r="L591" s="98"/>
      <c r="M591" s="98"/>
      <c r="N591" s="98"/>
      <c r="O591" s="98"/>
      <c r="P591" s="100"/>
    </row>
    <row r="592" spans="2:16" x14ac:dyDescent="0.3">
      <c r="B592" s="108">
        <v>586</v>
      </c>
      <c r="C592" s="104"/>
      <c r="D592" s="105"/>
      <c r="E592" s="105"/>
      <c r="F592" s="105"/>
      <c r="G592" s="105"/>
      <c r="H592" s="194"/>
      <c r="I592" s="195"/>
      <c r="J592" s="195"/>
      <c r="K592" s="97"/>
      <c r="L592" s="98"/>
      <c r="M592" s="98"/>
      <c r="N592" s="98"/>
      <c r="O592" s="98"/>
      <c r="P592" s="100"/>
    </row>
    <row r="593" spans="2:16" x14ac:dyDescent="0.3">
      <c r="B593" s="108">
        <v>587</v>
      </c>
      <c r="C593" s="104"/>
      <c r="D593" s="105"/>
      <c r="E593" s="105"/>
      <c r="F593" s="105"/>
      <c r="G593" s="105"/>
      <c r="H593" s="194"/>
      <c r="I593" s="195"/>
      <c r="J593" s="195"/>
      <c r="K593" s="97"/>
      <c r="L593" s="98"/>
      <c r="M593" s="98"/>
      <c r="N593" s="98"/>
      <c r="O593" s="98"/>
      <c r="P593" s="100"/>
    </row>
    <row r="594" spans="2:16" x14ac:dyDescent="0.3">
      <c r="B594" s="108">
        <v>588</v>
      </c>
      <c r="C594" s="104"/>
      <c r="D594" s="105"/>
      <c r="E594" s="105"/>
      <c r="F594" s="105"/>
      <c r="G594" s="105"/>
      <c r="H594" s="194"/>
      <c r="I594" s="195"/>
      <c r="J594" s="195"/>
      <c r="K594" s="97"/>
      <c r="L594" s="98"/>
      <c r="M594" s="98"/>
      <c r="N594" s="98"/>
      <c r="O594" s="98"/>
      <c r="P594" s="100"/>
    </row>
    <row r="595" spans="2:16" x14ac:dyDescent="0.3">
      <c r="B595" s="108">
        <v>589</v>
      </c>
      <c r="C595" s="104"/>
      <c r="D595" s="105"/>
      <c r="E595" s="105"/>
      <c r="F595" s="105"/>
      <c r="G595" s="105"/>
      <c r="H595" s="194"/>
      <c r="I595" s="195"/>
      <c r="J595" s="195"/>
      <c r="K595" s="97"/>
      <c r="L595" s="98"/>
      <c r="M595" s="98"/>
      <c r="N595" s="98"/>
      <c r="O595" s="98"/>
      <c r="P595" s="100"/>
    </row>
    <row r="596" spans="2:16" x14ac:dyDescent="0.3">
      <c r="B596" s="108">
        <v>590</v>
      </c>
      <c r="C596" s="104"/>
      <c r="D596" s="105"/>
      <c r="E596" s="105"/>
      <c r="F596" s="105"/>
      <c r="G596" s="105"/>
      <c r="H596" s="194"/>
      <c r="I596" s="195"/>
      <c r="J596" s="195"/>
      <c r="K596" s="97"/>
      <c r="L596" s="98"/>
      <c r="M596" s="98"/>
      <c r="N596" s="98"/>
      <c r="O596" s="98"/>
      <c r="P596" s="100"/>
    </row>
    <row r="597" spans="2:16" x14ac:dyDescent="0.3">
      <c r="B597" s="108">
        <v>591</v>
      </c>
      <c r="C597" s="104"/>
      <c r="D597" s="105"/>
      <c r="E597" s="105"/>
      <c r="F597" s="105"/>
      <c r="G597" s="105"/>
      <c r="H597" s="194"/>
      <c r="I597" s="195"/>
      <c r="J597" s="195"/>
      <c r="K597" s="97"/>
      <c r="L597" s="98"/>
      <c r="M597" s="98"/>
      <c r="N597" s="98"/>
      <c r="O597" s="98"/>
      <c r="P597" s="100"/>
    </row>
    <row r="598" spans="2:16" x14ac:dyDescent="0.3">
      <c r="B598" s="108">
        <v>592</v>
      </c>
      <c r="C598" s="104"/>
      <c r="D598" s="105"/>
      <c r="E598" s="105"/>
      <c r="F598" s="105"/>
      <c r="G598" s="105"/>
      <c r="H598" s="194"/>
      <c r="I598" s="195"/>
      <c r="J598" s="195"/>
      <c r="K598" s="97"/>
      <c r="L598" s="98"/>
      <c r="M598" s="98"/>
      <c r="N598" s="98"/>
      <c r="O598" s="98"/>
      <c r="P598" s="100"/>
    </row>
    <row r="599" spans="2:16" x14ac:dyDescent="0.3">
      <c r="B599" s="108">
        <v>593</v>
      </c>
      <c r="C599" s="104"/>
      <c r="D599" s="105"/>
      <c r="E599" s="105"/>
      <c r="F599" s="105"/>
      <c r="G599" s="105"/>
      <c r="H599" s="194"/>
      <c r="I599" s="195"/>
      <c r="J599" s="195"/>
      <c r="K599" s="97"/>
      <c r="L599" s="98"/>
      <c r="M599" s="98"/>
      <c r="N599" s="98"/>
      <c r="O599" s="98"/>
      <c r="P599" s="100"/>
    </row>
    <row r="600" spans="2:16" x14ac:dyDescent="0.3">
      <c r="B600" s="108">
        <v>594</v>
      </c>
      <c r="C600" s="104"/>
      <c r="D600" s="105"/>
      <c r="E600" s="105"/>
      <c r="F600" s="105"/>
      <c r="G600" s="105"/>
      <c r="H600" s="194"/>
      <c r="I600" s="195"/>
      <c r="J600" s="195"/>
      <c r="K600" s="97"/>
      <c r="L600" s="98"/>
      <c r="M600" s="98"/>
      <c r="N600" s="98"/>
      <c r="O600" s="98"/>
      <c r="P600" s="100"/>
    </row>
    <row r="601" spans="2:16" x14ac:dyDescent="0.3">
      <c r="B601" s="108">
        <v>595</v>
      </c>
      <c r="C601" s="104"/>
      <c r="D601" s="105"/>
      <c r="E601" s="105"/>
      <c r="F601" s="105"/>
      <c r="G601" s="105"/>
      <c r="H601" s="194"/>
      <c r="I601" s="195"/>
      <c r="J601" s="195"/>
      <c r="K601" s="97"/>
      <c r="L601" s="98"/>
      <c r="M601" s="98"/>
      <c r="N601" s="98"/>
      <c r="O601" s="98"/>
      <c r="P601" s="100"/>
    </row>
    <row r="602" spans="2:16" x14ac:dyDescent="0.3">
      <c r="B602" s="108">
        <v>596</v>
      </c>
      <c r="C602" s="104"/>
      <c r="D602" s="105"/>
      <c r="E602" s="105"/>
      <c r="F602" s="105"/>
      <c r="G602" s="105"/>
      <c r="H602" s="194"/>
      <c r="I602" s="195"/>
      <c r="J602" s="195"/>
      <c r="K602" s="97"/>
      <c r="L602" s="98"/>
      <c r="M602" s="98"/>
      <c r="N602" s="98"/>
      <c r="O602" s="98"/>
      <c r="P602" s="100"/>
    </row>
    <row r="603" spans="2:16" x14ac:dyDescent="0.3">
      <c r="B603" s="108">
        <v>597</v>
      </c>
      <c r="C603" s="104"/>
      <c r="D603" s="105"/>
      <c r="E603" s="105"/>
      <c r="F603" s="105"/>
      <c r="G603" s="105"/>
      <c r="H603" s="194"/>
      <c r="I603" s="195"/>
      <c r="J603" s="195"/>
      <c r="K603" s="97"/>
      <c r="L603" s="98"/>
      <c r="M603" s="98"/>
      <c r="N603" s="98"/>
      <c r="O603" s="98"/>
      <c r="P603" s="100"/>
    </row>
    <row r="604" spans="2:16" x14ac:dyDescent="0.3">
      <c r="B604" s="108">
        <v>598</v>
      </c>
      <c r="C604" s="104"/>
      <c r="D604" s="105"/>
      <c r="E604" s="105"/>
      <c r="F604" s="105"/>
      <c r="G604" s="105"/>
      <c r="H604" s="194"/>
      <c r="I604" s="195"/>
      <c r="J604" s="195"/>
      <c r="K604" s="97"/>
      <c r="L604" s="98"/>
      <c r="M604" s="98"/>
      <c r="N604" s="98"/>
      <c r="O604" s="98"/>
      <c r="P604" s="100"/>
    </row>
    <row r="605" spans="2:16" x14ac:dyDescent="0.3">
      <c r="B605" s="108">
        <v>599</v>
      </c>
      <c r="C605" s="104"/>
      <c r="D605" s="105"/>
      <c r="E605" s="105"/>
      <c r="F605" s="105"/>
      <c r="G605" s="105"/>
      <c r="H605" s="194"/>
      <c r="I605" s="195"/>
      <c r="J605" s="195"/>
      <c r="K605" s="97"/>
      <c r="L605" s="98"/>
      <c r="M605" s="98"/>
      <c r="N605" s="98"/>
      <c r="O605" s="98"/>
      <c r="P605" s="100"/>
    </row>
    <row r="606" spans="2:16" x14ac:dyDescent="0.3">
      <c r="B606" s="108">
        <v>600</v>
      </c>
      <c r="C606" s="104"/>
      <c r="D606" s="105"/>
      <c r="E606" s="105"/>
      <c r="F606" s="105"/>
      <c r="G606" s="105"/>
      <c r="H606" s="194"/>
      <c r="I606" s="195"/>
      <c r="J606" s="195"/>
      <c r="K606" s="97"/>
      <c r="L606" s="98"/>
      <c r="M606" s="98"/>
      <c r="N606" s="98"/>
      <c r="O606" s="98"/>
      <c r="P606" s="100"/>
    </row>
    <row r="607" spans="2:16" x14ac:dyDescent="0.3">
      <c r="B607" s="108">
        <v>601</v>
      </c>
      <c r="C607" s="104"/>
      <c r="D607" s="105"/>
      <c r="E607" s="105"/>
      <c r="F607" s="105"/>
      <c r="G607" s="105"/>
      <c r="H607" s="194"/>
      <c r="I607" s="195"/>
      <c r="J607" s="195"/>
      <c r="K607" s="97"/>
      <c r="L607" s="98"/>
      <c r="M607" s="98"/>
      <c r="N607" s="98"/>
      <c r="O607" s="98"/>
      <c r="P607" s="100"/>
    </row>
    <row r="608" spans="2:16" x14ac:dyDescent="0.3">
      <c r="B608" s="108">
        <v>602</v>
      </c>
      <c r="C608" s="104"/>
      <c r="D608" s="105"/>
      <c r="E608" s="105"/>
      <c r="F608" s="105"/>
      <c r="G608" s="105"/>
      <c r="H608" s="194"/>
      <c r="I608" s="195"/>
      <c r="J608" s="195"/>
      <c r="K608" s="97"/>
      <c r="L608" s="98"/>
      <c r="M608" s="98"/>
      <c r="N608" s="98"/>
      <c r="O608" s="98"/>
      <c r="P608" s="100"/>
    </row>
    <row r="609" spans="2:16" x14ac:dyDescent="0.3">
      <c r="B609" s="108">
        <v>603</v>
      </c>
      <c r="C609" s="104"/>
      <c r="D609" s="105"/>
      <c r="E609" s="105"/>
      <c r="F609" s="105"/>
      <c r="G609" s="105"/>
      <c r="H609" s="194"/>
      <c r="I609" s="195"/>
      <c r="J609" s="195"/>
      <c r="K609" s="97"/>
      <c r="L609" s="98"/>
      <c r="M609" s="98"/>
      <c r="N609" s="98"/>
      <c r="O609" s="98"/>
      <c r="P609" s="100"/>
    </row>
    <row r="610" spans="2:16" x14ac:dyDescent="0.3">
      <c r="B610" s="108">
        <v>604</v>
      </c>
      <c r="C610" s="104"/>
      <c r="D610" s="105"/>
      <c r="E610" s="105"/>
      <c r="F610" s="105"/>
      <c r="G610" s="105"/>
      <c r="H610" s="194"/>
      <c r="I610" s="195"/>
      <c r="J610" s="195"/>
      <c r="K610" s="97"/>
      <c r="L610" s="98"/>
      <c r="M610" s="98"/>
      <c r="N610" s="98"/>
      <c r="O610" s="98"/>
      <c r="P610" s="100"/>
    </row>
    <row r="611" spans="2:16" x14ac:dyDescent="0.3">
      <c r="B611" s="108">
        <v>605</v>
      </c>
      <c r="C611" s="104"/>
      <c r="D611" s="105"/>
      <c r="E611" s="105"/>
      <c r="F611" s="105"/>
      <c r="G611" s="105"/>
      <c r="H611" s="194"/>
      <c r="I611" s="195"/>
      <c r="J611" s="195"/>
      <c r="K611" s="97"/>
      <c r="L611" s="98"/>
      <c r="M611" s="98"/>
      <c r="N611" s="98"/>
      <c r="O611" s="98"/>
      <c r="P611" s="100"/>
    </row>
    <row r="612" spans="2:16" x14ac:dyDescent="0.3">
      <c r="B612" s="108">
        <v>606</v>
      </c>
      <c r="C612" s="104"/>
      <c r="D612" s="105"/>
      <c r="E612" s="105"/>
      <c r="F612" s="105"/>
      <c r="G612" s="105"/>
      <c r="H612" s="194"/>
      <c r="I612" s="195"/>
      <c r="J612" s="195"/>
      <c r="K612" s="97"/>
      <c r="L612" s="98"/>
      <c r="M612" s="98"/>
      <c r="N612" s="98"/>
      <c r="O612" s="98"/>
      <c r="P612" s="100"/>
    </row>
    <row r="613" spans="2:16" x14ac:dyDescent="0.3">
      <c r="B613" s="108">
        <v>607</v>
      </c>
      <c r="C613" s="104"/>
      <c r="D613" s="105"/>
      <c r="E613" s="105"/>
      <c r="F613" s="105"/>
      <c r="G613" s="105"/>
      <c r="H613" s="194"/>
      <c r="I613" s="195"/>
      <c r="J613" s="195"/>
      <c r="K613" s="97"/>
      <c r="L613" s="98"/>
      <c r="M613" s="98"/>
      <c r="N613" s="98"/>
      <c r="O613" s="98"/>
      <c r="P613" s="100"/>
    </row>
    <row r="614" spans="2:16" x14ac:dyDescent="0.3">
      <c r="B614" s="108">
        <v>608</v>
      </c>
      <c r="C614" s="104"/>
      <c r="D614" s="105"/>
      <c r="E614" s="105"/>
      <c r="F614" s="105"/>
      <c r="G614" s="105"/>
      <c r="H614" s="194"/>
      <c r="I614" s="195"/>
      <c r="J614" s="195"/>
      <c r="K614" s="97"/>
      <c r="L614" s="98"/>
      <c r="M614" s="98"/>
      <c r="N614" s="98"/>
      <c r="O614" s="98"/>
      <c r="P614" s="100"/>
    </row>
    <row r="615" spans="2:16" x14ac:dyDescent="0.3">
      <c r="B615" s="108">
        <v>609</v>
      </c>
      <c r="C615" s="104"/>
      <c r="D615" s="105"/>
      <c r="E615" s="105"/>
      <c r="F615" s="105"/>
      <c r="G615" s="105"/>
      <c r="H615" s="194"/>
      <c r="I615" s="195"/>
      <c r="J615" s="195"/>
      <c r="K615" s="97"/>
      <c r="L615" s="98"/>
      <c r="M615" s="98"/>
      <c r="N615" s="98"/>
      <c r="O615" s="98"/>
      <c r="P615" s="100"/>
    </row>
    <row r="616" spans="2:16" x14ac:dyDescent="0.3">
      <c r="B616" s="108">
        <v>610</v>
      </c>
      <c r="C616" s="104"/>
      <c r="D616" s="105"/>
      <c r="E616" s="105"/>
      <c r="F616" s="105"/>
      <c r="G616" s="105"/>
      <c r="H616" s="194"/>
      <c r="I616" s="195"/>
      <c r="J616" s="195"/>
      <c r="K616" s="97"/>
      <c r="L616" s="98"/>
      <c r="M616" s="98"/>
      <c r="N616" s="98"/>
      <c r="O616" s="98"/>
      <c r="P616" s="100"/>
    </row>
    <row r="617" spans="2:16" x14ac:dyDescent="0.3">
      <c r="B617" s="108">
        <v>611</v>
      </c>
      <c r="C617" s="104"/>
      <c r="D617" s="105"/>
      <c r="E617" s="105"/>
      <c r="F617" s="105"/>
      <c r="G617" s="105"/>
      <c r="H617" s="194"/>
      <c r="I617" s="195"/>
      <c r="J617" s="195"/>
      <c r="K617" s="97"/>
      <c r="L617" s="98"/>
      <c r="M617" s="98"/>
      <c r="N617" s="98"/>
      <c r="O617" s="98"/>
      <c r="P617" s="100"/>
    </row>
    <row r="618" spans="2:16" x14ac:dyDescent="0.3">
      <c r="B618" s="108">
        <v>612</v>
      </c>
      <c r="C618" s="104"/>
      <c r="D618" s="105"/>
      <c r="E618" s="105"/>
      <c r="F618" s="105"/>
      <c r="G618" s="105"/>
      <c r="H618" s="194"/>
      <c r="I618" s="195"/>
      <c r="J618" s="195"/>
      <c r="K618" s="97"/>
      <c r="L618" s="98"/>
      <c r="M618" s="98"/>
      <c r="N618" s="98"/>
      <c r="O618" s="98"/>
      <c r="P618" s="100"/>
    </row>
    <row r="619" spans="2:16" x14ac:dyDescent="0.3">
      <c r="B619" s="108">
        <v>613</v>
      </c>
      <c r="C619" s="104"/>
      <c r="D619" s="105"/>
      <c r="E619" s="105"/>
      <c r="F619" s="105"/>
      <c r="G619" s="105"/>
      <c r="H619" s="194"/>
      <c r="I619" s="195"/>
      <c r="J619" s="195"/>
      <c r="K619" s="97"/>
      <c r="L619" s="98"/>
      <c r="M619" s="98"/>
      <c r="N619" s="98"/>
      <c r="O619" s="98"/>
      <c r="P619" s="100"/>
    </row>
    <row r="620" spans="2:16" x14ac:dyDescent="0.3">
      <c r="B620" s="108">
        <v>614</v>
      </c>
      <c r="C620" s="104"/>
      <c r="D620" s="105"/>
      <c r="E620" s="105"/>
      <c r="F620" s="105"/>
      <c r="G620" s="105"/>
      <c r="H620" s="194"/>
      <c r="I620" s="195"/>
      <c r="J620" s="195"/>
      <c r="K620" s="97"/>
      <c r="L620" s="98"/>
      <c r="M620" s="98"/>
      <c r="N620" s="98"/>
      <c r="O620" s="98"/>
      <c r="P620" s="100"/>
    </row>
    <row r="621" spans="2:16" x14ac:dyDescent="0.3">
      <c r="B621" s="108">
        <v>615</v>
      </c>
      <c r="C621" s="104"/>
      <c r="D621" s="105"/>
      <c r="E621" s="105"/>
      <c r="F621" s="105"/>
      <c r="G621" s="105"/>
      <c r="H621" s="194"/>
      <c r="I621" s="195"/>
      <c r="J621" s="195"/>
      <c r="K621" s="97"/>
      <c r="L621" s="98"/>
      <c r="M621" s="98"/>
      <c r="N621" s="98"/>
      <c r="O621" s="98"/>
      <c r="P621" s="100"/>
    </row>
    <row r="622" spans="2:16" x14ac:dyDescent="0.3">
      <c r="B622" s="108">
        <v>616</v>
      </c>
      <c r="C622" s="104"/>
      <c r="D622" s="105"/>
      <c r="E622" s="105"/>
      <c r="F622" s="105"/>
      <c r="G622" s="105"/>
      <c r="H622" s="194"/>
      <c r="I622" s="195"/>
      <c r="J622" s="195"/>
      <c r="K622" s="97"/>
      <c r="L622" s="98"/>
      <c r="M622" s="98"/>
      <c r="N622" s="98"/>
      <c r="O622" s="98"/>
      <c r="P622" s="100"/>
    </row>
    <row r="623" spans="2:16" x14ac:dyDescent="0.3">
      <c r="B623" s="108">
        <v>617</v>
      </c>
      <c r="C623" s="104"/>
      <c r="D623" s="105"/>
      <c r="E623" s="105"/>
      <c r="F623" s="105"/>
      <c r="G623" s="105"/>
      <c r="H623" s="194"/>
      <c r="I623" s="195"/>
      <c r="J623" s="195"/>
      <c r="K623" s="97"/>
      <c r="L623" s="98"/>
      <c r="M623" s="98"/>
      <c r="N623" s="98"/>
      <c r="O623" s="98"/>
      <c r="P623" s="100"/>
    </row>
    <row r="624" spans="2:16" x14ac:dyDescent="0.3">
      <c r="B624" s="108">
        <v>618</v>
      </c>
      <c r="C624" s="104"/>
      <c r="D624" s="105"/>
      <c r="E624" s="105"/>
      <c r="F624" s="105"/>
      <c r="G624" s="105"/>
      <c r="H624" s="194"/>
      <c r="I624" s="195"/>
      <c r="J624" s="195"/>
      <c r="K624" s="97"/>
      <c r="L624" s="98"/>
      <c r="M624" s="98"/>
      <c r="N624" s="98"/>
      <c r="O624" s="98"/>
      <c r="P624" s="100"/>
    </row>
    <row r="625" spans="2:16" x14ac:dyDescent="0.3">
      <c r="B625" s="108">
        <v>619</v>
      </c>
      <c r="C625" s="104"/>
      <c r="D625" s="105"/>
      <c r="E625" s="105"/>
      <c r="F625" s="105"/>
      <c r="G625" s="105"/>
      <c r="H625" s="194"/>
      <c r="I625" s="195"/>
      <c r="J625" s="195"/>
      <c r="K625" s="97"/>
      <c r="L625" s="98"/>
      <c r="M625" s="98"/>
      <c r="N625" s="98"/>
      <c r="O625" s="98"/>
      <c r="P625" s="100"/>
    </row>
    <row r="626" spans="2:16" x14ac:dyDescent="0.3">
      <c r="B626" s="108">
        <v>620</v>
      </c>
      <c r="C626" s="104"/>
      <c r="D626" s="105"/>
      <c r="E626" s="105"/>
      <c r="F626" s="105"/>
      <c r="G626" s="105"/>
      <c r="H626" s="194"/>
      <c r="I626" s="195"/>
      <c r="J626" s="195"/>
      <c r="K626" s="97"/>
      <c r="L626" s="98"/>
      <c r="M626" s="98"/>
      <c r="N626" s="98"/>
      <c r="O626" s="98"/>
      <c r="P626" s="100"/>
    </row>
    <row r="627" spans="2:16" x14ac:dyDescent="0.3">
      <c r="B627" s="108">
        <v>621</v>
      </c>
      <c r="C627" s="104"/>
      <c r="D627" s="105"/>
      <c r="E627" s="105"/>
      <c r="F627" s="105"/>
      <c r="G627" s="105"/>
      <c r="H627" s="194"/>
      <c r="I627" s="195"/>
      <c r="J627" s="195"/>
      <c r="K627" s="97"/>
      <c r="L627" s="98"/>
      <c r="M627" s="98"/>
      <c r="N627" s="98"/>
      <c r="O627" s="98"/>
      <c r="P627" s="100"/>
    </row>
    <row r="628" spans="2:16" x14ac:dyDescent="0.3">
      <c r="B628" s="108">
        <v>622</v>
      </c>
      <c r="C628" s="104"/>
      <c r="D628" s="105"/>
      <c r="E628" s="105"/>
      <c r="F628" s="105"/>
      <c r="G628" s="105"/>
      <c r="H628" s="194"/>
      <c r="I628" s="195"/>
      <c r="J628" s="195"/>
      <c r="K628" s="97"/>
      <c r="L628" s="98"/>
      <c r="M628" s="98"/>
      <c r="N628" s="98"/>
      <c r="O628" s="98"/>
      <c r="P628" s="100"/>
    </row>
    <row r="629" spans="2:16" x14ac:dyDescent="0.3">
      <c r="B629" s="108">
        <v>623</v>
      </c>
      <c r="C629" s="104"/>
      <c r="D629" s="105"/>
      <c r="E629" s="105"/>
      <c r="F629" s="105"/>
      <c r="G629" s="105"/>
      <c r="H629" s="194"/>
      <c r="I629" s="195"/>
      <c r="J629" s="195"/>
      <c r="K629" s="97"/>
      <c r="L629" s="98"/>
      <c r="M629" s="98"/>
      <c r="N629" s="98"/>
      <c r="O629" s="98"/>
      <c r="P629" s="100"/>
    </row>
    <row r="630" spans="2:16" x14ac:dyDescent="0.3">
      <c r="B630" s="108">
        <v>624</v>
      </c>
      <c r="C630" s="104"/>
      <c r="D630" s="105"/>
      <c r="E630" s="105"/>
      <c r="F630" s="105"/>
      <c r="G630" s="105"/>
      <c r="H630" s="194"/>
      <c r="I630" s="195"/>
      <c r="J630" s="195"/>
      <c r="K630" s="97"/>
      <c r="L630" s="98"/>
      <c r="M630" s="98"/>
      <c r="N630" s="98"/>
      <c r="O630" s="98"/>
      <c r="P630" s="100"/>
    </row>
    <row r="631" spans="2:16" x14ac:dyDescent="0.3">
      <c r="B631" s="108">
        <v>625</v>
      </c>
      <c r="C631" s="104"/>
      <c r="D631" s="105"/>
      <c r="E631" s="105"/>
      <c r="F631" s="105"/>
      <c r="G631" s="105"/>
      <c r="H631" s="194"/>
      <c r="I631" s="195"/>
      <c r="J631" s="195"/>
      <c r="K631" s="97"/>
      <c r="L631" s="98"/>
      <c r="M631" s="98"/>
      <c r="N631" s="98"/>
      <c r="O631" s="98"/>
      <c r="P631" s="100"/>
    </row>
    <row r="632" spans="2:16" x14ac:dyDescent="0.3">
      <c r="B632" s="108">
        <v>626</v>
      </c>
      <c r="C632" s="104"/>
      <c r="D632" s="105"/>
      <c r="E632" s="105"/>
      <c r="F632" s="105"/>
      <c r="G632" s="105"/>
      <c r="H632" s="194"/>
      <c r="I632" s="195"/>
      <c r="J632" s="195"/>
      <c r="K632" s="97"/>
      <c r="L632" s="98"/>
      <c r="M632" s="98"/>
      <c r="N632" s="98"/>
      <c r="O632" s="98"/>
      <c r="P632" s="100"/>
    </row>
    <row r="633" spans="2:16" x14ac:dyDescent="0.3">
      <c r="B633" s="108">
        <v>627</v>
      </c>
      <c r="C633" s="104"/>
      <c r="D633" s="105"/>
      <c r="E633" s="105"/>
      <c r="F633" s="105"/>
      <c r="G633" s="105"/>
      <c r="H633" s="194"/>
      <c r="I633" s="195"/>
      <c r="J633" s="195"/>
      <c r="K633" s="97"/>
      <c r="L633" s="98"/>
      <c r="M633" s="98"/>
      <c r="N633" s="98"/>
      <c r="O633" s="98"/>
      <c r="P633" s="100"/>
    </row>
    <row r="634" spans="2:16" x14ac:dyDescent="0.3">
      <c r="B634" s="108">
        <v>628</v>
      </c>
      <c r="C634" s="104"/>
      <c r="D634" s="105"/>
      <c r="E634" s="105"/>
      <c r="F634" s="105"/>
      <c r="G634" s="105"/>
      <c r="H634" s="194"/>
      <c r="I634" s="195"/>
      <c r="J634" s="195"/>
      <c r="K634" s="97"/>
      <c r="L634" s="98"/>
      <c r="M634" s="98"/>
      <c r="N634" s="98"/>
      <c r="O634" s="98"/>
      <c r="P634" s="100"/>
    </row>
    <row r="635" spans="2:16" x14ac:dyDescent="0.3">
      <c r="B635" s="108">
        <v>629</v>
      </c>
      <c r="C635" s="104"/>
      <c r="D635" s="105"/>
      <c r="E635" s="105"/>
      <c r="F635" s="105"/>
      <c r="G635" s="105"/>
      <c r="H635" s="194"/>
      <c r="I635" s="195"/>
      <c r="J635" s="195"/>
      <c r="K635" s="97"/>
      <c r="L635" s="98"/>
      <c r="M635" s="98"/>
      <c r="N635" s="98"/>
      <c r="O635" s="98"/>
      <c r="P635" s="100"/>
    </row>
    <row r="636" spans="2:16" x14ac:dyDescent="0.3">
      <c r="B636" s="108">
        <v>630</v>
      </c>
      <c r="C636" s="104"/>
      <c r="D636" s="105"/>
      <c r="E636" s="105"/>
      <c r="F636" s="105"/>
      <c r="G636" s="105"/>
      <c r="H636" s="194"/>
      <c r="I636" s="195"/>
      <c r="J636" s="195"/>
      <c r="K636" s="97"/>
      <c r="L636" s="98"/>
      <c r="M636" s="98"/>
      <c r="N636" s="98"/>
      <c r="O636" s="98"/>
      <c r="P636" s="100"/>
    </row>
    <row r="637" spans="2:16" x14ac:dyDescent="0.3">
      <c r="B637" s="108">
        <v>631</v>
      </c>
      <c r="C637" s="104"/>
      <c r="D637" s="105"/>
      <c r="E637" s="105"/>
      <c r="F637" s="105"/>
      <c r="G637" s="105"/>
      <c r="H637" s="194"/>
      <c r="I637" s="195"/>
      <c r="J637" s="195"/>
      <c r="K637" s="97"/>
      <c r="L637" s="98"/>
      <c r="M637" s="98"/>
      <c r="N637" s="98"/>
      <c r="O637" s="98"/>
      <c r="P637" s="100"/>
    </row>
    <row r="638" spans="2:16" x14ac:dyDescent="0.3">
      <c r="B638" s="108">
        <v>632</v>
      </c>
      <c r="C638" s="104"/>
      <c r="D638" s="105"/>
      <c r="E638" s="105"/>
      <c r="F638" s="105"/>
      <c r="G638" s="105"/>
      <c r="H638" s="194"/>
      <c r="I638" s="195"/>
      <c r="J638" s="195"/>
      <c r="K638" s="97"/>
      <c r="L638" s="98"/>
      <c r="M638" s="98"/>
      <c r="N638" s="98"/>
      <c r="O638" s="98"/>
      <c r="P638" s="100"/>
    </row>
    <row r="639" spans="2:16" x14ac:dyDescent="0.3">
      <c r="B639" s="108">
        <v>633</v>
      </c>
      <c r="C639" s="104"/>
      <c r="D639" s="105"/>
      <c r="E639" s="105"/>
      <c r="F639" s="105"/>
      <c r="G639" s="105"/>
      <c r="H639" s="194"/>
      <c r="I639" s="195"/>
      <c r="J639" s="195"/>
      <c r="K639" s="97"/>
      <c r="L639" s="98"/>
      <c r="M639" s="98"/>
      <c r="N639" s="98"/>
      <c r="O639" s="98"/>
      <c r="P639" s="100"/>
    </row>
    <row r="640" spans="2:16" x14ac:dyDescent="0.3">
      <c r="B640" s="108">
        <v>634</v>
      </c>
      <c r="C640" s="104"/>
      <c r="D640" s="105"/>
      <c r="E640" s="105"/>
      <c r="F640" s="105"/>
      <c r="G640" s="105"/>
      <c r="H640" s="194"/>
      <c r="I640" s="195"/>
      <c r="J640" s="195"/>
      <c r="K640" s="97"/>
      <c r="L640" s="98"/>
      <c r="M640" s="98"/>
      <c r="N640" s="98"/>
      <c r="O640" s="98"/>
      <c r="P640" s="100"/>
    </row>
    <row r="641" spans="2:16" x14ac:dyDescent="0.3">
      <c r="B641" s="108">
        <v>635</v>
      </c>
      <c r="C641" s="104"/>
      <c r="D641" s="105"/>
      <c r="E641" s="105"/>
      <c r="F641" s="105"/>
      <c r="G641" s="105"/>
      <c r="H641" s="194"/>
      <c r="I641" s="195"/>
      <c r="J641" s="195"/>
      <c r="K641" s="97"/>
      <c r="L641" s="98"/>
      <c r="M641" s="98"/>
      <c r="N641" s="98"/>
      <c r="O641" s="98"/>
      <c r="P641" s="100"/>
    </row>
    <row r="642" spans="2:16" x14ac:dyDescent="0.3">
      <c r="B642" s="108">
        <v>636</v>
      </c>
      <c r="C642" s="104"/>
      <c r="D642" s="105"/>
      <c r="E642" s="105"/>
      <c r="F642" s="105"/>
      <c r="G642" s="105"/>
      <c r="H642" s="194"/>
      <c r="I642" s="195"/>
      <c r="J642" s="195"/>
      <c r="K642" s="97"/>
      <c r="L642" s="98"/>
      <c r="M642" s="98"/>
      <c r="N642" s="98"/>
      <c r="O642" s="98"/>
      <c r="P642" s="100"/>
    </row>
    <row r="643" spans="2:16" x14ac:dyDescent="0.3">
      <c r="B643" s="108">
        <v>637</v>
      </c>
      <c r="C643" s="104"/>
      <c r="D643" s="105"/>
      <c r="E643" s="105"/>
      <c r="F643" s="105"/>
      <c r="G643" s="105"/>
      <c r="H643" s="194"/>
      <c r="I643" s="195"/>
      <c r="J643" s="195"/>
      <c r="K643" s="97"/>
      <c r="L643" s="98"/>
      <c r="M643" s="98"/>
      <c r="N643" s="98"/>
      <c r="O643" s="98"/>
      <c r="P643" s="100"/>
    </row>
    <row r="644" spans="2:16" x14ac:dyDescent="0.3">
      <c r="B644" s="108">
        <v>638</v>
      </c>
      <c r="C644" s="104"/>
      <c r="D644" s="105"/>
      <c r="E644" s="105"/>
      <c r="F644" s="105"/>
      <c r="G644" s="105"/>
      <c r="H644" s="194"/>
      <c r="I644" s="195"/>
      <c r="J644" s="195"/>
      <c r="K644" s="97"/>
      <c r="L644" s="98"/>
      <c r="M644" s="98"/>
      <c r="N644" s="98"/>
      <c r="O644" s="98"/>
      <c r="P644" s="100"/>
    </row>
    <row r="645" spans="2:16" x14ac:dyDescent="0.3">
      <c r="B645" s="108">
        <v>639</v>
      </c>
      <c r="C645" s="104"/>
      <c r="D645" s="105"/>
      <c r="E645" s="105"/>
      <c r="F645" s="105"/>
      <c r="G645" s="105"/>
      <c r="H645" s="194"/>
      <c r="I645" s="195"/>
      <c r="J645" s="195"/>
      <c r="K645" s="97"/>
      <c r="L645" s="98"/>
      <c r="M645" s="98"/>
      <c r="N645" s="98"/>
      <c r="O645" s="98"/>
      <c r="P645" s="100"/>
    </row>
    <row r="646" spans="2:16" x14ac:dyDescent="0.3">
      <c r="B646" s="108">
        <v>640</v>
      </c>
      <c r="C646" s="104"/>
      <c r="D646" s="105"/>
      <c r="E646" s="105"/>
      <c r="F646" s="105"/>
      <c r="G646" s="105"/>
      <c r="H646" s="194"/>
      <c r="I646" s="195"/>
      <c r="J646" s="195"/>
      <c r="K646" s="97"/>
      <c r="L646" s="98"/>
      <c r="M646" s="98"/>
      <c r="N646" s="98"/>
      <c r="O646" s="98"/>
      <c r="P646" s="100"/>
    </row>
    <row r="647" spans="2:16" x14ac:dyDescent="0.3">
      <c r="B647" s="108">
        <v>641</v>
      </c>
      <c r="C647" s="104"/>
      <c r="D647" s="105"/>
      <c r="E647" s="105"/>
      <c r="F647" s="105"/>
      <c r="G647" s="105"/>
      <c r="H647" s="194"/>
      <c r="I647" s="195"/>
      <c r="J647" s="195"/>
      <c r="K647" s="97"/>
      <c r="L647" s="98"/>
      <c r="M647" s="98"/>
      <c r="N647" s="98"/>
      <c r="O647" s="98"/>
      <c r="P647" s="100"/>
    </row>
    <row r="648" spans="2:16" x14ac:dyDescent="0.3">
      <c r="B648" s="108">
        <v>642</v>
      </c>
      <c r="C648" s="104"/>
      <c r="D648" s="105"/>
      <c r="E648" s="105"/>
      <c r="F648" s="105"/>
      <c r="G648" s="105"/>
      <c r="H648" s="194"/>
      <c r="I648" s="195"/>
      <c r="J648" s="195"/>
      <c r="K648" s="97"/>
      <c r="L648" s="98"/>
      <c r="M648" s="98"/>
      <c r="N648" s="98"/>
      <c r="O648" s="98"/>
      <c r="P648" s="100"/>
    </row>
    <row r="649" spans="2:16" x14ac:dyDescent="0.3">
      <c r="B649" s="108">
        <v>643</v>
      </c>
      <c r="C649" s="104"/>
      <c r="D649" s="105"/>
      <c r="E649" s="105"/>
      <c r="F649" s="105"/>
      <c r="G649" s="105"/>
      <c r="H649" s="194"/>
      <c r="I649" s="195"/>
      <c r="J649" s="195"/>
      <c r="K649" s="97"/>
      <c r="L649" s="98"/>
      <c r="M649" s="98"/>
      <c r="N649" s="98"/>
      <c r="O649" s="98"/>
      <c r="P649" s="100"/>
    </row>
    <row r="650" spans="2:16" x14ac:dyDescent="0.3">
      <c r="B650" s="108">
        <v>644</v>
      </c>
      <c r="C650" s="104"/>
      <c r="D650" s="105"/>
      <c r="E650" s="105"/>
      <c r="F650" s="105"/>
      <c r="G650" s="105"/>
      <c r="H650" s="194"/>
      <c r="I650" s="195"/>
      <c r="J650" s="195"/>
      <c r="K650" s="97"/>
      <c r="L650" s="98"/>
      <c r="M650" s="98"/>
      <c r="N650" s="98"/>
      <c r="O650" s="98"/>
      <c r="P650" s="100"/>
    </row>
    <row r="651" spans="2:16" x14ac:dyDescent="0.3">
      <c r="B651" s="108">
        <v>645</v>
      </c>
      <c r="C651" s="104"/>
      <c r="D651" s="105"/>
      <c r="E651" s="105"/>
      <c r="F651" s="105"/>
      <c r="G651" s="105"/>
      <c r="H651" s="194"/>
      <c r="I651" s="195"/>
      <c r="J651" s="195"/>
      <c r="K651" s="97"/>
      <c r="L651" s="98"/>
      <c r="M651" s="98"/>
      <c r="N651" s="98"/>
      <c r="O651" s="98"/>
      <c r="P651" s="100"/>
    </row>
    <row r="652" spans="2:16" x14ac:dyDescent="0.3">
      <c r="B652" s="108">
        <v>646</v>
      </c>
      <c r="C652" s="104"/>
      <c r="D652" s="105"/>
      <c r="E652" s="105"/>
      <c r="F652" s="105"/>
      <c r="G652" s="105"/>
      <c r="H652" s="194"/>
      <c r="I652" s="195"/>
      <c r="J652" s="195"/>
      <c r="K652" s="97"/>
      <c r="L652" s="98"/>
      <c r="M652" s="98"/>
      <c r="N652" s="98"/>
      <c r="O652" s="98"/>
      <c r="P652" s="100"/>
    </row>
    <row r="653" spans="2:16" x14ac:dyDescent="0.3">
      <c r="B653" s="108">
        <v>647</v>
      </c>
      <c r="C653" s="104"/>
      <c r="D653" s="105"/>
      <c r="E653" s="105"/>
      <c r="F653" s="105"/>
      <c r="G653" s="105"/>
      <c r="H653" s="194"/>
      <c r="I653" s="195"/>
      <c r="J653" s="195"/>
      <c r="K653" s="97"/>
      <c r="L653" s="98"/>
      <c r="M653" s="98"/>
      <c r="N653" s="98"/>
      <c r="O653" s="98"/>
      <c r="P653" s="100"/>
    </row>
    <row r="654" spans="2:16" x14ac:dyDescent="0.3">
      <c r="B654" s="108">
        <v>648</v>
      </c>
      <c r="C654" s="104"/>
      <c r="D654" s="105"/>
      <c r="E654" s="105"/>
      <c r="F654" s="105"/>
      <c r="G654" s="105"/>
      <c r="H654" s="194"/>
      <c r="I654" s="195"/>
      <c r="J654" s="195"/>
      <c r="K654" s="97"/>
      <c r="L654" s="98"/>
      <c r="M654" s="98"/>
      <c r="N654" s="98"/>
      <c r="O654" s="98"/>
      <c r="P654" s="100"/>
    </row>
    <row r="655" spans="2:16" x14ac:dyDescent="0.3">
      <c r="B655" s="108">
        <v>649</v>
      </c>
      <c r="C655" s="104"/>
      <c r="D655" s="105"/>
      <c r="E655" s="105"/>
      <c r="F655" s="105"/>
      <c r="G655" s="105"/>
      <c r="H655" s="194"/>
      <c r="I655" s="195"/>
      <c r="J655" s="195"/>
      <c r="K655" s="97"/>
      <c r="L655" s="98"/>
      <c r="M655" s="98"/>
      <c r="N655" s="98"/>
      <c r="O655" s="98"/>
      <c r="P655" s="100"/>
    </row>
    <row r="656" spans="2:16" x14ac:dyDescent="0.3">
      <c r="B656" s="108">
        <v>650</v>
      </c>
      <c r="C656" s="104"/>
      <c r="D656" s="105"/>
      <c r="E656" s="105"/>
      <c r="F656" s="105"/>
      <c r="G656" s="105"/>
      <c r="H656" s="194"/>
      <c r="I656" s="195"/>
      <c r="J656" s="195"/>
      <c r="K656" s="97"/>
      <c r="L656" s="98"/>
      <c r="M656" s="98"/>
      <c r="N656" s="98"/>
      <c r="O656" s="98"/>
      <c r="P656" s="100"/>
    </row>
    <row r="657" spans="2:16" x14ac:dyDescent="0.3">
      <c r="B657" s="108">
        <v>651</v>
      </c>
      <c r="C657" s="104"/>
      <c r="D657" s="105"/>
      <c r="E657" s="105"/>
      <c r="F657" s="105"/>
      <c r="G657" s="105"/>
      <c r="H657" s="194"/>
      <c r="I657" s="195"/>
      <c r="J657" s="195"/>
      <c r="K657" s="97"/>
      <c r="L657" s="98"/>
      <c r="M657" s="98"/>
      <c r="N657" s="98"/>
      <c r="O657" s="98"/>
      <c r="P657" s="100"/>
    </row>
    <row r="658" spans="2:16" x14ac:dyDescent="0.3">
      <c r="B658" s="108">
        <v>652</v>
      </c>
      <c r="C658" s="104"/>
      <c r="D658" s="105"/>
      <c r="E658" s="105"/>
      <c r="F658" s="105"/>
      <c r="G658" s="105"/>
      <c r="H658" s="194"/>
      <c r="I658" s="195"/>
      <c r="J658" s="195"/>
      <c r="K658" s="97"/>
      <c r="L658" s="98"/>
      <c r="M658" s="98"/>
      <c r="N658" s="98"/>
      <c r="O658" s="98"/>
      <c r="P658" s="100"/>
    </row>
    <row r="659" spans="2:16" x14ac:dyDescent="0.3">
      <c r="B659" s="108">
        <v>653</v>
      </c>
      <c r="C659" s="104"/>
      <c r="D659" s="105"/>
      <c r="E659" s="105"/>
      <c r="F659" s="105"/>
      <c r="G659" s="105"/>
      <c r="H659" s="194"/>
      <c r="I659" s="195"/>
      <c r="J659" s="195"/>
      <c r="K659" s="97"/>
      <c r="L659" s="98"/>
      <c r="M659" s="98"/>
      <c r="N659" s="98"/>
      <c r="O659" s="98"/>
      <c r="P659" s="100"/>
    </row>
    <row r="660" spans="2:16" x14ac:dyDescent="0.3">
      <c r="B660" s="108">
        <v>654</v>
      </c>
      <c r="C660" s="104"/>
      <c r="D660" s="105"/>
      <c r="E660" s="105"/>
      <c r="F660" s="105"/>
      <c r="G660" s="105"/>
      <c r="H660" s="194"/>
      <c r="I660" s="195"/>
      <c r="J660" s="195"/>
      <c r="K660" s="97"/>
      <c r="L660" s="98"/>
      <c r="M660" s="98"/>
      <c r="N660" s="98"/>
      <c r="O660" s="98"/>
      <c r="P660" s="100"/>
    </row>
    <row r="661" spans="2:16" x14ac:dyDescent="0.3">
      <c r="B661" s="108">
        <v>655</v>
      </c>
      <c r="C661" s="104"/>
      <c r="D661" s="105"/>
      <c r="E661" s="105"/>
      <c r="F661" s="105"/>
      <c r="G661" s="105"/>
      <c r="H661" s="194"/>
      <c r="I661" s="195"/>
      <c r="J661" s="195"/>
      <c r="K661" s="97"/>
      <c r="L661" s="98"/>
      <c r="M661" s="98"/>
      <c r="N661" s="98"/>
      <c r="O661" s="98"/>
      <c r="P661" s="100"/>
    </row>
    <row r="662" spans="2:16" x14ac:dyDescent="0.3">
      <c r="B662" s="108">
        <v>656</v>
      </c>
      <c r="C662" s="104"/>
      <c r="D662" s="105"/>
      <c r="E662" s="105"/>
      <c r="F662" s="105"/>
      <c r="G662" s="105"/>
      <c r="H662" s="194"/>
      <c r="I662" s="195"/>
      <c r="J662" s="195"/>
      <c r="K662" s="97"/>
      <c r="L662" s="98"/>
      <c r="M662" s="98"/>
      <c r="N662" s="98"/>
      <c r="O662" s="98"/>
      <c r="P662" s="100"/>
    </row>
    <row r="663" spans="2:16" x14ac:dyDescent="0.3">
      <c r="B663" s="108">
        <v>657</v>
      </c>
      <c r="C663" s="104"/>
      <c r="D663" s="105"/>
      <c r="E663" s="105"/>
      <c r="F663" s="105"/>
      <c r="G663" s="105"/>
      <c r="H663" s="194"/>
      <c r="I663" s="195"/>
      <c r="J663" s="195"/>
      <c r="K663" s="97"/>
      <c r="L663" s="98"/>
      <c r="M663" s="98"/>
      <c r="N663" s="98"/>
      <c r="O663" s="98"/>
      <c r="P663" s="100"/>
    </row>
    <row r="664" spans="2:16" x14ac:dyDescent="0.3">
      <c r="B664" s="108">
        <v>658</v>
      </c>
      <c r="C664" s="104"/>
      <c r="D664" s="105"/>
      <c r="E664" s="105"/>
      <c r="F664" s="105"/>
      <c r="G664" s="105"/>
      <c r="H664" s="194"/>
      <c r="I664" s="195"/>
      <c r="J664" s="195"/>
      <c r="K664" s="97"/>
      <c r="L664" s="98"/>
      <c r="M664" s="98"/>
      <c r="N664" s="98"/>
      <c r="O664" s="98"/>
      <c r="P664" s="100"/>
    </row>
    <row r="665" spans="2:16" x14ac:dyDescent="0.3">
      <c r="B665" s="108">
        <v>659</v>
      </c>
      <c r="C665" s="104"/>
      <c r="D665" s="105"/>
      <c r="E665" s="105"/>
      <c r="F665" s="105"/>
      <c r="G665" s="105"/>
      <c r="H665" s="194"/>
      <c r="I665" s="195"/>
      <c r="J665" s="195"/>
      <c r="K665" s="97"/>
      <c r="L665" s="98"/>
      <c r="M665" s="98"/>
      <c r="N665" s="98"/>
      <c r="O665" s="98"/>
      <c r="P665" s="100"/>
    </row>
    <row r="666" spans="2:16" x14ac:dyDescent="0.3">
      <c r="B666" s="108">
        <v>660</v>
      </c>
      <c r="C666" s="104"/>
      <c r="D666" s="105"/>
      <c r="E666" s="105"/>
      <c r="F666" s="105"/>
      <c r="G666" s="105"/>
      <c r="H666" s="194"/>
      <c r="I666" s="195"/>
      <c r="J666" s="195"/>
      <c r="K666" s="97"/>
      <c r="L666" s="98"/>
      <c r="M666" s="98"/>
      <c r="N666" s="98"/>
      <c r="O666" s="98"/>
      <c r="P666" s="100"/>
    </row>
    <row r="667" spans="2:16" x14ac:dyDescent="0.3">
      <c r="B667" s="108">
        <v>661</v>
      </c>
      <c r="C667" s="104"/>
      <c r="D667" s="105"/>
      <c r="E667" s="105"/>
      <c r="F667" s="105"/>
      <c r="G667" s="105"/>
      <c r="H667" s="194"/>
      <c r="I667" s="195"/>
      <c r="J667" s="195"/>
      <c r="K667" s="97"/>
      <c r="L667" s="98"/>
      <c r="M667" s="98"/>
      <c r="N667" s="98"/>
      <c r="O667" s="98"/>
      <c r="P667" s="100"/>
    </row>
    <row r="668" spans="2:16" x14ac:dyDescent="0.3">
      <c r="B668" s="108">
        <v>662</v>
      </c>
      <c r="C668" s="104"/>
      <c r="D668" s="105"/>
      <c r="E668" s="105"/>
      <c r="F668" s="105"/>
      <c r="G668" s="105"/>
      <c r="H668" s="194"/>
      <c r="I668" s="195"/>
      <c r="J668" s="195"/>
      <c r="K668" s="97"/>
      <c r="L668" s="98"/>
      <c r="M668" s="98"/>
      <c r="N668" s="98"/>
      <c r="O668" s="98"/>
      <c r="P668" s="100"/>
    </row>
    <row r="669" spans="2:16" x14ac:dyDescent="0.3">
      <c r="B669" s="108">
        <v>663</v>
      </c>
      <c r="C669" s="104"/>
      <c r="D669" s="105"/>
      <c r="E669" s="105"/>
      <c r="F669" s="105"/>
      <c r="G669" s="105"/>
      <c r="H669" s="194"/>
      <c r="I669" s="195"/>
      <c r="J669" s="195"/>
      <c r="K669" s="97"/>
      <c r="L669" s="98"/>
      <c r="M669" s="98"/>
      <c r="N669" s="98"/>
      <c r="O669" s="98"/>
      <c r="P669" s="100"/>
    </row>
    <row r="670" spans="2:16" x14ac:dyDescent="0.3">
      <c r="B670" s="108">
        <v>664</v>
      </c>
      <c r="C670" s="104"/>
      <c r="D670" s="105"/>
      <c r="E670" s="105"/>
      <c r="F670" s="105"/>
      <c r="G670" s="105"/>
      <c r="H670" s="194"/>
      <c r="I670" s="195"/>
      <c r="J670" s="195"/>
      <c r="K670" s="97"/>
      <c r="L670" s="98"/>
      <c r="M670" s="98"/>
      <c r="N670" s="98"/>
      <c r="O670" s="98"/>
      <c r="P670" s="100"/>
    </row>
    <row r="671" spans="2:16" x14ac:dyDescent="0.3">
      <c r="B671" s="108">
        <v>665</v>
      </c>
      <c r="C671" s="104"/>
      <c r="D671" s="105"/>
      <c r="E671" s="105"/>
      <c r="F671" s="105"/>
      <c r="G671" s="105"/>
      <c r="H671" s="194"/>
      <c r="I671" s="195"/>
      <c r="J671" s="195"/>
      <c r="K671" s="97"/>
      <c r="L671" s="98"/>
      <c r="M671" s="98"/>
      <c r="N671" s="98"/>
      <c r="O671" s="98"/>
      <c r="P671" s="100"/>
    </row>
    <row r="672" spans="2:16" x14ac:dyDescent="0.3">
      <c r="B672" s="108">
        <v>666</v>
      </c>
      <c r="C672" s="104"/>
      <c r="D672" s="105"/>
      <c r="E672" s="105"/>
      <c r="F672" s="105"/>
      <c r="G672" s="105"/>
      <c r="H672" s="194"/>
      <c r="I672" s="195"/>
      <c r="J672" s="195"/>
      <c r="K672" s="97"/>
      <c r="L672" s="98"/>
      <c r="M672" s="98"/>
      <c r="N672" s="98"/>
      <c r="O672" s="98"/>
      <c r="P672" s="100"/>
    </row>
    <row r="673" spans="2:16" x14ac:dyDescent="0.3">
      <c r="B673" s="108">
        <v>667</v>
      </c>
      <c r="C673" s="104"/>
      <c r="D673" s="105"/>
      <c r="E673" s="105"/>
      <c r="F673" s="105"/>
      <c r="G673" s="105"/>
      <c r="H673" s="194"/>
      <c r="I673" s="195"/>
      <c r="J673" s="195"/>
      <c r="K673" s="97"/>
      <c r="L673" s="98"/>
      <c r="M673" s="98"/>
      <c r="N673" s="98"/>
      <c r="O673" s="98"/>
      <c r="P673" s="100"/>
    </row>
    <row r="674" spans="2:16" x14ac:dyDescent="0.3">
      <c r="B674" s="108">
        <v>668</v>
      </c>
      <c r="C674" s="104"/>
      <c r="D674" s="105"/>
      <c r="E674" s="105"/>
      <c r="F674" s="105"/>
      <c r="G674" s="105"/>
      <c r="H674" s="194"/>
      <c r="I674" s="195"/>
      <c r="J674" s="195"/>
      <c r="K674" s="97"/>
      <c r="L674" s="98"/>
      <c r="M674" s="98"/>
      <c r="N674" s="98"/>
      <c r="O674" s="98"/>
      <c r="P674" s="100"/>
    </row>
    <row r="675" spans="2:16" x14ac:dyDescent="0.3">
      <c r="B675" s="108">
        <v>669</v>
      </c>
      <c r="C675" s="104"/>
      <c r="D675" s="105"/>
      <c r="E675" s="105"/>
      <c r="F675" s="105"/>
      <c r="G675" s="105"/>
      <c r="H675" s="194"/>
      <c r="I675" s="195"/>
      <c r="J675" s="195"/>
      <c r="K675" s="97"/>
      <c r="L675" s="98"/>
      <c r="M675" s="98"/>
      <c r="N675" s="98"/>
      <c r="O675" s="98"/>
      <c r="P675" s="100"/>
    </row>
    <row r="676" spans="2:16" x14ac:dyDescent="0.3">
      <c r="B676" s="108">
        <v>670</v>
      </c>
      <c r="C676" s="104"/>
      <c r="D676" s="105"/>
      <c r="E676" s="105"/>
      <c r="F676" s="105"/>
      <c r="G676" s="105"/>
      <c r="H676" s="194"/>
      <c r="I676" s="195"/>
      <c r="J676" s="195"/>
      <c r="K676" s="97"/>
      <c r="L676" s="98"/>
      <c r="M676" s="98"/>
      <c r="N676" s="98"/>
      <c r="O676" s="98"/>
      <c r="P676" s="100"/>
    </row>
    <row r="677" spans="2:16" x14ac:dyDescent="0.3">
      <c r="B677" s="108">
        <v>671</v>
      </c>
      <c r="C677" s="104"/>
      <c r="D677" s="105"/>
      <c r="E677" s="105"/>
      <c r="F677" s="105"/>
      <c r="G677" s="105"/>
      <c r="H677" s="194"/>
      <c r="I677" s="195"/>
      <c r="J677" s="195"/>
      <c r="K677" s="97"/>
      <c r="L677" s="98"/>
      <c r="M677" s="98"/>
      <c r="N677" s="98"/>
      <c r="O677" s="98"/>
      <c r="P677" s="100"/>
    </row>
    <row r="678" spans="2:16" x14ac:dyDescent="0.3">
      <c r="B678" s="108">
        <v>672</v>
      </c>
      <c r="C678" s="104"/>
      <c r="D678" s="105"/>
      <c r="E678" s="105"/>
      <c r="F678" s="105"/>
      <c r="G678" s="105"/>
      <c r="H678" s="194"/>
      <c r="I678" s="195"/>
      <c r="J678" s="195"/>
      <c r="K678" s="97"/>
      <c r="L678" s="98"/>
      <c r="M678" s="98"/>
      <c r="N678" s="98"/>
      <c r="O678" s="98"/>
      <c r="P678" s="100"/>
    </row>
    <row r="679" spans="2:16" x14ac:dyDescent="0.3">
      <c r="B679" s="108">
        <v>673</v>
      </c>
      <c r="C679" s="104"/>
      <c r="D679" s="105"/>
      <c r="E679" s="105"/>
      <c r="F679" s="105"/>
      <c r="G679" s="105"/>
      <c r="H679" s="194"/>
      <c r="I679" s="195"/>
      <c r="J679" s="195"/>
      <c r="K679" s="97"/>
      <c r="L679" s="98"/>
      <c r="M679" s="98"/>
      <c r="N679" s="98"/>
      <c r="O679" s="98"/>
      <c r="P679" s="100"/>
    </row>
    <row r="680" spans="2:16" x14ac:dyDescent="0.3">
      <c r="B680" s="108">
        <v>674</v>
      </c>
      <c r="C680" s="104"/>
      <c r="D680" s="105"/>
      <c r="E680" s="105"/>
      <c r="F680" s="105"/>
      <c r="G680" s="105"/>
      <c r="H680" s="194"/>
      <c r="I680" s="195"/>
      <c r="J680" s="195"/>
      <c r="K680" s="97"/>
      <c r="L680" s="98"/>
      <c r="M680" s="98"/>
      <c r="N680" s="98"/>
      <c r="O680" s="98"/>
      <c r="P680" s="100"/>
    </row>
    <row r="681" spans="2:16" x14ac:dyDescent="0.3">
      <c r="B681" s="108">
        <v>675</v>
      </c>
      <c r="C681" s="104"/>
      <c r="D681" s="105"/>
      <c r="E681" s="105"/>
      <c r="F681" s="105"/>
      <c r="G681" s="105"/>
      <c r="H681" s="194"/>
      <c r="I681" s="195"/>
      <c r="J681" s="195"/>
      <c r="K681" s="97"/>
      <c r="L681" s="98"/>
      <c r="M681" s="98"/>
      <c r="N681" s="98"/>
      <c r="O681" s="98"/>
      <c r="P681" s="100"/>
    </row>
    <row r="682" spans="2:16" x14ac:dyDescent="0.3">
      <c r="B682" s="108">
        <v>676</v>
      </c>
      <c r="C682" s="104"/>
      <c r="D682" s="105"/>
      <c r="E682" s="105"/>
      <c r="F682" s="105"/>
      <c r="G682" s="105"/>
      <c r="H682" s="194"/>
      <c r="I682" s="195"/>
      <c r="J682" s="195"/>
      <c r="K682" s="97"/>
      <c r="L682" s="98"/>
      <c r="M682" s="98"/>
      <c r="N682" s="98"/>
      <c r="O682" s="98"/>
      <c r="P682" s="100"/>
    </row>
    <row r="683" spans="2:16" x14ac:dyDescent="0.3">
      <c r="B683" s="108">
        <v>677</v>
      </c>
      <c r="C683" s="104"/>
      <c r="D683" s="105"/>
      <c r="E683" s="105"/>
      <c r="F683" s="105"/>
      <c r="G683" s="105"/>
      <c r="H683" s="194"/>
      <c r="I683" s="195"/>
      <c r="J683" s="195"/>
      <c r="K683" s="97"/>
      <c r="L683" s="98"/>
      <c r="M683" s="98"/>
      <c r="N683" s="98"/>
      <c r="O683" s="98"/>
      <c r="P683" s="100"/>
    </row>
    <row r="684" spans="2:16" x14ac:dyDescent="0.3">
      <c r="B684" s="108">
        <v>678</v>
      </c>
      <c r="C684" s="104"/>
      <c r="D684" s="105"/>
      <c r="E684" s="105"/>
      <c r="F684" s="105"/>
      <c r="G684" s="105"/>
      <c r="H684" s="194"/>
      <c r="I684" s="195"/>
      <c r="J684" s="195"/>
      <c r="K684" s="97"/>
      <c r="L684" s="98"/>
      <c r="M684" s="98"/>
      <c r="N684" s="98"/>
      <c r="O684" s="98"/>
      <c r="P684" s="100"/>
    </row>
    <row r="685" spans="2:16" x14ac:dyDescent="0.3">
      <c r="B685" s="108">
        <v>679</v>
      </c>
      <c r="C685" s="104"/>
      <c r="D685" s="105"/>
      <c r="E685" s="105"/>
      <c r="F685" s="105"/>
      <c r="G685" s="105"/>
      <c r="H685" s="194"/>
      <c r="I685" s="195"/>
      <c r="J685" s="195"/>
      <c r="K685" s="97"/>
      <c r="L685" s="98"/>
      <c r="M685" s="98"/>
      <c r="N685" s="98"/>
      <c r="O685" s="98"/>
      <c r="P685" s="100"/>
    </row>
    <row r="686" spans="2:16" x14ac:dyDescent="0.3">
      <c r="B686" s="108">
        <v>680</v>
      </c>
      <c r="C686" s="104"/>
      <c r="D686" s="105"/>
      <c r="E686" s="105"/>
      <c r="F686" s="105"/>
      <c r="G686" s="105"/>
      <c r="H686" s="194"/>
      <c r="I686" s="195"/>
      <c r="J686" s="195"/>
      <c r="K686" s="97"/>
      <c r="L686" s="98"/>
      <c r="M686" s="98"/>
      <c r="N686" s="98"/>
      <c r="O686" s="98"/>
      <c r="P686" s="100"/>
    </row>
    <row r="687" spans="2:16" x14ac:dyDescent="0.3">
      <c r="B687" s="108">
        <v>681</v>
      </c>
      <c r="C687" s="104"/>
      <c r="D687" s="105"/>
      <c r="E687" s="105"/>
      <c r="F687" s="105"/>
      <c r="G687" s="105"/>
      <c r="H687" s="194"/>
      <c r="I687" s="195"/>
      <c r="J687" s="195"/>
      <c r="K687" s="97"/>
      <c r="L687" s="98"/>
      <c r="M687" s="98"/>
      <c r="N687" s="98"/>
      <c r="O687" s="98"/>
      <c r="P687" s="100"/>
    </row>
    <row r="688" spans="2:16" x14ac:dyDescent="0.3">
      <c r="B688" s="108">
        <v>682</v>
      </c>
      <c r="C688" s="104"/>
      <c r="D688" s="105"/>
      <c r="E688" s="105"/>
      <c r="F688" s="105"/>
      <c r="G688" s="105"/>
      <c r="H688" s="194"/>
      <c r="I688" s="195"/>
      <c r="J688" s="195"/>
      <c r="K688" s="97"/>
      <c r="L688" s="98"/>
      <c r="M688" s="98"/>
      <c r="N688" s="98"/>
      <c r="O688" s="98"/>
      <c r="P688" s="100"/>
    </row>
    <row r="689" spans="2:16" x14ac:dyDescent="0.3">
      <c r="B689" s="108">
        <v>683</v>
      </c>
      <c r="C689" s="104"/>
      <c r="D689" s="105"/>
      <c r="E689" s="105"/>
      <c r="F689" s="105"/>
      <c r="G689" s="105"/>
      <c r="H689" s="194"/>
      <c r="I689" s="195"/>
      <c r="J689" s="195"/>
      <c r="K689" s="97"/>
      <c r="L689" s="98"/>
      <c r="M689" s="98"/>
      <c r="N689" s="98"/>
      <c r="O689" s="98"/>
      <c r="P689" s="100"/>
    </row>
    <row r="690" spans="2:16" x14ac:dyDescent="0.3">
      <c r="B690" s="108">
        <v>684</v>
      </c>
      <c r="C690" s="104"/>
      <c r="D690" s="105"/>
      <c r="E690" s="105"/>
      <c r="F690" s="105"/>
      <c r="G690" s="105"/>
      <c r="H690" s="194"/>
      <c r="I690" s="195"/>
      <c r="J690" s="195"/>
      <c r="K690" s="97"/>
      <c r="L690" s="98"/>
      <c r="M690" s="98"/>
      <c r="N690" s="98"/>
      <c r="O690" s="98"/>
      <c r="P690" s="100"/>
    </row>
    <row r="691" spans="2:16" x14ac:dyDescent="0.3">
      <c r="B691" s="108">
        <v>685</v>
      </c>
      <c r="C691" s="104"/>
      <c r="D691" s="105"/>
      <c r="E691" s="105"/>
      <c r="F691" s="105"/>
      <c r="G691" s="105"/>
      <c r="H691" s="194"/>
      <c r="I691" s="195"/>
      <c r="J691" s="195"/>
      <c r="K691" s="97"/>
      <c r="L691" s="98"/>
      <c r="M691" s="98"/>
      <c r="N691" s="98"/>
      <c r="O691" s="98"/>
      <c r="P691" s="100"/>
    </row>
    <row r="692" spans="2:16" x14ac:dyDescent="0.3">
      <c r="B692" s="108">
        <v>686</v>
      </c>
      <c r="C692" s="104"/>
      <c r="D692" s="105"/>
      <c r="E692" s="105"/>
      <c r="F692" s="105"/>
      <c r="G692" s="105"/>
      <c r="H692" s="194"/>
      <c r="I692" s="195"/>
      <c r="J692" s="195"/>
      <c r="K692" s="97"/>
      <c r="L692" s="98"/>
      <c r="M692" s="98"/>
      <c r="N692" s="98"/>
      <c r="O692" s="98"/>
      <c r="P692" s="100"/>
    </row>
    <row r="693" spans="2:16" x14ac:dyDescent="0.3">
      <c r="B693" s="108">
        <v>687</v>
      </c>
      <c r="C693" s="104"/>
      <c r="D693" s="105"/>
      <c r="E693" s="105"/>
      <c r="F693" s="105"/>
      <c r="G693" s="105"/>
      <c r="H693" s="194"/>
      <c r="I693" s="195"/>
      <c r="J693" s="195"/>
      <c r="K693" s="97"/>
      <c r="L693" s="98"/>
      <c r="M693" s="98"/>
      <c r="N693" s="98"/>
      <c r="O693" s="98"/>
      <c r="P693" s="100"/>
    </row>
    <row r="694" spans="2:16" x14ac:dyDescent="0.3">
      <c r="B694" s="108">
        <v>688</v>
      </c>
      <c r="C694" s="104"/>
      <c r="D694" s="105"/>
      <c r="E694" s="105"/>
      <c r="F694" s="105"/>
      <c r="G694" s="105"/>
      <c r="H694" s="194"/>
      <c r="I694" s="195"/>
      <c r="J694" s="195"/>
      <c r="K694" s="97"/>
      <c r="L694" s="98"/>
      <c r="M694" s="98"/>
      <c r="N694" s="98"/>
      <c r="O694" s="98"/>
      <c r="P694" s="100"/>
    </row>
    <row r="695" spans="2:16" x14ac:dyDescent="0.3">
      <c r="B695" s="108">
        <v>689</v>
      </c>
      <c r="C695" s="104"/>
      <c r="D695" s="105"/>
      <c r="E695" s="105"/>
      <c r="F695" s="105"/>
      <c r="G695" s="105"/>
      <c r="H695" s="194"/>
      <c r="I695" s="195"/>
      <c r="J695" s="195"/>
      <c r="K695" s="97"/>
      <c r="L695" s="98"/>
      <c r="M695" s="98"/>
      <c r="N695" s="98"/>
      <c r="O695" s="98"/>
      <c r="P695" s="100"/>
    </row>
    <row r="696" spans="2:16" x14ac:dyDescent="0.3">
      <c r="B696" s="108">
        <v>690</v>
      </c>
      <c r="C696" s="104"/>
      <c r="D696" s="105"/>
      <c r="E696" s="105"/>
      <c r="F696" s="105"/>
      <c r="G696" s="105"/>
      <c r="H696" s="194"/>
      <c r="I696" s="195"/>
      <c r="J696" s="195"/>
      <c r="K696" s="97"/>
      <c r="L696" s="98"/>
      <c r="M696" s="98"/>
      <c r="N696" s="98"/>
      <c r="O696" s="98"/>
      <c r="P696" s="100"/>
    </row>
    <row r="697" spans="2:16" x14ac:dyDescent="0.3">
      <c r="B697" s="108">
        <v>691</v>
      </c>
      <c r="C697" s="104"/>
      <c r="D697" s="105"/>
      <c r="E697" s="105"/>
      <c r="F697" s="105"/>
      <c r="G697" s="105"/>
      <c r="H697" s="194"/>
      <c r="I697" s="195"/>
      <c r="J697" s="195"/>
      <c r="K697" s="97"/>
      <c r="L697" s="98"/>
      <c r="M697" s="98"/>
      <c r="N697" s="98"/>
      <c r="O697" s="98"/>
      <c r="P697" s="100"/>
    </row>
    <row r="698" spans="2:16" x14ac:dyDescent="0.3">
      <c r="B698" s="108">
        <v>692</v>
      </c>
      <c r="C698" s="104"/>
      <c r="D698" s="105"/>
      <c r="E698" s="105"/>
      <c r="F698" s="105"/>
      <c r="G698" s="105"/>
      <c r="H698" s="194"/>
      <c r="I698" s="195"/>
      <c r="J698" s="195"/>
      <c r="K698" s="97"/>
      <c r="L698" s="98"/>
      <c r="M698" s="98"/>
      <c r="N698" s="98"/>
      <c r="O698" s="98"/>
      <c r="P698" s="100"/>
    </row>
    <row r="699" spans="2:16" x14ac:dyDescent="0.3">
      <c r="B699" s="108">
        <v>693</v>
      </c>
      <c r="C699" s="104"/>
      <c r="D699" s="105"/>
      <c r="E699" s="105"/>
      <c r="F699" s="105"/>
      <c r="G699" s="105"/>
      <c r="H699" s="194"/>
      <c r="I699" s="195"/>
      <c r="J699" s="195"/>
      <c r="K699" s="97"/>
      <c r="L699" s="98"/>
      <c r="M699" s="98"/>
      <c r="N699" s="98"/>
      <c r="O699" s="98"/>
      <c r="P699" s="100"/>
    </row>
    <row r="700" spans="2:16" x14ac:dyDescent="0.3">
      <c r="B700" s="108">
        <v>694</v>
      </c>
      <c r="C700" s="104"/>
      <c r="D700" s="105"/>
      <c r="E700" s="105"/>
      <c r="F700" s="105"/>
      <c r="G700" s="105"/>
      <c r="H700" s="194"/>
      <c r="I700" s="195"/>
      <c r="J700" s="195"/>
      <c r="K700" s="97"/>
      <c r="L700" s="98"/>
      <c r="M700" s="98"/>
      <c r="N700" s="98"/>
      <c r="O700" s="98"/>
      <c r="P700" s="100"/>
    </row>
    <row r="701" spans="2:16" x14ac:dyDescent="0.3">
      <c r="B701" s="108">
        <v>695</v>
      </c>
      <c r="C701" s="104"/>
      <c r="D701" s="105"/>
      <c r="E701" s="105"/>
      <c r="F701" s="105"/>
      <c r="G701" s="105"/>
      <c r="H701" s="194"/>
      <c r="I701" s="195"/>
      <c r="J701" s="195"/>
      <c r="K701" s="97"/>
      <c r="L701" s="98"/>
      <c r="M701" s="98"/>
      <c r="N701" s="98"/>
      <c r="O701" s="98"/>
      <c r="P701" s="100"/>
    </row>
    <row r="702" spans="2:16" x14ac:dyDescent="0.3">
      <c r="B702" s="108">
        <v>696</v>
      </c>
      <c r="C702" s="104"/>
      <c r="D702" s="105"/>
      <c r="E702" s="105"/>
      <c r="F702" s="105"/>
      <c r="G702" s="105"/>
      <c r="H702" s="194"/>
      <c r="I702" s="195"/>
      <c r="J702" s="195"/>
      <c r="K702" s="97"/>
      <c r="L702" s="98"/>
      <c r="M702" s="98"/>
      <c r="N702" s="98"/>
      <c r="O702" s="98"/>
      <c r="P702" s="100"/>
    </row>
    <row r="703" spans="2:16" x14ac:dyDescent="0.3">
      <c r="B703" s="108">
        <v>697</v>
      </c>
      <c r="C703" s="104"/>
      <c r="D703" s="105"/>
      <c r="E703" s="105"/>
      <c r="F703" s="105"/>
      <c r="G703" s="105"/>
      <c r="H703" s="194"/>
      <c r="I703" s="195"/>
      <c r="J703" s="195"/>
      <c r="K703" s="97"/>
      <c r="L703" s="98"/>
      <c r="M703" s="98"/>
      <c r="N703" s="98"/>
      <c r="O703" s="98"/>
      <c r="P703" s="100"/>
    </row>
    <row r="704" spans="2:16" x14ac:dyDescent="0.3">
      <c r="B704" s="108">
        <v>698</v>
      </c>
      <c r="C704" s="104"/>
      <c r="D704" s="105"/>
      <c r="E704" s="105"/>
      <c r="F704" s="105"/>
      <c r="G704" s="105"/>
      <c r="H704" s="194"/>
      <c r="I704" s="195"/>
      <c r="J704" s="195"/>
      <c r="K704" s="97"/>
      <c r="L704" s="98"/>
      <c r="M704" s="98"/>
      <c r="N704" s="98"/>
      <c r="O704" s="98"/>
      <c r="P704" s="100"/>
    </row>
    <row r="705" spans="2:16" x14ac:dyDescent="0.3">
      <c r="B705" s="108">
        <v>699</v>
      </c>
      <c r="C705" s="104"/>
      <c r="D705" s="105"/>
      <c r="E705" s="105"/>
      <c r="F705" s="105"/>
      <c r="G705" s="105"/>
      <c r="H705" s="194"/>
      <c r="I705" s="195"/>
      <c r="J705" s="195"/>
      <c r="K705" s="97"/>
      <c r="L705" s="98"/>
      <c r="M705" s="98"/>
      <c r="N705" s="98"/>
      <c r="O705" s="98"/>
      <c r="P705" s="100"/>
    </row>
    <row r="706" spans="2:16" x14ac:dyDescent="0.3">
      <c r="B706" s="108">
        <v>700</v>
      </c>
      <c r="C706" s="104"/>
      <c r="D706" s="105"/>
      <c r="E706" s="105"/>
      <c r="F706" s="105"/>
      <c r="G706" s="105"/>
      <c r="H706" s="194"/>
      <c r="I706" s="195"/>
      <c r="J706" s="195"/>
      <c r="K706" s="97"/>
      <c r="L706" s="98"/>
      <c r="M706" s="98"/>
      <c r="N706" s="98"/>
      <c r="O706" s="98"/>
      <c r="P706" s="100"/>
    </row>
    <row r="707" spans="2:16" x14ac:dyDescent="0.3">
      <c r="B707" s="108">
        <v>701</v>
      </c>
      <c r="C707" s="104"/>
      <c r="D707" s="105"/>
      <c r="E707" s="105"/>
      <c r="F707" s="105"/>
      <c r="G707" s="105"/>
      <c r="H707" s="194"/>
      <c r="I707" s="195"/>
      <c r="J707" s="195"/>
      <c r="K707" s="97"/>
      <c r="L707" s="98"/>
      <c r="M707" s="98"/>
      <c r="N707" s="98"/>
      <c r="O707" s="98"/>
      <c r="P707" s="100"/>
    </row>
    <row r="708" spans="2:16" x14ac:dyDescent="0.3">
      <c r="B708" s="108">
        <v>702</v>
      </c>
      <c r="C708" s="104"/>
      <c r="D708" s="105"/>
      <c r="E708" s="105"/>
      <c r="F708" s="105"/>
      <c r="G708" s="105"/>
      <c r="H708" s="194"/>
      <c r="I708" s="195"/>
      <c r="J708" s="195"/>
      <c r="K708" s="97"/>
      <c r="L708" s="98"/>
      <c r="M708" s="98"/>
      <c r="N708" s="98"/>
      <c r="O708" s="98"/>
      <c r="P708" s="100"/>
    </row>
    <row r="709" spans="2:16" x14ac:dyDescent="0.3">
      <c r="B709" s="108">
        <v>703</v>
      </c>
      <c r="C709" s="104"/>
      <c r="D709" s="105"/>
      <c r="E709" s="105"/>
      <c r="F709" s="105"/>
      <c r="G709" s="105"/>
      <c r="H709" s="194"/>
      <c r="I709" s="195"/>
      <c r="J709" s="195"/>
      <c r="K709" s="97"/>
      <c r="L709" s="98"/>
      <c r="M709" s="98"/>
      <c r="N709" s="98"/>
      <c r="O709" s="98"/>
      <c r="P709" s="100"/>
    </row>
    <row r="710" spans="2:16" x14ac:dyDescent="0.3">
      <c r="B710" s="108">
        <v>704</v>
      </c>
      <c r="C710" s="104"/>
      <c r="D710" s="105"/>
      <c r="E710" s="105"/>
      <c r="F710" s="105"/>
      <c r="G710" s="105"/>
      <c r="H710" s="194"/>
      <c r="I710" s="195"/>
      <c r="J710" s="195"/>
      <c r="K710" s="97"/>
      <c r="L710" s="98"/>
      <c r="M710" s="98"/>
      <c r="N710" s="98"/>
      <c r="O710" s="98"/>
      <c r="P710" s="100"/>
    </row>
    <row r="711" spans="2:16" x14ac:dyDescent="0.3">
      <c r="B711" s="108">
        <v>705</v>
      </c>
      <c r="C711" s="104"/>
      <c r="D711" s="105"/>
      <c r="E711" s="105"/>
      <c r="F711" s="105"/>
      <c r="G711" s="105"/>
      <c r="H711" s="194"/>
      <c r="I711" s="195"/>
      <c r="J711" s="195"/>
      <c r="K711" s="97"/>
      <c r="L711" s="98"/>
      <c r="M711" s="98"/>
      <c r="N711" s="98"/>
      <c r="O711" s="98"/>
      <c r="P711" s="100"/>
    </row>
    <row r="712" spans="2:16" x14ac:dyDescent="0.3">
      <c r="B712" s="108">
        <v>706</v>
      </c>
      <c r="C712" s="104"/>
      <c r="D712" s="105"/>
      <c r="E712" s="105"/>
      <c r="F712" s="105"/>
      <c r="G712" s="105"/>
      <c r="H712" s="194"/>
      <c r="I712" s="195"/>
      <c r="J712" s="195"/>
      <c r="K712" s="97"/>
      <c r="L712" s="98"/>
      <c r="M712" s="98"/>
      <c r="N712" s="98"/>
      <c r="O712" s="98"/>
      <c r="P712" s="100"/>
    </row>
    <row r="713" spans="2:16" x14ac:dyDescent="0.3">
      <c r="B713" s="108">
        <v>707</v>
      </c>
      <c r="C713" s="104"/>
      <c r="D713" s="105"/>
      <c r="E713" s="105"/>
      <c r="F713" s="105"/>
      <c r="G713" s="105"/>
      <c r="H713" s="194"/>
      <c r="I713" s="195"/>
      <c r="J713" s="195"/>
      <c r="K713" s="97"/>
      <c r="L713" s="98"/>
      <c r="M713" s="98"/>
      <c r="N713" s="98"/>
      <c r="O713" s="98"/>
      <c r="P713" s="100"/>
    </row>
    <row r="714" spans="2:16" x14ac:dyDescent="0.3">
      <c r="B714" s="108">
        <v>708</v>
      </c>
      <c r="C714" s="104"/>
      <c r="D714" s="105"/>
      <c r="E714" s="105"/>
      <c r="F714" s="105"/>
      <c r="G714" s="105"/>
      <c r="H714" s="194"/>
      <c r="I714" s="195"/>
      <c r="J714" s="195"/>
      <c r="K714" s="97"/>
      <c r="L714" s="98"/>
      <c r="M714" s="98"/>
      <c r="N714" s="98"/>
      <c r="O714" s="98"/>
      <c r="P714" s="100"/>
    </row>
    <row r="715" spans="2:16" x14ac:dyDescent="0.3">
      <c r="B715" s="108">
        <v>709</v>
      </c>
      <c r="C715" s="104"/>
      <c r="D715" s="105"/>
      <c r="E715" s="105"/>
      <c r="F715" s="105"/>
      <c r="G715" s="105"/>
      <c r="H715" s="194"/>
      <c r="I715" s="195"/>
      <c r="J715" s="195"/>
      <c r="K715" s="97"/>
      <c r="L715" s="98"/>
      <c r="M715" s="98"/>
      <c r="N715" s="98"/>
      <c r="O715" s="98"/>
      <c r="P715" s="100"/>
    </row>
    <row r="716" spans="2:16" x14ac:dyDescent="0.3">
      <c r="B716" s="108">
        <v>710</v>
      </c>
      <c r="C716" s="104"/>
      <c r="D716" s="105"/>
      <c r="E716" s="105"/>
      <c r="F716" s="105"/>
      <c r="G716" s="105"/>
      <c r="H716" s="194"/>
      <c r="I716" s="195"/>
      <c r="J716" s="195"/>
      <c r="K716" s="97"/>
      <c r="L716" s="98"/>
      <c r="M716" s="98"/>
      <c r="N716" s="98"/>
      <c r="O716" s="98"/>
      <c r="P716" s="100"/>
    </row>
    <row r="717" spans="2:16" x14ac:dyDescent="0.3">
      <c r="B717" s="108">
        <v>711</v>
      </c>
      <c r="C717" s="104"/>
      <c r="D717" s="105"/>
      <c r="E717" s="105"/>
      <c r="F717" s="105"/>
      <c r="G717" s="105"/>
      <c r="H717" s="194"/>
      <c r="I717" s="195"/>
      <c r="J717" s="195"/>
      <c r="K717" s="97"/>
      <c r="L717" s="98"/>
      <c r="M717" s="98"/>
      <c r="N717" s="98"/>
      <c r="O717" s="98"/>
      <c r="P717" s="100"/>
    </row>
    <row r="718" spans="2:16" x14ac:dyDescent="0.3">
      <c r="B718" s="108">
        <v>712</v>
      </c>
      <c r="C718" s="104"/>
      <c r="D718" s="105"/>
      <c r="E718" s="105"/>
      <c r="F718" s="105"/>
      <c r="G718" s="105"/>
      <c r="H718" s="194"/>
      <c r="I718" s="195"/>
      <c r="J718" s="195"/>
      <c r="K718" s="97"/>
      <c r="L718" s="98"/>
      <c r="M718" s="98"/>
      <c r="N718" s="98"/>
      <c r="O718" s="98"/>
      <c r="P718" s="100"/>
    </row>
    <row r="719" spans="2:16" x14ac:dyDescent="0.3">
      <c r="B719" s="108">
        <v>713</v>
      </c>
      <c r="C719" s="104"/>
      <c r="D719" s="105"/>
      <c r="E719" s="105"/>
      <c r="F719" s="105"/>
      <c r="G719" s="105"/>
      <c r="H719" s="194"/>
      <c r="I719" s="195"/>
      <c r="J719" s="195"/>
      <c r="K719" s="97"/>
      <c r="L719" s="98"/>
      <c r="M719" s="98"/>
      <c r="N719" s="98"/>
      <c r="O719" s="98"/>
      <c r="P719" s="100"/>
    </row>
    <row r="720" spans="2:16" x14ac:dyDescent="0.3">
      <c r="B720" s="108">
        <v>714</v>
      </c>
      <c r="C720" s="104"/>
      <c r="D720" s="105"/>
      <c r="E720" s="105"/>
      <c r="F720" s="105"/>
      <c r="G720" s="105"/>
      <c r="H720" s="194"/>
      <c r="I720" s="195"/>
      <c r="J720" s="195"/>
      <c r="K720" s="97"/>
      <c r="L720" s="98"/>
      <c r="M720" s="98"/>
      <c r="N720" s="98"/>
      <c r="O720" s="98"/>
      <c r="P720" s="100"/>
    </row>
    <row r="721" spans="2:16" x14ac:dyDescent="0.3">
      <c r="B721" s="108">
        <v>715</v>
      </c>
      <c r="C721" s="104"/>
      <c r="D721" s="105"/>
      <c r="E721" s="105"/>
      <c r="F721" s="105"/>
      <c r="G721" s="105"/>
      <c r="H721" s="194"/>
      <c r="I721" s="195"/>
      <c r="J721" s="195"/>
      <c r="K721" s="97"/>
      <c r="L721" s="98"/>
      <c r="M721" s="98"/>
      <c r="N721" s="98"/>
      <c r="O721" s="98"/>
      <c r="P721" s="100"/>
    </row>
    <row r="722" spans="2:16" x14ac:dyDescent="0.3">
      <c r="B722" s="108">
        <v>716</v>
      </c>
      <c r="C722" s="104"/>
      <c r="D722" s="105"/>
      <c r="E722" s="105"/>
      <c r="F722" s="105"/>
      <c r="G722" s="105"/>
      <c r="H722" s="194"/>
      <c r="I722" s="195"/>
      <c r="J722" s="195"/>
      <c r="K722" s="97"/>
      <c r="L722" s="98"/>
      <c r="M722" s="98"/>
      <c r="N722" s="98"/>
      <c r="O722" s="98"/>
      <c r="P722" s="100"/>
    </row>
    <row r="723" spans="2:16" x14ac:dyDescent="0.3">
      <c r="B723" s="108">
        <v>717</v>
      </c>
      <c r="C723" s="104"/>
      <c r="D723" s="105"/>
      <c r="E723" s="105"/>
      <c r="F723" s="105"/>
      <c r="G723" s="105"/>
      <c r="H723" s="194"/>
      <c r="I723" s="195"/>
      <c r="J723" s="195"/>
      <c r="K723" s="97"/>
      <c r="L723" s="98"/>
      <c r="M723" s="98"/>
      <c r="N723" s="98"/>
      <c r="O723" s="98"/>
      <c r="P723" s="100"/>
    </row>
    <row r="724" spans="2:16" x14ac:dyDescent="0.3">
      <c r="B724" s="108">
        <v>718</v>
      </c>
      <c r="C724" s="104"/>
      <c r="D724" s="105"/>
      <c r="E724" s="105"/>
      <c r="F724" s="105"/>
      <c r="G724" s="105"/>
      <c r="H724" s="194"/>
      <c r="I724" s="195"/>
      <c r="J724" s="195"/>
      <c r="K724" s="97"/>
      <c r="L724" s="98"/>
      <c r="M724" s="98"/>
      <c r="N724" s="98"/>
      <c r="O724" s="98"/>
      <c r="P724" s="100"/>
    </row>
    <row r="725" spans="2:16" x14ac:dyDescent="0.3">
      <c r="B725" s="108">
        <v>719</v>
      </c>
      <c r="C725" s="104"/>
      <c r="D725" s="105"/>
      <c r="E725" s="105"/>
      <c r="F725" s="105"/>
      <c r="G725" s="105"/>
      <c r="H725" s="194"/>
      <c r="I725" s="195"/>
      <c r="J725" s="195"/>
      <c r="K725" s="97"/>
      <c r="L725" s="98"/>
      <c r="M725" s="98"/>
      <c r="N725" s="98"/>
      <c r="O725" s="98"/>
      <c r="P725" s="100"/>
    </row>
    <row r="726" spans="2:16" x14ac:dyDescent="0.3">
      <c r="B726" s="108">
        <v>720</v>
      </c>
      <c r="C726" s="104"/>
      <c r="D726" s="105"/>
      <c r="E726" s="105"/>
      <c r="F726" s="105"/>
      <c r="G726" s="105"/>
      <c r="H726" s="194"/>
      <c r="I726" s="195"/>
      <c r="J726" s="195"/>
      <c r="K726" s="97"/>
      <c r="L726" s="98"/>
      <c r="M726" s="98"/>
      <c r="N726" s="98"/>
      <c r="O726" s="98"/>
      <c r="P726" s="100"/>
    </row>
    <row r="727" spans="2:16" x14ac:dyDescent="0.3">
      <c r="B727" s="108">
        <v>721</v>
      </c>
      <c r="C727" s="104"/>
      <c r="D727" s="105"/>
      <c r="E727" s="105"/>
      <c r="F727" s="105"/>
      <c r="G727" s="105"/>
      <c r="H727" s="194"/>
      <c r="I727" s="195"/>
      <c r="J727" s="195"/>
      <c r="K727" s="97"/>
      <c r="L727" s="98"/>
      <c r="M727" s="98"/>
      <c r="N727" s="98"/>
      <c r="O727" s="98"/>
      <c r="P727" s="100"/>
    </row>
    <row r="728" spans="2:16" x14ac:dyDescent="0.3">
      <c r="B728" s="108">
        <v>722</v>
      </c>
      <c r="C728" s="104"/>
      <c r="D728" s="105"/>
      <c r="E728" s="105"/>
      <c r="F728" s="105"/>
      <c r="G728" s="105"/>
      <c r="H728" s="194"/>
      <c r="I728" s="195"/>
      <c r="J728" s="195"/>
      <c r="K728" s="97"/>
      <c r="L728" s="98"/>
      <c r="M728" s="98"/>
      <c r="N728" s="98"/>
      <c r="O728" s="98"/>
      <c r="P728" s="100"/>
    </row>
    <row r="729" spans="2:16" x14ac:dyDescent="0.3">
      <c r="B729" s="108">
        <v>723</v>
      </c>
      <c r="C729" s="104"/>
      <c r="D729" s="105"/>
      <c r="E729" s="105"/>
      <c r="F729" s="105"/>
      <c r="G729" s="105"/>
      <c r="H729" s="194"/>
      <c r="I729" s="195"/>
      <c r="J729" s="195"/>
      <c r="K729" s="97"/>
      <c r="L729" s="98"/>
      <c r="M729" s="98"/>
      <c r="N729" s="98"/>
      <c r="O729" s="98"/>
      <c r="P729" s="100"/>
    </row>
    <row r="730" spans="2:16" x14ac:dyDescent="0.3">
      <c r="B730" s="108">
        <v>724</v>
      </c>
      <c r="C730" s="104"/>
      <c r="D730" s="105"/>
      <c r="E730" s="105"/>
      <c r="F730" s="105"/>
      <c r="G730" s="105"/>
      <c r="H730" s="194"/>
      <c r="I730" s="195"/>
      <c r="J730" s="195"/>
      <c r="K730" s="97"/>
      <c r="L730" s="98"/>
      <c r="M730" s="98"/>
      <c r="N730" s="98"/>
      <c r="O730" s="98"/>
      <c r="P730" s="100"/>
    </row>
    <row r="731" spans="2:16" x14ac:dyDescent="0.3">
      <c r="B731" s="108">
        <v>725</v>
      </c>
      <c r="C731" s="104"/>
      <c r="D731" s="105"/>
      <c r="E731" s="105"/>
      <c r="F731" s="105"/>
      <c r="G731" s="105"/>
      <c r="H731" s="194"/>
      <c r="I731" s="195"/>
      <c r="J731" s="195"/>
      <c r="K731" s="97"/>
      <c r="L731" s="98"/>
      <c r="M731" s="98"/>
      <c r="N731" s="98"/>
      <c r="O731" s="98"/>
      <c r="P731" s="100"/>
    </row>
    <row r="732" spans="2:16" x14ac:dyDescent="0.3">
      <c r="B732" s="108">
        <v>726</v>
      </c>
      <c r="C732" s="104"/>
      <c r="D732" s="105"/>
      <c r="E732" s="105"/>
      <c r="F732" s="105"/>
      <c r="G732" s="105"/>
      <c r="H732" s="194"/>
      <c r="I732" s="195"/>
      <c r="J732" s="195"/>
      <c r="K732" s="97"/>
      <c r="L732" s="98"/>
      <c r="M732" s="98"/>
      <c r="N732" s="98"/>
      <c r="O732" s="98"/>
      <c r="P732" s="100"/>
    </row>
    <row r="733" spans="2:16" x14ac:dyDescent="0.3">
      <c r="B733" s="108">
        <v>727</v>
      </c>
      <c r="C733" s="104"/>
      <c r="D733" s="105"/>
      <c r="E733" s="105"/>
      <c r="F733" s="105"/>
      <c r="G733" s="105"/>
      <c r="H733" s="194"/>
      <c r="I733" s="195"/>
      <c r="J733" s="195"/>
      <c r="K733" s="97"/>
      <c r="L733" s="98"/>
      <c r="M733" s="98"/>
      <c r="N733" s="98"/>
      <c r="O733" s="98"/>
      <c r="P733" s="100"/>
    </row>
    <row r="734" spans="2:16" x14ac:dyDescent="0.3">
      <c r="B734" s="108">
        <v>728</v>
      </c>
      <c r="C734" s="104"/>
      <c r="D734" s="105"/>
      <c r="E734" s="105"/>
      <c r="F734" s="105"/>
      <c r="G734" s="105"/>
      <c r="H734" s="194"/>
      <c r="I734" s="195"/>
      <c r="J734" s="195"/>
      <c r="K734" s="97"/>
      <c r="L734" s="98"/>
      <c r="M734" s="98"/>
      <c r="N734" s="98"/>
      <c r="O734" s="98"/>
      <c r="P734" s="100"/>
    </row>
    <row r="735" spans="2:16" x14ac:dyDescent="0.3">
      <c r="B735" s="108">
        <v>729</v>
      </c>
      <c r="C735" s="104"/>
      <c r="D735" s="105"/>
      <c r="E735" s="105"/>
      <c r="F735" s="105"/>
      <c r="G735" s="105"/>
      <c r="H735" s="194"/>
      <c r="I735" s="195"/>
      <c r="J735" s="195"/>
      <c r="K735" s="97"/>
      <c r="L735" s="98"/>
      <c r="M735" s="98"/>
      <c r="N735" s="98"/>
      <c r="O735" s="98"/>
      <c r="P735" s="100"/>
    </row>
    <row r="736" spans="2:16" x14ac:dyDescent="0.3">
      <c r="B736" s="108">
        <v>730</v>
      </c>
      <c r="C736" s="104"/>
      <c r="D736" s="105"/>
      <c r="E736" s="105"/>
      <c r="F736" s="105"/>
      <c r="G736" s="105"/>
      <c r="H736" s="194"/>
      <c r="I736" s="195"/>
      <c r="J736" s="195"/>
      <c r="K736" s="97"/>
      <c r="L736" s="98"/>
      <c r="M736" s="98"/>
      <c r="N736" s="98"/>
      <c r="O736" s="98"/>
      <c r="P736" s="100"/>
    </row>
    <row r="737" spans="2:16" x14ac:dyDescent="0.3">
      <c r="B737" s="108">
        <v>731</v>
      </c>
      <c r="C737" s="104"/>
      <c r="D737" s="105"/>
      <c r="E737" s="105"/>
      <c r="F737" s="105"/>
      <c r="G737" s="105"/>
      <c r="H737" s="194"/>
      <c r="I737" s="195"/>
      <c r="J737" s="195"/>
      <c r="K737" s="97"/>
      <c r="L737" s="98"/>
      <c r="M737" s="98"/>
      <c r="N737" s="98"/>
      <c r="O737" s="98"/>
      <c r="P737" s="100"/>
    </row>
    <row r="738" spans="2:16" x14ac:dyDescent="0.3">
      <c r="B738" s="108">
        <v>732</v>
      </c>
      <c r="C738" s="104"/>
      <c r="D738" s="105"/>
      <c r="E738" s="105"/>
      <c r="F738" s="105"/>
      <c r="G738" s="105"/>
      <c r="H738" s="194"/>
      <c r="I738" s="195"/>
      <c r="J738" s="195"/>
      <c r="K738" s="97"/>
      <c r="L738" s="98"/>
      <c r="M738" s="98"/>
      <c r="N738" s="98"/>
      <c r="O738" s="98"/>
      <c r="P738" s="100"/>
    </row>
    <row r="739" spans="2:16" x14ac:dyDescent="0.3">
      <c r="B739" s="108">
        <v>733</v>
      </c>
      <c r="C739" s="104"/>
      <c r="D739" s="105"/>
      <c r="E739" s="105"/>
      <c r="F739" s="105"/>
      <c r="G739" s="105"/>
      <c r="H739" s="194"/>
      <c r="I739" s="195"/>
      <c r="J739" s="195"/>
      <c r="K739" s="97"/>
      <c r="L739" s="98"/>
      <c r="M739" s="98"/>
      <c r="N739" s="98"/>
      <c r="O739" s="98"/>
      <c r="P739" s="100"/>
    </row>
    <row r="740" spans="2:16" x14ac:dyDescent="0.3">
      <c r="B740" s="108">
        <v>734</v>
      </c>
      <c r="C740" s="104"/>
      <c r="D740" s="105"/>
      <c r="E740" s="105"/>
      <c r="F740" s="105"/>
      <c r="G740" s="105"/>
      <c r="H740" s="194"/>
      <c r="I740" s="195"/>
      <c r="J740" s="195"/>
      <c r="K740" s="97"/>
      <c r="L740" s="98"/>
      <c r="M740" s="98"/>
      <c r="N740" s="98"/>
      <c r="O740" s="98"/>
      <c r="P740" s="100"/>
    </row>
    <row r="741" spans="2:16" x14ac:dyDescent="0.3">
      <c r="B741" s="108">
        <v>735</v>
      </c>
      <c r="C741" s="104"/>
      <c r="D741" s="105"/>
      <c r="E741" s="105"/>
      <c r="F741" s="105"/>
      <c r="G741" s="105"/>
      <c r="H741" s="194"/>
      <c r="I741" s="195"/>
      <c r="J741" s="195"/>
      <c r="K741" s="97"/>
      <c r="L741" s="98"/>
      <c r="M741" s="98"/>
      <c r="N741" s="98"/>
      <c r="O741" s="98"/>
      <c r="P741" s="100"/>
    </row>
    <row r="742" spans="2:16" x14ac:dyDescent="0.3">
      <c r="B742" s="108">
        <v>736</v>
      </c>
      <c r="C742" s="104"/>
      <c r="D742" s="105"/>
      <c r="E742" s="105"/>
      <c r="F742" s="105"/>
      <c r="G742" s="105"/>
      <c r="H742" s="194"/>
      <c r="I742" s="195"/>
      <c r="J742" s="195"/>
      <c r="K742" s="97"/>
      <c r="L742" s="98"/>
      <c r="M742" s="98"/>
      <c r="N742" s="98"/>
      <c r="O742" s="98"/>
      <c r="P742" s="100"/>
    </row>
    <row r="743" spans="2:16" x14ac:dyDescent="0.3">
      <c r="B743" s="108">
        <v>737</v>
      </c>
      <c r="C743" s="104"/>
      <c r="D743" s="105"/>
      <c r="E743" s="105"/>
      <c r="F743" s="105"/>
      <c r="G743" s="105"/>
      <c r="H743" s="194"/>
      <c r="I743" s="195"/>
      <c r="J743" s="195"/>
      <c r="K743" s="97"/>
      <c r="L743" s="98"/>
      <c r="M743" s="98"/>
      <c r="N743" s="98"/>
      <c r="O743" s="98"/>
      <c r="P743" s="100"/>
    </row>
    <row r="744" spans="2:16" x14ac:dyDescent="0.3">
      <c r="B744" s="108">
        <v>738</v>
      </c>
      <c r="C744" s="104"/>
      <c r="D744" s="105"/>
      <c r="E744" s="105"/>
      <c r="F744" s="105"/>
      <c r="G744" s="105"/>
      <c r="H744" s="194"/>
      <c r="I744" s="195"/>
      <c r="J744" s="195"/>
      <c r="K744" s="97"/>
      <c r="L744" s="98"/>
      <c r="M744" s="98"/>
      <c r="N744" s="98"/>
      <c r="O744" s="98"/>
      <c r="P744" s="100"/>
    </row>
    <row r="745" spans="2:16" x14ac:dyDescent="0.3">
      <c r="B745" s="108">
        <v>739</v>
      </c>
      <c r="C745" s="104"/>
      <c r="D745" s="105"/>
      <c r="E745" s="105"/>
      <c r="F745" s="105"/>
      <c r="G745" s="105"/>
      <c r="H745" s="194"/>
      <c r="I745" s="195"/>
      <c r="J745" s="195"/>
      <c r="K745" s="97"/>
      <c r="L745" s="98"/>
      <c r="M745" s="98"/>
      <c r="N745" s="98"/>
      <c r="O745" s="98"/>
      <c r="P745" s="100"/>
    </row>
    <row r="746" spans="2:16" x14ac:dyDescent="0.3">
      <c r="B746" s="108">
        <v>740</v>
      </c>
      <c r="C746" s="104"/>
      <c r="D746" s="105"/>
      <c r="E746" s="105"/>
      <c r="F746" s="105"/>
      <c r="G746" s="105"/>
      <c r="H746" s="194"/>
      <c r="I746" s="195"/>
      <c r="J746" s="195"/>
      <c r="K746" s="97"/>
      <c r="L746" s="98"/>
      <c r="M746" s="98"/>
      <c r="N746" s="98"/>
      <c r="O746" s="98"/>
      <c r="P746" s="100"/>
    </row>
    <row r="747" spans="2:16" x14ac:dyDescent="0.3">
      <c r="B747" s="108">
        <v>741</v>
      </c>
      <c r="C747" s="104"/>
      <c r="D747" s="105"/>
      <c r="E747" s="105"/>
      <c r="F747" s="105"/>
      <c r="G747" s="105"/>
      <c r="H747" s="194"/>
      <c r="I747" s="195"/>
      <c r="J747" s="195"/>
      <c r="K747" s="97"/>
      <c r="L747" s="98"/>
      <c r="M747" s="98"/>
      <c r="N747" s="98"/>
      <c r="O747" s="98"/>
      <c r="P747" s="100"/>
    </row>
    <row r="748" spans="2:16" x14ac:dyDescent="0.3">
      <c r="B748" s="108">
        <v>742</v>
      </c>
      <c r="C748" s="104"/>
      <c r="D748" s="105"/>
      <c r="E748" s="105"/>
      <c r="F748" s="105"/>
      <c r="G748" s="105"/>
      <c r="H748" s="194"/>
      <c r="I748" s="195"/>
      <c r="J748" s="195"/>
      <c r="K748" s="97"/>
      <c r="L748" s="98"/>
      <c r="M748" s="98"/>
      <c r="N748" s="98"/>
      <c r="O748" s="98"/>
      <c r="P748" s="100"/>
    </row>
    <row r="749" spans="2:16" x14ac:dyDescent="0.3">
      <c r="B749" s="108">
        <v>743</v>
      </c>
      <c r="C749" s="104"/>
      <c r="D749" s="105"/>
      <c r="E749" s="105"/>
      <c r="F749" s="105"/>
      <c r="G749" s="105"/>
      <c r="H749" s="194"/>
      <c r="I749" s="195"/>
      <c r="J749" s="195"/>
      <c r="K749" s="97"/>
      <c r="L749" s="98"/>
      <c r="M749" s="98"/>
      <c r="N749" s="98"/>
      <c r="O749" s="98"/>
      <c r="P749" s="100"/>
    </row>
    <row r="750" spans="2:16" x14ac:dyDescent="0.3">
      <c r="B750" s="108">
        <v>744</v>
      </c>
      <c r="C750" s="104"/>
      <c r="D750" s="105"/>
      <c r="E750" s="105"/>
      <c r="F750" s="105"/>
      <c r="G750" s="105"/>
      <c r="H750" s="194"/>
      <c r="I750" s="195"/>
      <c r="J750" s="195"/>
      <c r="K750" s="97"/>
      <c r="L750" s="98"/>
      <c r="M750" s="98"/>
      <c r="N750" s="98"/>
      <c r="O750" s="98"/>
      <c r="P750" s="100"/>
    </row>
    <row r="751" spans="2:16" x14ac:dyDescent="0.3">
      <c r="B751" s="108">
        <v>745</v>
      </c>
      <c r="C751" s="104"/>
      <c r="D751" s="105"/>
      <c r="E751" s="105"/>
      <c r="F751" s="105"/>
      <c r="G751" s="105"/>
      <c r="H751" s="194"/>
      <c r="I751" s="195"/>
      <c r="J751" s="195"/>
      <c r="K751" s="97"/>
      <c r="L751" s="98"/>
      <c r="M751" s="98"/>
      <c r="N751" s="98"/>
      <c r="O751" s="98"/>
      <c r="P751" s="100"/>
    </row>
    <row r="752" spans="2:16" x14ac:dyDescent="0.3">
      <c r="B752" s="108">
        <v>746</v>
      </c>
      <c r="C752" s="104"/>
      <c r="D752" s="105"/>
      <c r="E752" s="105"/>
      <c r="F752" s="105"/>
      <c r="G752" s="105"/>
      <c r="H752" s="194"/>
      <c r="I752" s="195"/>
      <c r="J752" s="195"/>
      <c r="K752" s="97"/>
      <c r="L752" s="98"/>
      <c r="M752" s="98"/>
      <c r="N752" s="98"/>
      <c r="O752" s="98"/>
      <c r="P752" s="100"/>
    </row>
    <row r="753" spans="2:16" x14ac:dyDescent="0.3">
      <c r="B753" s="108">
        <v>747</v>
      </c>
      <c r="C753" s="104"/>
      <c r="D753" s="105"/>
      <c r="E753" s="105"/>
      <c r="F753" s="105"/>
      <c r="G753" s="105"/>
      <c r="H753" s="194"/>
      <c r="I753" s="195"/>
      <c r="J753" s="195"/>
      <c r="K753" s="97"/>
      <c r="L753" s="98"/>
      <c r="M753" s="98"/>
      <c r="N753" s="98"/>
      <c r="O753" s="98"/>
      <c r="P753" s="100"/>
    </row>
    <row r="754" spans="2:16" x14ac:dyDescent="0.3">
      <c r="B754" s="108">
        <v>748</v>
      </c>
      <c r="C754" s="104"/>
      <c r="D754" s="105"/>
      <c r="E754" s="105"/>
      <c r="F754" s="105"/>
      <c r="G754" s="105"/>
      <c r="H754" s="194"/>
      <c r="I754" s="195"/>
      <c r="J754" s="195"/>
      <c r="K754" s="97"/>
      <c r="L754" s="98"/>
      <c r="M754" s="98"/>
      <c r="N754" s="98"/>
      <c r="O754" s="98"/>
      <c r="P754" s="100"/>
    </row>
    <row r="755" spans="2:16" x14ac:dyDescent="0.3">
      <c r="B755" s="108">
        <v>749</v>
      </c>
      <c r="C755" s="104"/>
      <c r="D755" s="105"/>
      <c r="E755" s="105"/>
      <c r="F755" s="105"/>
      <c r="G755" s="105"/>
      <c r="H755" s="194"/>
      <c r="I755" s="195"/>
      <c r="J755" s="195"/>
      <c r="K755" s="97"/>
      <c r="L755" s="98"/>
      <c r="M755" s="98"/>
      <c r="N755" s="98"/>
      <c r="O755" s="98"/>
      <c r="P755" s="100"/>
    </row>
    <row r="756" spans="2:16" x14ac:dyDescent="0.3">
      <c r="B756" s="108">
        <v>750</v>
      </c>
      <c r="C756" s="104"/>
      <c r="D756" s="105"/>
      <c r="E756" s="105"/>
      <c r="F756" s="105"/>
      <c r="G756" s="105"/>
      <c r="H756" s="194"/>
      <c r="I756" s="195"/>
      <c r="J756" s="195"/>
      <c r="K756" s="97"/>
      <c r="L756" s="98"/>
      <c r="M756" s="98"/>
      <c r="N756" s="98"/>
      <c r="O756" s="98"/>
      <c r="P756" s="100"/>
    </row>
    <row r="757" spans="2:16" x14ac:dyDescent="0.3">
      <c r="B757" s="108">
        <v>751</v>
      </c>
      <c r="C757" s="104"/>
      <c r="D757" s="105"/>
      <c r="E757" s="105"/>
      <c r="F757" s="105"/>
      <c r="G757" s="105"/>
      <c r="H757" s="194"/>
      <c r="I757" s="195"/>
      <c r="J757" s="195"/>
      <c r="K757" s="97"/>
      <c r="L757" s="98"/>
      <c r="M757" s="98"/>
      <c r="N757" s="98"/>
      <c r="O757" s="98"/>
      <c r="P757" s="100"/>
    </row>
    <row r="758" spans="2:16" x14ac:dyDescent="0.3">
      <c r="B758" s="108">
        <v>752</v>
      </c>
      <c r="C758" s="104"/>
      <c r="D758" s="105"/>
      <c r="E758" s="105"/>
      <c r="F758" s="105"/>
      <c r="G758" s="105"/>
      <c r="H758" s="194"/>
      <c r="I758" s="195"/>
      <c r="J758" s="195"/>
      <c r="K758" s="97"/>
      <c r="L758" s="98"/>
      <c r="M758" s="98"/>
      <c r="N758" s="98"/>
      <c r="O758" s="98"/>
      <c r="P758" s="100"/>
    </row>
    <row r="759" spans="2:16" x14ac:dyDescent="0.3">
      <c r="B759" s="108">
        <v>753</v>
      </c>
      <c r="C759" s="104"/>
      <c r="D759" s="105"/>
      <c r="E759" s="105"/>
      <c r="F759" s="105"/>
      <c r="G759" s="105"/>
      <c r="H759" s="194"/>
      <c r="I759" s="195"/>
      <c r="J759" s="195"/>
      <c r="K759" s="97"/>
      <c r="L759" s="98"/>
      <c r="M759" s="98"/>
      <c r="N759" s="98"/>
      <c r="O759" s="98"/>
      <c r="P759" s="100"/>
    </row>
    <row r="760" spans="2:16" x14ac:dyDescent="0.3">
      <c r="B760" s="108">
        <v>754</v>
      </c>
      <c r="C760" s="104"/>
      <c r="D760" s="105"/>
      <c r="E760" s="105"/>
      <c r="F760" s="105"/>
      <c r="G760" s="105"/>
      <c r="H760" s="194"/>
      <c r="I760" s="195"/>
      <c r="J760" s="195"/>
      <c r="K760" s="97"/>
      <c r="L760" s="98"/>
      <c r="M760" s="98"/>
      <c r="N760" s="98"/>
      <c r="O760" s="98"/>
      <c r="P760" s="100"/>
    </row>
    <row r="761" spans="2:16" x14ac:dyDescent="0.3">
      <c r="B761" s="108">
        <v>755</v>
      </c>
      <c r="C761" s="104"/>
      <c r="D761" s="105"/>
      <c r="E761" s="105"/>
      <c r="F761" s="105"/>
      <c r="G761" s="105"/>
      <c r="H761" s="194"/>
      <c r="I761" s="195"/>
      <c r="J761" s="195"/>
      <c r="K761" s="97"/>
      <c r="L761" s="98"/>
      <c r="M761" s="98"/>
      <c r="N761" s="98"/>
      <c r="O761" s="98"/>
      <c r="P761" s="100"/>
    </row>
    <row r="762" spans="2:16" x14ac:dyDescent="0.3">
      <c r="B762" s="108">
        <v>756</v>
      </c>
      <c r="C762" s="104"/>
      <c r="D762" s="105"/>
      <c r="E762" s="105"/>
      <c r="F762" s="105"/>
      <c r="G762" s="105"/>
      <c r="H762" s="194"/>
      <c r="I762" s="195"/>
      <c r="J762" s="195"/>
      <c r="K762" s="97"/>
      <c r="L762" s="98"/>
      <c r="M762" s="98"/>
      <c r="N762" s="98"/>
      <c r="O762" s="98"/>
      <c r="P762" s="100"/>
    </row>
    <row r="763" spans="2:16" x14ac:dyDescent="0.3">
      <c r="B763" s="108">
        <v>757</v>
      </c>
      <c r="C763" s="104"/>
      <c r="D763" s="105"/>
      <c r="E763" s="105"/>
      <c r="F763" s="105"/>
      <c r="G763" s="105"/>
      <c r="H763" s="194"/>
      <c r="I763" s="195"/>
      <c r="J763" s="195"/>
      <c r="K763" s="97"/>
      <c r="L763" s="98"/>
      <c r="M763" s="98"/>
      <c r="N763" s="98"/>
      <c r="O763" s="98"/>
      <c r="P763" s="100"/>
    </row>
    <row r="764" spans="2:16" x14ac:dyDescent="0.3">
      <c r="B764" s="108">
        <v>758</v>
      </c>
      <c r="C764" s="104"/>
      <c r="D764" s="105"/>
      <c r="E764" s="105"/>
      <c r="F764" s="105"/>
      <c r="G764" s="105"/>
      <c r="H764" s="194"/>
      <c r="I764" s="195"/>
      <c r="J764" s="195"/>
      <c r="K764" s="97"/>
      <c r="L764" s="98"/>
      <c r="M764" s="98"/>
      <c r="N764" s="98"/>
      <c r="O764" s="98"/>
      <c r="P764" s="100"/>
    </row>
    <row r="765" spans="2:16" x14ac:dyDescent="0.3">
      <c r="B765" s="108">
        <v>759</v>
      </c>
      <c r="C765" s="104"/>
      <c r="D765" s="105"/>
      <c r="E765" s="105"/>
      <c r="F765" s="105"/>
      <c r="G765" s="105"/>
      <c r="H765" s="194"/>
      <c r="I765" s="195"/>
      <c r="J765" s="195"/>
      <c r="K765" s="97"/>
      <c r="L765" s="98"/>
      <c r="M765" s="98"/>
      <c r="N765" s="98"/>
      <c r="O765" s="98"/>
      <c r="P765" s="100"/>
    </row>
    <row r="766" spans="2:16" x14ac:dyDescent="0.3">
      <c r="B766" s="108">
        <v>760</v>
      </c>
      <c r="C766" s="104"/>
      <c r="D766" s="105"/>
      <c r="E766" s="105"/>
      <c r="F766" s="105"/>
      <c r="G766" s="105"/>
      <c r="H766" s="194"/>
      <c r="I766" s="195"/>
      <c r="J766" s="195"/>
      <c r="K766" s="97"/>
      <c r="L766" s="98"/>
      <c r="M766" s="98"/>
      <c r="N766" s="98"/>
      <c r="O766" s="98"/>
      <c r="P766" s="100"/>
    </row>
    <row r="767" spans="2:16" x14ac:dyDescent="0.3">
      <c r="B767" s="108">
        <v>761</v>
      </c>
      <c r="C767" s="104"/>
      <c r="D767" s="105"/>
      <c r="E767" s="105"/>
      <c r="F767" s="105"/>
      <c r="G767" s="105"/>
      <c r="H767" s="194"/>
      <c r="I767" s="195"/>
      <c r="J767" s="195"/>
      <c r="K767" s="97"/>
      <c r="L767" s="98"/>
      <c r="M767" s="98"/>
      <c r="N767" s="98"/>
      <c r="O767" s="98"/>
      <c r="P767" s="100"/>
    </row>
    <row r="768" spans="2:16" x14ac:dyDescent="0.3">
      <c r="B768" s="108">
        <v>762</v>
      </c>
      <c r="C768" s="104"/>
      <c r="D768" s="105"/>
      <c r="E768" s="105"/>
      <c r="F768" s="105"/>
      <c r="G768" s="105"/>
      <c r="H768" s="194"/>
      <c r="I768" s="195"/>
      <c r="J768" s="195"/>
      <c r="K768" s="97"/>
      <c r="L768" s="98"/>
      <c r="M768" s="98"/>
      <c r="N768" s="98"/>
      <c r="O768" s="98"/>
      <c r="P768" s="100"/>
    </row>
    <row r="769" spans="2:16" x14ac:dyDescent="0.3">
      <c r="B769" s="108">
        <v>763</v>
      </c>
      <c r="C769" s="104"/>
      <c r="D769" s="105"/>
      <c r="E769" s="105"/>
      <c r="F769" s="105"/>
      <c r="G769" s="105"/>
      <c r="H769" s="194"/>
      <c r="I769" s="195"/>
      <c r="J769" s="195"/>
      <c r="K769" s="97"/>
      <c r="L769" s="98"/>
      <c r="M769" s="98"/>
      <c r="N769" s="98"/>
      <c r="O769" s="98"/>
      <c r="P769" s="100"/>
    </row>
    <row r="770" spans="2:16" x14ac:dyDescent="0.3">
      <c r="B770" s="108">
        <v>764</v>
      </c>
      <c r="C770" s="104"/>
      <c r="D770" s="105"/>
      <c r="E770" s="105"/>
      <c r="F770" s="105"/>
      <c r="G770" s="105"/>
      <c r="H770" s="194"/>
      <c r="I770" s="195"/>
      <c r="J770" s="195"/>
      <c r="K770" s="97"/>
      <c r="L770" s="98"/>
      <c r="M770" s="98"/>
      <c r="N770" s="98"/>
      <c r="O770" s="98"/>
      <c r="P770" s="100"/>
    </row>
    <row r="771" spans="2:16" x14ac:dyDescent="0.3">
      <c r="B771" s="108">
        <v>765</v>
      </c>
      <c r="C771" s="104"/>
      <c r="D771" s="105"/>
      <c r="E771" s="105"/>
      <c r="F771" s="105"/>
      <c r="G771" s="105"/>
      <c r="H771" s="194"/>
      <c r="I771" s="195"/>
      <c r="J771" s="195"/>
      <c r="K771" s="97"/>
      <c r="L771" s="98"/>
      <c r="M771" s="98"/>
      <c r="N771" s="98"/>
      <c r="O771" s="98"/>
      <c r="P771" s="100"/>
    </row>
    <row r="772" spans="2:16" x14ac:dyDescent="0.3">
      <c r="B772" s="108">
        <v>766</v>
      </c>
      <c r="C772" s="104"/>
      <c r="D772" s="105"/>
      <c r="E772" s="105"/>
      <c r="F772" s="105"/>
      <c r="G772" s="105"/>
      <c r="H772" s="194"/>
      <c r="I772" s="195"/>
      <c r="J772" s="195"/>
      <c r="K772" s="97"/>
      <c r="L772" s="98"/>
      <c r="M772" s="98"/>
      <c r="N772" s="98"/>
      <c r="O772" s="98"/>
      <c r="P772" s="100"/>
    </row>
    <row r="773" spans="2:16" x14ac:dyDescent="0.3">
      <c r="B773" s="108">
        <v>767</v>
      </c>
      <c r="C773" s="104"/>
      <c r="D773" s="105"/>
      <c r="E773" s="105"/>
      <c r="F773" s="105"/>
      <c r="G773" s="105"/>
      <c r="H773" s="194"/>
      <c r="I773" s="195"/>
      <c r="J773" s="195"/>
      <c r="K773" s="97"/>
      <c r="L773" s="98"/>
      <c r="M773" s="98"/>
      <c r="N773" s="98"/>
      <c r="O773" s="98"/>
      <c r="P773" s="100"/>
    </row>
    <row r="774" spans="2:16" x14ac:dyDescent="0.3">
      <c r="B774" s="108">
        <v>768</v>
      </c>
      <c r="C774" s="104"/>
      <c r="D774" s="105"/>
      <c r="E774" s="105"/>
      <c r="F774" s="105"/>
      <c r="G774" s="105"/>
      <c r="H774" s="194"/>
      <c r="I774" s="195"/>
      <c r="J774" s="195"/>
      <c r="K774" s="97"/>
      <c r="L774" s="98"/>
      <c r="M774" s="98"/>
      <c r="N774" s="98"/>
      <c r="O774" s="98"/>
      <c r="P774" s="100"/>
    </row>
    <row r="775" spans="2:16" x14ac:dyDescent="0.3">
      <c r="B775" s="108">
        <v>769</v>
      </c>
      <c r="C775" s="104"/>
      <c r="D775" s="105"/>
      <c r="E775" s="105"/>
      <c r="F775" s="105"/>
      <c r="G775" s="105"/>
      <c r="H775" s="194"/>
      <c r="I775" s="195"/>
      <c r="J775" s="195"/>
      <c r="K775" s="97"/>
      <c r="L775" s="98"/>
      <c r="M775" s="98"/>
      <c r="N775" s="98"/>
      <c r="O775" s="98"/>
      <c r="P775" s="100"/>
    </row>
    <row r="776" spans="2:16" x14ac:dyDescent="0.3">
      <c r="B776" s="108">
        <v>770</v>
      </c>
      <c r="C776" s="104"/>
      <c r="D776" s="105"/>
      <c r="E776" s="105"/>
      <c r="F776" s="105"/>
      <c r="G776" s="105"/>
      <c r="H776" s="194"/>
      <c r="I776" s="195"/>
      <c r="J776" s="195"/>
      <c r="K776" s="97"/>
      <c r="L776" s="98"/>
      <c r="M776" s="98"/>
      <c r="N776" s="98"/>
      <c r="O776" s="98"/>
      <c r="P776" s="100"/>
    </row>
    <row r="777" spans="2:16" x14ac:dyDescent="0.3">
      <c r="B777" s="108">
        <v>771</v>
      </c>
      <c r="C777" s="104"/>
      <c r="D777" s="105"/>
      <c r="E777" s="105"/>
      <c r="F777" s="105"/>
      <c r="G777" s="105"/>
      <c r="H777" s="194"/>
      <c r="I777" s="195"/>
      <c r="J777" s="195"/>
      <c r="K777" s="97"/>
      <c r="L777" s="98"/>
      <c r="M777" s="98"/>
      <c r="N777" s="98"/>
      <c r="O777" s="98"/>
      <c r="P777" s="100"/>
    </row>
    <row r="778" spans="2:16" x14ac:dyDescent="0.3">
      <c r="B778" s="108">
        <v>772</v>
      </c>
      <c r="C778" s="104"/>
      <c r="D778" s="105"/>
      <c r="E778" s="105"/>
      <c r="F778" s="105"/>
      <c r="G778" s="105"/>
      <c r="H778" s="194"/>
      <c r="I778" s="195"/>
      <c r="J778" s="195"/>
      <c r="K778" s="97"/>
      <c r="L778" s="98"/>
      <c r="M778" s="98"/>
      <c r="N778" s="98"/>
      <c r="O778" s="98"/>
      <c r="P778" s="100"/>
    </row>
    <row r="779" spans="2:16" x14ac:dyDescent="0.3">
      <c r="B779" s="108">
        <v>773</v>
      </c>
      <c r="C779" s="104"/>
      <c r="D779" s="105"/>
      <c r="E779" s="105"/>
      <c r="F779" s="105"/>
      <c r="G779" s="105"/>
      <c r="H779" s="194"/>
      <c r="I779" s="195"/>
      <c r="J779" s="195"/>
      <c r="K779" s="97"/>
      <c r="L779" s="98"/>
      <c r="M779" s="98"/>
      <c r="N779" s="98"/>
      <c r="O779" s="98"/>
      <c r="P779" s="100"/>
    </row>
    <row r="780" spans="2:16" x14ac:dyDescent="0.3">
      <c r="B780" s="108">
        <v>774</v>
      </c>
      <c r="C780" s="104"/>
      <c r="D780" s="105"/>
      <c r="E780" s="105"/>
      <c r="F780" s="105"/>
      <c r="G780" s="105"/>
      <c r="H780" s="194"/>
      <c r="I780" s="195"/>
      <c r="J780" s="195"/>
      <c r="K780" s="97"/>
      <c r="L780" s="98"/>
      <c r="M780" s="98"/>
      <c r="N780" s="98"/>
      <c r="O780" s="98"/>
      <c r="P780" s="100"/>
    </row>
    <row r="781" spans="2:16" x14ac:dyDescent="0.3">
      <c r="B781" s="108">
        <v>775</v>
      </c>
      <c r="C781" s="104"/>
      <c r="D781" s="105"/>
      <c r="E781" s="105"/>
      <c r="F781" s="105"/>
      <c r="G781" s="105"/>
      <c r="H781" s="194"/>
      <c r="I781" s="195"/>
      <c r="J781" s="195"/>
      <c r="K781" s="97"/>
      <c r="L781" s="98"/>
      <c r="M781" s="98"/>
      <c r="N781" s="98"/>
      <c r="O781" s="98"/>
      <c r="P781" s="100"/>
    </row>
    <row r="782" spans="2:16" x14ac:dyDescent="0.3">
      <c r="B782" s="108">
        <v>776</v>
      </c>
      <c r="C782" s="104"/>
      <c r="D782" s="105"/>
      <c r="E782" s="105"/>
      <c r="F782" s="105"/>
      <c r="G782" s="105"/>
      <c r="H782" s="194"/>
      <c r="I782" s="195"/>
      <c r="J782" s="195"/>
      <c r="K782" s="97"/>
      <c r="L782" s="98"/>
      <c r="M782" s="98"/>
      <c r="N782" s="98"/>
      <c r="O782" s="98"/>
      <c r="P782" s="100"/>
    </row>
    <row r="783" spans="2:16" x14ac:dyDescent="0.3">
      <c r="B783" s="108">
        <v>777</v>
      </c>
      <c r="C783" s="104"/>
      <c r="D783" s="105"/>
      <c r="E783" s="105"/>
      <c r="F783" s="105"/>
      <c r="G783" s="105"/>
      <c r="H783" s="194"/>
      <c r="I783" s="195"/>
      <c r="J783" s="195"/>
      <c r="K783" s="97"/>
      <c r="L783" s="98"/>
      <c r="M783" s="98"/>
      <c r="N783" s="98"/>
      <c r="O783" s="98"/>
      <c r="P783" s="100"/>
    </row>
    <row r="784" spans="2:16" x14ac:dyDescent="0.3">
      <c r="B784" s="108">
        <v>778</v>
      </c>
      <c r="C784" s="104"/>
      <c r="D784" s="105"/>
      <c r="E784" s="105"/>
      <c r="F784" s="105"/>
      <c r="G784" s="105"/>
      <c r="H784" s="194"/>
      <c r="I784" s="195"/>
      <c r="J784" s="195"/>
      <c r="K784" s="97"/>
      <c r="L784" s="98"/>
      <c r="M784" s="98"/>
      <c r="N784" s="98"/>
      <c r="O784" s="98"/>
      <c r="P784" s="100"/>
    </row>
    <row r="785" spans="2:16" x14ac:dyDescent="0.3">
      <c r="B785" s="108">
        <v>779</v>
      </c>
      <c r="C785" s="104"/>
      <c r="D785" s="105"/>
      <c r="E785" s="105"/>
      <c r="F785" s="105"/>
      <c r="G785" s="105"/>
      <c r="H785" s="194"/>
      <c r="I785" s="195"/>
      <c r="J785" s="195"/>
      <c r="K785" s="97"/>
      <c r="L785" s="98"/>
      <c r="M785" s="98"/>
      <c r="N785" s="98"/>
      <c r="O785" s="98"/>
      <c r="P785" s="100"/>
    </row>
    <row r="786" spans="2:16" x14ac:dyDescent="0.3">
      <c r="B786" s="108">
        <v>780</v>
      </c>
      <c r="C786" s="104"/>
      <c r="D786" s="105"/>
      <c r="E786" s="105"/>
      <c r="F786" s="105"/>
      <c r="G786" s="105"/>
      <c r="H786" s="194"/>
      <c r="I786" s="195"/>
      <c r="J786" s="195"/>
      <c r="K786" s="97"/>
      <c r="L786" s="98"/>
      <c r="M786" s="98"/>
      <c r="N786" s="98"/>
      <c r="O786" s="98"/>
      <c r="P786" s="100"/>
    </row>
    <row r="787" spans="2:16" x14ac:dyDescent="0.3">
      <c r="B787" s="108">
        <v>781</v>
      </c>
      <c r="C787" s="104"/>
      <c r="D787" s="105"/>
      <c r="E787" s="105"/>
      <c r="F787" s="105"/>
      <c r="G787" s="105"/>
      <c r="H787" s="194"/>
      <c r="I787" s="195"/>
      <c r="J787" s="195"/>
      <c r="K787" s="97"/>
      <c r="L787" s="98"/>
      <c r="M787" s="98"/>
      <c r="N787" s="98"/>
      <c r="O787" s="98"/>
      <c r="P787" s="100"/>
    </row>
    <row r="788" spans="2:16" x14ac:dyDescent="0.3">
      <c r="B788" s="108">
        <v>782</v>
      </c>
      <c r="C788" s="104"/>
      <c r="D788" s="105"/>
      <c r="E788" s="105"/>
      <c r="F788" s="105"/>
      <c r="G788" s="105"/>
      <c r="H788" s="194"/>
      <c r="I788" s="195"/>
      <c r="J788" s="195"/>
      <c r="K788" s="97"/>
      <c r="L788" s="98"/>
      <c r="M788" s="98"/>
      <c r="N788" s="98"/>
      <c r="O788" s="98"/>
      <c r="P788" s="100"/>
    </row>
    <row r="789" spans="2:16" x14ac:dyDescent="0.3">
      <c r="B789" s="108">
        <v>783</v>
      </c>
      <c r="C789" s="104"/>
      <c r="D789" s="105"/>
      <c r="E789" s="105"/>
      <c r="F789" s="105"/>
      <c r="G789" s="105"/>
      <c r="H789" s="194"/>
      <c r="I789" s="195"/>
      <c r="J789" s="195"/>
      <c r="K789" s="97"/>
      <c r="L789" s="98"/>
      <c r="M789" s="98"/>
      <c r="N789" s="98"/>
      <c r="O789" s="98"/>
      <c r="P789" s="100"/>
    </row>
    <row r="790" spans="2:16" x14ac:dyDescent="0.3">
      <c r="B790" s="108">
        <v>784</v>
      </c>
      <c r="C790" s="104"/>
      <c r="D790" s="105"/>
      <c r="E790" s="105"/>
      <c r="F790" s="105"/>
      <c r="G790" s="105"/>
      <c r="H790" s="194"/>
      <c r="I790" s="195"/>
      <c r="J790" s="195"/>
      <c r="K790" s="97"/>
      <c r="L790" s="98"/>
      <c r="M790" s="98"/>
      <c r="N790" s="98"/>
      <c r="O790" s="98"/>
      <c r="P790" s="100"/>
    </row>
    <row r="791" spans="2:16" x14ac:dyDescent="0.3">
      <c r="B791" s="108">
        <v>785</v>
      </c>
      <c r="C791" s="104"/>
      <c r="D791" s="105"/>
      <c r="E791" s="105"/>
      <c r="F791" s="105"/>
      <c r="G791" s="105"/>
      <c r="H791" s="194"/>
      <c r="I791" s="195"/>
      <c r="J791" s="195"/>
      <c r="K791" s="97"/>
      <c r="L791" s="98"/>
      <c r="M791" s="98"/>
      <c r="N791" s="98"/>
      <c r="O791" s="98"/>
      <c r="P791" s="100"/>
    </row>
    <row r="792" spans="2:16" x14ac:dyDescent="0.3">
      <c r="B792" s="108">
        <v>786</v>
      </c>
      <c r="C792" s="104"/>
      <c r="D792" s="105"/>
      <c r="E792" s="105"/>
      <c r="F792" s="105"/>
      <c r="G792" s="105"/>
      <c r="H792" s="194"/>
      <c r="I792" s="195"/>
      <c r="J792" s="195"/>
      <c r="K792" s="97"/>
      <c r="L792" s="98"/>
      <c r="M792" s="98"/>
      <c r="N792" s="98"/>
      <c r="O792" s="98"/>
      <c r="P792" s="100"/>
    </row>
    <row r="793" spans="2:16" x14ac:dyDescent="0.3">
      <c r="B793" s="108">
        <v>787</v>
      </c>
      <c r="C793" s="104"/>
      <c r="D793" s="105"/>
      <c r="E793" s="105"/>
      <c r="F793" s="105"/>
      <c r="G793" s="105"/>
      <c r="H793" s="194"/>
      <c r="I793" s="195"/>
      <c r="J793" s="195"/>
      <c r="K793" s="97"/>
      <c r="L793" s="98"/>
      <c r="M793" s="98"/>
      <c r="N793" s="98"/>
      <c r="O793" s="98"/>
      <c r="P793" s="100"/>
    </row>
    <row r="794" spans="2:16" x14ac:dyDescent="0.3">
      <c r="B794" s="108">
        <v>788</v>
      </c>
      <c r="C794" s="104"/>
      <c r="D794" s="105"/>
      <c r="E794" s="105"/>
      <c r="F794" s="105"/>
      <c r="G794" s="105"/>
      <c r="H794" s="194"/>
      <c r="I794" s="195"/>
      <c r="J794" s="195"/>
      <c r="K794" s="97"/>
      <c r="L794" s="98"/>
      <c r="M794" s="98"/>
      <c r="N794" s="98"/>
      <c r="O794" s="98"/>
      <c r="P794" s="100"/>
    </row>
    <row r="795" spans="2:16" x14ac:dyDescent="0.3">
      <c r="B795" s="108">
        <v>789</v>
      </c>
      <c r="C795" s="104"/>
      <c r="D795" s="105"/>
      <c r="E795" s="105"/>
      <c r="F795" s="105"/>
      <c r="G795" s="105"/>
      <c r="H795" s="194"/>
      <c r="I795" s="195"/>
      <c r="J795" s="195"/>
      <c r="K795" s="97"/>
      <c r="L795" s="98"/>
      <c r="M795" s="98"/>
      <c r="N795" s="98"/>
      <c r="O795" s="98"/>
      <c r="P795" s="100"/>
    </row>
    <row r="796" spans="2:16" x14ac:dyDescent="0.3">
      <c r="B796" s="108">
        <v>790</v>
      </c>
      <c r="C796" s="104"/>
      <c r="D796" s="105"/>
      <c r="E796" s="105"/>
      <c r="F796" s="105"/>
      <c r="G796" s="105"/>
      <c r="H796" s="194"/>
      <c r="I796" s="195"/>
      <c r="J796" s="195"/>
      <c r="K796" s="97"/>
      <c r="L796" s="98"/>
      <c r="M796" s="98"/>
      <c r="N796" s="98"/>
      <c r="O796" s="98"/>
      <c r="P796" s="100"/>
    </row>
    <row r="797" spans="2:16" x14ac:dyDescent="0.3">
      <c r="B797" s="108">
        <v>791</v>
      </c>
      <c r="C797" s="104"/>
      <c r="D797" s="105"/>
      <c r="E797" s="105"/>
      <c r="F797" s="105"/>
      <c r="G797" s="105"/>
      <c r="H797" s="194"/>
      <c r="I797" s="195"/>
      <c r="J797" s="195"/>
      <c r="K797" s="97"/>
      <c r="L797" s="98"/>
      <c r="M797" s="98"/>
      <c r="N797" s="98"/>
      <c r="O797" s="98"/>
      <c r="P797" s="100"/>
    </row>
    <row r="798" spans="2:16" x14ac:dyDescent="0.3">
      <c r="B798" s="108">
        <v>792</v>
      </c>
      <c r="C798" s="104"/>
      <c r="D798" s="105"/>
      <c r="E798" s="105"/>
      <c r="F798" s="105"/>
      <c r="G798" s="105"/>
      <c r="H798" s="194"/>
      <c r="I798" s="195"/>
      <c r="J798" s="195"/>
      <c r="K798" s="97"/>
      <c r="L798" s="98"/>
      <c r="M798" s="98"/>
      <c r="N798" s="98"/>
      <c r="O798" s="98"/>
      <c r="P798" s="100"/>
    </row>
    <row r="799" spans="2:16" x14ac:dyDescent="0.3">
      <c r="B799" s="108">
        <v>793</v>
      </c>
      <c r="C799" s="104"/>
      <c r="D799" s="105"/>
      <c r="E799" s="105"/>
      <c r="F799" s="105"/>
      <c r="G799" s="105"/>
      <c r="H799" s="194"/>
      <c r="I799" s="195"/>
      <c r="J799" s="195"/>
      <c r="K799" s="97"/>
      <c r="L799" s="98"/>
      <c r="M799" s="98"/>
      <c r="N799" s="98"/>
      <c r="O799" s="98"/>
      <c r="P799" s="100"/>
    </row>
    <row r="800" spans="2:16" x14ac:dyDescent="0.3">
      <c r="B800" s="108">
        <v>794</v>
      </c>
      <c r="C800" s="104"/>
      <c r="D800" s="105"/>
      <c r="E800" s="105"/>
      <c r="F800" s="105"/>
      <c r="G800" s="105"/>
      <c r="H800" s="194"/>
      <c r="I800" s="195"/>
      <c r="J800" s="195"/>
      <c r="K800" s="97"/>
      <c r="L800" s="98"/>
      <c r="M800" s="98"/>
      <c r="N800" s="98"/>
      <c r="O800" s="98"/>
      <c r="P800" s="100"/>
    </row>
    <row r="801" spans="2:16" x14ac:dyDescent="0.3">
      <c r="B801" s="108">
        <v>795</v>
      </c>
      <c r="C801" s="104"/>
      <c r="D801" s="105"/>
      <c r="E801" s="105"/>
      <c r="F801" s="105"/>
      <c r="G801" s="105"/>
      <c r="H801" s="194"/>
      <c r="I801" s="195"/>
      <c r="J801" s="195"/>
      <c r="K801" s="97"/>
      <c r="L801" s="98"/>
      <c r="M801" s="98"/>
      <c r="N801" s="98"/>
      <c r="O801" s="98"/>
      <c r="P801" s="100"/>
    </row>
    <row r="802" spans="2:16" x14ac:dyDescent="0.3">
      <c r="B802" s="108">
        <v>796</v>
      </c>
      <c r="C802" s="104"/>
      <c r="D802" s="105"/>
      <c r="E802" s="105"/>
      <c r="F802" s="105"/>
      <c r="G802" s="105"/>
      <c r="H802" s="194"/>
      <c r="I802" s="195"/>
      <c r="J802" s="195"/>
      <c r="K802" s="97"/>
      <c r="L802" s="98"/>
      <c r="M802" s="98"/>
      <c r="N802" s="98"/>
      <c r="O802" s="98"/>
      <c r="P802" s="100"/>
    </row>
    <row r="803" spans="2:16" x14ac:dyDescent="0.3">
      <c r="B803" s="108">
        <v>797</v>
      </c>
      <c r="C803" s="104"/>
      <c r="D803" s="105"/>
      <c r="E803" s="105"/>
      <c r="F803" s="105"/>
      <c r="G803" s="105"/>
      <c r="H803" s="194"/>
      <c r="I803" s="195"/>
      <c r="J803" s="195"/>
      <c r="K803" s="97"/>
      <c r="L803" s="98"/>
      <c r="M803" s="98"/>
      <c r="N803" s="98"/>
      <c r="O803" s="98"/>
      <c r="P803" s="100"/>
    </row>
    <row r="804" spans="2:16" x14ac:dyDescent="0.3">
      <c r="B804" s="108">
        <v>798</v>
      </c>
      <c r="C804" s="104"/>
      <c r="D804" s="105"/>
      <c r="E804" s="105"/>
      <c r="F804" s="105"/>
      <c r="G804" s="105"/>
      <c r="H804" s="194"/>
      <c r="I804" s="195"/>
      <c r="J804" s="195"/>
      <c r="K804" s="97"/>
      <c r="L804" s="98"/>
      <c r="M804" s="98"/>
      <c r="N804" s="98"/>
      <c r="O804" s="98"/>
      <c r="P804" s="100"/>
    </row>
    <row r="805" spans="2:16" x14ac:dyDescent="0.3">
      <c r="B805" s="108">
        <v>799</v>
      </c>
      <c r="C805" s="104"/>
      <c r="D805" s="105"/>
      <c r="E805" s="105"/>
      <c r="F805" s="105"/>
      <c r="G805" s="105"/>
      <c r="H805" s="194"/>
      <c r="I805" s="195"/>
      <c r="J805" s="195"/>
      <c r="K805" s="97"/>
      <c r="L805" s="98"/>
      <c r="M805" s="98"/>
      <c r="N805" s="98"/>
      <c r="O805" s="98"/>
      <c r="P805" s="100"/>
    </row>
    <row r="806" spans="2:16" x14ac:dyDescent="0.3">
      <c r="B806" s="108">
        <v>800</v>
      </c>
      <c r="C806" s="104"/>
      <c r="D806" s="105"/>
      <c r="E806" s="105"/>
      <c r="F806" s="105"/>
      <c r="G806" s="105"/>
      <c r="H806" s="194"/>
      <c r="I806" s="195"/>
      <c r="J806" s="195"/>
      <c r="K806" s="97"/>
      <c r="L806" s="98"/>
      <c r="M806" s="98"/>
      <c r="N806" s="98"/>
      <c r="O806" s="98"/>
      <c r="P806" s="100"/>
    </row>
    <row r="807" spans="2:16" x14ac:dyDescent="0.3">
      <c r="B807" s="108">
        <v>801</v>
      </c>
      <c r="C807" s="104"/>
      <c r="D807" s="105"/>
      <c r="E807" s="105"/>
      <c r="F807" s="105"/>
      <c r="G807" s="105"/>
      <c r="H807" s="194"/>
      <c r="I807" s="195"/>
      <c r="J807" s="195"/>
      <c r="K807" s="97"/>
      <c r="L807" s="98"/>
      <c r="M807" s="98"/>
      <c r="N807" s="98"/>
      <c r="O807" s="98"/>
      <c r="P807" s="100"/>
    </row>
    <row r="808" spans="2:16" x14ac:dyDescent="0.3">
      <c r="B808" s="108">
        <v>802</v>
      </c>
      <c r="C808" s="104"/>
      <c r="D808" s="105"/>
      <c r="E808" s="105"/>
      <c r="F808" s="105"/>
      <c r="G808" s="105"/>
      <c r="H808" s="194"/>
      <c r="I808" s="195"/>
      <c r="J808" s="195"/>
      <c r="K808" s="97"/>
      <c r="L808" s="98"/>
      <c r="M808" s="98"/>
      <c r="N808" s="98"/>
      <c r="O808" s="98"/>
      <c r="P808" s="100"/>
    </row>
    <row r="809" spans="2:16" x14ac:dyDescent="0.3">
      <c r="B809" s="108">
        <v>803</v>
      </c>
      <c r="C809" s="104"/>
      <c r="D809" s="105"/>
      <c r="E809" s="105"/>
      <c r="F809" s="105"/>
      <c r="G809" s="105"/>
      <c r="H809" s="194"/>
      <c r="I809" s="195"/>
      <c r="J809" s="195"/>
      <c r="K809" s="97"/>
      <c r="L809" s="98"/>
      <c r="M809" s="98"/>
      <c r="N809" s="98"/>
      <c r="O809" s="98"/>
      <c r="P809" s="100"/>
    </row>
    <row r="810" spans="2:16" x14ac:dyDescent="0.3">
      <c r="B810" s="108">
        <v>804</v>
      </c>
      <c r="C810" s="104"/>
      <c r="D810" s="105"/>
      <c r="E810" s="105"/>
      <c r="F810" s="105"/>
      <c r="G810" s="105"/>
      <c r="H810" s="194"/>
      <c r="I810" s="195"/>
      <c r="J810" s="195"/>
      <c r="K810" s="97"/>
      <c r="L810" s="98"/>
      <c r="M810" s="98"/>
      <c r="N810" s="98"/>
      <c r="O810" s="98"/>
      <c r="P810" s="100"/>
    </row>
    <row r="811" spans="2:16" x14ac:dyDescent="0.3">
      <c r="B811" s="108">
        <v>805</v>
      </c>
      <c r="C811" s="104"/>
      <c r="D811" s="105"/>
      <c r="E811" s="105"/>
      <c r="F811" s="105"/>
      <c r="G811" s="105"/>
      <c r="H811" s="194"/>
      <c r="I811" s="195"/>
      <c r="J811" s="195"/>
      <c r="K811" s="97"/>
      <c r="L811" s="98"/>
      <c r="M811" s="98"/>
      <c r="N811" s="98"/>
      <c r="O811" s="98"/>
      <c r="P811" s="100"/>
    </row>
    <row r="812" spans="2:16" x14ac:dyDescent="0.3">
      <c r="B812" s="108">
        <v>806</v>
      </c>
      <c r="C812" s="104"/>
      <c r="D812" s="105"/>
      <c r="E812" s="105"/>
      <c r="F812" s="105"/>
      <c r="G812" s="105"/>
      <c r="H812" s="194"/>
      <c r="I812" s="195"/>
      <c r="J812" s="195"/>
      <c r="K812" s="97"/>
      <c r="L812" s="98"/>
      <c r="M812" s="98"/>
      <c r="N812" s="98"/>
      <c r="O812" s="98"/>
      <c r="P812" s="100"/>
    </row>
    <row r="813" spans="2:16" x14ac:dyDescent="0.3">
      <c r="B813" s="108">
        <v>807</v>
      </c>
      <c r="C813" s="104"/>
      <c r="D813" s="105"/>
      <c r="E813" s="105"/>
      <c r="F813" s="105"/>
      <c r="G813" s="105"/>
      <c r="H813" s="194"/>
      <c r="I813" s="195"/>
      <c r="J813" s="195"/>
      <c r="K813" s="97"/>
      <c r="L813" s="98"/>
      <c r="M813" s="98"/>
      <c r="N813" s="98"/>
      <c r="O813" s="98"/>
      <c r="P813" s="100"/>
    </row>
    <row r="814" spans="2:16" x14ac:dyDescent="0.3">
      <c r="B814" s="108">
        <v>808</v>
      </c>
      <c r="C814" s="104"/>
      <c r="D814" s="105"/>
      <c r="E814" s="105"/>
      <c r="F814" s="105"/>
      <c r="G814" s="105"/>
      <c r="H814" s="194"/>
      <c r="I814" s="195"/>
      <c r="J814" s="195"/>
      <c r="K814" s="97"/>
      <c r="L814" s="98"/>
      <c r="M814" s="98"/>
      <c r="N814" s="98"/>
      <c r="O814" s="98"/>
      <c r="P814" s="100"/>
    </row>
    <row r="815" spans="2:16" x14ac:dyDescent="0.3">
      <c r="B815" s="108">
        <v>809</v>
      </c>
      <c r="C815" s="104"/>
      <c r="D815" s="105"/>
      <c r="E815" s="105"/>
      <c r="F815" s="105"/>
      <c r="G815" s="105"/>
      <c r="H815" s="194"/>
      <c r="I815" s="195"/>
      <c r="J815" s="195"/>
      <c r="K815" s="97"/>
      <c r="L815" s="98"/>
      <c r="M815" s="98"/>
      <c r="N815" s="98"/>
      <c r="O815" s="98"/>
      <c r="P815" s="100"/>
    </row>
    <row r="816" spans="2:16" x14ac:dyDescent="0.3">
      <c r="B816" s="108">
        <v>810</v>
      </c>
      <c r="C816" s="104"/>
      <c r="D816" s="105"/>
      <c r="E816" s="105"/>
      <c r="F816" s="105"/>
      <c r="G816" s="105"/>
      <c r="H816" s="194"/>
      <c r="I816" s="195"/>
      <c r="J816" s="195"/>
      <c r="K816" s="97"/>
      <c r="L816" s="98"/>
      <c r="M816" s="98"/>
      <c r="N816" s="98"/>
      <c r="O816" s="98"/>
      <c r="P816" s="100"/>
    </row>
    <row r="817" spans="2:16" x14ac:dyDescent="0.3">
      <c r="B817" s="108">
        <v>811</v>
      </c>
      <c r="C817" s="104"/>
      <c r="D817" s="105"/>
      <c r="E817" s="105"/>
      <c r="F817" s="105"/>
      <c r="G817" s="105"/>
      <c r="H817" s="194"/>
      <c r="I817" s="195"/>
      <c r="J817" s="195"/>
      <c r="K817" s="97"/>
      <c r="L817" s="98"/>
      <c r="M817" s="98"/>
      <c r="N817" s="98"/>
      <c r="O817" s="98"/>
      <c r="P817" s="100"/>
    </row>
    <row r="818" spans="2:16" x14ac:dyDescent="0.3">
      <c r="B818" s="108">
        <v>812</v>
      </c>
      <c r="C818" s="104"/>
      <c r="D818" s="105"/>
      <c r="E818" s="105"/>
      <c r="F818" s="105"/>
      <c r="G818" s="105"/>
      <c r="H818" s="194"/>
      <c r="I818" s="195"/>
      <c r="J818" s="195"/>
      <c r="K818" s="97"/>
      <c r="L818" s="98"/>
      <c r="M818" s="98"/>
      <c r="N818" s="98"/>
      <c r="O818" s="98"/>
      <c r="P818" s="100"/>
    </row>
    <row r="819" spans="2:16" x14ac:dyDescent="0.3">
      <c r="B819" s="108">
        <v>813</v>
      </c>
      <c r="C819" s="104"/>
      <c r="D819" s="105"/>
      <c r="E819" s="105"/>
      <c r="F819" s="105"/>
      <c r="G819" s="105"/>
      <c r="H819" s="194"/>
      <c r="I819" s="195"/>
      <c r="J819" s="195"/>
      <c r="K819" s="97"/>
      <c r="L819" s="98"/>
      <c r="M819" s="98"/>
      <c r="N819" s="98"/>
      <c r="O819" s="98"/>
      <c r="P819" s="100"/>
    </row>
    <row r="820" spans="2:16" x14ac:dyDescent="0.3">
      <c r="B820" s="108">
        <v>814</v>
      </c>
      <c r="C820" s="104"/>
      <c r="D820" s="105"/>
      <c r="E820" s="105"/>
      <c r="F820" s="105"/>
      <c r="G820" s="105"/>
      <c r="H820" s="194"/>
      <c r="I820" s="195"/>
      <c r="J820" s="195"/>
      <c r="K820" s="97"/>
      <c r="L820" s="98"/>
      <c r="M820" s="98"/>
      <c r="N820" s="98"/>
      <c r="O820" s="98"/>
      <c r="P820" s="100"/>
    </row>
    <row r="821" spans="2:16" x14ac:dyDescent="0.3">
      <c r="B821" s="108">
        <v>815</v>
      </c>
      <c r="C821" s="104"/>
      <c r="D821" s="105"/>
      <c r="E821" s="105"/>
      <c r="F821" s="105"/>
      <c r="G821" s="105"/>
      <c r="H821" s="194"/>
      <c r="I821" s="195"/>
      <c r="J821" s="195"/>
      <c r="K821" s="97"/>
      <c r="L821" s="98"/>
      <c r="M821" s="98"/>
      <c r="N821" s="98"/>
      <c r="O821" s="98"/>
      <c r="P821" s="100"/>
    </row>
    <row r="822" spans="2:16" x14ac:dyDescent="0.3">
      <c r="B822" s="108">
        <v>816</v>
      </c>
      <c r="C822" s="104"/>
      <c r="D822" s="105"/>
      <c r="E822" s="105"/>
      <c r="F822" s="105"/>
      <c r="G822" s="105"/>
      <c r="H822" s="194"/>
      <c r="I822" s="195"/>
      <c r="J822" s="195"/>
      <c r="K822" s="97"/>
      <c r="L822" s="98"/>
      <c r="M822" s="98"/>
      <c r="N822" s="98"/>
      <c r="O822" s="98"/>
      <c r="P822" s="100"/>
    </row>
    <row r="823" spans="2:16" x14ac:dyDescent="0.3">
      <c r="B823" s="108">
        <v>817</v>
      </c>
      <c r="C823" s="104"/>
      <c r="D823" s="105"/>
      <c r="E823" s="105"/>
      <c r="F823" s="105"/>
      <c r="G823" s="105"/>
      <c r="H823" s="194"/>
      <c r="I823" s="195"/>
      <c r="J823" s="195"/>
      <c r="K823" s="97"/>
      <c r="L823" s="98"/>
      <c r="M823" s="98"/>
      <c r="N823" s="98"/>
      <c r="O823" s="98"/>
      <c r="P823" s="100"/>
    </row>
    <row r="824" spans="2:16" x14ac:dyDescent="0.3">
      <c r="B824" s="108">
        <v>818</v>
      </c>
      <c r="C824" s="104"/>
      <c r="D824" s="105"/>
      <c r="E824" s="105"/>
      <c r="F824" s="105"/>
      <c r="G824" s="105"/>
      <c r="H824" s="194"/>
      <c r="I824" s="195"/>
      <c r="J824" s="195"/>
      <c r="K824" s="97"/>
      <c r="L824" s="98"/>
      <c r="M824" s="98"/>
      <c r="N824" s="98"/>
      <c r="O824" s="98"/>
      <c r="P824" s="100"/>
    </row>
    <row r="825" spans="2:16" x14ac:dyDescent="0.3">
      <c r="B825" s="108">
        <v>819</v>
      </c>
      <c r="C825" s="104"/>
      <c r="D825" s="105"/>
      <c r="E825" s="105"/>
      <c r="F825" s="105"/>
      <c r="G825" s="105"/>
      <c r="H825" s="194"/>
      <c r="I825" s="195"/>
      <c r="J825" s="195"/>
      <c r="K825" s="97"/>
      <c r="L825" s="98"/>
      <c r="M825" s="98"/>
      <c r="N825" s="98"/>
      <c r="O825" s="98"/>
      <c r="P825" s="100"/>
    </row>
    <row r="826" spans="2:16" x14ac:dyDescent="0.3">
      <c r="B826" s="108">
        <v>820</v>
      </c>
      <c r="C826" s="104"/>
      <c r="D826" s="105"/>
      <c r="E826" s="105"/>
      <c r="F826" s="105"/>
      <c r="G826" s="105"/>
      <c r="H826" s="194"/>
      <c r="I826" s="195"/>
      <c r="J826" s="195"/>
      <c r="K826" s="97"/>
      <c r="L826" s="98"/>
      <c r="M826" s="98"/>
      <c r="N826" s="98"/>
      <c r="O826" s="98"/>
      <c r="P826" s="100"/>
    </row>
    <row r="827" spans="2:16" x14ac:dyDescent="0.3">
      <c r="B827" s="108">
        <v>821</v>
      </c>
      <c r="C827" s="104"/>
      <c r="D827" s="105"/>
      <c r="E827" s="105"/>
      <c r="F827" s="105"/>
      <c r="G827" s="105"/>
      <c r="H827" s="194"/>
      <c r="I827" s="195"/>
      <c r="J827" s="195"/>
      <c r="K827" s="97"/>
      <c r="L827" s="98"/>
      <c r="M827" s="98"/>
      <c r="N827" s="98"/>
      <c r="O827" s="98"/>
      <c r="P827" s="100"/>
    </row>
    <row r="828" spans="2:16" x14ac:dyDescent="0.3">
      <c r="B828" s="108">
        <v>822</v>
      </c>
      <c r="C828" s="104"/>
      <c r="D828" s="105"/>
      <c r="E828" s="105"/>
      <c r="F828" s="105"/>
      <c r="G828" s="105"/>
      <c r="H828" s="194"/>
      <c r="I828" s="195"/>
      <c r="J828" s="195"/>
      <c r="K828" s="97"/>
      <c r="L828" s="98"/>
      <c r="M828" s="98"/>
      <c r="N828" s="98"/>
      <c r="O828" s="98"/>
      <c r="P828" s="100"/>
    </row>
    <row r="829" spans="2:16" x14ac:dyDescent="0.3">
      <c r="B829" s="108">
        <v>823</v>
      </c>
      <c r="C829" s="104"/>
      <c r="D829" s="105"/>
      <c r="E829" s="105"/>
      <c r="F829" s="105"/>
      <c r="G829" s="105"/>
      <c r="H829" s="194"/>
      <c r="I829" s="195"/>
      <c r="J829" s="195"/>
      <c r="K829" s="97"/>
      <c r="L829" s="98"/>
      <c r="M829" s="98"/>
      <c r="N829" s="98"/>
      <c r="O829" s="98"/>
      <c r="P829" s="100"/>
    </row>
    <row r="830" spans="2:16" x14ac:dyDescent="0.3">
      <c r="B830" s="108">
        <v>824</v>
      </c>
      <c r="C830" s="104"/>
      <c r="D830" s="105"/>
      <c r="E830" s="105"/>
      <c r="F830" s="105"/>
      <c r="G830" s="105"/>
      <c r="H830" s="194"/>
      <c r="I830" s="195"/>
      <c r="J830" s="195"/>
      <c r="K830" s="97"/>
      <c r="L830" s="98"/>
      <c r="M830" s="98"/>
      <c r="N830" s="98"/>
      <c r="O830" s="98"/>
      <c r="P830" s="100"/>
    </row>
    <row r="831" spans="2:16" x14ac:dyDescent="0.3">
      <c r="B831" s="108">
        <v>825</v>
      </c>
      <c r="C831" s="104"/>
      <c r="D831" s="105"/>
      <c r="E831" s="105"/>
      <c r="F831" s="105"/>
      <c r="G831" s="105"/>
      <c r="H831" s="194"/>
      <c r="I831" s="195"/>
      <c r="J831" s="195"/>
      <c r="K831" s="97"/>
      <c r="L831" s="98"/>
      <c r="M831" s="98"/>
      <c r="N831" s="98"/>
      <c r="O831" s="98"/>
      <c r="P831" s="100"/>
    </row>
    <row r="832" spans="2:16" x14ac:dyDescent="0.3">
      <c r="B832" s="108">
        <v>826</v>
      </c>
      <c r="C832" s="104"/>
      <c r="D832" s="105"/>
      <c r="E832" s="105"/>
      <c r="F832" s="105"/>
      <c r="G832" s="105"/>
      <c r="H832" s="194"/>
      <c r="I832" s="195"/>
      <c r="J832" s="195"/>
      <c r="K832" s="97"/>
      <c r="L832" s="98"/>
      <c r="M832" s="98"/>
      <c r="N832" s="98"/>
      <c r="O832" s="98"/>
      <c r="P832" s="100"/>
    </row>
    <row r="833" spans="2:16" x14ac:dyDescent="0.3">
      <c r="B833" s="108">
        <v>827</v>
      </c>
      <c r="C833" s="104"/>
      <c r="D833" s="105"/>
      <c r="E833" s="105"/>
      <c r="F833" s="105"/>
      <c r="G833" s="105"/>
      <c r="H833" s="194"/>
      <c r="I833" s="195"/>
      <c r="J833" s="195"/>
      <c r="K833" s="97"/>
      <c r="L833" s="98"/>
      <c r="M833" s="98"/>
      <c r="N833" s="98"/>
      <c r="O833" s="98"/>
      <c r="P833" s="100"/>
    </row>
    <row r="834" spans="2:16" x14ac:dyDescent="0.3">
      <c r="B834" s="108">
        <v>828</v>
      </c>
      <c r="C834" s="104"/>
      <c r="D834" s="105"/>
      <c r="E834" s="105"/>
      <c r="F834" s="105"/>
      <c r="G834" s="105"/>
      <c r="H834" s="194"/>
      <c r="I834" s="195"/>
      <c r="J834" s="195"/>
      <c r="K834" s="97"/>
      <c r="L834" s="98"/>
      <c r="M834" s="98"/>
      <c r="N834" s="98"/>
      <c r="O834" s="98"/>
      <c r="P834" s="100"/>
    </row>
    <row r="835" spans="2:16" x14ac:dyDescent="0.3">
      <c r="B835" s="108">
        <v>829</v>
      </c>
      <c r="C835" s="104"/>
      <c r="D835" s="105"/>
      <c r="E835" s="105"/>
      <c r="F835" s="105"/>
      <c r="G835" s="105"/>
      <c r="H835" s="194"/>
      <c r="I835" s="195"/>
      <c r="J835" s="195"/>
      <c r="K835" s="97"/>
      <c r="L835" s="98"/>
      <c r="M835" s="98"/>
      <c r="N835" s="98"/>
      <c r="O835" s="98"/>
      <c r="P835" s="100"/>
    </row>
    <row r="836" spans="2:16" x14ac:dyDescent="0.3">
      <c r="B836" s="108">
        <v>830</v>
      </c>
      <c r="C836" s="104"/>
      <c r="D836" s="105"/>
      <c r="E836" s="105"/>
      <c r="F836" s="105"/>
      <c r="G836" s="105"/>
      <c r="H836" s="194"/>
      <c r="I836" s="195"/>
      <c r="J836" s="195"/>
      <c r="K836" s="97"/>
      <c r="L836" s="98"/>
      <c r="M836" s="98"/>
      <c r="N836" s="98"/>
      <c r="O836" s="98"/>
      <c r="P836" s="100"/>
    </row>
    <row r="837" spans="2:16" x14ac:dyDescent="0.3">
      <c r="B837" s="108">
        <v>831</v>
      </c>
      <c r="C837" s="104"/>
      <c r="D837" s="105"/>
      <c r="E837" s="105"/>
      <c r="F837" s="105"/>
      <c r="G837" s="105"/>
      <c r="H837" s="194"/>
      <c r="I837" s="195"/>
      <c r="J837" s="195"/>
      <c r="K837" s="97"/>
      <c r="L837" s="98"/>
      <c r="M837" s="98"/>
      <c r="N837" s="98"/>
      <c r="O837" s="98"/>
      <c r="P837" s="100"/>
    </row>
    <row r="838" spans="2:16" x14ac:dyDescent="0.3">
      <c r="B838" s="108">
        <v>832</v>
      </c>
      <c r="C838" s="104"/>
      <c r="D838" s="105"/>
      <c r="E838" s="105"/>
      <c r="F838" s="105"/>
      <c r="G838" s="105"/>
      <c r="H838" s="194"/>
      <c r="I838" s="195"/>
      <c r="J838" s="195"/>
      <c r="K838" s="97"/>
      <c r="L838" s="98"/>
      <c r="M838" s="98"/>
      <c r="N838" s="98"/>
      <c r="O838" s="98"/>
      <c r="P838" s="100"/>
    </row>
    <row r="839" spans="2:16" x14ac:dyDescent="0.3">
      <c r="B839" s="108">
        <v>833</v>
      </c>
      <c r="C839" s="104"/>
      <c r="D839" s="105"/>
      <c r="E839" s="105"/>
      <c r="F839" s="105"/>
      <c r="G839" s="105"/>
      <c r="H839" s="194"/>
      <c r="I839" s="195"/>
      <c r="J839" s="195"/>
      <c r="K839" s="97"/>
      <c r="L839" s="98"/>
      <c r="M839" s="98"/>
      <c r="N839" s="98"/>
      <c r="O839" s="98"/>
      <c r="P839" s="100"/>
    </row>
    <row r="840" spans="2:16" x14ac:dyDescent="0.3">
      <c r="B840" s="108">
        <v>834</v>
      </c>
      <c r="C840" s="104"/>
      <c r="D840" s="105"/>
      <c r="E840" s="105"/>
      <c r="F840" s="105"/>
      <c r="G840" s="105"/>
      <c r="H840" s="194"/>
      <c r="I840" s="195"/>
      <c r="J840" s="195"/>
      <c r="K840" s="97"/>
      <c r="L840" s="98"/>
      <c r="M840" s="98"/>
      <c r="N840" s="98"/>
      <c r="O840" s="98"/>
      <c r="P840" s="100"/>
    </row>
    <row r="841" spans="2:16" x14ac:dyDescent="0.3">
      <c r="B841" s="108">
        <v>835</v>
      </c>
      <c r="C841" s="104"/>
      <c r="D841" s="105"/>
      <c r="E841" s="105"/>
      <c r="F841" s="105"/>
      <c r="G841" s="105"/>
      <c r="H841" s="194"/>
      <c r="I841" s="195"/>
      <c r="J841" s="195"/>
      <c r="K841" s="97"/>
      <c r="L841" s="98"/>
      <c r="M841" s="98"/>
      <c r="N841" s="98"/>
      <c r="O841" s="98"/>
      <c r="P841" s="100"/>
    </row>
    <row r="842" spans="2:16" x14ac:dyDescent="0.3">
      <c r="B842" s="108">
        <v>836</v>
      </c>
      <c r="C842" s="104"/>
      <c r="D842" s="105"/>
      <c r="E842" s="105"/>
      <c r="F842" s="105"/>
      <c r="G842" s="105"/>
      <c r="H842" s="194"/>
      <c r="I842" s="195"/>
      <c r="J842" s="195"/>
      <c r="K842" s="97"/>
      <c r="L842" s="98"/>
      <c r="M842" s="98"/>
      <c r="N842" s="98"/>
      <c r="O842" s="98"/>
      <c r="P842" s="100"/>
    </row>
    <row r="843" spans="2:16" x14ac:dyDescent="0.3">
      <c r="B843" s="108">
        <v>837</v>
      </c>
      <c r="C843" s="104"/>
      <c r="D843" s="105"/>
      <c r="E843" s="105"/>
      <c r="F843" s="105"/>
      <c r="G843" s="105"/>
      <c r="H843" s="194"/>
      <c r="I843" s="195"/>
      <c r="J843" s="195"/>
      <c r="K843" s="97"/>
      <c r="L843" s="98"/>
      <c r="M843" s="98"/>
      <c r="N843" s="98"/>
      <c r="O843" s="98"/>
      <c r="P843" s="100"/>
    </row>
    <row r="844" spans="2:16" x14ac:dyDescent="0.3">
      <c r="B844" s="108">
        <v>838</v>
      </c>
      <c r="C844" s="104"/>
      <c r="D844" s="105"/>
      <c r="E844" s="105"/>
      <c r="F844" s="105"/>
      <c r="G844" s="105"/>
      <c r="H844" s="194"/>
      <c r="I844" s="195"/>
      <c r="J844" s="195"/>
      <c r="K844" s="97"/>
      <c r="L844" s="98"/>
      <c r="M844" s="98"/>
      <c r="N844" s="98"/>
      <c r="O844" s="98"/>
      <c r="P844" s="100"/>
    </row>
    <row r="845" spans="2:16" x14ac:dyDescent="0.3">
      <c r="B845" s="108">
        <v>839</v>
      </c>
      <c r="C845" s="104"/>
      <c r="D845" s="105"/>
      <c r="E845" s="105"/>
      <c r="F845" s="105"/>
      <c r="G845" s="105"/>
      <c r="H845" s="194"/>
      <c r="I845" s="195"/>
      <c r="J845" s="195"/>
      <c r="K845" s="97"/>
      <c r="L845" s="98"/>
      <c r="M845" s="98"/>
      <c r="N845" s="98"/>
      <c r="O845" s="98"/>
      <c r="P845" s="100"/>
    </row>
    <row r="846" spans="2:16" x14ac:dyDescent="0.3">
      <c r="B846" s="108">
        <v>840</v>
      </c>
      <c r="C846" s="104"/>
      <c r="D846" s="105"/>
      <c r="E846" s="105"/>
      <c r="F846" s="105"/>
      <c r="G846" s="105"/>
      <c r="H846" s="194"/>
      <c r="I846" s="195"/>
      <c r="J846" s="195"/>
      <c r="K846" s="97"/>
      <c r="L846" s="98"/>
      <c r="M846" s="98"/>
      <c r="N846" s="98"/>
      <c r="O846" s="98"/>
      <c r="P846" s="100"/>
    </row>
    <row r="847" spans="2:16" x14ac:dyDescent="0.3">
      <c r="B847" s="108">
        <v>841</v>
      </c>
      <c r="C847" s="104"/>
      <c r="D847" s="105"/>
      <c r="E847" s="105"/>
      <c r="F847" s="105"/>
      <c r="G847" s="105"/>
      <c r="H847" s="194"/>
      <c r="I847" s="195"/>
      <c r="J847" s="195"/>
      <c r="K847" s="97"/>
      <c r="L847" s="98"/>
      <c r="M847" s="98"/>
      <c r="N847" s="98"/>
      <c r="O847" s="98"/>
      <c r="P847" s="100"/>
    </row>
    <row r="848" spans="2:16" x14ac:dyDescent="0.3">
      <c r="B848" s="108">
        <v>842</v>
      </c>
      <c r="C848" s="104"/>
      <c r="D848" s="105"/>
      <c r="E848" s="105"/>
      <c r="F848" s="105"/>
      <c r="G848" s="105"/>
      <c r="H848" s="194"/>
      <c r="I848" s="195"/>
      <c r="J848" s="195"/>
      <c r="K848" s="97"/>
      <c r="L848" s="98"/>
      <c r="M848" s="98"/>
      <c r="N848" s="98"/>
      <c r="O848" s="98"/>
      <c r="P848" s="100"/>
    </row>
    <row r="849" spans="2:16" x14ac:dyDescent="0.3">
      <c r="B849" s="108">
        <v>843</v>
      </c>
      <c r="C849" s="104"/>
      <c r="D849" s="105"/>
      <c r="E849" s="105"/>
      <c r="F849" s="105"/>
      <c r="G849" s="105"/>
      <c r="H849" s="194"/>
      <c r="I849" s="195"/>
      <c r="J849" s="195"/>
      <c r="K849" s="97"/>
      <c r="L849" s="98"/>
      <c r="M849" s="98"/>
      <c r="N849" s="98"/>
      <c r="O849" s="98"/>
      <c r="P849" s="100"/>
    </row>
    <row r="850" spans="2:16" x14ac:dyDescent="0.3">
      <c r="B850" s="108">
        <v>844</v>
      </c>
      <c r="C850" s="104"/>
      <c r="D850" s="105"/>
      <c r="E850" s="105"/>
      <c r="F850" s="105"/>
      <c r="G850" s="105"/>
      <c r="H850" s="194"/>
      <c r="I850" s="195"/>
      <c r="J850" s="195"/>
      <c r="K850" s="97"/>
      <c r="L850" s="98"/>
      <c r="M850" s="98"/>
      <c r="N850" s="98"/>
      <c r="O850" s="98"/>
      <c r="P850" s="100"/>
    </row>
    <row r="851" spans="2:16" x14ac:dyDescent="0.3">
      <c r="B851" s="108">
        <v>845</v>
      </c>
      <c r="C851" s="104"/>
      <c r="D851" s="105"/>
      <c r="E851" s="105"/>
      <c r="F851" s="105"/>
      <c r="G851" s="105"/>
      <c r="H851" s="194"/>
      <c r="I851" s="195"/>
      <c r="J851" s="195"/>
      <c r="K851" s="97"/>
      <c r="L851" s="98"/>
      <c r="M851" s="98"/>
      <c r="N851" s="98"/>
      <c r="O851" s="98"/>
      <c r="P851" s="100"/>
    </row>
    <row r="852" spans="2:16" x14ac:dyDescent="0.3">
      <c r="B852" s="108">
        <v>846</v>
      </c>
      <c r="C852" s="104"/>
      <c r="D852" s="105"/>
      <c r="E852" s="105"/>
      <c r="F852" s="105"/>
      <c r="G852" s="105"/>
      <c r="H852" s="194"/>
      <c r="I852" s="195"/>
      <c r="J852" s="195"/>
      <c r="K852" s="97"/>
      <c r="L852" s="98"/>
      <c r="M852" s="98"/>
      <c r="N852" s="98"/>
      <c r="O852" s="98"/>
      <c r="P852" s="100"/>
    </row>
    <row r="853" spans="2:16" x14ac:dyDescent="0.3">
      <c r="B853" s="108">
        <v>847</v>
      </c>
      <c r="C853" s="104"/>
      <c r="D853" s="105"/>
      <c r="E853" s="105"/>
      <c r="F853" s="105"/>
      <c r="G853" s="105"/>
      <c r="H853" s="194"/>
      <c r="I853" s="195"/>
      <c r="J853" s="195"/>
      <c r="K853" s="97"/>
      <c r="L853" s="98"/>
      <c r="M853" s="98"/>
      <c r="N853" s="98"/>
      <c r="O853" s="98"/>
      <c r="P853" s="100"/>
    </row>
    <row r="854" spans="2:16" x14ac:dyDescent="0.3">
      <c r="B854" s="108">
        <v>848</v>
      </c>
      <c r="C854" s="104"/>
      <c r="D854" s="105"/>
      <c r="E854" s="105"/>
      <c r="F854" s="105"/>
      <c r="G854" s="105"/>
      <c r="H854" s="194"/>
      <c r="I854" s="195"/>
      <c r="J854" s="195"/>
      <c r="K854" s="97"/>
      <c r="L854" s="98"/>
      <c r="M854" s="98"/>
      <c r="N854" s="98"/>
      <c r="O854" s="98"/>
      <c r="P854" s="100"/>
    </row>
    <row r="855" spans="2:16" x14ac:dyDescent="0.3">
      <c r="B855" s="108">
        <v>849</v>
      </c>
      <c r="C855" s="104"/>
      <c r="D855" s="105"/>
      <c r="E855" s="105"/>
      <c r="F855" s="105"/>
      <c r="G855" s="105"/>
      <c r="H855" s="194"/>
      <c r="I855" s="195"/>
      <c r="J855" s="195"/>
      <c r="K855" s="97"/>
      <c r="L855" s="98"/>
      <c r="M855" s="98"/>
      <c r="N855" s="98"/>
      <c r="O855" s="98"/>
      <c r="P855" s="100"/>
    </row>
    <row r="856" spans="2:16" x14ac:dyDescent="0.3">
      <c r="B856" s="108">
        <v>850</v>
      </c>
      <c r="C856" s="104"/>
      <c r="D856" s="105"/>
      <c r="E856" s="105"/>
      <c r="F856" s="105"/>
      <c r="G856" s="105"/>
      <c r="H856" s="194"/>
      <c r="I856" s="195"/>
      <c r="J856" s="195"/>
      <c r="K856" s="97"/>
      <c r="L856" s="98"/>
      <c r="M856" s="98"/>
      <c r="N856" s="98"/>
      <c r="O856" s="98"/>
      <c r="P856" s="100"/>
    </row>
    <row r="857" spans="2:16" x14ac:dyDescent="0.3">
      <c r="B857" s="108">
        <v>851</v>
      </c>
      <c r="C857" s="104"/>
      <c r="D857" s="105"/>
      <c r="E857" s="105"/>
      <c r="F857" s="105"/>
      <c r="G857" s="105"/>
      <c r="H857" s="194"/>
      <c r="I857" s="195"/>
      <c r="J857" s="195"/>
      <c r="K857" s="97"/>
      <c r="L857" s="98"/>
      <c r="M857" s="98"/>
      <c r="N857" s="98"/>
      <c r="O857" s="98"/>
      <c r="P857" s="100"/>
    </row>
    <row r="858" spans="2:16" x14ac:dyDescent="0.3">
      <c r="B858" s="108">
        <v>852</v>
      </c>
      <c r="C858" s="104"/>
      <c r="D858" s="105"/>
      <c r="E858" s="105"/>
      <c r="F858" s="105"/>
      <c r="G858" s="105"/>
      <c r="H858" s="194"/>
      <c r="I858" s="195"/>
      <c r="J858" s="195"/>
      <c r="K858" s="97"/>
      <c r="L858" s="98"/>
      <c r="M858" s="98"/>
      <c r="N858" s="98"/>
      <c r="O858" s="98"/>
      <c r="P858" s="100"/>
    </row>
    <row r="859" spans="2:16" x14ac:dyDescent="0.3">
      <c r="B859" s="108">
        <v>853</v>
      </c>
      <c r="C859" s="104"/>
      <c r="D859" s="105"/>
      <c r="E859" s="105"/>
      <c r="F859" s="105"/>
      <c r="G859" s="105"/>
      <c r="H859" s="194"/>
      <c r="I859" s="195"/>
      <c r="J859" s="195"/>
      <c r="K859" s="97"/>
      <c r="L859" s="98"/>
      <c r="M859" s="98"/>
      <c r="N859" s="98"/>
      <c r="O859" s="98"/>
      <c r="P859" s="100"/>
    </row>
    <row r="860" spans="2:16" x14ac:dyDescent="0.3">
      <c r="B860" s="108">
        <v>854</v>
      </c>
      <c r="C860" s="104"/>
      <c r="D860" s="105"/>
      <c r="E860" s="105"/>
      <c r="F860" s="105"/>
      <c r="G860" s="105"/>
      <c r="H860" s="194"/>
      <c r="I860" s="195"/>
      <c r="J860" s="195"/>
      <c r="K860" s="97"/>
      <c r="L860" s="98"/>
      <c r="M860" s="98"/>
      <c r="N860" s="98"/>
      <c r="O860" s="98"/>
      <c r="P860" s="100"/>
    </row>
    <row r="861" spans="2:16" x14ac:dyDescent="0.3">
      <c r="B861" s="108">
        <v>855</v>
      </c>
      <c r="C861" s="104"/>
      <c r="D861" s="105"/>
      <c r="E861" s="105"/>
      <c r="F861" s="105"/>
      <c r="G861" s="105"/>
      <c r="H861" s="194"/>
      <c r="I861" s="195"/>
      <c r="J861" s="195"/>
      <c r="K861" s="97"/>
      <c r="L861" s="98"/>
      <c r="M861" s="98"/>
      <c r="N861" s="98"/>
      <c r="O861" s="98"/>
      <c r="P861" s="100"/>
    </row>
    <row r="862" spans="2:16" x14ac:dyDescent="0.3">
      <c r="B862" s="108">
        <v>856</v>
      </c>
      <c r="C862" s="104"/>
      <c r="D862" s="105"/>
      <c r="E862" s="105"/>
      <c r="F862" s="105"/>
      <c r="G862" s="105"/>
      <c r="H862" s="194"/>
      <c r="I862" s="195"/>
      <c r="J862" s="195"/>
      <c r="K862" s="97"/>
      <c r="L862" s="98"/>
      <c r="M862" s="98"/>
      <c r="N862" s="98"/>
      <c r="O862" s="98"/>
      <c r="P862" s="100"/>
    </row>
    <row r="863" spans="2:16" x14ac:dyDescent="0.3">
      <c r="B863" s="108">
        <v>857</v>
      </c>
      <c r="C863" s="104"/>
      <c r="D863" s="105"/>
      <c r="E863" s="105"/>
      <c r="F863" s="105"/>
      <c r="G863" s="105"/>
      <c r="H863" s="194"/>
      <c r="I863" s="195"/>
      <c r="J863" s="195"/>
      <c r="K863" s="97"/>
      <c r="L863" s="98"/>
      <c r="M863" s="98"/>
      <c r="N863" s="98"/>
      <c r="O863" s="98"/>
      <c r="P863" s="100"/>
    </row>
    <row r="864" spans="2:16" x14ac:dyDescent="0.3">
      <c r="B864" s="108">
        <v>858</v>
      </c>
      <c r="C864" s="104"/>
      <c r="D864" s="105"/>
      <c r="E864" s="105"/>
      <c r="F864" s="105"/>
      <c r="G864" s="105"/>
      <c r="H864" s="194"/>
      <c r="I864" s="195"/>
      <c r="J864" s="195"/>
      <c r="K864" s="97"/>
      <c r="L864" s="98"/>
      <c r="M864" s="98"/>
      <c r="N864" s="98"/>
      <c r="O864" s="98"/>
      <c r="P864" s="100"/>
    </row>
    <row r="865" spans="2:16" x14ac:dyDescent="0.3">
      <c r="B865" s="108">
        <v>859</v>
      </c>
      <c r="C865" s="104"/>
      <c r="D865" s="105"/>
      <c r="E865" s="105"/>
      <c r="F865" s="105"/>
      <c r="G865" s="105"/>
      <c r="H865" s="194"/>
      <c r="I865" s="195"/>
      <c r="J865" s="195"/>
      <c r="K865" s="97"/>
      <c r="L865" s="98"/>
      <c r="M865" s="98"/>
      <c r="N865" s="98"/>
      <c r="O865" s="98"/>
      <c r="P865" s="100"/>
    </row>
    <row r="866" spans="2:16" x14ac:dyDescent="0.3">
      <c r="B866" s="108">
        <v>860</v>
      </c>
      <c r="C866" s="104"/>
      <c r="D866" s="105"/>
      <c r="E866" s="105"/>
      <c r="F866" s="105"/>
      <c r="G866" s="105"/>
      <c r="H866" s="194"/>
      <c r="I866" s="195"/>
      <c r="J866" s="195"/>
      <c r="K866" s="97"/>
      <c r="L866" s="98"/>
      <c r="M866" s="98"/>
      <c r="N866" s="98"/>
      <c r="O866" s="98"/>
      <c r="P866" s="100"/>
    </row>
    <row r="867" spans="2:16" x14ac:dyDescent="0.3">
      <c r="B867" s="108">
        <v>861</v>
      </c>
      <c r="C867" s="104"/>
      <c r="D867" s="105"/>
      <c r="E867" s="105"/>
      <c r="F867" s="105"/>
      <c r="G867" s="105"/>
      <c r="H867" s="194"/>
      <c r="I867" s="195"/>
      <c r="J867" s="195"/>
      <c r="K867" s="97"/>
      <c r="L867" s="98"/>
      <c r="M867" s="98"/>
      <c r="N867" s="98"/>
      <c r="O867" s="98"/>
      <c r="P867" s="100"/>
    </row>
    <row r="868" spans="2:16" x14ac:dyDescent="0.3">
      <c r="B868" s="108">
        <v>862</v>
      </c>
      <c r="C868" s="104"/>
      <c r="D868" s="105"/>
      <c r="E868" s="105"/>
      <c r="F868" s="105"/>
      <c r="G868" s="105"/>
      <c r="H868" s="194"/>
      <c r="I868" s="195"/>
      <c r="J868" s="195"/>
      <c r="K868" s="97"/>
      <c r="L868" s="98"/>
      <c r="M868" s="98"/>
      <c r="N868" s="98"/>
      <c r="O868" s="98"/>
      <c r="P868" s="100"/>
    </row>
    <row r="869" spans="2:16" x14ac:dyDescent="0.3">
      <c r="B869" s="108">
        <v>863</v>
      </c>
      <c r="C869" s="104"/>
      <c r="D869" s="105"/>
      <c r="E869" s="105"/>
      <c r="F869" s="105"/>
      <c r="G869" s="105"/>
      <c r="H869" s="194"/>
      <c r="I869" s="195"/>
      <c r="J869" s="195"/>
      <c r="K869" s="97"/>
      <c r="L869" s="98"/>
      <c r="M869" s="98"/>
      <c r="N869" s="98"/>
      <c r="O869" s="98"/>
      <c r="P869" s="100"/>
    </row>
    <row r="870" spans="2:16" x14ac:dyDescent="0.3">
      <c r="B870" s="108">
        <v>864</v>
      </c>
      <c r="C870" s="104"/>
      <c r="D870" s="105"/>
      <c r="E870" s="105"/>
      <c r="F870" s="105"/>
      <c r="G870" s="105"/>
      <c r="H870" s="194"/>
      <c r="I870" s="195"/>
      <c r="J870" s="195"/>
      <c r="K870" s="97"/>
      <c r="L870" s="98"/>
      <c r="M870" s="98"/>
      <c r="N870" s="98"/>
      <c r="O870" s="98"/>
      <c r="P870" s="100"/>
    </row>
    <row r="871" spans="2:16" x14ac:dyDescent="0.3">
      <c r="B871" s="108">
        <v>865</v>
      </c>
      <c r="C871" s="104"/>
      <c r="D871" s="105"/>
      <c r="E871" s="105"/>
      <c r="F871" s="105"/>
      <c r="G871" s="105"/>
      <c r="H871" s="194"/>
      <c r="I871" s="195"/>
      <c r="J871" s="195"/>
      <c r="K871" s="97"/>
      <c r="L871" s="98"/>
      <c r="M871" s="98"/>
      <c r="N871" s="98"/>
      <c r="O871" s="98"/>
      <c r="P871" s="100"/>
    </row>
    <row r="872" spans="2:16" x14ac:dyDescent="0.3">
      <c r="B872" s="108">
        <v>866</v>
      </c>
      <c r="C872" s="104"/>
      <c r="D872" s="105"/>
      <c r="E872" s="105"/>
      <c r="F872" s="105"/>
      <c r="G872" s="105"/>
      <c r="H872" s="194"/>
      <c r="I872" s="195"/>
      <c r="J872" s="195"/>
      <c r="K872" s="97"/>
      <c r="L872" s="98"/>
      <c r="M872" s="98"/>
      <c r="N872" s="98"/>
      <c r="O872" s="98"/>
      <c r="P872" s="100"/>
    </row>
    <row r="873" spans="2:16" x14ac:dyDescent="0.3">
      <c r="B873" s="108">
        <v>867</v>
      </c>
      <c r="C873" s="104"/>
      <c r="D873" s="105"/>
      <c r="E873" s="105"/>
      <c r="F873" s="105"/>
      <c r="G873" s="105"/>
      <c r="H873" s="194"/>
      <c r="I873" s="195"/>
      <c r="J873" s="195"/>
      <c r="K873" s="97"/>
      <c r="L873" s="98"/>
      <c r="M873" s="98"/>
      <c r="N873" s="98"/>
      <c r="O873" s="98"/>
      <c r="P873" s="100"/>
    </row>
    <row r="874" spans="2:16" x14ac:dyDescent="0.3">
      <c r="B874" s="108">
        <v>868</v>
      </c>
      <c r="C874" s="104"/>
      <c r="D874" s="105"/>
      <c r="E874" s="105"/>
      <c r="F874" s="105"/>
      <c r="G874" s="105"/>
      <c r="H874" s="194"/>
      <c r="I874" s="195"/>
      <c r="J874" s="195"/>
      <c r="K874" s="97"/>
      <c r="L874" s="98"/>
      <c r="M874" s="98"/>
      <c r="N874" s="98"/>
      <c r="O874" s="98"/>
      <c r="P874" s="100"/>
    </row>
    <row r="875" spans="2:16" x14ac:dyDescent="0.3">
      <c r="B875" s="108">
        <v>869</v>
      </c>
      <c r="C875" s="104"/>
      <c r="D875" s="105"/>
      <c r="E875" s="105"/>
      <c r="F875" s="105"/>
      <c r="G875" s="105"/>
      <c r="H875" s="194"/>
      <c r="I875" s="195"/>
      <c r="J875" s="195"/>
      <c r="K875" s="97"/>
      <c r="L875" s="98"/>
      <c r="M875" s="98"/>
      <c r="N875" s="98"/>
      <c r="O875" s="98"/>
      <c r="P875" s="100"/>
    </row>
    <row r="876" spans="2:16" x14ac:dyDescent="0.3">
      <c r="B876" s="108">
        <v>870</v>
      </c>
      <c r="C876" s="104"/>
      <c r="D876" s="105"/>
      <c r="E876" s="105"/>
      <c r="F876" s="105"/>
      <c r="G876" s="105"/>
      <c r="H876" s="194"/>
      <c r="I876" s="195"/>
      <c r="J876" s="195"/>
      <c r="K876" s="97"/>
      <c r="L876" s="98"/>
      <c r="M876" s="98"/>
      <c r="N876" s="98"/>
      <c r="O876" s="98"/>
      <c r="P876" s="100"/>
    </row>
    <row r="877" spans="2:16" x14ac:dyDescent="0.3">
      <c r="B877" s="108">
        <v>871</v>
      </c>
      <c r="C877" s="104"/>
      <c r="D877" s="105"/>
      <c r="E877" s="105"/>
      <c r="F877" s="105"/>
      <c r="G877" s="105"/>
      <c r="H877" s="194"/>
      <c r="I877" s="195"/>
      <c r="J877" s="195"/>
      <c r="K877" s="97"/>
      <c r="L877" s="98"/>
      <c r="M877" s="98"/>
      <c r="N877" s="98"/>
      <c r="O877" s="98"/>
      <c r="P877" s="100"/>
    </row>
    <row r="878" spans="2:16" x14ac:dyDescent="0.3">
      <c r="B878" s="108">
        <v>872</v>
      </c>
      <c r="C878" s="104"/>
      <c r="D878" s="105"/>
      <c r="E878" s="105"/>
      <c r="F878" s="105"/>
      <c r="G878" s="105"/>
      <c r="H878" s="194"/>
      <c r="I878" s="195"/>
      <c r="J878" s="195"/>
      <c r="K878" s="97"/>
      <c r="L878" s="98"/>
      <c r="M878" s="98"/>
      <c r="N878" s="98"/>
      <c r="O878" s="98"/>
      <c r="P878" s="100"/>
    </row>
    <row r="879" spans="2:16" x14ac:dyDescent="0.3">
      <c r="B879" s="108">
        <v>873</v>
      </c>
      <c r="C879" s="104"/>
      <c r="D879" s="105"/>
      <c r="E879" s="105"/>
      <c r="F879" s="105"/>
      <c r="G879" s="105"/>
      <c r="H879" s="194"/>
      <c r="I879" s="195"/>
      <c r="J879" s="195"/>
      <c r="K879" s="97"/>
      <c r="L879" s="98"/>
      <c r="M879" s="98"/>
      <c r="N879" s="98"/>
      <c r="O879" s="98"/>
      <c r="P879" s="100"/>
    </row>
    <row r="880" spans="2:16" x14ac:dyDescent="0.3">
      <c r="B880" s="108">
        <v>874</v>
      </c>
      <c r="C880" s="104"/>
      <c r="D880" s="105"/>
      <c r="E880" s="105"/>
      <c r="F880" s="105"/>
      <c r="G880" s="105"/>
      <c r="H880" s="194"/>
      <c r="I880" s="195"/>
      <c r="J880" s="195"/>
      <c r="K880" s="97"/>
      <c r="L880" s="98"/>
      <c r="M880" s="98"/>
      <c r="N880" s="98"/>
      <c r="O880" s="98"/>
      <c r="P880" s="100"/>
    </row>
    <row r="881" spans="2:16" x14ac:dyDescent="0.3">
      <c r="B881" s="108">
        <v>875</v>
      </c>
      <c r="C881" s="104"/>
      <c r="D881" s="105"/>
      <c r="E881" s="105"/>
      <c r="F881" s="105"/>
      <c r="G881" s="105"/>
      <c r="H881" s="194"/>
      <c r="I881" s="195"/>
      <c r="J881" s="195"/>
      <c r="K881" s="97"/>
      <c r="L881" s="98"/>
      <c r="M881" s="98"/>
      <c r="N881" s="98"/>
      <c r="O881" s="98"/>
      <c r="P881" s="100"/>
    </row>
    <row r="882" spans="2:16" x14ac:dyDescent="0.3">
      <c r="B882" s="108">
        <v>876</v>
      </c>
      <c r="C882" s="104"/>
      <c r="D882" s="105"/>
      <c r="E882" s="105"/>
      <c r="F882" s="105"/>
      <c r="G882" s="105"/>
      <c r="H882" s="194"/>
      <c r="I882" s="195"/>
      <c r="J882" s="195"/>
      <c r="K882" s="97"/>
      <c r="L882" s="98"/>
      <c r="M882" s="98"/>
      <c r="N882" s="98"/>
      <c r="O882" s="98"/>
      <c r="P882" s="100"/>
    </row>
    <row r="883" spans="2:16" x14ac:dyDescent="0.3">
      <c r="B883" s="108">
        <v>877</v>
      </c>
      <c r="C883" s="104"/>
      <c r="D883" s="105"/>
      <c r="E883" s="105"/>
      <c r="F883" s="105"/>
      <c r="G883" s="105"/>
      <c r="H883" s="194"/>
      <c r="I883" s="195"/>
      <c r="J883" s="195"/>
      <c r="K883" s="97"/>
      <c r="L883" s="98"/>
      <c r="M883" s="98"/>
      <c r="N883" s="98"/>
      <c r="O883" s="98"/>
      <c r="P883" s="100"/>
    </row>
    <row r="884" spans="2:16" x14ac:dyDescent="0.3">
      <c r="B884" s="108">
        <v>878</v>
      </c>
      <c r="C884" s="104"/>
      <c r="D884" s="105"/>
      <c r="E884" s="105"/>
      <c r="F884" s="105"/>
      <c r="G884" s="105"/>
      <c r="H884" s="194"/>
      <c r="I884" s="195"/>
      <c r="J884" s="195"/>
      <c r="K884" s="97"/>
      <c r="L884" s="98"/>
      <c r="M884" s="98"/>
      <c r="N884" s="98"/>
      <c r="O884" s="98"/>
      <c r="P884" s="100"/>
    </row>
    <row r="885" spans="2:16" x14ac:dyDescent="0.3">
      <c r="B885" s="108">
        <v>879</v>
      </c>
      <c r="C885" s="104"/>
      <c r="D885" s="105"/>
      <c r="E885" s="105"/>
      <c r="F885" s="105"/>
      <c r="G885" s="105"/>
      <c r="H885" s="194"/>
      <c r="I885" s="195"/>
      <c r="J885" s="195"/>
      <c r="K885" s="97"/>
      <c r="L885" s="98"/>
      <c r="M885" s="98"/>
      <c r="N885" s="98"/>
      <c r="O885" s="98"/>
      <c r="P885" s="100"/>
    </row>
    <row r="886" spans="2:16" x14ac:dyDescent="0.3">
      <c r="B886" s="108">
        <v>880</v>
      </c>
      <c r="C886" s="104"/>
      <c r="D886" s="105"/>
      <c r="E886" s="105"/>
      <c r="F886" s="105"/>
      <c r="G886" s="105"/>
      <c r="H886" s="194"/>
      <c r="I886" s="195"/>
      <c r="J886" s="195"/>
      <c r="K886" s="97"/>
      <c r="L886" s="98"/>
      <c r="M886" s="98"/>
      <c r="N886" s="98"/>
      <c r="O886" s="98"/>
      <c r="P886" s="100"/>
    </row>
    <row r="887" spans="2:16" x14ac:dyDescent="0.3">
      <c r="B887" s="108">
        <v>881</v>
      </c>
      <c r="C887" s="104"/>
      <c r="D887" s="105"/>
      <c r="E887" s="105"/>
      <c r="F887" s="105"/>
      <c r="G887" s="105"/>
      <c r="H887" s="194"/>
      <c r="I887" s="195"/>
      <c r="J887" s="195"/>
      <c r="K887" s="97"/>
      <c r="L887" s="98"/>
      <c r="M887" s="98"/>
      <c r="N887" s="98"/>
      <c r="O887" s="98"/>
      <c r="P887" s="100"/>
    </row>
    <row r="888" spans="2:16" x14ac:dyDescent="0.3">
      <c r="B888" s="108">
        <v>882</v>
      </c>
      <c r="C888" s="104"/>
      <c r="D888" s="105"/>
      <c r="E888" s="105"/>
      <c r="F888" s="105"/>
      <c r="G888" s="105"/>
      <c r="H888" s="194"/>
      <c r="I888" s="195"/>
      <c r="J888" s="195"/>
      <c r="K888" s="97"/>
      <c r="L888" s="98"/>
      <c r="M888" s="98"/>
      <c r="N888" s="98"/>
      <c r="O888" s="98"/>
      <c r="P888" s="100"/>
    </row>
    <row r="889" spans="2:16" x14ac:dyDescent="0.3">
      <c r="B889" s="108">
        <v>883</v>
      </c>
      <c r="C889" s="104"/>
      <c r="D889" s="105"/>
      <c r="E889" s="105"/>
      <c r="F889" s="105"/>
      <c r="G889" s="105"/>
      <c r="H889" s="194"/>
      <c r="I889" s="195"/>
      <c r="J889" s="195"/>
      <c r="K889" s="97"/>
      <c r="L889" s="98"/>
      <c r="M889" s="98"/>
      <c r="N889" s="98"/>
      <c r="O889" s="98"/>
      <c r="P889" s="100"/>
    </row>
    <row r="890" spans="2:16" x14ac:dyDescent="0.3">
      <c r="B890" s="108">
        <v>884</v>
      </c>
      <c r="C890" s="104"/>
      <c r="D890" s="105"/>
      <c r="E890" s="105"/>
      <c r="F890" s="105"/>
      <c r="G890" s="105"/>
      <c r="H890" s="194"/>
      <c r="I890" s="195"/>
      <c r="J890" s="195"/>
      <c r="K890" s="97"/>
      <c r="L890" s="98"/>
      <c r="M890" s="98"/>
      <c r="N890" s="98"/>
      <c r="O890" s="98"/>
      <c r="P890" s="100"/>
    </row>
    <row r="891" spans="2:16" x14ac:dyDescent="0.3">
      <c r="B891" s="108">
        <v>885</v>
      </c>
      <c r="C891" s="104"/>
      <c r="D891" s="105"/>
      <c r="E891" s="105"/>
      <c r="F891" s="105"/>
      <c r="G891" s="105"/>
      <c r="H891" s="194"/>
      <c r="I891" s="195"/>
      <c r="J891" s="195"/>
      <c r="K891" s="97"/>
      <c r="L891" s="98"/>
      <c r="M891" s="98"/>
      <c r="N891" s="98"/>
      <c r="O891" s="98"/>
      <c r="P891" s="100"/>
    </row>
    <row r="892" spans="2:16" x14ac:dyDescent="0.3">
      <c r="B892" s="108">
        <v>886</v>
      </c>
      <c r="C892" s="104"/>
      <c r="D892" s="105"/>
      <c r="E892" s="105"/>
      <c r="F892" s="105"/>
      <c r="G892" s="105"/>
      <c r="H892" s="194"/>
      <c r="I892" s="195"/>
      <c r="J892" s="195"/>
      <c r="K892" s="97"/>
      <c r="L892" s="98"/>
      <c r="M892" s="98"/>
      <c r="N892" s="98"/>
      <c r="O892" s="98"/>
      <c r="P892" s="100"/>
    </row>
    <row r="893" spans="2:16" x14ac:dyDescent="0.3">
      <c r="B893" s="108">
        <v>887</v>
      </c>
      <c r="C893" s="104"/>
      <c r="D893" s="105"/>
      <c r="E893" s="105"/>
      <c r="F893" s="105"/>
      <c r="G893" s="105"/>
      <c r="H893" s="194"/>
      <c r="I893" s="195"/>
      <c r="J893" s="195"/>
      <c r="K893" s="97"/>
      <c r="L893" s="98"/>
      <c r="M893" s="98"/>
      <c r="N893" s="98"/>
      <c r="O893" s="98"/>
      <c r="P893" s="100"/>
    </row>
    <row r="894" spans="2:16" x14ac:dyDescent="0.3">
      <c r="B894" s="108">
        <v>888</v>
      </c>
      <c r="C894" s="104"/>
      <c r="D894" s="105"/>
      <c r="E894" s="105"/>
      <c r="F894" s="105"/>
      <c r="G894" s="105"/>
      <c r="H894" s="194"/>
      <c r="I894" s="195"/>
      <c r="J894" s="195"/>
      <c r="K894" s="97"/>
      <c r="L894" s="98"/>
      <c r="M894" s="98"/>
      <c r="N894" s="98"/>
      <c r="O894" s="98"/>
      <c r="P894" s="100"/>
    </row>
    <row r="895" spans="2:16" x14ac:dyDescent="0.3">
      <c r="B895" s="108">
        <v>889</v>
      </c>
      <c r="C895" s="104"/>
      <c r="D895" s="105"/>
      <c r="E895" s="105"/>
      <c r="F895" s="105"/>
      <c r="G895" s="105"/>
      <c r="H895" s="194"/>
      <c r="I895" s="195"/>
      <c r="J895" s="195"/>
      <c r="K895" s="97"/>
      <c r="L895" s="98"/>
      <c r="M895" s="98"/>
      <c r="N895" s="98"/>
      <c r="O895" s="98"/>
      <c r="P895" s="100"/>
    </row>
    <row r="896" spans="2:16" x14ac:dyDescent="0.3">
      <c r="B896" s="108">
        <v>890</v>
      </c>
      <c r="C896" s="104"/>
      <c r="D896" s="105"/>
      <c r="E896" s="105"/>
      <c r="F896" s="105"/>
      <c r="G896" s="105"/>
      <c r="H896" s="194"/>
      <c r="I896" s="195"/>
      <c r="J896" s="195"/>
      <c r="K896" s="97"/>
      <c r="L896" s="98"/>
      <c r="M896" s="98"/>
      <c r="N896" s="98"/>
      <c r="O896" s="98"/>
      <c r="P896" s="100"/>
    </row>
    <row r="897" spans="2:16" x14ac:dyDescent="0.3">
      <c r="B897" s="108">
        <v>891</v>
      </c>
      <c r="C897" s="104"/>
      <c r="D897" s="105"/>
      <c r="E897" s="105"/>
      <c r="F897" s="105"/>
      <c r="G897" s="105"/>
      <c r="H897" s="194"/>
      <c r="I897" s="195"/>
      <c r="J897" s="195"/>
      <c r="K897" s="97"/>
      <c r="L897" s="98"/>
      <c r="M897" s="98"/>
      <c r="N897" s="98"/>
      <c r="O897" s="98"/>
      <c r="P897" s="100"/>
    </row>
    <row r="898" spans="2:16" x14ac:dyDescent="0.3">
      <c r="B898" s="108">
        <v>892</v>
      </c>
      <c r="C898" s="104"/>
      <c r="D898" s="105"/>
      <c r="E898" s="105"/>
      <c r="F898" s="105"/>
      <c r="G898" s="105"/>
      <c r="H898" s="194"/>
      <c r="I898" s="195"/>
      <c r="J898" s="195"/>
      <c r="K898" s="97"/>
      <c r="L898" s="98"/>
      <c r="M898" s="98"/>
      <c r="N898" s="98"/>
      <c r="O898" s="98"/>
      <c r="P898" s="100"/>
    </row>
    <row r="899" spans="2:16" x14ac:dyDescent="0.3">
      <c r="B899" s="108">
        <v>893</v>
      </c>
      <c r="C899" s="104"/>
      <c r="D899" s="105"/>
      <c r="E899" s="105"/>
      <c r="F899" s="105"/>
      <c r="G899" s="105"/>
      <c r="H899" s="194"/>
      <c r="I899" s="195"/>
      <c r="J899" s="195"/>
      <c r="K899" s="97"/>
      <c r="L899" s="98"/>
      <c r="M899" s="98"/>
      <c r="N899" s="98"/>
      <c r="O899" s="98"/>
      <c r="P899" s="100"/>
    </row>
    <row r="900" spans="2:16" x14ac:dyDescent="0.3">
      <c r="B900" s="108">
        <v>894</v>
      </c>
      <c r="C900" s="104"/>
      <c r="D900" s="105"/>
      <c r="E900" s="105"/>
      <c r="F900" s="105"/>
      <c r="G900" s="105"/>
      <c r="H900" s="194"/>
      <c r="I900" s="195"/>
      <c r="J900" s="195"/>
      <c r="K900" s="97"/>
      <c r="L900" s="98"/>
      <c r="M900" s="98"/>
      <c r="N900" s="98"/>
      <c r="O900" s="98"/>
      <c r="P900" s="100"/>
    </row>
    <row r="901" spans="2:16" x14ac:dyDescent="0.3">
      <c r="B901" s="108">
        <v>895</v>
      </c>
      <c r="C901" s="104"/>
      <c r="D901" s="105"/>
      <c r="E901" s="105"/>
      <c r="F901" s="105"/>
      <c r="G901" s="105"/>
      <c r="H901" s="194"/>
      <c r="I901" s="195"/>
      <c r="J901" s="195"/>
      <c r="K901" s="97"/>
      <c r="L901" s="98"/>
      <c r="M901" s="98"/>
      <c r="N901" s="98"/>
      <c r="O901" s="98"/>
      <c r="P901" s="100"/>
    </row>
    <row r="902" spans="2:16" x14ac:dyDescent="0.3">
      <c r="B902" s="108">
        <v>896</v>
      </c>
      <c r="C902" s="104"/>
      <c r="D902" s="105"/>
      <c r="E902" s="105"/>
      <c r="F902" s="105"/>
      <c r="G902" s="105"/>
      <c r="H902" s="194"/>
      <c r="I902" s="195"/>
      <c r="J902" s="195"/>
      <c r="K902" s="97"/>
      <c r="L902" s="98"/>
      <c r="M902" s="98"/>
      <c r="N902" s="98"/>
      <c r="O902" s="98"/>
      <c r="P902" s="100"/>
    </row>
    <row r="903" spans="2:16" x14ac:dyDescent="0.3">
      <c r="B903" s="108">
        <v>897</v>
      </c>
      <c r="C903" s="104"/>
      <c r="D903" s="105"/>
      <c r="E903" s="105"/>
      <c r="F903" s="105"/>
      <c r="G903" s="105"/>
      <c r="H903" s="194"/>
      <c r="I903" s="195"/>
      <c r="J903" s="195"/>
      <c r="K903" s="97"/>
      <c r="L903" s="98"/>
      <c r="M903" s="98"/>
      <c r="N903" s="98"/>
      <c r="O903" s="98"/>
      <c r="P903" s="100"/>
    </row>
    <row r="904" spans="2:16" x14ac:dyDescent="0.3">
      <c r="B904" s="108">
        <v>898</v>
      </c>
      <c r="C904" s="104"/>
      <c r="D904" s="105"/>
      <c r="E904" s="105"/>
      <c r="F904" s="105"/>
      <c r="G904" s="105"/>
      <c r="H904" s="194"/>
      <c r="I904" s="195"/>
      <c r="J904" s="195"/>
      <c r="K904" s="97"/>
      <c r="L904" s="98"/>
      <c r="M904" s="98"/>
      <c r="N904" s="98"/>
      <c r="O904" s="98"/>
      <c r="P904" s="100"/>
    </row>
    <row r="905" spans="2:16" x14ac:dyDescent="0.3">
      <c r="B905" s="108">
        <v>899</v>
      </c>
      <c r="C905" s="104"/>
      <c r="D905" s="105"/>
      <c r="E905" s="105"/>
      <c r="F905" s="105"/>
      <c r="G905" s="105"/>
      <c r="H905" s="194"/>
      <c r="I905" s="195"/>
      <c r="J905" s="195"/>
      <c r="K905" s="97"/>
      <c r="L905" s="98"/>
      <c r="M905" s="98"/>
      <c r="N905" s="98"/>
      <c r="O905" s="98"/>
      <c r="P905" s="100"/>
    </row>
    <row r="906" spans="2:16" x14ac:dyDescent="0.3">
      <c r="B906" s="108">
        <v>900</v>
      </c>
      <c r="C906" s="104"/>
      <c r="D906" s="105"/>
      <c r="E906" s="105"/>
      <c r="F906" s="105"/>
      <c r="G906" s="105"/>
      <c r="H906" s="194"/>
      <c r="I906" s="195"/>
      <c r="J906" s="195"/>
      <c r="K906" s="97"/>
      <c r="L906" s="98"/>
      <c r="M906" s="98"/>
      <c r="N906" s="98"/>
      <c r="O906" s="98"/>
      <c r="P906" s="100"/>
    </row>
    <row r="907" spans="2:16" x14ac:dyDescent="0.3">
      <c r="B907" s="108">
        <v>901</v>
      </c>
      <c r="C907" s="104"/>
      <c r="D907" s="105"/>
      <c r="E907" s="105"/>
      <c r="F907" s="105"/>
      <c r="G907" s="105"/>
      <c r="H907" s="194"/>
      <c r="I907" s="195"/>
      <c r="J907" s="195"/>
      <c r="K907" s="97"/>
      <c r="L907" s="98"/>
      <c r="M907" s="98"/>
      <c r="N907" s="98"/>
      <c r="O907" s="98"/>
      <c r="P907" s="100"/>
    </row>
    <row r="908" spans="2:16" x14ac:dyDescent="0.3">
      <c r="B908" s="108">
        <v>902</v>
      </c>
      <c r="C908" s="104"/>
      <c r="D908" s="105"/>
      <c r="E908" s="105"/>
      <c r="F908" s="105"/>
      <c r="G908" s="105"/>
      <c r="H908" s="194"/>
      <c r="I908" s="195"/>
      <c r="J908" s="195"/>
      <c r="K908" s="97"/>
      <c r="L908" s="98"/>
      <c r="M908" s="98"/>
      <c r="N908" s="98"/>
      <c r="O908" s="98"/>
      <c r="P908" s="100"/>
    </row>
    <row r="909" spans="2:16" x14ac:dyDescent="0.3">
      <c r="B909" s="108">
        <v>903</v>
      </c>
      <c r="C909" s="104"/>
      <c r="D909" s="105"/>
      <c r="E909" s="105"/>
      <c r="F909" s="105"/>
      <c r="G909" s="105"/>
      <c r="H909" s="194"/>
      <c r="I909" s="195"/>
      <c r="J909" s="195"/>
      <c r="K909" s="97"/>
      <c r="L909" s="98"/>
      <c r="M909" s="98"/>
      <c r="N909" s="98"/>
      <c r="O909" s="98"/>
      <c r="P909" s="100"/>
    </row>
    <row r="910" spans="2:16" x14ac:dyDescent="0.3">
      <c r="B910" s="108">
        <v>904</v>
      </c>
      <c r="C910" s="104"/>
      <c r="D910" s="105"/>
      <c r="E910" s="105"/>
      <c r="F910" s="105"/>
      <c r="G910" s="105"/>
      <c r="H910" s="194"/>
      <c r="I910" s="195"/>
      <c r="J910" s="195"/>
      <c r="K910" s="97"/>
      <c r="L910" s="98"/>
      <c r="M910" s="98"/>
      <c r="N910" s="98"/>
      <c r="O910" s="98"/>
      <c r="P910" s="100"/>
    </row>
    <row r="911" spans="2:16" x14ac:dyDescent="0.3">
      <c r="B911" s="108">
        <v>905</v>
      </c>
      <c r="C911" s="104"/>
      <c r="D911" s="105"/>
      <c r="E911" s="105"/>
      <c r="F911" s="105"/>
      <c r="G911" s="105"/>
      <c r="H911" s="194"/>
      <c r="I911" s="195"/>
      <c r="J911" s="195"/>
      <c r="K911" s="97"/>
      <c r="L911" s="98"/>
      <c r="M911" s="98"/>
      <c r="N911" s="98"/>
      <c r="O911" s="98"/>
      <c r="P911" s="100"/>
    </row>
    <row r="912" spans="2:16" x14ac:dyDescent="0.3">
      <c r="B912" s="108">
        <v>906</v>
      </c>
      <c r="C912" s="104"/>
      <c r="D912" s="105"/>
      <c r="E912" s="105"/>
      <c r="F912" s="105"/>
      <c r="G912" s="105"/>
      <c r="H912" s="194"/>
      <c r="I912" s="195"/>
      <c r="J912" s="195"/>
      <c r="K912" s="97"/>
      <c r="L912" s="98"/>
      <c r="M912" s="98"/>
      <c r="N912" s="98"/>
      <c r="O912" s="98"/>
      <c r="P912" s="100"/>
    </row>
    <row r="913" spans="2:16" x14ac:dyDescent="0.3">
      <c r="B913" s="108">
        <v>907</v>
      </c>
      <c r="C913" s="104"/>
      <c r="D913" s="105"/>
      <c r="E913" s="105"/>
      <c r="F913" s="105"/>
      <c r="G913" s="105"/>
      <c r="H913" s="194"/>
      <c r="I913" s="195"/>
      <c r="J913" s="195"/>
      <c r="K913" s="97"/>
      <c r="L913" s="98"/>
      <c r="M913" s="98"/>
      <c r="N913" s="98"/>
      <c r="O913" s="98"/>
      <c r="P913" s="100"/>
    </row>
    <row r="914" spans="2:16" x14ac:dyDescent="0.3">
      <c r="B914" s="108">
        <v>908</v>
      </c>
      <c r="C914" s="104"/>
      <c r="D914" s="105"/>
      <c r="E914" s="105"/>
      <c r="F914" s="105"/>
      <c r="G914" s="105"/>
      <c r="H914" s="194"/>
      <c r="I914" s="195"/>
      <c r="J914" s="195"/>
      <c r="K914" s="97"/>
      <c r="L914" s="98"/>
      <c r="M914" s="98"/>
      <c r="N914" s="98"/>
      <c r="O914" s="98"/>
      <c r="P914" s="100"/>
    </row>
    <row r="915" spans="2:16" x14ac:dyDescent="0.3">
      <c r="B915" s="108">
        <v>909</v>
      </c>
      <c r="C915" s="104"/>
      <c r="D915" s="105"/>
      <c r="E915" s="105"/>
      <c r="F915" s="105"/>
      <c r="G915" s="105"/>
      <c r="H915" s="194"/>
      <c r="I915" s="195"/>
      <c r="J915" s="195"/>
      <c r="K915" s="97"/>
      <c r="L915" s="98"/>
      <c r="M915" s="98"/>
      <c r="N915" s="98"/>
      <c r="O915" s="98"/>
      <c r="P915" s="100"/>
    </row>
    <row r="916" spans="2:16" x14ac:dyDescent="0.3">
      <c r="B916" s="108">
        <v>910</v>
      </c>
      <c r="C916" s="104"/>
      <c r="D916" s="105"/>
      <c r="E916" s="105"/>
      <c r="F916" s="105"/>
      <c r="G916" s="105"/>
      <c r="H916" s="194"/>
      <c r="I916" s="195"/>
      <c r="J916" s="195"/>
      <c r="K916" s="97"/>
      <c r="L916" s="98"/>
      <c r="M916" s="98"/>
      <c r="N916" s="98"/>
      <c r="O916" s="98"/>
      <c r="P916" s="100"/>
    </row>
    <row r="917" spans="2:16" x14ac:dyDescent="0.3">
      <c r="B917" s="108">
        <v>911</v>
      </c>
      <c r="C917" s="104"/>
      <c r="D917" s="105"/>
      <c r="E917" s="105"/>
      <c r="F917" s="105"/>
      <c r="G917" s="105"/>
      <c r="H917" s="194"/>
      <c r="I917" s="195"/>
      <c r="J917" s="195"/>
      <c r="K917" s="97"/>
      <c r="L917" s="98"/>
      <c r="M917" s="98"/>
      <c r="N917" s="98"/>
      <c r="O917" s="98"/>
      <c r="P917" s="100"/>
    </row>
    <row r="918" spans="2:16" x14ac:dyDescent="0.3">
      <c r="B918" s="108">
        <v>912</v>
      </c>
      <c r="C918" s="104"/>
      <c r="D918" s="105"/>
      <c r="E918" s="105"/>
      <c r="F918" s="105"/>
      <c r="G918" s="105"/>
      <c r="H918" s="194"/>
      <c r="I918" s="195"/>
      <c r="J918" s="195"/>
      <c r="K918" s="97"/>
      <c r="L918" s="98"/>
      <c r="M918" s="98"/>
      <c r="N918" s="98"/>
      <c r="O918" s="98"/>
      <c r="P918" s="100"/>
    </row>
    <row r="919" spans="2:16" x14ac:dyDescent="0.3">
      <c r="B919" s="108">
        <v>913</v>
      </c>
      <c r="C919" s="104"/>
      <c r="D919" s="105"/>
      <c r="E919" s="105"/>
      <c r="F919" s="105"/>
      <c r="G919" s="105"/>
      <c r="H919" s="194"/>
      <c r="I919" s="195"/>
      <c r="J919" s="195"/>
      <c r="K919" s="97"/>
      <c r="L919" s="98"/>
      <c r="M919" s="98"/>
      <c r="N919" s="98"/>
      <c r="O919" s="98"/>
      <c r="P919" s="100"/>
    </row>
    <row r="920" spans="2:16" x14ac:dyDescent="0.3">
      <c r="B920" s="108">
        <v>914</v>
      </c>
      <c r="C920" s="104"/>
      <c r="D920" s="105"/>
      <c r="E920" s="105"/>
      <c r="F920" s="105"/>
      <c r="G920" s="105"/>
      <c r="H920" s="194"/>
      <c r="I920" s="195"/>
      <c r="J920" s="195"/>
      <c r="K920" s="97"/>
      <c r="L920" s="98"/>
      <c r="M920" s="98"/>
      <c r="N920" s="98"/>
      <c r="O920" s="98"/>
      <c r="P920" s="100"/>
    </row>
    <row r="921" spans="2:16" x14ac:dyDescent="0.3">
      <c r="B921" s="108">
        <v>915</v>
      </c>
      <c r="C921" s="104"/>
      <c r="D921" s="105"/>
      <c r="E921" s="105"/>
      <c r="F921" s="105"/>
      <c r="G921" s="105"/>
      <c r="H921" s="194"/>
      <c r="I921" s="195"/>
      <c r="J921" s="195"/>
      <c r="K921" s="97"/>
      <c r="L921" s="98"/>
      <c r="M921" s="98"/>
      <c r="N921" s="98"/>
      <c r="O921" s="98"/>
      <c r="P921" s="100"/>
    </row>
    <row r="922" spans="2:16" x14ac:dyDescent="0.3">
      <c r="B922" s="108">
        <v>916</v>
      </c>
      <c r="C922" s="104"/>
      <c r="D922" s="105"/>
      <c r="E922" s="105"/>
      <c r="F922" s="105"/>
      <c r="G922" s="105"/>
      <c r="H922" s="194"/>
      <c r="I922" s="195"/>
      <c r="J922" s="195"/>
      <c r="K922" s="97"/>
      <c r="L922" s="98"/>
      <c r="M922" s="98"/>
      <c r="N922" s="98"/>
      <c r="O922" s="98"/>
      <c r="P922" s="100"/>
    </row>
    <row r="923" spans="2:16" x14ac:dyDescent="0.3">
      <c r="B923" s="108">
        <v>917</v>
      </c>
      <c r="C923" s="104"/>
      <c r="D923" s="105"/>
      <c r="E923" s="105"/>
      <c r="F923" s="105"/>
      <c r="G923" s="105"/>
      <c r="H923" s="194"/>
      <c r="I923" s="195"/>
      <c r="J923" s="195"/>
      <c r="K923" s="97"/>
      <c r="L923" s="98"/>
      <c r="M923" s="98"/>
      <c r="N923" s="98"/>
      <c r="O923" s="98"/>
      <c r="P923" s="100"/>
    </row>
    <row r="924" spans="2:16" x14ac:dyDescent="0.3">
      <c r="B924" s="108">
        <v>918</v>
      </c>
      <c r="C924" s="104"/>
      <c r="D924" s="105"/>
      <c r="E924" s="105"/>
      <c r="F924" s="105"/>
      <c r="G924" s="105"/>
      <c r="H924" s="194"/>
      <c r="I924" s="195"/>
      <c r="J924" s="195"/>
      <c r="K924" s="97"/>
      <c r="L924" s="98"/>
      <c r="M924" s="98"/>
      <c r="N924" s="98"/>
      <c r="O924" s="98"/>
      <c r="P924" s="100"/>
    </row>
    <row r="925" spans="2:16" x14ac:dyDescent="0.3">
      <c r="B925" s="108">
        <v>919</v>
      </c>
      <c r="C925" s="104"/>
      <c r="D925" s="105"/>
      <c r="E925" s="105"/>
      <c r="F925" s="105"/>
      <c r="G925" s="105"/>
      <c r="H925" s="194"/>
      <c r="I925" s="195"/>
      <c r="J925" s="195"/>
      <c r="K925" s="97"/>
      <c r="L925" s="98"/>
      <c r="M925" s="98"/>
      <c r="N925" s="98"/>
      <c r="O925" s="98"/>
      <c r="P925" s="100"/>
    </row>
    <row r="926" spans="2:16" x14ac:dyDescent="0.3">
      <c r="B926" s="108">
        <v>920</v>
      </c>
      <c r="C926" s="104"/>
      <c r="D926" s="105"/>
      <c r="E926" s="105"/>
      <c r="F926" s="105"/>
      <c r="G926" s="105"/>
      <c r="H926" s="194"/>
      <c r="I926" s="195"/>
      <c r="J926" s="195"/>
      <c r="K926" s="97"/>
      <c r="L926" s="98"/>
      <c r="M926" s="98"/>
      <c r="N926" s="98"/>
      <c r="O926" s="98"/>
      <c r="P926" s="100"/>
    </row>
    <row r="927" spans="2:16" x14ac:dyDescent="0.3">
      <c r="B927" s="108">
        <v>921</v>
      </c>
      <c r="C927" s="104"/>
      <c r="D927" s="105"/>
      <c r="E927" s="105"/>
      <c r="F927" s="105"/>
      <c r="G927" s="105"/>
      <c r="H927" s="194"/>
      <c r="I927" s="195"/>
      <c r="J927" s="195"/>
      <c r="K927" s="97"/>
      <c r="L927" s="98"/>
      <c r="M927" s="98"/>
      <c r="N927" s="98"/>
      <c r="O927" s="98"/>
      <c r="P927" s="100"/>
    </row>
    <row r="928" spans="2:16" x14ac:dyDescent="0.3">
      <c r="B928" s="108">
        <v>922</v>
      </c>
      <c r="C928" s="104"/>
      <c r="D928" s="105"/>
      <c r="E928" s="105"/>
      <c r="F928" s="105"/>
      <c r="G928" s="105"/>
      <c r="H928" s="194"/>
      <c r="I928" s="195"/>
      <c r="J928" s="195"/>
      <c r="K928" s="97"/>
      <c r="L928" s="98"/>
      <c r="M928" s="98"/>
      <c r="N928" s="98"/>
      <c r="O928" s="98"/>
      <c r="P928" s="100"/>
    </row>
    <row r="929" spans="2:16" x14ac:dyDescent="0.3">
      <c r="B929" s="108">
        <v>923</v>
      </c>
      <c r="C929" s="104"/>
      <c r="D929" s="105"/>
      <c r="E929" s="105"/>
      <c r="F929" s="105"/>
      <c r="G929" s="105"/>
      <c r="H929" s="194"/>
      <c r="I929" s="195"/>
      <c r="J929" s="195"/>
      <c r="K929" s="97"/>
      <c r="L929" s="98"/>
      <c r="M929" s="98"/>
      <c r="N929" s="98"/>
      <c r="O929" s="98"/>
      <c r="P929" s="100"/>
    </row>
    <row r="930" spans="2:16" x14ac:dyDescent="0.3">
      <c r="B930" s="108">
        <v>924</v>
      </c>
      <c r="C930" s="104"/>
      <c r="D930" s="105"/>
      <c r="E930" s="105"/>
      <c r="F930" s="105"/>
      <c r="G930" s="105"/>
      <c r="H930" s="194"/>
      <c r="I930" s="195"/>
      <c r="J930" s="195"/>
      <c r="K930" s="97"/>
      <c r="L930" s="98"/>
      <c r="M930" s="98"/>
      <c r="N930" s="98"/>
      <c r="O930" s="98"/>
      <c r="P930" s="100"/>
    </row>
    <row r="931" spans="2:16" x14ac:dyDescent="0.3">
      <c r="B931" s="108">
        <v>925</v>
      </c>
      <c r="C931" s="104"/>
      <c r="D931" s="105"/>
      <c r="E931" s="105"/>
      <c r="F931" s="105"/>
      <c r="G931" s="105"/>
      <c r="H931" s="194"/>
      <c r="I931" s="195"/>
      <c r="J931" s="195"/>
      <c r="K931" s="97"/>
      <c r="L931" s="98"/>
      <c r="M931" s="98"/>
      <c r="N931" s="98"/>
      <c r="O931" s="98"/>
      <c r="P931" s="100"/>
    </row>
    <row r="932" spans="2:16" x14ac:dyDescent="0.3">
      <c r="B932" s="108">
        <v>926</v>
      </c>
      <c r="C932" s="104"/>
      <c r="D932" s="105"/>
      <c r="E932" s="105"/>
      <c r="F932" s="105"/>
      <c r="G932" s="105"/>
      <c r="H932" s="194"/>
      <c r="I932" s="195"/>
      <c r="J932" s="195"/>
      <c r="K932" s="97"/>
      <c r="L932" s="98"/>
      <c r="M932" s="98"/>
      <c r="N932" s="98"/>
      <c r="O932" s="98"/>
      <c r="P932" s="100"/>
    </row>
    <row r="933" spans="2:16" x14ac:dyDescent="0.3">
      <c r="B933" s="108">
        <v>927</v>
      </c>
      <c r="C933" s="104"/>
      <c r="D933" s="105"/>
      <c r="E933" s="105"/>
      <c r="F933" s="105"/>
      <c r="G933" s="105"/>
      <c r="H933" s="194"/>
      <c r="I933" s="195"/>
      <c r="J933" s="195"/>
      <c r="K933" s="97"/>
      <c r="L933" s="98"/>
      <c r="M933" s="98"/>
      <c r="N933" s="98"/>
      <c r="O933" s="98"/>
      <c r="P933" s="100"/>
    </row>
    <row r="934" spans="2:16" x14ac:dyDescent="0.3">
      <c r="B934" s="108">
        <v>928</v>
      </c>
      <c r="C934" s="104"/>
      <c r="D934" s="105"/>
      <c r="E934" s="105"/>
      <c r="F934" s="105"/>
      <c r="G934" s="105"/>
      <c r="H934" s="194"/>
      <c r="I934" s="195"/>
      <c r="J934" s="195"/>
      <c r="K934" s="97"/>
      <c r="L934" s="98"/>
      <c r="M934" s="98"/>
      <c r="N934" s="98"/>
      <c r="O934" s="98"/>
      <c r="P934" s="100"/>
    </row>
    <row r="935" spans="2:16" x14ac:dyDescent="0.3">
      <c r="B935" s="108">
        <v>929</v>
      </c>
      <c r="C935" s="104"/>
      <c r="D935" s="105"/>
      <c r="E935" s="105"/>
      <c r="F935" s="105"/>
      <c r="G935" s="105"/>
      <c r="H935" s="194"/>
      <c r="I935" s="195"/>
      <c r="J935" s="195"/>
      <c r="K935" s="97"/>
      <c r="L935" s="98"/>
      <c r="M935" s="98"/>
      <c r="N935" s="98"/>
      <c r="O935" s="98"/>
      <c r="P935" s="100"/>
    </row>
    <row r="936" spans="2:16" x14ac:dyDescent="0.3">
      <c r="B936" s="108">
        <v>930</v>
      </c>
      <c r="C936" s="104"/>
      <c r="D936" s="105"/>
      <c r="E936" s="105"/>
      <c r="F936" s="105"/>
      <c r="G936" s="105"/>
      <c r="H936" s="194"/>
      <c r="I936" s="195"/>
      <c r="J936" s="195"/>
      <c r="K936" s="97"/>
      <c r="L936" s="98"/>
      <c r="M936" s="98"/>
      <c r="N936" s="98"/>
      <c r="O936" s="98"/>
      <c r="P936" s="100"/>
    </row>
    <row r="937" spans="2:16" x14ac:dyDescent="0.3">
      <c r="B937" s="108">
        <v>931</v>
      </c>
      <c r="C937" s="104"/>
      <c r="D937" s="105"/>
      <c r="E937" s="105"/>
      <c r="F937" s="105"/>
      <c r="G937" s="105"/>
      <c r="H937" s="194"/>
      <c r="I937" s="195"/>
      <c r="J937" s="195"/>
      <c r="K937" s="97"/>
      <c r="L937" s="98"/>
      <c r="M937" s="98"/>
      <c r="N937" s="98"/>
      <c r="O937" s="98"/>
      <c r="P937" s="100"/>
    </row>
    <row r="938" spans="2:16" x14ac:dyDescent="0.3">
      <c r="B938" s="108">
        <v>932</v>
      </c>
      <c r="C938" s="104"/>
      <c r="D938" s="105"/>
      <c r="E938" s="105"/>
      <c r="F938" s="105"/>
      <c r="G938" s="105"/>
      <c r="H938" s="194"/>
      <c r="I938" s="195"/>
      <c r="J938" s="195"/>
      <c r="K938" s="97"/>
      <c r="L938" s="98"/>
      <c r="M938" s="98"/>
      <c r="N938" s="98"/>
      <c r="O938" s="98"/>
      <c r="P938" s="100"/>
    </row>
    <row r="939" spans="2:16" x14ac:dyDescent="0.3">
      <c r="B939" s="108">
        <v>933</v>
      </c>
      <c r="C939" s="104"/>
      <c r="D939" s="105"/>
      <c r="E939" s="105"/>
      <c r="F939" s="105"/>
      <c r="G939" s="105"/>
      <c r="H939" s="194"/>
      <c r="I939" s="195"/>
      <c r="J939" s="195"/>
      <c r="K939" s="97"/>
      <c r="L939" s="98"/>
      <c r="M939" s="98"/>
      <c r="N939" s="98"/>
      <c r="O939" s="98"/>
      <c r="P939" s="100"/>
    </row>
    <row r="940" spans="2:16" x14ac:dyDescent="0.3">
      <c r="B940" s="108">
        <v>934</v>
      </c>
      <c r="C940" s="104"/>
      <c r="D940" s="105"/>
      <c r="E940" s="105"/>
      <c r="F940" s="105"/>
      <c r="G940" s="105"/>
      <c r="H940" s="194"/>
      <c r="I940" s="195"/>
      <c r="J940" s="195"/>
      <c r="K940" s="97"/>
      <c r="L940" s="98"/>
      <c r="M940" s="98"/>
      <c r="N940" s="98"/>
      <c r="O940" s="98"/>
      <c r="P940" s="100"/>
    </row>
    <row r="941" spans="2:16" x14ac:dyDescent="0.3">
      <c r="B941" s="108">
        <v>935</v>
      </c>
      <c r="C941" s="104"/>
      <c r="D941" s="105"/>
      <c r="E941" s="105"/>
      <c r="F941" s="105"/>
      <c r="G941" s="105"/>
      <c r="H941" s="194"/>
      <c r="I941" s="195"/>
      <c r="J941" s="195"/>
      <c r="K941" s="97"/>
      <c r="L941" s="98"/>
      <c r="M941" s="98"/>
      <c r="N941" s="98"/>
      <c r="O941" s="98"/>
      <c r="P941" s="100"/>
    </row>
    <row r="942" spans="2:16" x14ac:dyDescent="0.3">
      <c r="B942" s="108">
        <v>936</v>
      </c>
      <c r="C942" s="104"/>
      <c r="D942" s="105"/>
      <c r="E942" s="105"/>
      <c r="F942" s="105"/>
      <c r="G942" s="105"/>
      <c r="H942" s="194"/>
      <c r="I942" s="195"/>
      <c r="J942" s="195"/>
      <c r="K942" s="97"/>
      <c r="L942" s="98"/>
      <c r="M942" s="98"/>
      <c r="N942" s="98"/>
      <c r="O942" s="98"/>
      <c r="P942" s="100"/>
    </row>
    <row r="943" spans="2:16" x14ac:dyDescent="0.3">
      <c r="B943" s="108">
        <v>937</v>
      </c>
      <c r="C943" s="104"/>
      <c r="D943" s="105"/>
      <c r="E943" s="105"/>
      <c r="F943" s="105"/>
      <c r="G943" s="105"/>
      <c r="H943" s="194"/>
      <c r="I943" s="195"/>
      <c r="J943" s="195"/>
      <c r="K943" s="97"/>
      <c r="L943" s="98"/>
      <c r="M943" s="98"/>
      <c r="N943" s="98"/>
      <c r="O943" s="98"/>
      <c r="P943" s="100"/>
    </row>
    <row r="944" spans="2:16" x14ac:dyDescent="0.3">
      <c r="B944" s="108">
        <v>938</v>
      </c>
      <c r="C944" s="104"/>
      <c r="D944" s="105"/>
      <c r="E944" s="105"/>
      <c r="F944" s="105"/>
      <c r="G944" s="105"/>
      <c r="H944" s="194"/>
      <c r="I944" s="195"/>
      <c r="J944" s="195"/>
      <c r="K944" s="97"/>
      <c r="L944" s="98"/>
      <c r="M944" s="98"/>
      <c r="N944" s="98"/>
      <c r="O944" s="98"/>
      <c r="P944" s="100"/>
    </row>
    <row r="945" spans="2:16" x14ac:dyDescent="0.3">
      <c r="B945" s="108">
        <v>939</v>
      </c>
      <c r="C945" s="104"/>
      <c r="D945" s="105"/>
      <c r="E945" s="105"/>
      <c r="F945" s="105"/>
      <c r="G945" s="105"/>
      <c r="H945" s="194"/>
      <c r="I945" s="195"/>
      <c r="J945" s="195"/>
      <c r="K945" s="97"/>
      <c r="L945" s="98"/>
      <c r="M945" s="98"/>
      <c r="N945" s="98"/>
      <c r="O945" s="98"/>
      <c r="P945" s="100"/>
    </row>
    <row r="946" spans="2:16" x14ac:dyDescent="0.3">
      <c r="B946" s="108">
        <v>940</v>
      </c>
      <c r="C946" s="104"/>
      <c r="D946" s="105"/>
      <c r="E946" s="105"/>
      <c r="F946" s="105"/>
      <c r="G946" s="105"/>
      <c r="H946" s="194"/>
      <c r="I946" s="195"/>
      <c r="J946" s="195"/>
      <c r="K946" s="97"/>
      <c r="L946" s="98"/>
      <c r="M946" s="98"/>
      <c r="N946" s="98"/>
      <c r="O946" s="98"/>
      <c r="P946" s="100"/>
    </row>
    <row r="947" spans="2:16" x14ac:dyDescent="0.3">
      <c r="B947" s="108">
        <v>941</v>
      </c>
      <c r="C947" s="104"/>
      <c r="D947" s="105"/>
      <c r="E947" s="105"/>
      <c r="F947" s="105"/>
      <c r="G947" s="105"/>
      <c r="H947" s="194"/>
      <c r="I947" s="195"/>
      <c r="J947" s="195"/>
      <c r="K947" s="97"/>
      <c r="L947" s="98"/>
      <c r="M947" s="98"/>
      <c r="N947" s="98"/>
      <c r="O947" s="98"/>
      <c r="P947" s="100"/>
    </row>
    <row r="948" spans="2:16" x14ac:dyDescent="0.3">
      <c r="B948" s="108">
        <v>942</v>
      </c>
      <c r="C948" s="104"/>
      <c r="D948" s="105"/>
      <c r="E948" s="105"/>
      <c r="F948" s="105"/>
      <c r="G948" s="105"/>
      <c r="H948" s="194"/>
      <c r="I948" s="195"/>
      <c r="J948" s="195"/>
      <c r="K948" s="97"/>
      <c r="L948" s="98"/>
      <c r="M948" s="98"/>
      <c r="N948" s="98"/>
      <c r="O948" s="98"/>
      <c r="P948" s="100"/>
    </row>
    <row r="949" spans="2:16" x14ac:dyDescent="0.3">
      <c r="B949" s="108">
        <v>943</v>
      </c>
      <c r="C949" s="104"/>
      <c r="D949" s="105"/>
      <c r="E949" s="105"/>
      <c r="F949" s="105"/>
      <c r="G949" s="105"/>
      <c r="H949" s="194"/>
      <c r="I949" s="195"/>
      <c r="J949" s="195"/>
      <c r="K949" s="97"/>
      <c r="L949" s="98"/>
      <c r="M949" s="98"/>
      <c r="N949" s="98"/>
      <c r="O949" s="98"/>
      <c r="P949" s="100"/>
    </row>
    <row r="950" spans="2:16" x14ac:dyDescent="0.3">
      <c r="B950" s="108">
        <v>944</v>
      </c>
      <c r="C950" s="104"/>
      <c r="D950" s="105"/>
      <c r="E950" s="105"/>
      <c r="F950" s="105"/>
      <c r="G950" s="105"/>
      <c r="H950" s="194"/>
      <c r="I950" s="195"/>
      <c r="J950" s="195"/>
      <c r="K950" s="97"/>
      <c r="L950" s="98"/>
      <c r="M950" s="98"/>
      <c r="N950" s="98"/>
      <c r="O950" s="98"/>
      <c r="P950" s="100"/>
    </row>
    <row r="951" spans="2:16" x14ac:dyDescent="0.3">
      <c r="B951" s="108">
        <v>945</v>
      </c>
      <c r="C951" s="104"/>
      <c r="D951" s="105"/>
      <c r="E951" s="105"/>
      <c r="F951" s="105"/>
      <c r="G951" s="105"/>
      <c r="H951" s="194"/>
      <c r="I951" s="195"/>
      <c r="J951" s="195"/>
      <c r="K951" s="97"/>
      <c r="L951" s="98"/>
      <c r="M951" s="98"/>
      <c r="N951" s="98"/>
      <c r="O951" s="98"/>
      <c r="P951" s="100"/>
    </row>
    <row r="952" spans="2:16" x14ac:dyDescent="0.3">
      <c r="B952" s="108">
        <v>946</v>
      </c>
      <c r="C952" s="104"/>
      <c r="D952" s="105"/>
      <c r="E952" s="105"/>
      <c r="F952" s="105"/>
      <c r="G952" s="105"/>
      <c r="H952" s="194"/>
      <c r="I952" s="195"/>
      <c r="J952" s="195"/>
      <c r="K952" s="97"/>
      <c r="L952" s="98"/>
      <c r="M952" s="98"/>
      <c r="N952" s="98"/>
      <c r="O952" s="98"/>
      <c r="P952" s="100"/>
    </row>
    <row r="953" spans="2:16" x14ac:dyDescent="0.3">
      <c r="B953" s="108">
        <v>947</v>
      </c>
      <c r="C953" s="104"/>
      <c r="D953" s="105"/>
      <c r="E953" s="105"/>
      <c r="F953" s="105"/>
      <c r="G953" s="105"/>
      <c r="H953" s="194"/>
      <c r="I953" s="195"/>
      <c r="J953" s="195"/>
      <c r="K953" s="97"/>
      <c r="L953" s="98"/>
      <c r="M953" s="98"/>
      <c r="N953" s="98"/>
      <c r="O953" s="98"/>
      <c r="P953" s="100"/>
    </row>
    <row r="954" spans="2:16" x14ac:dyDescent="0.3">
      <c r="B954" s="108">
        <v>948</v>
      </c>
      <c r="C954" s="104"/>
      <c r="D954" s="105"/>
      <c r="E954" s="105"/>
      <c r="F954" s="105"/>
      <c r="G954" s="105"/>
      <c r="H954" s="194"/>
      <c r="I954" s="195"/>
      <c r="J954" s="195"/>
      <c r="K954" s="97"/>
      <c r="L954" s="98"/>
      <c r="M954" s="98"/>
      <c r="N954" s="98"/>
      <c r="O954" s="98"/>
      <c r="P954" s="100"/>
    </row>
    <row r="955" spans="2:16" x14ac:dyDescent="0.3">
      <c r="B955" s="108">
        <v>949</v>
      </c>
      <c r="C955" s="104"/>
      <c r="D955" s="105"/>
      <c r="E955" s="105"/>
      <c r="F955" s="105"/>
      <c r="G955" s="105"/>
      <c r="H955" s="194"/>
      <c r="I955" s="195"/>
      <c r="J955" s="195"/>
      <c r="K955" s="97"/>
      <c r="L955" s="98"/>
      <c r="M955" s="98"/>
      <c r="N955" s="98"/>
      <c r="O955" s="98"/>
      <c r="P955" s="100"/>
    </row>
    <row r="956" spans="2:16" x14ac:dyDescent="0.3">
      <c r="B956" s="108">
        <v>950</v>
      </c>
      <c r="C956" s="104"/>
      <c r="D956" s="105"/>
      <c r="E956" s="105"/>
      <c r="F956" s="105"/>
      <c r="G956" s="105"/>
      <c r="H956" s="194"/>
      <c r="I956" s="195"/>
      <c r="J956" s="195"/>
      <c r="K956" s="97"/>
      <c r="L956" s="98"/>
      <c r="M956" s="98"/>
      <c r="N956" s="98"/>
      <c r="O956" s="98"/>
      <c r="P956" s="100"/>
    </row>
    <row r="957" spans="2:16" x14ac:dyDescent="0.3">
      <c r="B957" s="108">
        <v>951</v>
      </c>
      <c r="C957" s="104"/>
      <c r="D957" s="105"/>
      <c r="E957" s="105"/>
      <c r="F957" s="105"/>
      <c r="G957" s="105"/>
      <c r="H957" s="194"/>
      <c r="I957" s="195"/>
      <c r="J957" s="195"/>
      <c r="K957" s="97"/>
      <c r="L957" s="98"/>
      <c r="M957" s="98"/>
      <c r="N957" s="98"/>
      <c r="O957" s="98"/>
      <c r="P957" s="100"/>
    </row>
    <row r="958" spans="2:16" x14ac:dyDescent="0.3">
      <c r="B958" s="108">
        <v>952</v>
      </c>
      <c r="C958" s="104"/>
      <c r="D958" s="105"/>
      <c r="E958" s="105"/>
      <c r="F958" s="105"/>
      <c r="G958" s="105"/>
      <c r="H958" s="194"/>
      <c r="I958" s="195"/>
      <c r="J958" s="195"/>
      <c r="K958" s="97"/>
      <c r="L958" s="98"/>
      <c r="M958" s="98"/>
      <c r="N958" s="98"/>
      <c r="O958" s="98"/>
      <c r="P958" s="100"/>
    </row>
    <row r="959" spans="2:16" x14ac:dyDescent="0.3">
      <c r="B959" s="108">
        <v>953</v>
      </c>
      <c r="C959" s="104"/>
      <c r="D959" s="105"/>
      <c r="E959" s="105"/>
      <c r="F959" s="105"/>
      <c r="G959" s="105"/>
      <c r="H959" s="194"/>
      <c r="I959" s="195"/>
      <c r="J959" s="195"/>
      <c r="K959" s="97"/>
      <c r="L959" s="98"/>
      <c r="M959" s="98"/>
      <c r="N959" s="98"/>
      <c r="O959" s="98"/>
      <c r="P959" s="100"/>
    </row>
    <row r="960" spans="2:16" x14ac:dyDescent="0.3">
      <c r="B960" s="108">
        <v>954</v>
      </c>
      <c r="C960" s="104"/>
      <c r="D960" s="105"/>
      <c r="E960" s="105"/>
      <c r="F960" s="105"/>
      <c r="G960" s="105"/>
      <c r="H960" s="194"/>
      <c r="I960" s="195"/>
      <c r="J960" s="195"/>
      <c r="K960" s="97"/>
      <c r="L960" s="98"/>
      <c r="M960" s="98"/>
      <c r="N960" s="98"/>
      <c r="O960" s="98"/>
      <c r="P960" s="100"/>
    </row>
    <row r="961" spans="2:16" x14ac:dyDescent="0.3">
      <c r="B961" s="108">
        <v>955</v>
      </c>
      <c r="C961" s="104"/>
      <c r="D961" s="105"/>
      <c r="E961" s="105"/>
      <c r="F961" s="105"/>
      <c r="G961" s="105"/>
      <c r="H961" s="194"/>
      <c r="I961" s="195"/>
      <c r="J961" s="195"/>
      <c r="K961" s="97"/>
      <c r="L961" s="98"/>
      <c r="M961" s="98"/>
      <c r="N961" s="98"/>
      <c r="O961" s="98"/>
      <c r="P961" s="100"/>
    </row>
    <row r="962" spans="2:16" x14ac:dyDescent="0.3">
      <c r="B962" s="108">
        <v>956</v>
      </c>
      <c r="C962" s="104"/>
      <c r="D962" s="105"/>
      <c r="E962" s="105"/>
      <c r="F962" s="105"/>
      <c r="G962" s="105"/>
      <c r="H962" s="194"/>
      <c r="I962" s="195"/>
      <c r="J962" s="195"/>
      <c r="K962" s="97"/>
      <c r="L962" s="98"/>
      <c r="M962" s="98"/>
      <c r="N962" s="98"/>
      <c r="O962" s="98"/>
      <c r="P962" s="100"/>
    </row>
    <row r="963" spans="2:16" x14ac:dyDescent="0.3">
      <c r="B963" s="108">
        <v>957</v>
      </c>
      <c r="C963" s="104"/>
      <c r="D963" s="105"/>
      <c r="E963" s="105"/>
      <c r="F963" s="105"/>
      <c r="G963" s="105"/>
      <c r="H963" s="194"/>
      <c r="I963" s="195"/>
      <c r="J963" s="195"/>
      <c r="K963" s="97"/>
      <c r="L963" s="98"/>
      <c r="M963" s="98"/>
      <c r="N963" s="98"/>
      <c r="O963" s="98"/>
      <c r="P963" s="100"/>
    </row>
    <row r="964" spans="2:16" x14ac:dyDescent="0.3">
      <c r="B964" s="108">
        <v>958</v>
      </c>
      <c r="C964" s="104"/>
      <c r="D964" s="105"/>
      <c r="E964" s="105"/>
      <c r="F964" s="105"/>
      <c r="G964" s="105"/>
      <c r="H964" s="194"/>
      <c r="I964" s="195"/>
      <c r="J964" s="195"/>
      <c r="K964" s="97"/>
      <c r="L964" s="98"/>
      <c r="M964" s="98"/>
      <c r="N964" s="98"/>
      <c r="O964" s="98"/>
      <c r="P964" s="100"/>
    </row>
    <row r="965" spans="2:16" x14ac:dyDescent="0.3">
      <c r="B965" s="108">
        <v>959</v>
      </c>
      <c r="C965" s="104"/>
      <c r="D965" s="105"/>
      <c r="E965" s="105"/>
      <c r="F965" s="105"/>
      <c r="G965" s="105"/>
      <c r="H965" s="194"/>
      <c r="I965" s="195"/>
      <c r="J965" s="195"/>
      <c r="K965" s="97"/>
      <c r="L965" s="98"/>
      <c r="M965" s="98"/>
      <c r="N965" s="98"/>
      <c r="O965" s="98"/>
      <c r="P965" s="100"/>
    </row>
    <row r="966" spans="2:16" x14ac:dyDescent="0.3">
      <c r="B966" s="108">
        <v>960</v>
      </c>
      <c r="C966" s="104"/>
      <c r="D966" s="105"/>
      <c r="E966" s="105"/>
      <c r="F966" s="105"/>
      <c r="G966" s="105"/>
      <c r="H966" s="194"/>
      <c r="I966" s="195"/>
      <c r="J966" s="195"/>
      <c r="K966" s="97"/>
      <c r="L966" s="98"/>
      <c r="M966" s="98"/>
      <c r="N966" s="98"/>
      <c r="O966" s="98"/>
      <c r="P966" s="100"/>
    </row>
    <row r="967" spans="2:16" x14ac:dyDescent="0.3">
      <c r="B967" s="108">
        <v>961</v>
      </c>
      <c r="C967" s="104"/>
      <c r="D967" s="105"/>
      <c r="E967" s="105"/>
      <c r="F967" s="105"/>
      <c r="G967" s="105"/>
      <c r="H967" s="194"/>
      <c r="I967" s="195"/>
      <c r="J967" s="195"/>
      <c r="K967" s="97"/>
      <c r="L967" s="98"/>
      <c r="M967" s="98"/>
      <c r="N967" s="98"/>
      <c r="O967" s="98"/>
      <c r="P967" s="100"/>
    </row>
    <row r="968" spans="2:16" x14ac:dyDescent="0.3">
      <c r="B968" s="108">
        <v>962</v>
      </c>
      <c r="C968" s="104"/>
      <c r="D968" s="105"/>
      <c r="E968" s="105"/>
      <c r="F968" s="105"/>
      <c r="G968" s="105"/>
      <c r="H968" s="194"/>
      <c r="I968" s="195"/>
      <c r="J968" s="195"/>
      <c r="K968" s="97"/>
      <c r="L968" s="98"/>
      <c r="M968" s="98"/>
      <c r="N968" s="98"/>
      <c r="O968" s="98"/>
      <c r="P968" s="100"/>
    </row>
    <row r="969" spans="2:16" x14ac:dyDescent="0.3">
      <c r="B969" s="108">
        <v>963</v>
      </c>
      <c r="C969" s="104"/>
      <c r="D969" s="105"/>
      <c r="E969" s="105"/>
      <c r="F969" s="105"/>
      <c r="G969" s="105"/>
      <c r="H969" s="194"/>
      <c r="I969" s="195"/>
      <c r="J969" s="195"/>
      <c r="K969" s="97"/>
      <c r="L969" s="98"/>
      <c r="M969" s="98"/>
      <c r="N969" s="98"/>
      <c r="O969" s="98"/>
      <c r="P969" s="100"/>
    </row>
    <row r="970" spans="2:16" x14ac:dyDescent="0.3">
      <c r="B970" s="108">
        <v>964</v>
      </c>
      <c r="C970" s="104"/>
      <c r="D970" s="105"/>
      <c r="E970" s="105"/>
      <c r="F970" s="105"/>
      <c r="G970" s="105"/>
      <c r="H970" s="194"/>
      <c r="I970" s="195"/>
      <c r="J970" s="195"/>
      <c r="K970" s="97"/>
      <c r="L970" s="98"/>
      <c r="M970" s="98"/>
      <c r="N970" s="98"/>
      <c r="O970" s="98"/>
      <c r="P970" s="100"/>
    </row>
    <row r="971" spans="2:16" x14ac:dyDescent="0.3">
      <c r="B971" s="108">
        <v>965</v>
      </c>
      <c r="C971" s="104"/>
      <c r="D971" s="105"/>
      <c r="E971" s="105"/>
      <c r="F971" s="105"/>
      <c r="G971" s="105"/>
      <c r="H971" s="194"/>
      <c r="I971" s="195"/>
      <c r="J971" s="195"/>
      <c r="K971" s="97"/>
      <c r="L971" s="98"/>
      <c r="M971" s="98"/>
      <c r="N971" s="98"/>
      <c r="O971" s="98"/>
      <c r="P971" s="100"/>
    </row>
    <row r="972" spans="2:16" x14ac:dyDescent="0.3">
      <c r="B972" s="108">
        <v>966</v>
      </c>
      <c r="C972" s="104"/>
      <c r="D972" s="105"/>
      <c r="E972" s="105"/>
      <c r="F972" s="105"/>
      <c r="G972" s="105"/>
      <c r="H972" s="194"/>
      <c r="I972" s="195"/>
      <c r="J972" s="195"/>
      <c r="K972" s="97"/>
      <c r="L972" s="98"/>
      <c r="M972" s="98"/>
      <c r="N972" s="98"/>
      <c r="O972" s="98"/>
      <c r="P972" s="100"/>
    </row>
    <row r="973" spans="2:16" x14ac:dyDescent="0.3">
      <c r="B973" s="108">
        <v>967</v>
      </c>
      <c r="C973" s="104"/>
      <c r="D973" s="105"/>
      <c r="E973" s="105"/>
      <c r="F973" s="105"/>
      <c r="G973" s="105"/>
      <c r="H973" s="194"/>
      <c r="I973" s="195"/>
      <c r="J973" s="195"/>
      <c r="K973" s="97"/>
      <c r="L973" s="98"/>
      <c r="M973" s="98"/>
      <c r="N973" s="98"/>
      <c r="O973" s="98"/>
      <c r="P973" s="100"/>
    </row>
    <row r="974" spans="2:16" x14ac:dyDescent="0.3">
      <c r="B974" s="108">
        <v>968</v>
      </c>
      <c r="C974" s="104"/>
      <c r="D974" s="105"/>
      <c r="E974" s="105"/>
      <c r="F974" s="105"/>
      <c r="G974" s="105"/>
      <c r="H974" s="194"/>
      <c r="I974" s="195"/>
      <c r="J974" s="195"/>
      <c r="K974" s="97"/>
      <c r="L974" s="98"/>
      <c r="M974" s="98"/>
      <c r="N974" s="98"/>
      <c r="O974" s="98"/>
      <c r="P974" s="100"/>
    </row>
    <row r="975" spans="2:16" x14ac:dyDescent="0.3">
      <c r="B975" s="108">
        <v>969</v>
      </c>
      <c r="C975" s="104"/>
      <c r="D975" s="105"/>
      <c r="E975" s="105"/>
      <c r="F975" s="105"/>
      <c r="G975" s="105"/>
      <c r="H975" s="194"/>
      <c r="I975" s="195"/>
      <c r="J975" s="195"/>
      <c r="K975" s="97"/>
      <c r="L975" s="98"/>
      <c r="M975" s="98"/>
      <c r="N975" s="98"/>
      <c r="O975" s="98"/>
      <c r="P975" s="100"/>
    </row>
    <row r="976" spans="2:16" x14ac:dyDescent="0.3">
      <c r="B976" s="108">
        <v>970</v>
      </c>
      <c r="C976" s="104"/>
      <c r="D976" s="105"/>
      <c r="E976" s="105"/>
      <c r="F976" s="105"/>
      <c r="G976" s="105"/>
      <c r="H976" s="194"/>
      <c r="I976" s="195"/>
      <c r="J976" s="195"/>
      <c r="K976" s="97"/>
      <c r="L976" s="98"/>
      <c r="M976" s="98"/>
      <c r="N976" s="98"/>
      <c r="O976" s="98"/>
      <c r="P976" s="100"/>
    </row>
    <row r="977" spans="2:16" x14ac:dyDescent="0.3">
      <c r="B977" s="108">
        <v>971</v>
      </c>
      <c r="C977" s="104"/>
      <c r="D977" s="105"/>
      <c r="E977" s="105"/>
      <c r="F977" s="105"/>
      <c r="G977" s="105"/>
      <c r="H977" s="194"/>
      <c r="I977" s="195"/>
      <c r="J977" s="195"/>
      <c r="K977" s="97"/>
      <c r="L977" s="98"/>
      <c r="M977" s="98"/>
      <c r="N977" s="98"/>
      <c r="O977" s="98"/>
      <c r="P977" s="100"/>
    </row>
    <row r="978" spans="2:16" x14ac:dyDescent="0.3">
      <c r="B978" s="108">
        <v>972</v>
      </c>
      <c r="C978" s="104"/>
      <c r="D978" s="105"/>
      <c r="E978" s="105"/>
      <c r="F978" s="105"/>
      <c r="G978" s="105"/>
      <c r="H978" s="194"/>
      <c r="I978" s="195"/>
      <c r="J978" s="195"/>
      <c r="K978" s="97"/>
      <c r="L978" s="98"/>
      <c r="M978" s="98"/>
      <c r="N978" s="98"/>
      <c r="O978" s="98"/>
      <c r="P978" s="100"/>
    </row>
    <row r="979" spans="2:16" x14ac:dyDescent="0.3">
      <c r="B979" s="108">
        <v>973</v>
      </c>
      <c r="C979" s="104"/>
      <c r="D979" s="105"/>
      <c r="E979" s="105"/>
      <c r="F979" s="105"/>
      <c r="G979" s="105"/>
      <c r="H979" s="194"/>
      <c r="I979" s="195"/>
      <c r="J979" s="195"/>
      <c r="K979" s="97"/>
      <c r="L979" s="98"/>
      <c r="M979" s="98"/>
      <c r="N979" s="98"/>
      <c r="O979" s="98"/>
      <c r="P979" s="100"/>
    </row>
    <row r="980" spans="2:16" x14ac:dyDescent="0.3">
      <c r="B980" s="108">
        <v>974</v>
      </c>
      <c r="C980" s="104"/>
      <c r="D980" s="105"/>
      <c r="E980" s="105"/>
      <c r="F980" s="105"/>
      <c r="G980" s="105"/>
      <c r="H980" s="194"/>
      <c r="I980" s="195"/>
      <c r="J980" s="195"/>
      <c r="K980" s="97"/>
      <c r="L980" s="98"/>
      <c r="M980" s="98"/>
      <c r="N980" s="98"/>
      <c r="O980" s="98"/>
      <c r="P980" s="100"/>
    </row>
    <row r="981" spans="2:16" x14ac:dyDescent="0.3">
      <c r="B981" s="108">
        <v>975</v>
      </c>
      <c r="C981" s="104"/>
      <c r="D981" s="105"/>
      <c r="E981" s="105"/>
      <c r="F981" s="105"/>
      <c r="G981" s="105"/>
      <c r="H981" s="194"/>
      <c r="I981" s="195"/>
      <c r="J981" s="195"/>
      <c r="K981" s="97"/>
      <c r="L981" s="98"/>
      <c r="M981" s="98"/>
      <c r="N981" s="98"/>
      <c r="O981" s="98"/>
      <c r="P981" s="100"/>
    </row>
    <row r="982" spans="2:16" x14ac:dyDescent="0.3">
      <c r="B982" s="108">
        <v>976</v>
      </c>
      <c r="C982" s="104"/>
      <c r="D982" s="105"/>
      <c r="E982" s="105"/>
      <c r="F982" s="105"/>
      <c r="G982" s="105"/>
      <c r="H982" s="194"/>
      <c r="I982" s="195"/>
      <c r="J982" s="195"/>
      <c r="K982" s="97"/>
      <c r="L982" s="98"/>
      <c r="M982" s="98"/>
      <c r="N982" s="98"/>
      <c r="O982" s="98"/>
      <c r="P982" s="100"/>
    </row>
    <row r="983" spans="2:16" x14ac:dyDescent="0.3">
      <c r="B983" s="108">
        <v>977</v>
      </c>
      <c r="C983" s="104"/>
      <c r="D983" s="105"/>
      <c r="E983" s="105"/>
      <c r="F983" s="105"/>
      <c r="G983" s="105"/>
      <c r="H983" s="194"/>
      <c r="I983" s="195"/>
      <c r="J983" s="195"/>
      <c r="K983" s="97"/>
      <c r="L983" s="98"/>
      <c r="M983" s="98"/>
      <c r="N983" s="98"/>
      <c r="O983" s="98"/>
      <c r="P983" s="100"/>
    </row>
    <row r="984" spans="2:16" x14ac:dyDescent="0.3">
      <c r="B984" s="108">
        <v>978</v>
      </c>
      <c r="C984" s="104"/>
      <c r="D984" s="105"/>
      <c r="E984" s="105"/>
      <c r="F984" s="105"/>
      <c r="G984" s="105"/>
      <c r="H984" s="194"/>
      <c r="I984" s="195"/>
      <c r="J984" s="195"/>
      <c r="K984" s="97"/>
      <c r="L984" s="98"/>
      <c r="M984" s="98"/>
      <c r="N984" s="98"/>
      <c r="O984" s="98"/>
      <c r="P984" s="100"/>
    </row>
    <row r="985" spans="2:16" x14ac:dyDescent="0.3">
      <c r="B985" s="108">
        <v>979</v>
      </c>
      <c r="C985" s="104"/>
      <c r="D985" s="105"/>
      <c r="E985" s="105"/>
      <c r="F985" s="105"/>
      <c r="G985" s="105"/>
      <c r="H985" s="194"/>
      <c r="I985" s="195"/>
      <c r="J985" s="195"/>
      <c r="K985" s="97"/>
      <c r="L985" s="98"/>
      <c r="M985" s="98"/>
      <c r="N985" s="98"/>
      <c r="O985" s="98"/>
      <c r="P985" s="100"/>
    </row>
    <row r="986" spans="2:16" x14ac:dyDescent="0.3">
      <c r="B986" s="108">
        <v>980</v>
      </c>
      <c r="C986" s="104"/>
      <c r="D986" s="105"/>
      <c r="E986" s="105"/>
      <c r="F986" s="105"/>
      <c r="G986" s="105"/>
      <c r="H986" s="194"/>
      <c r="I986" s="195"/>
      <c r="J986" s="195"/>
      <c r="K986" s="97"/>
      <c r="L986" s="98"/>
      <c r="M986" s="98"/>
      <c r="N986" s="98"/>
      <c r="O986" s="98"/>
      <c r="P986" s="100"/>
    </row>
    <row r="987" spans="2:16" x14ac:dyDescent="0.3">
      <c r="B987" s="108">
        <v>981</v>
      </c>
      <c r="C987" s="104"/>
      <c r="D987" s="105"/>
      <c r="E987" s="105"/>
      <c r="F987" s="105"/>
      <c r="G987" s="105"/>
      <c r="H987" s="194"/>
      <c r="I987" s="195"/>
      <c r="J987" s="195"/>
      <c r="K987" s="97"/>
      <c r="L987" s="98"/>
      <c r="M987" s="98"/>
      <c r="N987" s="98"/>
      <c r="O987" s="98"/>
      <c r="P987" s="100"/>
    </row>
    <row r="988" spans="2:16" x14ac:dyDescent="0.3">
      <c r="B988" s="108">
        <v>982</v>
      </c>
      <c r="C988" s="104"/>
      <c r="D988" s="105"/>
      <c r="E988" s="105"/>
      <c r="F988" s="105"/>
      <c r="G988" s="105"/>
      <c r="H988" s="194"/>
      <c r="I988" s="195"/>
      <c r="J988" s="195"/>
      <c r="K988" s="97"/>
      <c r="L988" s="98"/>
      <c r="M988" s="98"/>
      <c r="N988" s="98"/>
      <c r="O988" s="98"/>
      <c r="P988" s="100"/>
    </row>
    <row r="989" spans="2:16" x14ac:dyDescent="0.3">
      <c r="B989" s="108">
        <v>983</v>
      </c>
      <c r="C989" s="104"/>
      <c r="D989" s="105"/>
      <c r="E989" s="105"/>
      <c r="F989" s="105"/>
      <c r="G989" s="105"/>
      <c r="H989" s="194"/>
      <c r="I989" s="195"/>
      <c r="J989" s="195"/>
      <c r="K989" s="97"/>
      <c r="L989" s="98"/>
      <c r="M989" s="98"/>
      <c r="N989" s="98"/>
      <c r="O989" s="98"/>
      <c r="P989" s="100"/>
    </row>
    <row r="990" spans="2:16" x14ac:dyDescent="0.3">
      <c r="B990" s="108">
        <v>984</v>
      </c>
      <c r="C990" s="104"/>
      <c r="D990" s="105"/>
      <c r="E990" s="105"/>
      <c r="F990" s="105"/>
      <c r="G990" s="105"/>
      <c r="H990" s="194"/>
      <c r="I990" s="195"/>
      <c r="J990" s="195"/>
      <c r="K990" s="97"/>
      <c r="L990" s="98"/>
      <c r="M990" s="98"/>
      <c r="N990" s="98"/>
      <c r="O990" s="98"/>
      <c r="P990" s="100"/>
    </row>
    <row r="991" spans="2:16" x14ac:dyDescent="0.3">
      <c r="B991" s="108">
        <v>985</v>
      </c>
      <c r="C991" s="104"/>
      <c r="D991" s="105"/>
      <c r="E991" s="105"/>
      <c r="F991" s="105"/>
      <c r="G991" s="105"/>
      <c r="H991" s="194"/>
      <c r="I991" s="195"/>
      <c r="J991" s="195"/>
      <c r="K991" s="97"/>
      <c r="L991" s="98"/>
      <c r="M991" s="98"/>
      <c r="N991" s="98"/>
      <c r="O991" s="98"/>
      <c r="P991" s="100"/>
    </row>
    <row r="992" spans="2:16" x14ac:dyDescent="0.3">
      <c r="B992" s="108">
        <v>986</v>
      </c>
      <c r="C992" s="104"/>
      <c r="D992" s="105"/>
      <c r="E992" s="105"/>
      <c r="F992" s="105"/>
      <c r="G992" s="105"/>
      <c r="H992" s="194"/>
      <c r="I992" s="195"/>
      <c r="J992" s="195"/>
      <c r="K992" s="97"/>
      <c r="L992" s="98"/>
      <c r="M992" s="98"/>
      <c r="N992" s="98"/>
      <c r="O992" s="98"/>
      <c r="P992" s="100"/>
    </row>
    <row r="993" spans="2:16" x14ac:dyDescent="0.3">
      <c r="B993" s="108">
        <v>987</v>
      </c>
      <c r="C993" s="104"/>
      <c r="D993" s="105"/>
      <c r="E993" s="105"/>
      <c r="F993" s="105"/>
      <c r="G993" s="105"/>
      <c r="H993" s="194"/>
      <c r="I993" s="195"/>
      <c r="J993" s="195"/>
      <c r="K993" s="97"/>
      <c r="L993" s="98"/>
      <c r="M993" s="98"/>
      <c r="N993" s="98"/>
      <c r="O993" s="98"/>
      <c r="P993" s="100"/>
    </row>
    <row r="994" spans="2:16" x14ac:dyDescent="0.3">
      <c r="B994" s="108">
        <v>988</v>
      </c>
      <c r="C994" s="104"/>
      <c r="D994" s="105"/>
      <c r="E994" s="105"/>
      <c r="F994" s="105"/>
      <c r="G994" s="105"/>
      <c r="H994" s="194"/>
      <c r="I994" s="195"/>
      <c r="J994" s="195"/>
      <c r="K994" s="97"/>
      <c r="L994" s="98"/>
      <c r="M994" s="98"/>
      <c r="N994" s="98"/>
      <c r="O994" s="98"/>
      <c r="P994" s="100"/>
    </row>
    <row r="995" spans="2:16" x14ac:dyDescent="0.3">
      <c r="B995" s="108">
        <v>989</v>
      </c>
      <c r="C995" s="104"/>
      <c r="D995" s="105"/>
      <c r="E995" s="105"/>
      <c r="F995" s="105"/>
      <c r="G995" s="105"/>
      <c r="H995" s="194"/>
      <c r="I995" s="195"/>
      <c r="J995" s="195"/>
      <c r="K995" s="97"/>
      <c r="L995" s="98"/>
      <c r="M995" s="98"/>
      <c r="N995" s="98"/>
      <c r="O995" s="98"/>
      <c r="P995" s="100"/>
    </row>
    <row r="996" spans="2:16" x14ac:dyDescent="0.3">
      <c r="B996" s="108">
        <v>990</v>
      </c>
      <c r="C996" s="104"/>
      <c r="D996" s="105"/>
      <c r="E996" s="105"/>
      <c r="F996" s="105"/>
      <c r="G996" s="105"/>
      <c r="H996" s="194"/>
      <c r="I996" s="195"/>
      <c r="J996" s="195"/>
      <c r="K996" s="97"/>
      <c r="L996" s="98"/>
      <c r="M996" s="98"/>
      <c r="N996" s="98"/>
      <c r="O996" s="98"/>
      <c r="P996" s="100"/>
    </row>
    <row r="997" spans="2:16" x14ac:dyDescent="0.3">
      <c r="B997" s="108">
        <v>991</v>
      </c>
      <c r="C997" s="104"/>
      <c r="D997" s="105"/>
      <c r="E997" s="105"/>
      <c r="F997" s="105"/>
      <c r="G997" s="105"/>
      <c r="H997" s="194"/>
      <c r="I997" s="195"/>
      <c r="J997" s="195"/>
      <c r="K997" s="97"/>
      <c r="L997" s="98"/>
      <c r="M997" s="98"/>
      <c r="N997" s="98"/>
      <c r="O997" s="98"/>
      <c r="P997" s="100"/>
    </row>
    <row r="998" spans="2:16" x14ac:dyDescent="0.3">
      <c r="B998" s="108">
        <v>992</v>
      </c>
      <c r="C998" s="104"/>
      <c r="D998" s="105"/>
      <c r="E998" s="105"/>
      <c r="F998" s="105"/>
      <c r="G998" s="105"/>
      <c r="H998" s="194"/>
      <c r="I998" s="195"/>
      <c r="J998" s="195"/>
      <c r="K998" s="97"/>
      <c r="L998" s="98"/>
      <c r="M998" s="98"/>
      <c r="N998" s="98"/>
      <c r="O998" s="98"/>
      <c r="P998" s="100"/>
    </row>
    <row r="999" spans="2:16" x14ac:dyDescent="0.3">
      <c r="B999" s="108">
        <v>993</v>
      </c>
      <c r="C999" s="104"/>
      <c r="D999" s="105"/>
      <c r="E999" s="105"/>
      <c r="F999" s="105"/>
      <c r="G999" s="105"/>
      <c r="H999" s="194"/>
      <c r="I999" s="195"/>
      <c r="J999" s="195"/>
      <c r="K999" s="97"/>
      <c r="L999" s="98"/>
      <c r="M999" s="98"/>
      <c r="N999" s="98"/>
      <c r="O999" s="98"/>
      <c r="P999" s="100"/>
    </row>
    <row r="1000" spans="2:16" x14ac:dyDescent="0.3">
      <c r="B1000" s="108">
        <v>994</v>
      </c>
      <c r="C1000" s="104"/>
      <c r="D1000" s="105"/>
      <c r="E1000" s="105"/>
      <c r="F1000" s="105"/>
      <c r="G1000" s="105"/>
      <c r="H1000" s="194"/>
      <c r="I1000" s="195"/>
      <c r="J1000" s="195"/>
      <c r="K1000" s="97"/>
      <c r="L1000" s="98"/>
      <c r="M1000" s="98"/>
      <c r="N1000" s="98"/>
      <c r="O1000" s="98"/>
      <c r="P1000" s="100"/>
    </row>
    <row r="1001" spans="2:16" x14ac:dyDescent="0.3">
      <c r="B1001" s="108">
        <v>995</v>
      </c>
      <c r="C1001" s="104"/>
      <c r="D1001" s="105"/>
      <c r="E1001" s="105"/>
      <c r="F1001" s="105"/>
      <c r="G1001" s="105"/>
      <c r="H1001" s="194"/>
      <c r="I1001" s="195"/>
      <c r="J1001" s="195"/>
      <c r="K1001" s="97"/>
      <c r="L1001" s="98"/>
      <c r="M1001" s="98"/>
      <c r="N1001" s="98"/>
      <c r="O1001" s="98"/>
      <c r="P1001" s="100"/>
    </row>
    <row r="1002" spans="2:16" x14ac:dyDescent="0.3">
      <c r="B1002" s="108">
        <v>996</v>
      </c>
      <c r="C1002" s="104"/>
      <c r="D1002" s="105"/>
      <c r="E1002" s="105"/>
      <c r="F1002" s="105"/>
      <c r="G1002" s="105"/>
      <c r="H1002" s="194"/>
      <c r="I1002" s="195"/>
      <c r="J1002" s="195"/>
      <c r="K1002" s="97"/>
      <c r="L1002" s="98"/>
      <c r="M1002" s="98"/>
      <c r="N1002" s="98"/>
      <c r="O1002" s="98"/>
      <c r="P1002" s="100"/>
    </row>
    <row r="1003" spans="2:16" x14ac:dyDescent="0.3">
      <c r="B1003" s="108">
        <v>997</v>
      </c>
      <c r="C1003" s="104"/>
      <c r="D1003" s="105"/>
      <c r="E1003" s="105"/>
      <c r="F1003" s="105"/>
      <c r="G1003" s="105"/>
      <c r="H1003" s="194"/>
      <c r="I1003" s="195"/>
      <c r="J1003" s="195"/>
      <c r="K1003" s="97"/>
      <c r="L1003" s="98"/>
      <c r="M1003" s="98"/>
      <c r="N1003" s="98"/>
      <c r="O1003" s="98"/>
      <c r="P1003" s="100"/>
    </row>
    <row r="1004" spans="2:16" x14ac:dyDescent="0.3">
      <c r="B1004" s="108">
        <v>998</v>
      </c>
      <c r="C1004" s="104"/>
      <c r="D1004" s="105"/>
      <c r="E1004" s="105"/>
      <c r="F1004" s="105"/>
      <c r="G1004" s="105"/>
      <c r="H1004" s="194"/>
      <c r="I1004" s="195"/>
      <c r="J1004" s="195"/>
      <c r="K1004" s="97"/>
      <c r="L1004" s="98"/>
      <c r="M1004" s="98"/>
      <c r="N1004" s="98"/>
      <c r="O1004" s="98"/>
      <c r="P1004" s="100"/>
    </row>
    <row r="1005" spans="2:16" x14ac:dyDescent="0.3">
      <c r="B1005" s="108">
        <v>999</v>
      </c>
      <c r="C1005" s="104"/>
      <c r="D1005" s="105"/>
      <c r="E1005" s="105"/>
      <c r="F1005" s="105"/>
      <c r="G1005" s="105"/>
      <c r="H1005" s="194"/>
      <c r="I1005" s="195"/>
      <c r="J1005" s="195"/>
      <c r="K1005" s="97"/>
      <c r="L1005" s="98"/>
      <c r="M1005" s="98"/>
      <c r="N1005" s="98"/>
      <c r="O1005" s="98"/>
      <c r="P1005" s="100"/>
    </row>
    <row r="1006" spans="2:16" x14ac:dyDescent="0.3">
      <c r="B1006" s="108">
        <v>1000</v>
      </c>
      <c r="C1006" s="104"/>
      <c r="D1006" s="105"/>
      <c r="E1006" s="105"/>
      <c r="F1006" s="105"/>
      <c r="G1006" s="105"/>
      <c r="H1006" s="194"/>
      <c r="I1006" s="195"/>
      <c r="J1006" s="195"/>
      <c r="K1006" s="97"/>
      <c r="L1006" s="98"/>
      <c r="M1006" s="98"/>
      <c r="N1006" s="98"/>
      <c r="O1006" s="98"/>
      <c r="P1006" s="100"/>
    </row>
  </sheetData>
  <sheetProtection algorithmName="SHA-512" hashValue="9/H8S0iQWFkxXFHN5iCb0DroJmahXCbYp2py7/m8ix48OfZoFVTDmtK/UoPt1R9UjgnlqMCKGnneaYUd7jTZ8w==" saltValue="3FrytjG5TuWQI2iw6FhecQ==" spinCount="100000" sheet="1" objects="1" scenarios="1" selectLockedCells="1" autoFilter="0"/>
  <protectedRanges>
    <protectedRange sqref="B6:P6" name="AllowFilter"/>
  </protectedRanges>
  <autoFilter ref="B6:P6" xr:uid="{3868BA00-6DF9-45EB-AFB5-877FC1736D91}"/>
  <pageMargins left="0.7" right="0.7" top="0.75" bottom="0.75" header="0.3" footer="0.3"/>
  <pageSetup paperSize="5" scale="56" fitToHeight="0" orientation="landscape" r:id="rId1"/>
  <headerFooter>
    <oddHeader>&amp;C&amp;"Arial,Bold"EXHIBIT A-6-a-V2
FINANCIAL COMMITMENT TEMPLATE</oddHeader>
    <oddFooter>&amp;C&amp;"Arial,Bold"AHCA ITN 010-22/23, Attachment A, Exhibit A-6-a-V2,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68333AA3-E462-496E-85FE-5C9E42BBACD3}">
            <xm:f>'Instructions &amp; General Inputs'!$D$20&lt;&gt;"Yes"</xm:f>
            <x14:dxf>
              <fill>
                <patternFill patternType="lightTrellis"/>
              </fill>
            </x14:dxf>
          </x14:cfRule>
          <xm:sqref>B3:P1006</xm:sqref>
        </x14:conditionalFormatting>
        <x14:conditionalFormatting xmlns:xm="http://schemas.microsoft.com/office/excel/2006/main">
          <x14:cfRule type="expression" priority="2" id="{C74FEDA5-41CD-43B5-8522-928404AF8660}">
            <xm:f>'Instructions &amp; General Inputs'!$C$13="No"</xm:f>
            <x14:dxf>
              <fill>
                <patternFill patternType="lightTrellis"/>
              </fill>
            </x14:dxf>
          </x14:cfRule>
          <xm:sqref>H6:J1006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631003CA-4A82-4CFD-A6A5-4E3FE034DEE5}">
          <x14:formula1>
            <xm:f>Lookups!$G$5:$G$14</xm:f>
          </x14:formula1>
          <xm:sqref>D7:D1006</xm:sqref>
        </x14:dataValidation>
        <x14:dataValidation type="list" allowBlank="1" showInputMessage="1" showErrorMessage="1" xr:uid="{F1E1CAFE-B3DF-4BE4-B1BB-2D13D6A4FCFA}">
          <x14:formula1>
            <xm:f>Lookups!$P$5:$P$25</xm:f>
          </x14:formula1>
          <xm:sqref>G7:G1006</xm:sqref>
        </x14:dataValidation>
        <x14:dataValidation type="list" allowBlank="1" showInputMessage="1" showErrorMessage="1" xr:uid="{96DAB8FA-CE06-415C-934B-6D1F5CC4091B}">
          <x14:formula1>
            <xm:f>Lookups!$I$5:$I$17</xm:f>
          </x14:formula1>
          <xm:sqref>E7:E1006</xm:sqref>
        </x14:dataValidation>
        <x14:dataValidation type="list" allowBlank="1" showInputMessage="1" showErrorMessage="1" xr:uid="{7475DB06-CA6C-4FAA-8201-93CC0DEEA64A}">
          <x14:formula1>
            <xm:f>INDIRECT("Lookups!"&amp;INDEX(Lookups!$J$5:$J$17,MATCH($E7,Lookups!$I$5:$I$17,0))&amp;":"&amp;INDEX(Lookups!$K$5:$K$17,MATCH($E7,Lookups!$I$5:$I$17,0)))</xm:f>
          </x14:formula1>
          <xm:sqref>F7:F1006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9F-68FE-490B-B910-B42FC51AB7CE}">
  <sheetPr codeName="Sheet18">
    <pageSetUpPr fitToPage="1"/>
  </sheetPr>
  <dimension ref="B2:P1006"/>
  <sheetViews>
    <sheetView zoomScale="85" zoomScaleNormal="85" workbookViewId="0">
      <selection activeCell="B7" sqref="B7"/>
    </sheetView>
  </sheetViews>
  <sheetFormatPr defaultColWidth="9.15234375" defaultRowHeight="12.45" x14ac:dyDescent="0.3"/>
  <cols>
    <col min="1" max="1" width="2.69140625" style="25" customWidth="1"/>
    <col min="2" max="2" width="15.15234375" style="25" customWidth="1"/>
    <col min="3" max="3" width="56.15234375" style="25" customWidth="1"/>
    <col min="4" max="4" width="9.15234375" style="25"/>
    <col min="5" max="7" width="24.15234375" style="25" customWidth="1"/>
    <col min="8" max="16" width="15" style="25" customWidth="1"/>
    <col min="17" max="16384" width="9.15234375" style="25"/>
  </cols>
  <sheetData>
    <row r="2" spans="2:16" x14ac:dyDescent="0.3">
      <c r="B2" s="51"/>
    </row>
    <row r="3" spans="2:16" x14ac:dyDescent="0.3">
      <c r="B3" s="1" t="s">
        <v>469</v>
      </c>
      <c r="C3" s="2"/>
      <c r="D3" s="2"/>
      <c r="E3" s="2"/>
      <c r="F3" s="2"/>
      <c r="G3" s="2"/>
      <c r="H3" s="2"/>
      <c r="I3" s="2"/>
      <c r="J3" s="2"/>
      <c r="K3" s="2"/>
      <c r="L3" s="2"/>
      <c r="M3" s="2"/>
      <c r="N3" s="2"/>
      <c r="O3" s="2"/>
      <c r="P3" s="7"/>
    </row>
    <row r="4" spans="2:16" x14ac:dyDescent="0.3">
      <c r="B4" s="3" t="s">
        <v>92</v>
      </c>
      <c r="C4" s="4"/>
      <c r="D4" s="4"/>
      <c r="E4" s="4"/>
      <c r="F4" s="4"/>
      <c r="G4" s="4"/>
      <c r="H4" s="4"/>
      <c r="I4" s="4"/>
      <c r="J4" s="4"/>
      <c r="K4" s="4"/>
      <c r="L4" s="4"/>
      <c r="M4" s="4"/>
      <c r="N4" s="4"/>
      <c r="O4" s="4"/>
      <c r="P4" s="6"/>
    </row>
    <row r="5" spans="2:16" ht="37.299999999999997" x14ac:dyDescent="0.3">
      <c r="B5" s="124"/>
      <c r="C5" s="92"/>
      <c r="D5" s="92"/>
      <c r="E5" s="92"/>
      <c r="F5" s="92"/>
      <c r="G5" s="125"/>
      <c r="H5" s="41" t="s">
        <v>443</v>
      </c>
      <c r="I5" s="42"/>
      <c r="J5" s="42"/>
      <c r="K5" s="42" t="s">
        <v>94</v>
      </c>
      <c r="L5" s="42"/>
      <c r="M5" s="42"/>
      <c r="N5" s="42"/>
      <c r="O5" s="42"/>
      <c r="P5" s="44"/>
    </row>
    <row r="6" spans="2:16" ht="49.75" x14ac:dyDescent="0.3">
      <c r="B6" s="5" t="s">
        <v>36</v>
      </c>
      <c r="C6" s="126" t="s">
        <v>125</v>
      </c>
      <c r="D6" s="127" t="s">
        <v>41</v>
      </c>
      <c r="E6" s="127" t="s">
        <v>1</v>
      </c>
      <c r="F6" s="127" t="s">
        <v>2</v>
      </c>
      <c r="G6" s="127" t="s">
        <v>37</v>
      </c>
      <c r="H6" s="133" t="s">
        <v>439</v>
      </c>
      <c r="I6" s="133" t="s">
        <v>438</v>
      </c>
      <c r="J6" s="133" t="s">
        <v>437</v>
      </c>
      <c r="K6" s="133" t="s">
        <v>431</v>
      </c>
      <c r="L6" s="133" t="s">
        <v>432</v>
      </c>
      <c r="M6" s="133" t="s">
        <v>433</v>
      </c>
      <c r="N6" s="133" t="s">
        <v>434</v>
      </c>
      <c r="O6" s="133" t="s">
        <v>435</v>
      </c>
      <c r="P6" s="190" t="s">
        <v>436</v>
      </c>
    </row>
    <row r="7" spans="2:16" x14ac:dyDescent="0.3">
      <c r="B7" s="101">
        <v>1</v>
      </c>
      <c r="C7" s="101"/>
      <c r="D7" s="102"/>
      <c r="E7" s="102"/>
      <c r="F7" s="102"/>
      <c r="G7" s="102"/>
      <c r="H7" s="192"/>
      <c r="I7" s="193"/>
      <c r="J7" s="193"/>
      <c r="K7" s="94"/>
      <c r="L7" s="95"/>
      <c r="M7" s="95"/>
      <c r="N7" s="95"/>
      <c r="O7" s="95"/>
      <c r="P7" s="96"/>
    </row>
    <row r="8" spans="2:16" x14ac:dyDescent="0.3">
      <c r="B8" s="104">
        <v>2</v>
      </c>
      <c r="C8" s="104"/>
      <c r="D8" s="105"/>
      <c r="E8" s="105"/>
      <c r="F8" s="105"/>
      <c r="G8" s="105"/>
      <c r="H8" s="194"/>
      <c r="I8" s="195"/>
      <c r="J8" s="195"/>
      <c r="K8" s="97"/>
      <c r="L8" s="98"/>
      <c r="M8" s="99"/>
      <c r="N8" s="99"/>
      <c r="O8" s="99"/>
      <c r="P8" s="100"/>
    </row>
    <row r="9" spans="2:16" x14ac:dyDescent="0.3">
      <c r="B9" s="104">
        <v>3</v>
      </c>
      <c r="C9" s="104"/>
      <c r="D9" s="105"/>
      <c r="E9" s="105"/>
      <c r="F9" s="105"/>
      <c r="G9" s="105"/>
      <c r="H9" s="194"/>
      <c r="I9" s="195"/>
      <c r="J9" s="195"/>
      <c r="K9" s="97"/>
      <c r="L9" s="98"/>
      <c r="M9" s="99"/>
      <c r="N9" s="99"/>
      <c r="O9" s="99"/>
      <c r="P9" s="100"/>
    </row>
    <row r="10" spans="2:16" x14ac:dyDescent="0.3">
      <c r="B10" s="108">
        <v>4</v>
      </c>
      <c r="C10" s="104"/>
      <c r="D10" s="105"/>
      <c r="E10" s="105"/>
      <c r="F10" s="105"/>
      <c r="G10" s="105"/>
      <c r="H10" s="194"/>
      <c r="I10" s="195"/>
      <c r="J10" s="195"/>
      <c r="K10" s="97"/>
      <c r="L10" s="98"/>
      <c r="M10" s="99"/>
      <c r="N10" s="99"/>
      <c r="O10" s="99"/>
      <c r="P10" s="100"/>
    </row>
    <row r="11" spans="2:16" x14ac:dyDescent="0.3">
      <c r="B11" s="108">
        <v>5</v>
      </c>
      <c r="C11" s="104"/>
      <c r="D11" s="105"/>
      <c r="E11" s="105"/>
      <c r="F11" s="105"/>
      <c r="G11" s="105"/>
      <c r="H11" s="194"/>
      <c r="I11" s="195"/>
      <c r="J11" s="195"/>
      <c r="K11" s="97"/>
      <c r="L11" s="98"/>
      <c r="M11" s="99"/>
      <c r="N11" s="99"/>
      <c r="O11" s="99"/>
      <c r="P11" s="100"/>
    </row>
    <row r="12" spans="2:16" x14ac:dyDescent="0.3">
      <c r="B12" s="108">
        <v>6</v>
      </c>
      <c r="C12" s="104"/>
      <c r="D12" s="105"/>
      <c r="E12" s="105"/>
      <c r="F12" s="105"/>
      <c r="G12" s="105"/>
      <c r="H12" s="194"/>
      <c r="I12" s="195"/>
      <c r="J12" s="195"/>
      <c r="K12" s="97"/>
      <c r="L12" s="98"/>
      <c r="M12" s="99"/>
      <c r="N12" s="99"/>
      <c r="O12" s="99"/>
      <c r="P12" s="100"/>
    </row>
    <row r="13" spans="2:16" x14ac:dyDescent="0.3">
      <c r="B13" s="108">
        <v>7</v>
      </c>
      <c r="C13" s="104"/>
      <c r="D13" s="105"/>
      <c r="E13" s="105"/>
      <c r="F13" s="105"/>
      <c r="G13" s="105"/>
      <c r="H13" s="194"/>
      <c r="I13" s="195"/>
      <c r="J13" s="195"/>
      <c r="K13" s="97"/>
      <c r="L13" s="98"/>
      <c r="M13" s="99"/>
      <c r="N13" s="99"/>
      <c r="O13" s="99"/>
      <c r="P13" s="100"/>
    </row>
    <row r="14" spans="2:16" x14ac:dyDescent="0.3">
      <c r="B14" s="108">
        <v>8</v>
      </c>
      <c r="C14" s="104"/>
      <c r="D14" s="105"/>
      <c r="E14" s="105"/>
      <c r="F14" s="105"/>
      <c r="G14" s="105"/>
      <c r="H14" s="194"/>
      <c r="I14" s="195"/>
      <c r="J14" s="195"/>
      <c r="K14" s="97"/>
      <c r="L14" s="98"/>
      <c r="M14" s="99"/>
      <c r="N14" s="99"/>
      <c r="O14" s="99"/>
      <c r="P14" s="100"/>
    </row>
    <row r="15" spans="2:16" x14ac:dyDescent="0.3">
      <c r="B15" s="108">
        <v>9</v>
      </c>
      <c r="C15" s="104"/>
      <c r="D15" s="105"/>
      <c r="E15" s="105"/>
      <c r="F15" s="105"/>
      <c r="G15" s="105"/>
      <c r="H15" s="194"/>
      <c r="I15" s="195"/>
      <c r="J15" s="195"/>
      <c r="K15" s="97"/>
      <c r="L15" s="98"/>
      <c r="M15" s="99"/>
      <c r="N15" s="99"/>
      <c r="O15" s="99"/>
      <c r="P15" s="100"/>
    </row>
    <row r="16" spans="2:16" x14ac:dyDescent="0.3">
      <c r="B16" s="108">
        <v>10</v>
      </c>
      <c r="C16" s="104"/>
      <c r="D16" s="105"/>
      <c r="E16" s="105"/>
      <c r="F16" s="105"/>
      <c r="G16" s="105"/>
      <c r="H16" s="194"/>
      <c r="I16" s="195"/>
      <c r="J16" s="195"/>
      <c r="K16" s="97"/>
      <c r="L16" s="98"/>
      <c r="M16" s="99"/>
      <c r="N16" s="99"/>
      <c r="O16" s="99"/>
      <c r="P16" s="100"/>
    </row>
    <row r="17" spans="2:16" x14ac:dyDescent="0.3">
      <c r="B17" s="108">
        <v>11</v>
      </c>
      <c r="C17" s="104"/>
      <c r="D17" s="105"/>
      <c r="E17" s="105"/>
      <c r="F17" s="105"/>
      <c r="G17" s="105"/>
      <c r="H17" s="194"/>
      <c r="I17" s="195"/>
      <c r="J17" s="195"/>
      <c r="K17" s="97"/>
      <c r="L17" s="98"/>
      <c r="M17" s="99"/>
      <c r="N17" s="99"/>
      <c r="O17" s="99"/>
      <c r="P17" s="100"/>
    </row>
    <row r="18" spans="2:16" x14ac:dyDescent="0.3">
      <c r="B18" s="108">
        <v>12</v>
      </c>
      <c r="C18" s="104"/>
      <c r="D18" s="105"/>
      <c r="E18" s="105"/>
      <c r="F18" s="105"/>
      <c r="G18" s="105"/>
      <c r="H18" s="194"/>
      <c r="I18" s="195"/>
      <c r="J18" s="195"/>
      <c r="K18" s="97"/>
      <c r="L18" s="98"/>
      <c r="M18" s="98"/>
      <c r="N18" s="98"/>
      <c r="O18" s="98"/>
      <c r="P18" s="100"/>
    </row>
    <row r="19" spans="2:16" x14ac:dyDescent="0.3">
      <c r="B19" s="108">
        <v>13</v>
      </c>
      <c r="C19" s="104"/>
      <c r="D19" s="105"/>
      <c r="E19" s="105"/>
      <c r="F19" s="105"/>
      <c r="G19" s="105"/>
      <c r="H19" s="194"/>
      <c r="I19" s="195"/>
      <c r="J19" s="195"/>
      <c r="K19" s="97"/>
      <c r="L19" s="98"/>
      <c r="M19" s="99"/>
      <c r="N19" s="99"/>
      <c r="O19" s="99"/>
      <c r="P19" s="100"/>
    </row>
    <row r="20" spans="2:16" x14ac:dyDescent="0.3">
      <c r="B20" s="108">
        <v>14</v>
      </c>
      <c r="C20" s="104"/>
      <c r="D20" s="105"/>
      <c r="E20" s="105"/>
      <c r="F20" s="105"/>
      <c r="G20" s="105"/>
      <c r="H20" s="194"/>
      <c r="I20" s="195"/>
      <c r="J20" s="195"/>
      <c r="K20" s="97"/>
      <c r="L20" s="98"/>
      <c r="M20" s="99"/>
      <c r="N20" s="99"/>
      <c r="O20" s="99"/>
      <c r="P20" s="100"/>
    </row>
    <row r="21" spans="2:16" x14ac:dyDescent="0.3">
      <c r="B21" s="108">
        <v>15</v>
      </c>
      <c r="C21" s="104"/>
      <c r="D21" s="105"/>
      <c r="E21" s="105"/>
      <c r="F21" s="105"/>
      <c r="G21" s="105"/>
      <c r="H21" s="194"/>
      <c r="I21" s="195"/>
      <c r="J21" s="195"/>
      <c r="K21" s="97"/>
      <c r="L21" s="98"/>
      <c r="M21" s="98"/>
      <c r="N21" s="98"/>
      <c r="O21" s="98"/>
      <c r="P21" s="100"/>
    </row>
    <row r="22" spans="2:16" x14ac:dyDescent="0.3">
      <c r="B22" s="108">
        <v>16</v>
      </c>
      <c r="C22" s="104"/>
      <c r="D22" s="105"/>
      <c r="E22" s="105"/>
      <c r="F22" s="105"/>
      <c r="G22" s="105"/>
      <c r="H22" s="194"/>
      <c r="I22" s="195"/>
      <c r="J22" s="195"/>
      <c r="K22" s="97"/>
      <c r="L22" s="98"/>
      <c r="M22" s="99"/>
      <c r="N22" s="99"/>
      <c r="O22" s="99"/>
      <c r="P22" s="100"/>
    </row>
    <row r="23" spans="2:16" x14ac:dyDescent="0.3">
      <c r="B23" s="108">
        <v>17</v>
      </c>
      <c r="C23" s="104"/>
      <c r="D23" s="105"/>
      <c r="E23" s="105"/>
      <c r="F23" s="105"/>
      <c r="G23" s="105"/>
      <c r="H23" s="194"/>
      <c r="I23" s="195"/>
      <c r="J23" s="195"/>
      <c r="K23" s="97"/>
      <c r="L23" s="98"/>
      <c r="M23" s="99"/>
      <c r="N23" s="99"/>
      <c r="O23" s="99"/>
      <c r="P23" s="100"/>
    </row>
    <row r="24" spans="2:16" x14ac:dyDescent="0.3">
      <c r="B24" s="108">
        <v>18</v>
      </c>
      <c r="C24" s="104"/>
      <c r="D24" s="105"/>
      <c r="E24" s="105"/>
      <c r="F24" s="105"/>
      <c r="G24" s="105"/>
      <c r="H24" s="194"/>
      <c r="I24" s="195"/>
      <c r="J24" s="195"/>
      <c r="K24" s="97"/>
      <c r="L24" s="98"/>
      <c r="M24" s="98"/>
      <c r="N24" s="98"/>
      <c r="O24" s="98"/>
      <c r="P24" s="100"/>
    </row>
    <row r="25" spans="2:16" x14ac:dyDescent="0.3">
      <c r="B25" s="108">
        <v>19</v>
      </c>
      <c r="C25" s="104"/>
      <c r="D25" s="105"/>
      <c r="E25" s="105"/>
      <c r="F25" s="105"/>
      <c r="G25" s="105"/>
      <c r="H25" s="194"/>
      <c r="I25" s="195"/>
      <c r="J25" s="195"/>
      <c r="K25" s="97"/>
      <c r="L25" s="98"/>
      <c r="M25" s="99"/>
      <c r="N25" s="99"/>
      <c r="O25" s="99"/>
      <c r="P25" s="100"/>
    </row>
    <row r="26" spans="2:16" x14ac:dyDescent="0.3">
      <c r="B26" s="108">
        <v>20</v>
      </c>
      <c r="C26" s="104"/>
      <c r="D26" s="105"/>
      <c r="E26" s="105"/>
      <c r="F26" s="105"/>
      <c r="G26" s="105"/>
      <c r="H26" s="194"/>
      <c r="I26" s="195"/>
      <c r="J26" s="195"/>
      <c r="K26" s="97"/>
      <c r="L26" s="98"/>
      <c r="M26" s="99"/>
      <c r="N26" s="99"/>
      <c r="O26" s="99"/>
      <c r="P26" s="100"/>
    </row>
    <row r="27" spans="2:16" x14ac:dyDescent="0.3">
      <c r="B27" s="108">
        <v>21</v>
      </c>
      <c r="C27" s="104"/>
      <c r="D27" s="105"/>
      <c r="E27" s="105"/>
      <c r="F27" s="105"/>
      <c r="G27" s="105"/>
      <c r="H27" s="194"/>
      <c r="I27" s="195"/>
      <c r="J27" s="195"/>
      <c r="K27" s="97"/>
      <c r="L27" s="98"/>
      <c r="M27" s="98"/>
      <c r="N27" s="98"/>
      <c r="O27" s="98"/>
      <c r="P27" s="100"/>
    </row>
    <row r="28" spans="2:16" x14ac:dyDescent="0.3">
      <c r="B28" s="108">
        <v>22</v>
      </c>
      <c r="C28" s="104"/>
      <c r="D28" s="105"/>
      <c r="E28" s="105"/>
      <c r="F28" s="105"/>
      <c r="G28" s="105"/>
      <c r="H28" s="194"/>
      <c r="I28" s="195"/>
      <c r="J28" s="195"/>
      <c r="K28" s="97"/>
      <c r="L28" s="98"/>
      <c r="M28" s="99"/>
      <c r="N28" s="99"/>
      <c r="O28" s="99"/>
      <c r="P28" s="100"/>
    </row>
    <row r="29" spans="2:16" x14ac:dyDescent="0.3">
      <c r="B29" s="108">
        <v>23</v>
      </c>
      <c r="C29" s="104"/>
      <c r="D29" s="105"/>
      <c r="E29" s="105"/>
      <c r="F29" s="105"/>
      <c r="G29" s="105"/>
      <c r="H29" s="194"/>
      <c r="I29" s="195"/>
      <c r="J29" s="195"/>
      <c r="K29" s="97"/>
      <c r="L29" s="98"/>
      <c r="M29" s="99"/>
      <c r="N29" s="99"/>
      <c r="O29" s="99"/>
      <c r="P29" s="100"/>
    </row>
    <row r="30" spans="2:16" x14ac:dyDescent="0.3">
      <c r="B30" s="108">
        <v>24</v>
      </c>
      <c r="C30" s="104"/>
      <c r="D30" s="105"/>
      <c r="E30" s="105"/>
      <c r="F30" s="105"/>
      <c r="G30" s="105"/>
      <c r="H30" s="194"/>
      <c r="I30" s="195"/>
      <c r="J30" s="195"/>
      <c r="K30" s="97"/>
      <c r="L30" s="98"/>
      <c r="M30" s="98"/>
      <c r="N30" s="98"/>
      <c r="O30" s="98"/>
      <c r="P30" s="100"/>
    </row>
    <row r="31" spans="2:16" x14ac:dyDescent="0.3">
      <c r="B31" s="108">
        <v>25</v>
      </c>
      <c r="C31" s="104"/>
      <c r="D31" s="105"/>
      <c r="E31" s="105"/>
      <c r="F31" s="105"/>
      <c r="G31" s="105"/>
      <c r="H31" s="194"/>
      <c r="I31" s="195"/>
      <c r="J31" s="195"/>
      <c r="K31" s="97"/>
      <c r="L31" s="98"/>
      <c r="M31" s="99"/>
      <c r="N31" s="99"/>
      <c r="O31" s="99"/>
      <c r="P31" s="100"/>
    </row>
    <row r="32" spans="2:16" x14ac:dyDescent="0.3">
      <c r="B32" s="108">
        <v>26</v>
      </c>
      <c r="C32" s="104"/>
      <c r="D32" s="105"/>
      <c r="E32" s="105"/>
      <c r="F32" s="105"/>
      <c r="G32" s="105"/>
      <c r="H32" s="194"/>
      <c r="I32" s="195"/>
      <c r="J32" s="195"/>
      <c r="K32" s="97"/>
      <c r="L32" s="98"/>
      <c r="M32" s="99"/>
      <c r="N32" s="99"/>
      <c r="O32" s="99"/>
      <c r="P32" s="100"/>
    </row>
    <row r="33" spans="2:16" x14ac:dyDescent="0.3">
      <c r="B33" s="108">
        <v>27</v>
      </c>
      <c r="C33" s="104"/>
      <c r="D33" s="105"/>
      <c r="E33" s="105"/>
      <c r="F33" s="105"/>
      <c r="G33" s="105"/>
      <c r="H33" s="194"/>
      <c r="I33" s="195"/>
      <c r="J33" s="195"/>
      <c r="K33" s="97"/>
      <c r="L33" s="98"/>
      <c r="M33" s="98"/>
      <c r="N33" s="98"/>
      <c r="O33" s="98"/>
      <c r="P33" s="100"/>
    </row>
    <row r="34" spans="2:16" x14ac:dyDescent="0.3">
      <c r="B34" s="108">
        <v>28</v>
      </c>
      <c r="C34" s="104"/>
      <c r="D34" s="105"/>
      <c r="E34" s="105"/>
      <c r="F34" s="105"/>
      <c r="G34" s="105"/>
      <c r="H34" s="194"/>
      <c r="I34" s="195"/>
      <c r="J34" s="195"/>
      <c r="K34" s="97"/>
      <c r="L34" s="98"/>
      <c r="M34" s="99"/>
      <c r="N34" s="99"/>
      <c r="O34" s="99"/>
      <c r="P34" s="100"/>
    </row>
    <row r="35" spans="2:16" x14ac:dyDescent="0.3">
      <c r="B35" s="108">
        <v>29</v>
      </c>
      <c r="C35" s="104"/>
      <c r="D35" s="105"/>
      <c r="E35" s="105"/>
      <c r="F35" s="105"/>
      <c r="G35" s="105"/>
      <c r="H35" s="194"/>
      <c r="I35" s="195"/>
      <c r="J35" s="195"/>
      <c r="K35" s="97"/>
      <c r="L35" s="98"/>
      <c r="M35" s="99"/>
      <c r="N35" s="99"/>
      <c r="O35" s="99"/>
      <c r="P35" s="100"/>
    </row>
    <row r="36" spans="2:16" x14ac:dyDescent="0.3">
      <c r="B36" s="108">
        <v>30</v>
      </c>
      <c r="C36" s="104"/>
      <c r="D36" s="105"/>
      <c r="E36" s="105"/>
      <c r="F36" s="105"/>
      <c r="G36" s="105"/>
      <c r="H36" s="194"/>
      <c r="I36" s="195"/>
      <c r="J36" s="195"/>
      <c r="K36" s="97"/>
      <c r="L36" s="98"/>
      <c r="M36" s="98"/>
      <c r="N36" s="98"/>
      <c r="O36" s="98"/>
      <c r="P36" s="100"/>
    </row>
    <row r="37" spans="2:16" x14ac:dyDescent="0.3">
      <c r="B37" s="108">
        <v>31</v>
      </c>
      <c r="C37" s="104"/>
      <c r="D37" s="105"/>
      <c r="E37" s="105"/>
      <c r="F37" s="105"/>
      <c r="G37" s="105"/>
      <c r="H37" s="194"/>
      <c r="I37" s="195"/>
      <c r="J37" s="195"/>
      <c r="K37" s="97"/>
      <c r="L37" s="98"/>
      <c r="M37" s="99"/>
      <c r="N37" s="99"/>
      <c r="O37" s="99"/>
      <c r="P37" s="100"/>
    </row>
    <row r="38" spans="2:16" x14ac:dyDescent="0.3">
      <c r="B38" s="108">
        <v>32</v>
      </c>
      <c r="C38" s="104"/>
      <c r="D38" s="105"/>
      <c r="E38" s="105"/>
      <c r="F38" s="105"/>
      <c r="G38" s="105"/>
      <c r="H38" s="194"/>
      <c r="I38" s="195"/>
      <c r="J38" s="195"/>
      <c r="K38" s="97"/>
      <c r="L38" s="98"/>
      <c r="M38" s="99"/>
      <c r="N38" s="99"/>
      <c r="O38" s="99"/>
      <c r="P38" s="100"/>
    </row>
    <row r="39" spans="2:16" x14ac:dyDescent="0.3">
      <c r="B39" s="108">
        <v>33</v>
      </c>
      <c r="C39" s="104"/>
      <c r="D39" s="105"/>
      <c r="E39" s="105"/>
      <c r="F39" s="105"/>
      <c r="G39" s="105"/>
      <c r="H39" s="194"/>
      <c r="I39" s="195"/>
      <c r="J39" s="195"/>
      <c r="K39" s="97"/>
      <c r="L39" s="98"/>
      <c r="M39" s="98"/>
      <c r="N39" s="98"/>
      <c r="O39" s="98"/>
      <c r="P39" s="100"/>
    </row>
    <row r="40" spans="2:16" x14ac:dyDescent="0.3">
      <c r="B40" s="108">
        <v>34</v>
      </c>
      <c r="C40" s="104"/>
      <c r="D40" s="105"/>
      <c r="E40" s="105"/>
      <c r="F40" s="105"/>
      <c r="G40" s="105"/>
      <c r="H40" s="194"/>
      <c r="I40" s="195"/>
      <c r="J40" s="195"/>
      <c r="K40" s="97"/>
      <c r="L40" s="98"/>
      <c r="M40" s="99"/>
      <c r="N40" s="99"/>
      <c r="O40" s="99"/>
      <c r="P40" s="100"/>
    </row>
    <row r="41" spans="2:16" x14ac:dyDescent="0.3">
      <c r="B41" s="108">
        <v>35</v>
      </c>
      <c r="C41" s="104"/>
      <c r="D41" s="105"/>
      <c r="E41" s="105"/>
      <c r="F41" s="105"/>
      <c r="G41" s="105"/>
      <c r="H41" s="194"/>
      <c r="I41" s="195"/>
      <c r="J41" s="195"/>
      <c r="K41" s="97"/>
      <c r="L41" s="98"/>
      <c r="M41" s="99"/>
      <c r="N41" s="99"/>
      <c r="O41" s="99"/>
      <c r="P41" s="100"/>
    </row>
    <row r="42" spans="2:16" x14ac:dyDescent="0.3">
      <c r="B42" s="108">
        <v>36</v>
      </c>
      <c r="C42" s="104"/>
      <c r="D42" s="105"/>
      <c r="E42" s="105"/>
      <c r="F42" s="105"/>
      <c r="G42" s="105"/>
      <c r="H42" s="194"/>
      <c r="I42" s="195"/>
      <c r="J42" s="195"/>
      <c r="K42" s="97"/>
      <c r="L42" s="98"/>
      <c r="M42" s="98"/>
      <c r="N42" s="98"/>
      <c r="O42" s="98"/>
      <c r="P42" s="100"/>
    </row>
    <row r="43" spans="2:16" x14ac:dyDescent="0.3">
      <c r="B43" s="108">
        <v>37</v>
      </c>
      <c r="C43" s="104"/>
      <c r="D43" s="105"/>
      <c r="E43" s="105"/>
      <c r="F43" s="105"/>
      <c r="G43" s="105"/>
      <c r="H43" s="194"/>
      <c r="I43" s="195"/>
      <c r="J43" s="195"/>
      <c r="K43" s="97"/>
      <c r="L43" s="98"/>
      <c r="M43" s="99"/>
      <c r="N43" s="99"/>
      <c r="O43" s="99"/>
      <c r="P43" s="100"/>
    </row>
    <row r="44" spans="2:16" x14ac:dyDescent="0.3">
      <c r="B44" s="108">
        <v>38</v>
      </c>
      <c r="C44" s="104"/>
      <c r="D44" s="105"/>
      <c r="E44" s="105"/>
      <c r="F44" s="105"/>
      <c r="G44" s="105"/>
      <c r="H44" s="194"/>
      <c r="I44" s="195"/>
      <c r="J44" s="195"/>
      <c r="K44" s="97"/>
      <c r="L44" s="98"/>
      <c r="M44" s="99"/>
      <c r="N44" s="99"/>
      <c r="O44" s="99"/>
      <c r="P44" s="100"/>
    </row>
    <row r="45" spans="2:16" x14ac:dyDescent="0.3">
      <c r="B45" s="108">
        <v>39</v>
      </c>
      <c r="C45" s="104"/>
      <c r="D45" s="105"/>
      <c r="E45" s="105"/>
      <c r="F45" s="105"/>
      <c r="G45" s="105"/>
      <c r="H45" s="194"/>
      <c r="I45" s="195"/>
      <c r="J45" s="195"/>
      <c r="K45" s="97"/>
      <c r="L45" s="98"/>
      <c r="M45" s="98"/>
      <c r="N45" s="98"/>
      <c r="O45" s="98"/>
      <c r="P45" s="100"/>
    </row>
    <row r="46" spans="2:16" x14ac:dyDescent="0.3">
      <c r="B46" s="108">
        <v>40</v>
      </c>
      <c r="C46" s="104"/>
      <c r="D46" s="105"/>
      <c r="E46" s="105"/>
      <c r="F46" s="105"/>
      <c r="G46" s="105"/>
      <c r="H46" s="194"/>
      <c r="I46" s="195"/>
      <c r="J46" s="195"/>
      <c r="K46" s="97"/>
      <c r="L46" s="98"/>
      <c r="M46" s="99"/>
      <c r="N46" s="99"/>
      <c r="O46" s="99"/>
      <c r="P46" s="100"/>
    </row>
    <row r="47" spans="2:16" x14ac:dyDescent="0.3">
      <c r="B47" s="108">
        <v>41</v>
      </c>
      <c r="C47" s="104"/>
      <c r="D47" s="105"/>
      <c r="E47" s="105"/>
      <c r="F47" s="105"/>
      <c r="G47" s="105"/>
      <c r="H47" s="194"/>
      <c r="I47" s="195"/>
      <c r="J47" s="195"/>
      <c r="K47" s="97"/>
      <c r="L47" s="98"/>
      <c r="M47" s="99"/>
      <c r="N47" s="99"/>
      <c r="O47" s="99"/>
      <c r="P47" s="100"/>
    </row>
    <row r="48" spans="2:16" x14ac:dyDescent="0.3">
      <c r="B48" s="108">
        <v>42</v>
      </c>
      <c r="C48" s="104"/>
      <c r="D48" s="105"/>
      <c r="E48" s="105"/>
      <c r="F48" s="105"/>
      <c r="G48" s="105"/>
      <c r="H48" s="194"/>
      <c r="I48" s="195"/>
      <c r="J48" s="195"/>
      <c r="K48" s="97"/>
      <c r="L48" s="98"/>
      <c r="M48" s="98"/>
      <c r="N48" s="98"/>
      <c r="O48" s="98"/>
      <c r="P48" s="100"/>
    </row>
    <row r="49" spans="2:16" x14ac:dyDescent="0.3">
      <c r="B49" s="108">
        <v>43</v>
      </c>
      <c r="C49" s="104"/>
      <c r="D49" s="105"/>
      <c r="E49" s="105"/>
      <c r="F49" s="105"/>
      <c r="G49" s="105"/>
      <c r="H49" s="194"/>
      <c r="I49" s="195"/>
      <c r="J49" s="195"/>
      <c r="K49" s="97"/>
      <c r="L49" s="98"/>
      <c r="M49" s="99"/>
      <c r="N49" s="99"/>
      <c r="O49" s="99"/>
      <c r="P49" s="100"/>
    </row>
    <row r="50" spans="2:16" x14ac:dyDescent="0.3">
      <c r="B50" s="108">
        <v>44</v>
      </c>
      <c r="C50" s="104"/>
      <c r="D50" s="105"/>
      <c r="E50" s="105"/>
      <c r="F50" s="105"/>
      <c r="G50" s="105"/>
      <c r="H50" s="194"/>
      <c r="I50" s="195"/>
      <c r="J50" s="195"/>
      <c r="K50" s="97"/>
      <c r="L50" s="98"/>
      <c r="M50" s="99"/>
      <c r="N50" s="99"/>
      <c r="O50" s="99"/>
      <c r="P50" s="100"/>
    </row>
    <row r="51" spans="2:16" x14ac:dyDescent="0.3">
      <c r="B51" s="108">
        <v>45</v>
      </c>
      <c r="C51" s="104"/>
      <c r="D51" s="105"/>
      <c r="E51" s="105"/>
      <c r="F51" s="105"/>
      <c r="G51" s="105"/>
      <c r="H51" s="194"/>
      <c r="I51" s="195"/>
      <c r="J51" s="195"/>
      <c r="K51" s="97"/>
      <c r="L51" s="98"/>
      <c r="M51" s="98"/>
      <c r="N51" s="98"/>
      <c r="O51" s="98"/>
      <c r="P51" s="100"/>
    </row>
    <row r="52" spans="2:16" x14ac:dyDescent="0.3">
      <c r="B52" s="108">
        <v>46</v>
      </c>
      <c r="C52" s="104"/>
      <c r="D52" s="105"/>
      <c r="E52" s="105"/>
      <c r="F52" s="105"/>
      <c r="G52" s="105"/>
      <c r="H52" s="194"/>
      <c r="I52" s="195"/>
      <c r="J52" s="195"/>
      <c r="K52" s="97"/>
      <c r="L52" s="98"/>
      <c r="M52" s="99"/>
      <c r="N52" s="99"/>
      <c r="O52" s="99"/>
      <c r="P52" s="100"/>
    </row>
    <row r="53" spans="2:16" x14ac:dyDescent="0.3">
      <c r="B53" s="108">
        <v>47</v>
      </c>
      <c r="C53" s="104"/>
      <c r="D53" s="105"/>
      <c r="E53" s="105"/>
      <c r="F53" s="105"/>
      <c r="G53" s="105"/>
      <c r="H53" s="194"/>
      <c r="I53" s="195"/>
      <c r="J53" s="195"/>
      <c r="K53" s="97"/>
      <c r="L53" s="98"/>
      <c r="M53" s="99"/>
      <c r="N53" s="99"/>
      <c r="O53" s="99"/>
      <c r="P53" s="100"/>
    </row>
    <row r="54" spans="2:16" x14ac:dyDescent="0.3">
      <c r="B54" s="108">
        <v>48</v>
      </c>
      <c r="C54" s="104"/>
      <c r="D54" s="105"/>
      <c r="E54" s="105"/>
      <c r="F54" s="105"/>
      <c r="G54" s="105"/>
      <c r="H54" s="194"/>
      <c r="I54" s="195"/>
      <c r="J54" s="195"/>
      <c r="K54" s="97"/>
      <c r="L54" s="98"/>
      <c r="M54" s="98"/>
      <c r="N54" s="98"/>
      <c r="O54" s="98"/>
      <c r="P54" s="100"/>
    </row>
    <row r="55" spans="2:16" x14ac:dyDescent="0.3">
      <c r="B55" s="108">
        <v>49</v>
      </c>
      <c r="C55" s="104"/>
      <c r="D55" s="105"/>
      <c r="E55" s="105"/>
      <c r="F55" s="105"/>
      <c r="G55" s="105"/>
      <c r="H55" s="194"/>
      <c r="I55" s="195"/>
      <c r="J55" s="195"/>
      <c r="K55" s="97"/>
      <c r="L55" s="98"/>
      <c r="M55" s="99"/>
      <c r="N55" s="99"/>
      <c r="O55" s="99"/>
      <c r="P55" s="100"/>
    </row>
    <row r="56" spans="2:16" x14ac:dyDescent="0.3">
      <c r="B56" s="108">
        <v>50</v>
      </c>
      <c r="C56" s="104"/>
      <c r="D56" s="105"/>
      <c r="E56" s="105"/>
      <c r="F56" s="105"/>
      <c r="G56" s="105"/>
      <c r="H56" s="194"/>
      <c r="I56" s="195"/>
      <c r="J56" s="195"/>
      <c r="K56" s="97"/>
      <c r="L56" s="98"/>
      <c r="M56" s="99"/>
      <c r="N56" s="99"/>
      <c r="O56" s="99"/>
      <c r="P56" s="100"/>
    </row>
    <row r="57" spans="2:16" x14ac:dyDescent="0.3">
      <c r="B57" s="108">
        <v>51</v>
      </c>
      <c r="C57" s="104"/>
      <c r="D57" s="105"/>
      <c r="E57" s="105"/>
      <c r="F57" s="105"/>
      <c r="G57" s="105"/>
      <c r="H57" s="194"/>
      <c r="I57" s="195"/>
      <c r="J57" s="195"/>
      <c r="K57" s="97"/>
      <c r="L57" s="98"/>
      <c r="M57" s="98"/>
      <c r="N57" s="98"/>
      <c r="O57" s="98"/>
      <c r="P57" s="100"/>
    </row>
    <row r="58" spans="2:16" x14ac:dyDescent="0.3">
      <c r="B58" s="108">
        <v>52</v>
      </c>
      <c r="C58" s="104"/>
      <c r="D58" s="105"/>
      <c r="E58" s="105"/>
      <c r="F58" s="105"/>
      <c r="G58" s="105"/>
      <c r="H58" s="194"/>
      <c r="I58" s="195"/>
      <c r="J58" s="195"/>
      <c r="K58" s="97"/>
      <c r="L58" s="98"/>
      <c r="M58" s="99"/>
      <c r="N58" s="99"/>
      <c r="O58" s="99"/>
      <c r="P58" s="100"/>
    </row>
    <row r="59" spans="2:16" x14ac:dyDescent="0.3">
      <c r="B59" s="108">
        <v>53</v>
      </c>
      <c r="C59" s="104"/>
      <c r="D59" s="105"/>
      <c r="E59" s="105"/>
      <c r="F59" s="105"/>
      <c r="G59" s="105"/>
      <c r="H59" s="194"/>
      <c r="I59" s="195"/>
      <c r="J59" s="195"/>
      <c r="K59" s="97"/>
      <c r="L59" s="98"/>
      <c r="M59" s="99"/>
      <c r="N59" s="99"/>
      <c r="O59" s="99"/>
      <c r="P59" s="100"/>
    </row>
    <row r="60" spans="2:16" x14ac:dyDescent="0.3">
      <c r="B60" s="108">
        <v>54</v>
      </c>
      <c r="C60" s="104"/>
      <c r="D60" s="105"/>
      <c r="E60" s="105"/>
      <c r="F60" s="105"/>
      <c r="G60" s="105"/>
      <c r="H60" s="194"/>
      <c r="I60" s="195"/>
      <c r="J60" s="195"/>
      <c r="K60" s="97"/>
      <c r="L60" s="98"/>
      <c r="M60" s="98"/>
      <c r="N60" s="98"/>
      <c r="O60" s="98"/>
      <c r="P60" s="100"/>
    </row>
    <row r="61" spans="2:16" x14ac:dyDescent="0.3">
      <c r="B61" s="108">
        <v>55</v>
      </c>
      <c r="C61" s="104"/>
      <c r="D61" s="105"/>
      <c r="E61" s="105"/>
      <c r="F61" s="105"/>
      <c r="G61" s="105"/>
      <c r="H61" s="194"/>
      <c r="I61" s="195"/>
      <c r="J61" s="195"/>
      <c r="K61" s="97"/>
      <c r="L61" s="98"/>
      <c r="M61" s="99"/>
      <c r="N61" s="99"/>
      <c r="O61" s="99"/>
      <c r="P61" s="100"/>
    </row>
    <row r="62" spans="2:16" x14ac:dyDescent="0.3">
      <c r="B62" s="108">
        <v>56</v>
      </c>
      <c r="C62" s="104"/>
      <c r="D62" s="105"/>
      <c r="E62" s="105"/>
      <c r="F62" s="105"/>
      <c r="G62" s="105"/>
      <c r="H62" s="194"/>
      <c r="I62" s="195"/>
      <c r="J62" s="195"/>
      <c r="K62" s="97"/>
      <c r="L62" s="98"/>
      <c r="M62" s="99"/>
      <c r="N62" s="99"/>
      <c r="O62" s="99"/>
      <c r="P62" s="100"/>
    </row>
    <row r="63" spans="2:16" x14ac:dyDescent="0.3">
      <c r="B63" s="108">
        <v>57</v>
      </c>
      <c r="C63" s="104"/>
      <c r="D63" s="105"/>
      <c r="E63" s="105"/>
      <c r="F63" s="105"/>
      <c r="G63" s="105"/>
      <c r="H63" s="194"/>
      <c r="I63" s="195"/>
      <c r="J63" s="195"/>
      <c r="K63" s="97"/>
      <c r="L63" s="98"/>
      <c r="M63" s="98"/>
      <c r="N63" s="98"/>
      <c r="O63" s="98"/>
      <c r="P63" s="100"/>
    </row>
    <row r="64" spans="2:16" x14ac:dyDescent="0.3">
      <c r="B64" s="108">
        <v>58</v>
      </c>
      <c r="C64" s="104"/>
      <c r="D64" s="105"/>
      <c r="E64" s="105"/>
      <c r="F64" s="105"/>
      <c r="G64" s="105"/>
      <c r="H64" s="194"/>
      <c r="I64" s="195"/>
      <c r="J64" s="195"/>
      <c r="K64" s="97"/>
      <c r="L64" s="98"/>
      <c r="M64" s="99"/>
      <c r="N64" s="99"/>
      <c r="O64" s="99"/>
      <c r="P64" s="100"/>
    </row>
    <row r="65" spans="2:16" x14ac:dyDescent="0.3">
      <c r="B65" s="108">
        <v>59</v>
      </c>
      <c r="C65" s="104"/>
      <c r="D65" s="105"/>
      <c r="E65" s="105"/>
      <c r="F65" s="105"/>
      <c r="G65" s="105"/>
      <c r="H65" s="194"/>
      <c r="I65" s="195"/>
      <c r="J65" s="195"/>
      <c r="K65" s="97"/>
      <c r="L65" s="98"/>
      <c r="M65" s="99"/>
      <c r="N65" s="99"/>
      <c r="O65" s="99"/>
      <c r="P65" s="100"/>
    </row>
    <row r="66" spans="2:16" x14ac:dyDescent="0.3">
      <c r="B66" s="108">
        <v>60</v>
      </c>
      <c r="C66" s="104"/>
      <c r="D66" s="105"/>
      <c r="E66" s="105"/>
      <c r="F66" s="105"/>
      <c r="G66" s="105"/>
      <c r="H66" s="194"/>
      <c r="I66" s="195"/>
      <c r="J66" s="195"/>
      <c r="K66" s="97"/>
      <c r="L66" s="98"/>
      <c r="M66" s="98"/>
      <c r="N66" s="98"/>
      <c r="O66" s="98"/>
      <c r="P66" s="100"/>
    </row>
    <row r="67" spans="2:16" x14ac:dyDescent="0.3">
      <c r="B67" s="108">
        <v>61</v>
      </c>
      <c r="C67" s="104"/>
      <c r="D67" s="105"/>
      <c r="E67" s="105"/>
      <c r="F67" s="105"/>
      <c r="G67" s="105"/>
      <c r="H67" s="194"/>
      <c r="I67" s="195"/>
      <c r="J67" s="195"/>
      <c r="K67" s="97"/>
      <c r="L67" s="98"/>
      <c r="M67" s="99"/>
      <c r="N67" s="99"/>
      <c r="O67" s="99"/>
      <c r="P67" s="100"/>
    </row>
    <row r="68" spans="2:16" x14ac:dyDescent="0.3">
      <c r="B68" s="108">
        <v>62</v>
      </c>
      <c r="C68" s="104"/>
      <c r="D68" s="105"/>
      <c r="E68" s="105"/>
      <c r="F68" s="105"/>
      <c r="G68" s="105"/>
      <c r="H68" s="194"/>
      <c r="I68" s="195"/>
      <c r="J68" s="195"/>
      <c r="K68" s="97"/>
      <c r="L68" s="98"/>
      <c r="M68" s="99"/>
      <c r="N68" s="99"/>
      <c r="O68" s="99"/>
      <c r="P68" s="100"/>
    </row>
    <row r="69" spans="2:16" x14ac:dyDescent="0.3">
      <c r="B69" s="108">
        <v>63</v>
      </c>
      <c r="C69" s="104"/>
      <c r="D69" s="105"/>
      <c r="E69" s="105"/>
      <c r="F69" s="105"/>
      <c r="G69" s="105"/>
      <c r="H69" s="194"/>
      <c r="I69" s="195"/>
      <c r="J69" s="195"/>
      <c r="K69" s="97"/>
      <c r="L69" s="98"/>
      <c r="M69" s="98"/>
      <c r="N69" s="98"/>
      <c r="O69" s="98"/>
      <c r="P69" s="100"/>
    </row>
    <row r="70" spans="2:16" x14ac:dyDescent="0.3">
      <c r="B70" s="108">
        <v>64</v>
      </c>
      <c r="C70" s="104"/>
      <c r="D70" s="105"/>
      <c r="E70" s="105"/>
      <c r="F70" s="105"/>
      <c r="G70" s="105"/>
      <c r="H70" s="194"/>
      <c r="I70" s="195"/>
      <c r="J70" s="195"/>
      <c r="K70" s="97"/>
      <c r="L70" s="98"/>
      <c r="M70" s="99"/>
      <c r="N70" s="99"/>
      <c r="O70" s="99"/>
      <c r="P70" s="100"/>
    </row>
    <row r="71" spans="2:16" x14ac:dyDescent="0.3">
      <c r="B71" s="108">
        <v>65</v>
      </c>
      <c r="C71" s="104"/>
      <c r="D71" s="105"/>
      <c r="E71" s="105"/>
      <c r="F71" s="105"/>
      <c r="G71" s="105"/>
      <c r="H71" s="194"/>
      <c r="I71" s="195"/>
      <c r="J71" s="195"/>
      <c r="K71" s="97"/>
      <c r="L71" s="98"/>
      <c r="M71" s="99"/>
      <c r="N71" s="99"/>
      <c r="O71" s="99"/>
      <c r="P71" s="100"/>
    </row>
    <row r="72" spans="2:16" x14ac:dyDescent="0.3">
      <c r="B72" s="108">
        <v>66</v>
      </c>
      <c r="C72" s="104"/>
      <c r="D72" s="105"/>
      <c r="E72" s="105"/>
      <c r="F72" s="105"/>
      <c r="G72" s="105"/>
      <c r="H72" s="194"/>
      <c r="I72" s="195"/>
      <c r="J72" s="195"/>
      <c r="K72" s="97"/>
      <c r="L72" s="98"/>
      <c r="M72" s="98"/>
      <c r="N72" s="98"/>
      <c r="O72" s="98"/>
      <c r="P72" s="100"/>
    </row>
    <row r="73" spans="2:16" x14ac:dyDescent="0.3">
      <c r="B73" s="108">
        <v>67</v>
      </c>
      <c r="C73" s="104"/>
      <c r="D73" s="105"/>
      <c r="E73" s="105"/>
      <c r="F73" s="105"/>
      <c r="G73" s="105"/>
      <c r="H73" s="194"/>
      <c r="I73" s="195"/>
      <c r="J73" s="195"/>
      <c r="K73" s="97"/>
      <c r="L73" s="98"/>
      <c r="M73" s="99"/>
      <c r="N73" s="99"/>
      <c r="O73" s="99"/>
      <c r="P73" s="100"/>
    </row>
    <row r="74" spans="2:16" x14ac:dyDescent="0.3">
      <c r="B74" s="108">
        <v>68</v>
      </c>
      <c r="C74" s="104"/>
      <c r="D74" s="105"/>
      <c r="E74" s="105"/>
      <c r="F74" s="105"/>
      <c r="G74" s="105"/>
      <c r="H74" s="194"/>
      <c r="I74" s="195"/>
      <c r="J74" s="195"/>
      <c r="K74" s="97"/>
      <c r="L74" s="98"/>
      <c r="M74" s="99"/>
      <c r="N74" s="99"/>
      <c r="O74" s="99"/>
      <c r="P74" s="100"/>
    </row>
    <row r="75" spans="2:16" x14ac:dyDescent="0.3">
      <c r="B75" s="108">
        <v>69</v>
      </c>
      <c r="C75" s="104"/>
      <c r="D75" s="105"/>
      <c r="E75" s="105"/>
      <c r="F75" s="105"/>
      <c r="G75" s="105"/>
      <c r="H75" s="194"/>
      <c r="I75" s="195"/>
      <c r="J75" s="195"/>
      <c r="K75" s="97"/>
      <c r="L75" s="98"/>
      <c r="M75" s="98"/>
      <c r="N75" s="98"/>
      <c r="O75" s="98"/>
      <c r="P75" s="100"/>
    </row>
    <row r="76" spans="2:16" x14ac:dyDescent="0.3">
      <c r="B76" s="108">
        <v>70</v>
      </c>
      <c r="C76" s="104"/>
      <c r="D76" s="105"/>
      <c r="E76" s="105"/>
      <c r="F76" s="105"/>
      <c r="G76" s="105"/>
      <c r="H76" s="194"/>
      <c r="I76" s="195"/>
      <c r="J76" s="195"/>
      <c r="K76" s="97"/>
      <c r="L76" s="98"/>
      <c r="M76" s="99"/>
      <c r="N76" s="99"/>
      <c r="O76" s="99"/>
      <c r="P76" s="100"/>
    </row>
    <row r="77" spans="2:16" x14ac:dyDescent="0.3">
      <c r="B77" s="108">
        <v>71</v>
      </c>
      <c r="C77" s="104"/>
      <c r="D77" s="105"/>
      <c r="E77" s="105"/>
      <c r="F77" s="105"/>
      <c r="G77" s="105"/>
      <c r="H77" s="194"/>
      <c r="I77" s="195"/>
      <c r="J77" s="195"/>
      <c r="K77" s="97"/>
      <c r="L77" s="98"/>
      <c r="M77" s="99"/>
      <c r="N77" s="99"/>
      <c r="O77" s="99"/>
      <c r="P77" s="100"/>
    </row>
    <row r="78" spans="2:16" x14ac:dyDescent="0.3">
      <c r="B78" s="108">
        <v>72</v>
      </c>
      <c r="C78" s="104"/>
      <c r="D78" s="105"/>
      <c r="E78" s="105"/>
      <c r="F78" s="105"/>
      <c r="G78" s="105"/>
      <c r="H78" s="194"/>
      <c r="I78" s="195"/>
      <c r="J78" s="195"/>
      <c r="K78" s="97"/>
      <c r="L78" s="98"/>
      <c r="M78" s="98"/>
      <c r="N78" s="98"/>
      <c r="O78" s="98"/>
      <c r="P78" s="100"/>
    </row>
    <row r="79" spans="2:16" x14ac:dyDescent="0.3">
      <c r="B79" s="108">
        <v>73</v>
      </c>
      <c r="C79" s="104"/>
      <c r="D79" s="105"/>
      <c r="E79" s="105"/>
      <c r="F79" s="105"/>
      <c r="G79" s="105"/>
      <c r="H79" s="194"/>
      <c r="I79" s="195"/>
      <c r="J79" s="195"/>
      <c r="K79" s="97"/>
      <c r="L79" s="98"/>
      <c r="M79" s="99"/>
      <c r="N79" s="99"/>
      <c r="O79" s="99"/>
      <c r="P79" s="100"/>
    </row>
    <row r="80" spans="2:16" x14ac:dyDescent="0.3">
      <c r="B80" s="108">
        <v>74</v>
      </c>
      <c r="C80" s="104"/>
      <c r="D80" s="105"/>
      <c r="E80" s="105"/>
      <c r="F80" s="105"/>
      <c r="G80" s="105"/>
      <c r="H80" s="194"/>
      <c r="I80" s="195"/>
      <c r="J80" s="195"/>
      <c r="K80" s="97"/>
      <c r="L80" s="98"/>
      <c r="M80" s="99"/>
      <c r="N80" s="99"/>
      <c r="O80" s="99"/>
      <c r="P80" s="100"/>
    </row>
    <row r="81" spans="2:16" x14ac:dyDescent="0.3">
      <c r="B81" s="108">
        <v>75</v>
      </c>
      <c r="C81" s="104"/>
      <c r="D81" s="105"/>
      <c r="E81" s="105"/>
      <c r="F81" s="105"/>
      <c r="G81" s="105"/>
      <c r="H81" s="194"/>
      <c r="I81" s="195"/>
      <c r="J81" s="195"/>
      <c r="K81" s="97"/>
      <c r="L81" s="98"/>
      <c r="M81" s="98"/>
      <c r="N81" s="98"/>
      <c r="O81" s="98"/>
      <c r="P81" s="100"/>
    </row>
    <row r="82" spans="2:16" x14ac:dyDescent="0.3">
      <c r="B82" s="108">
        <v>76</v>
      </c>
      <c r="C82" s="104"/>
      <c r="D82" s="105"/>
      <c r="E82" s="105"/>
      <c r="F82" s="105"/>
      <c r="G82" s="105"/>
      <c r="H82" s="194"/>
      <c r="I82" s="195"/>
      <c r="J82" s="195"/>
      <c r="K82" s="97"/>
      <c r="L82" s="98"/>
      <c r="M82" s="99"/>
      <c r="N82" s="99"/>
      <c r="O82" s="99"/>
      <c r="P82" s="100"/>
    </row>
    <row r="83" spans="2:16" x14ac:dyDescent="0.3">
      <c r="B83" s="108">
        <v>77</v>
      </c>
      <c r="C83" s="104"/>
      <c r="D83" s="105"/>
      <c r="E83" s="105"/>
      <c r="F83" s="105"/>
      <c r="G83" s="105"/>
      <c r="H83" s="194"/>
      <c r="I83" s="195"/>
      <c r="J83" s="195"/>
      <c r="K83" s="97"/>
      <c r="L83" s="98"/>
      <c r="M83" s="99"/>
      <c r="N83" s="99"/>
      <c r="O83" s="99"/>
      <c r="P83" s="100"/>
    </row>
    <row r="84" spans="2:16" x14ac:dyDescent="0.3">
      <c r="B84" s="108">
        <v>78</v>
      </c>
      <c r="C84" s="104"/>
      <c r="D84" s="105"/>
      <c r="E84" s="105"/>
      <c r="F84" s="105"/>
      <c r="G84" s="105"/>
      <c r="H84" s="194"/>
      <c r="I84" s="195"/>
      <c r="J84" s="195"/>
      <c r="K84" s="97"/>
      <c r="L84" s="98"/>
      <c r="M84" s="98"/>
      <c r="N84" s="98"/>
      <c r="O84" s="98"/>
      <c r="P84" s="100"/>
    </row>
    <row r="85" spans="2:16" x14ac:dyDescent="0.3">
      <c r="B85" s="108">
        <v>79</v>
      </c>
      <c r="C85" s="104"/>
      <c r="D85" s="105"/>
      <c r="E85" s="105"/>
      <c r="F85" s="105"/>
      <c r="G85" s="105"/>
      <c r="H85" s="194"/>
      <c r="I85" s="195"/>
      <c r="J85" s="195"/>
      <c r="K85" s="97"/>
      <c r="L85" s="98"/>
      <c r="M85" s="99"/>
      <c r="N85" s="99"/>
      <c r="O85" s="99"/>
      <c r="P85" s="100"/>
    </row>
    <row r="86" spans="2:16" x14ac:dyDescent="0.3">
      <c r="B86" s="108">
        <v>80</v>
      </c>
      <c r="C86" s="104"/>
      <c r="D86" s="105"/>
      <c r="E86" s="105"/>
      <c r="F86" s="105"/>
      <c r="G86" s="105"/>
      <c r="H86" s="194"/>
      <c r="I86" s="195"/>
      <c r="J86" s="195"/>
      <c r="K86" s="97"/>
      <c r="L86" s="98"/>
      <c r="M86" s="99"/>
      <c r="N86" s="99"/>
      <c r="O86" s="99"/>
      <c r="P86" s="100"/>
    </row>
    <row r="87" spans="2:16" x14ac:dyDescent="0.3">
      <c r="B87" s="108">
        <v>81</v>
      </c>
      <c r="C87" s="104"/>
      <c r="D87" s="105"/>
      <c r="E87" s="105"/>
      <c r="F87" s="105"/>
      <c r="G87" s="105"/>
      <c r="H87" s="194"/>
      <c r="I87" s="195"/>
      <c r="J87" s="195"/>
      <c r="K87" s="97"/>
      <c r="L87" s="98"/>
      <c r="M87" s="98"/>
      <c r="N87" s="98"/>
      <c r="O87" s="98"/>
      <c r="P87" s="100"/>
    </row>
    <row r="88" spans="2:16" x14ac:dyDescent="0.3">
      <c r="B88" s="108">
        <v>82</v>
      </c>
      <c r="C88" s="104"/>
      <c r="D88" s="105"/>
      <c r="E88" s="105"/>
      <c r="F88" s="105"/>
      <c r="G88" s="105"/>
      <c r="H88" s="194"/>
      <c r="I88" s="195"/>
      <c r="J88" s="195"/>
      <c r="K88" s="97"/>
      <c r="L88" s="98"/>
      <c r="M88" s="99"/>
      <c r="N88" s="99"/>
      <c r="O88" s="99"/>
      <c r="P88" s="100"/>
    </row>
    <row r="89" spans="2:16" x14ac:dyDescent="0.3">
      <c r="B89" s="108">
        <v>83</v>
      </c>
      <c r="C89" s="104"/>
      <c r="D89" s="105"/>
      <c r="E89" s="105"/>
      <c r="F89" s="105"/>
      <c r="G89" s="105"/>
      <c r="H89" s="194"/>
      <c r="I89" s="195"/>
      <c r="J89" s="195"/>
      <c r="K89" s="97"/>
      <c r="L89" s="98"/>
      <c r="M89" s="99"/>
      <c r="N89" s="99"/>
      <c r="O89" s="99"/>
      <c r="P89" s="100"/>
    </row>
    <row r="90" spans="2:16" x14ac:dyDescent="0.3">
      <c r="B90" s="108">
        <v>84</v>
      </c>
      <c r="C90" s="104"/>
      <c r="D90" s="105"/>
      <c r="E90" s="105"/>
      <c r="F90" s="105"/>
      <c r="G90" s="105"/>
      <c r="H90" s="194"/>
      <c r="I90" s="195"/>
      <c r="J90" s="195"/>
      <c r="K90" s="97"/>
      <c r="L90" s="98"/>
      <c r="M90" s="98"/>
      <c r="N90" s="98"/>
      <c r="O90" s="98"/>
      <c r="P90" s="100"/>
    </row>
    <row r="91" spans="2:16" x14ac:dyDescent="0.3">
      <c r="B91" s="108">
        <v>85</v>
      </c>
      <c r="C91" s="104"/>
      <c r="D91" s="105"/>
      <c r="E91" s="105"/>
      <c r="F91" s="105"/>
      <c r="G91" s="105"/>
      <c r="H91" s="194"/>
      <c r="I91" s="195"/>
      <c r="J91" s="195"/>
      <c r="K91" s="97"/>
      <c r="L91" s="98"/>
      <c r="M91" s="99"/>
      <c r="N91" s="99"/>
      <c r="O91" s="99"/>
      <c r="P91" s="100"/>
    </row>
    <row r="92" spans="2:16" x14ac:dyDescent="0.3">
      <c r="B92" s="108">
        <v>86</v>
      </c>
      <c r="C92" s="104"/>
      <c r="D92" s="105"/>
      <c r="E92" s="105"/>
      <c r="F92" s="105"/>
      <c r="G92" s="105"/>
      <c r="H92" s="194"/>
      <c r="I92" s="195"/>
      <c r="J92" s="195"/>
      <c r="K92" s="97"/>
      <c r="L92" s="98"/>
      <c r="M92" s="99"/>
      <c r="N92" s="99"/>
      <c r="O92" s="99"/>
      <c r="P92" s="100"/>
    </row>
    <row r="93" spans="2:16" x14ac:dyDescent="0.3">
      <c r="B93" s="108">
        <v>87</v>
      </c>
      <c r="C93" s="104"/>
      <c r="D93" s="105"/>
      <c r="E93" s="105"/>
      <c r="F93" s="105"/>
      <c r="G93" s="105"/>
      <c r="H93" s="194"/>
      <c r="I93" s="195"/>
      <c r="J93" s="195"/>
      <c r="K93" s="97"/>
      <c r="L93" s="98"/>
      <c r="M93" s="98"/>
      <c r="N93" s="98"/>
      <c r="O93" s="98"/>
      <c r="P93" s="100"/>
    </row>
    <row r="94" spans="2:16" x14ac:dyDescent="0.3">
      <c r="B94" s="108">
        <v>88</v>
      </c>
      <c r="C94" s="104"/>
      <c r="D94" s="105"/>
      <c r="E94" s="105"/>
      <c r="F94" s="105"/>
      <c r="G94" s="105"/>
      <c r="H94" s="194"/>
      <c r="I94" s="195"/>
      <c r="J94" s="195"/>
      <c r="K94" s="97"/>
      <c r="L94" s="98"/>
      <c r="M94" s="99"/>
      <c r="N94" s="99"/>
      <c r="O94" s="99"/>
      <c r="P94" s="100"/>
    </row>
    <row r="95" spans="2:16" x14ac:dyDescent="0.3">
      <c r="B95" s="108">
        <v>89</v>
      </c>
      <c r="C95" s="104"/>
      <c r="D95" s="105"/>
      <c r="E95" s="105"/>
      <c r="F95" s="105"/>
      <c r="G95" s="105"/>
      <c r="H95" s="194"/>
      <c r="I95" s="195"/>
      <c r="J95" s="195"/>
      <c r="K95" s="97"/>
      <c r="L95" s="98"/>
      <c r="M95" s="99"/>
      <c r="N95" s="99"/>
      <c r="O95" s="99"/>
      <c r="P95" s="100"/>
    </row>
    <row r="96" spans="2:16" x14ac:dyDescent="0.3">
      <c r="B96" s="108">
        <v>90</v>
      </c>
      <c r="C96" s="104"/>
      <c r="D96" s="105"/>
      <c r="E96" s="105"/>
      <c r="F96" s="105"/>
      <c r="G96" s="105"/>
      <c r="H96" s="194"/>
      <c r="I96" s="195"/>
      <c r="J96" s="195"/>
      <c r="K96" s="97"/>
      <c r="L96" s="98"/>
      <c r="M96" s="98"/>
      <c r="N96" s="98"/>
      <c r="O96" s="98"/>
      <c r="P96" s="100"/>
    </row>
    <row r="97" spans="2:16" x14ac:dyDescent="0.3">
      <c r="B97" s="108">
        <v>91</v>
      </c>
      <c r="C97" s="104"/>
      <c r="D97" s="105"/>
      <c r="E97" s="105"/>
      <c r="F97" s="105"/>
      <c r="G97" s="105"/>
      <c r="H97" s="194"/>
      <c r="I97" s="195"/>
      <c r="J97" s="195"/>
      <c r="K97" s="97"/>
      <c r="L97" s="98"/>
      <c r="M97" s="99"/>
      <c r="N97" s="99"/>
      <c r="O97" s="99"/>
      <c r="P97" s="100"/>
    </row>
    <row r="98" spans="2:16" x14ac:dyDescent="0.3">
      <c r="B98" s="108">
        <v>92</v>
      </c>
      <c r="C98" s="104"/>
      <c r="D98" s="105"/>
      <c r="E98" s="105"/>
      <c r="F98" s="105"/>
      <c r="G98" s="105"/>
      <c r="H98" s="194"/>
      <c r="I98" s="195"/>
      <c r="J98" s="195"/>
      <c r="K98" s="97"/>
      <c r="L98" s="98"/>
      <c r="M98" s="99"/>
      <c r="N98" s="99"/>
      <c r="O98" s="99"/>
      <c r="P98" s="100"/>
    </row>
    <row r="99" spans="2:16" x14ac:dyDescent="0.3">
      <c r="B99" s="108">
        <v>93</v>
      </c>
      <c r="C99" s="104"/>
      <c r="D99" s="105"/>
      <c r="E99" s="105"/>
      <c r="F99" s="105"/>
      <c r="G99" s="105"/>
      <c r="H99" s="194"/>
      <c r="I99" s="195"/>
      <c r="J99" s="195"/>
      <c r="K99" s="97"/>
      <c r="L99" s="98"/>
      <c r="M99" s="98"/>
      <c r="N99" s="98"/>
      <c r="O99" s="98"/>
      <c r="P99" s="100"/>
    </row>
    <row r="100" spans="2:16" x14ac:dyDescent="0.3">
      <c r="B100" s="108">
        <v>94</v>
      </c>
      <c r="C100" s="104"/>
      <c r="D100" s="105"/>
      <c r="E100" s="105"/>
      <c r="F100" s="105"/>
      <c r="G100" s="105"/>
      <c r="H100" s="194"/>
      <c r="I100" s="195"/>
      <c r="J100" s="195"/>
      <c r="K100" s="97"/>
      <c r="L100" s="98"/>
      <c r="M100" s="99"/>
      <c r="N100" s="99"/>
      <c r="O100" s="99"/>
      <c r="P100" s="100"/>
    </row>
    <row r="101" spans="2:16" x14ac:dyDescent="0.3">
      <c r="B101" s="108">
        <v>95</v>
      </c>
      <c r="C101" s="104"/>
      <c r="D101" s="105"/>
      <c r="E101" s="105"/>
      <c r="F101" s="105"/>
      <c r="G101" s="105"/>
      <c r="H101" s="194"/>
      <c r="I101" s="195"/>
      <c r="J101" s="195"/>
      <c r="K101" s="97"/>
      <c r="L101" s="98"/>
      <c r="M101" s="99"/>
      <c r="N101" s="99"/>
      <c r="O101" s="99"/>
      <c r="P101" s="100"/>
    </row>
    <row r="102" spans="2:16" x14ac:dyDescent="0.3">
      <c r="B102" s="108">
        <v>96</v>
      </c>
      <c r="C102" s="104"/>
      <c r="D102" s="105"/>
      <c r="E102" s="105"/>
      <c r="F102" s="105"/>
      <c r="G102" s="105"/>
      <c r="H102" s="194"/>
      <c r="I102" s="195"/>
      <c r="J102" s="195"/>
      <c r="K102" s="97"/>
      <c r="L102" s="98"/>
      <c r="M102" s="98"/>
      <c r="N102" s="98"/>
      <c r="O102" s="98"/>
      <c r="P102" s="100"/>
    </row>
    <row r="103" spans="2:16" x14ac:dyDescent="0.3">
      <c r="B103" s="108">
        <v>97</v>
      </c>
      <c r="C103" s="104"/>
      <c r="D103" s="105"/>
      <c r="E103" s="105"/>
      <c r="F103" s="105"/>
      <c r="G103" s="105"/>
      <c r="H103" s="194"/>
      <c r="I103" s="195"/>
      <c r="J103" s="195"/>
      <c r="K103" s="97"/>
      <c r="L103" s="98"/>
      <c r="M103" s="99"/>
      <c r="N103" s="99"/>
      <c r="O103" s="99"/>
      <c r="P103" s="100"/>
    </row>
    <row r="104" spans="2:16" x14ac:dyDescent="0.3">
      <c r="B104" s="108">
        <v>98</v>
      </c>
      <c r="C104" s="104"/>
      <c r="D104" s="105"/>
      <c r="E104" s="105"/>
      <c r="F104" s="105"/>
      <c r="G104" s="105"/>
      <c r="H104" s="194"/>
      <c r="I104" s="195"/>
      <c r="J104" s="195"/>
      <c r="K104" s="97"/>
      <c r="L104" s="98"/>
      <c r="M104" s="99"/>
      <c r="N104" s="99"/>
      <c r="O104" s="99"/>
      <c r="P104" s="100"/>
    </row>
    <row r="105" spans="2:16" x14ac:dyDescent="0.3">
      <c r="B105" s="108">
        <v>99</v>
      </c>
      <c r="C105" s="104"/>
      <c r="D105" s="105"/>
      <c r="E105" s="105"/>
      <c r="F105" s="105"/>
      <c r="G105" s="105"/>
      <c r="H105" s="194"/>
      <c r="I105" s="195"/>
      <c r="J105" s="195"/>
      <c r="K105" s="97"/>
      <c r="L105" s="98"/>
      <c r="M105" s="98"/>
      <c r="N105" s="98"/>
      <c r="O105" s="98"/>
      <c r="P105" s="100"/>
    </row>
    <row r="106" spans="2:16" x14ac:dyDescent="0.3">
      <c r="B106" s="108">
        <v>100</v>
      </c>
      <c r="C106" s="104"/>
      <c r="D106" s="105"/>
      <c r="E106" s="105"/>
      <c r="F106" s="105"/>
      <c r="G106" s="105"/>
      <c r="H106" s="194"/>
      <c r="I106" s="195"/>
      <c r="J106" s="195"/>
      <c r="K106" s="97"/>
      <c r="L106" s="98"/>
      <c r="M106" s="99"/>
      <c r="N106" s="99"/>
      <c r="O106" s="99"/>
      <c r="P106" s="100"/>
    </row>
    <row r="107" spans="2:16" x14ac:dyDescent="0.3">
      <c r="B107" s="108">
        <v>101</v>
      </c>
      <c r="C107" s="104"/>
      <c r="D107" s="105"/>
      <c r="E107" s="105"/>
      <c r="F107" s="105"/>
      <c r="G107" s="105"/>
      <c r="H107" s="194"/>
      <c r="I107" s="195"/>
      <c r="J107" s="195"/>
      <c r="K107" s="97"/>
      <c r="L107" s="98"/>
      <c r="M107" s="99"/>
      <c r="N107" s="99"/>
      <c r="O107" s="99"/>
      <c r="P107" s="100"/>
    </row>
    <row r="108" spans="2:16" x14ac:dyDescent="0.3">
      <c r="B108" s="108">
        <v>102</v>
      </c>
      <c r="C108" s="104"/>
      <c r="D108" s="105"/>
      <c r="E108" s="105"/>
      <c r="F108" s="105"/>
      <c r="G108" s="105"/>
      <c r="H108" s="194"/>
      <c r="I108" s="195"/>
      <c r="J108" s="195"/>
      <c r="K108" s="97"/>
      <c r="L108" s="98"/>
      <c r="M108" s="98"/>
      <c r="N108" s="98"/>
      <c r="O108" s="98"/>
      <c r="P108" s="100"/>
    </row>
    <row r="109" spans="2:16" x14ac:dyDescent="0.3">
      <c r="B109" s="108">
        <v>103</v>
      </c>
      <c r="C109" s="104"/>
      <c r="D109" s="105"/>
      <c r="E109" s="105"/>
      <c r="F109" s="105"/>
      <c r="G109" s="105"/>
      <c r="H109" s="194"/>
      <c r="I109" s="195"/>
      <c r="J109" s="195"/>
      <c r="K109" s="97"/>
      <c r="L109" s="98"/>
      <c r="M109" s="99"/>
      <c r="N109" s="99"/>
      <c r="O109" s="99"/>
      <c r="P109" s="100"/>
    </row>
    <row r="110" spans="2:16" x14ac:dyDescent="0.3">
      <c r="B110" s="108">
        <v>104</v>
      </c>
      <c r="C110" s="104"/>
      <c r="D110" s="105"/>
      <c r="E110" s="105"/>
      <c r="F110" s="105"/>
      <c r="G110" s="105"/>
      <c r="H110" s="194"/>
      <c r="I110" s="195"/>
      <c r="J110" s="195"/>
      <c r="K110" s="97"/>
      <c r="L110" s="98"/>
      <c r="M110" s="99"/>
      <c r="N110" s="99"/>
      <c r="O110" s="99"/>
      <c r="P110" s="100"/>
    </row>
    <row r="111" spans="2:16" x14ac:dyDescent="0.3">
      <c r="B111" s="108">
        <v>105</v>
      </c>
      <c r="C111" s="104"/>
      <c r="D111" s="105"/>
      <c r="E111" s="105"/>
      <c r="F111" s="105"/>
      <c r="G111" s="105"/>
      <c r="H111" s="194"/>
      <c r="I111" s="195"/>
      <c r="J111" s="195"/>
      <c r="K111" s="97"/>
      <c r="L111" s="98"/>
      <c r="M111" s="98"/>
      <c r="N111" s="98"/>
      <c r="O111" s="98"/>
      <c r="P111" s="100"/>
    </row>
    <row r="112" spans="2:16" x14ac:dyDescent="0.3">
      <c r="B112" s="108">
        <v>106</v>
      </c>
      <c r="C112" s="104"/>
      <c r="D112" s="105"/>
      <c r="E112" s="105"/>
      <c r="F112" s="105"/>
      <c r="G112" s="105"/>
      <c r="H112" s="194"/>
      <c r="I112" s="195"/>
      <c r="J112" s="195"/>
      <c r="K112" s="97"/>
      <c r="L112" s="98"/>
      <c r="M112" s="99"/>
      <c r="N112" s="99"/>
      <c r="O112" s="99"/>
      <c r="P112" s="100"/>
    </row>
    <row r="113" spans="2:16" x14ac:dyDescent="0.3">
      <c r="B113" s="108">
        <v>107</v>
      </c>
      <c r="C113" s="104"/>
      <c r="D113" s="105"/>
      <c r="E113" s="105"/>
      <c r="F113" s="105"/>
      <c r="G113" s="105"/>
      <c r="H113" s="194"/>
      <c r="I113" s="195"/>
      <c r="J113" s="195"/>
      <c r="K113" s="97"/>
      <c r="L113" s="98"/>
      <c r="M113" s="99"/>
      <c r="N113" s="99"/>
      <c r="O113" s="99"/>
      <c r="P113" s="100"/>
    </row>
    <row r="114" spans="2:16" x14ac:dyDescent="0.3">
      <c r="B114" s="108">
        <v>108</v>
      </c>
      <c r="C114" s="104"/>
      <c r="D114" s="105"/>
      <c r="E114" s="105"/>
      <c r="F114" s="105"/>
      <c r="G114" s="105"/>
      <c r="H114" s="194"/>
      <c r="I114" s="195"/>
      <c r="J114" s="195"/>
      <c r="K114" s="97"/>
      <c r="L114" s="98"/>
      <c r="M114" s="98"/>
      <c r="N114" s="98"/>
      <c r="O114" s="98"/>
      <c r="P114" s="100"/>
    </row>
    <row r="115" spans="2:16" x14ac:dyDescent="0.3">
      <c r="B115" s="108">
        <v>109</v>
      </c>
      <c r="C115" s="104"/>
      <c r="D115" s="105"/>
      <c r="E115" s="105"/>
      <c r="F115" s="105"/>
      <c r="G115" s="105"/>
      <c r="H115" s="194"/>
      <c r="I115" s="195"/>
      <c r="J115" s="195"/>
      <c r="K115" s="97"/>
      <c r="L115" s="98"/>
      <c r="M115" s="99"/>
      <c r="N115" s="99"/>
      <c r="O115" s="99"/>
      <c r="P115" s="100"/>
    </row>
    <row r="116" spans="2:16" x14ac:dyDescent="0.3">
      <c r="B116" s="108">
        <v>110</v>
      </c>
      <c r="C116" s="104"/>
      <c r="D116" s="105"/>
      <c r="E116" s="105"/>
      <c r="F116" s="105"/>
      <c r="G116" s="105"/>
      <c r="H116" s="194"/>
      <c r="I116" s="195"/>
      <c r="J116" s="195"/>
      <c r="K116" s="97"/>
      <c r="L116" s="98"/>
      <c r="M116" s="99"/>
      <c r="N116" s="99"/>
      <c r="O116" s="99"/>
      <c r="P116" s="100"/>
    </row>
    <row r="117" spans="2:16" x14ac:dyDescent="0.3">
      <c r="B117" s="108">
        <v>111</v>
      </c>
      <c r="C117" s="104"/>
      <c r="D117" s="105"/>
      <c r="E117" s="105"/>
      <c r="F117" s="105"/>
      <c r="G117" s="105"/>
      <c r="H117" s="194"/>
      <c r="I117" s="195"/>
      <c r="J117" s="195"/>
      <c r="K117" s="97"/>
      <c r="L117" s="98"/>
      <c r="M117" s="98"/>
      <c r="N117" s="98"/>
      <c r="O117" s="98"/>
      <c r="P117" s="100"/>
    </row>
    <row r="118" spans="2:16" x14ac:dyDescent="0.3">
      <c r="B118" s="108">
        <v>112</v>
      </c>
      <c r="C118" s="104"/>
      <c r="D118" s="105"/>
      <c r="E118" s="105"/>
      <c r="F118" s="105"/>
      <c r="G118" s="105"/>
      <c r="H118" s="194"/>
      <c r="I118" s="195"/>
      <c r="J118" s="195"/>
      <c r="K118" s="97"/>
      <c r="L118" s="98"/>
      <c r="M118" s="99"/>
      <c r="N118" s="99"/>
      <c r="O118" s="99"/>
      <c r="P118" s="100"/>
    </row>
    <row r="119" spans="2:16" x14ac:dyDescent="0.3">
      <c r="B119" s="108">
        <v>113</v>
      </c>
      <c r="C119" s="104"/>
      <c r="D119" s="105"/>
      <c r="E119" s="105"/>
      <c r="F119" s="105"/>
      <c r="G119" s="105"/>
      <c r="H119" s="194"/>
      <c r="I119" s="195"/>
      <c r="J119" s="195"/>
      <c r="K119" s="97"/>
      <c r="L119" s="98"/>
      <c r="M119" s="99"/>
      <c r="N119" s="99"/>
      <c r="O119" s="99"/>
      <c r="P119" s="100"/>
    </row>
    <row r="120" spans="2:16" x14ac:dyDescent="0.3">
      <c r="B120" s="108">
        <v>114</v>
      </c>
      <c r="C120" s="104"/>
      <c r="D120" s="105"/>
      <c r="E120" s="105"/>
      <c r="F120" s="105"/>
      <c r="G120" s="105"/>
      <c r="H120" s="194"/>
      <c r="I120" s="195"/>
      <c r="J120" s="195"/>
      <c r="K120" s="97"/>
      <c r="L120" s="98"/>
      <c r="M120" s="98"/>
      <c r="N120" s="98"/>
      <c r="O120" s="98"/>
      <c r="P120" s="100"/>
    </row>
    <row r="121" spans="2:16" x14ac:dyDescent="0.3">
      <c r="B121" s="108">
        <v>115</v>
      </c>
      <c r="C121" s="104"/>
      <c r="D121" s="105"/>
      <c r="E121" s="105"/>
      <c r="F121" s="105"/>
      <c r="G121" s="105"/>
      <c r="H121" s="194"/>
      <c r="I121" s="195"/>
      <c r="J121" s="195"/>
      <c r="K121" s="97"/>
      <c r="L121" s="98"/>
      <c r="M121" s="99"/>
      <c r="N121" s="99"/>
      <c r="O121" s="99"/>
      <c r="P121" s="100"/>
    </row>
    <row r="122" spans="2:16" x14ac:dyDescent="0.3">
      <c r="B122" s="108">
        <v>116</v>
      </c>
      <c r="C122" s="104"/>
      <c r="D122" s="105"/>
      <c r="E122" s="105"/>
      <c r="F122" s="105"/>
      <c r="G122" s="105"/>
      <c r="H122" s="194"/>
      <c r="I122" s="195"/>
      <c r="J122" s="195"/>
      <c r="K122" s="97"/>
      <c r="L122" s="98"/>
      <c r="M122" s="99"/>
      <c r="N122" s="99"/>
      <c r="O122" s="99"/>
      <c r="P122" s="100"/>
    </row>
    <row r="123" spans="2:16" x14ac:dyDescent="0.3">
      <c r="B123" s="108">
        <v>117</v>
      </c>
      <c r="C123" s="104"/>
      <c r="D123" s="105"/>
      <c r="E123" s="105"/>
      <c r="F123" s="105"/>
      <c r="G123" s="105"/>
      <c r="H123" s="194"/>
      <c r="I123" s="195"/>
      <c r="J123" s="195"/>
      <c r="K123" s="97"/>
      <c r="L123" s="98"/>
      <c r="M123" s="98"/>
      <c r="N123" s="98"/>
      <c r="O123" s="98"/>
      <c r="P123" s="100"/>
    </row>
    <row r="124" spans="2:16" x14ac:dyDescent="0.3">
      <c r="B124" s="108">
        <v>118</v>
      </c>
      <c r="C124" s="104"/>
      <c r="D124" s="105"/>
      <c r="E124" s="105"/>
      <c r="F124" s="105"/>
      <c r="G124" s="105"/>
      <c r="H124" s="194"/>
      <c r="I124" s="195"/>
      <c r="J124" s="195"/>
      <c r="K124" s="97"/>
      <c r="L124" s="98"/>
      <c r="M124" s="99"/>
      <c r="N124" s="99"/>
      <c r="O124" s="99"/>
      <c r="P124" s="100"/>
    </row>
    <row r="125" spans="2:16" x14ac:dyDescent="0.3">
      <c r="B125" s="108">
        <v>119</v>
      </c>
      <c r="C125" s="104"/>
      <c r="D125" s="105"/>
      <c r="E125" s="105"/>
      <c r="F125" s="105"/>
      <c r="G125" s="105"/>
      <c r="H125" s="194"/>
      <c r="I125" s="195"/>
      <c r="J125" s="195"/>
      <c r="K125" s="97"/>
      <c r="L125" s="98"/>
      <c r="M125" s="99"/>
      <c r="N125" s="99"/>
      <c r="O125" s="99"/>
      <c r="P125" s="100"/>
    </row>
    <row r="126" spans="2:16" x14ac:dyDescent="0.3">
      <c r="B126" s="108">
        <v>120</v>
      </c>
      <c r="C126" s="104"/>
      <c r="D126" s="105"/>
      <c r="E126" s="105"/>
      <c r="F126" s="105"/>
      <c r="G126" s="105"/>
      <c r="H126" s="194"/>
      <c r="I126" s="195"/>
      <c r="J126" s="195"/>
      <c r="K126" s="97"/>
      <c r="L126" s="98"/>
      <c r="M126" s="98"/>
      <c r="N126" s="98"/>
      <c r="O126" s="98"/>
      <c r="P126" s="100"/>
    </row>
    <row r="127" spans="2:16" x14ac:dyDescent="0.3">
      <c r="B127" s="108">
        <v>121</v>
      </c>
      <c r="C127" s="104"/>
      <c r="D127" s="105"/>
      <c r="E127" s="105"/>
      <c r="F127" s="105"/>
      <c r="G127" s="105"/>
      <c r="H127" s="194"/>
      <c r="I127" s="195"/>
      <c r="J127" s="195"/>
      <c r="K127" s="97"/>
      <c r="L127" s="98"/>
      <c r="M127" s="99"/>
      <c r="N127" s="99"/>
      <c r="O127" s="99"/>
      <c r="P127" s="100"/>
    </row>
    <row r="128" spans="2:16" x14ac:dyDescent="0.3">
      <c r="B128" s="108">
        <v>122</v>
      </c>
      <c r="C128" s="104"/>
      <c r="D128" s="105"/>
      <c r="E128" s="105"/>
      <c r="F128" s="105"/>
      <c r="G128" s="105"/>
      <c r="H128" s="194"/>
      <c r="I128" s="195"/>
      <c r="J128" s="195"/>
      <c r="K128" s="97"/>
      <c r="L128" s="98"/>
      <c r="M128" s="99"/>
      <c r="N128" s="99"/>
      <c r="O128" s="99"/>
      <c r="P128" s="100"/>
    </row>
    <row r="129" spans="2:16" x14ac:dyDescent="0.3">
      <c r="B129" s="108">
        <v>123</v>
      </c>
      <c r="C129" s="104"/>
      <c r="D129" s="105"/>
      <c r="E129" s="105"/>
      <c r="F129" s="105"/>
      <c r="G129" s="105"/>
      <c r="H129" s="194"/>
      <c r="I129" s="195"/>
      <c r="J129" s="195"/>
      <c r="K129" s="97"/>
      <c r="L129" s="98"/>
      <c r="M129" s="98"/>
      <c r="N129" s="98"/>
      <c r="O129" s="98"/>
      <c r="P129" s="100"/>
    </row>
    <row r="130" spans="2:16" x14ac:dyDescent="0.3">
      <c r="B130" s="108">
        <v>124</v>
      </c>
      <c r="C130" s="104"/>
      <c r="D130" s="105"/>
      <c r="E130" s="105"/>
      <c r="F130" s="105"/>
      <c r="G130" s="105"/>
      <c r="H130" s="194"/>
      <c r="I130" s="195"/>
      <c r="J130" s="195"/>
      <c r="K130" s="97"/>
      <c r="L130" s="98"/>
      <c r="M130" s="99"/>
      <c r="N130" s="99"/>
      <c r="O130" s="99"/>
      <c r="P130" s="100"/>
    </row>
    <row r="131" spans="2:16" x14ac:dyDescent="0.3">
      <c r="B131" s="108">
        <v>125</v>
      </c>
      <c r="C131" s="104"/>
      <c r="D131" s="105"/>
      <c r="E131" s="105"/>
      <c r="F131" s="105"/>
      <c r="G131" s="105"/>
      <c r="H131" s="194"/>
      <c r="I131" s="195"/>
      <c r="J131" s="195"/>
      <c r="K131" s="97"/>
      <c r="L131" s="98"/>
      <c r="M131" s="99"/>
      <c r="N131" s="99"/>
      <c r="O131" s="99"/>
      <c r="P131" s="100"/>
    </row>
    <row r="132" spans="2:16" x14ac:dyDescent="0.3">
      <c r="B132" s="108">
        <v>126</v>
      </c>
      <c r="C132" s="104"/>
      <c r="D132" s="105"/>
      <c r="E132" s="105"/>
      <c r="F132" s="105"/>
      <c r="G132" s="105"/>
      <c r="H132" s="194"/>
      <c r="I132" s="195"/>
      <c r="J132" s="195"/>
      <c r="K132" s="97"/>
      <c r="L132" s="98"/>
      <c r="M132" s="98"/>
      <c r="N132" s="98"/>
      <c r="O132" s="98"/>
      <c r="P132" s="100"/>
    </row>
    <row r="133" spans="2:16" x14ac:dyDescent="0.3">
      <c r="B133" s="108">
        <v>127</v>
      </c>
      <c r="C133" s="104"/>
      <c r="D133" s="105"/>
      <c r="E133" s="105"/>
      <c r="F133" s="105"/>
      <c r="G133" s="105"/>
      <c r="H133" s="194"/>
      <c r="I133" s="195"/>
      <c r="J133" s="195"/>
      <c r="K133" s="97"/>
      <c r="L133" s="98"/>
      <c r="M133" s="99"/>
      <c r="N133" s="99"/>
      <c r="O133" s="99"/>
      <c r="P133" s="100"/>
    </row>
    <row r="134" spans="2:16" x14ac:dyDescent="0.3">
      <c r="B134" s="108">
        <v>128</v>
      </c>
      <c r="C134" s="104"/>
      <c r="D134" s="105"/>
      <c r="E134" s="105"/>
      <c r="F134" s="105"/>
      <c r="G134" s="105"/>
      <c r="H134" s="194"/>
      <c r="I134" s="195"/>
      <c r="J134" s="195"/>
      <c r="K134" s="97"/>
      <c r="L134" s="98"/>
      <c r="M134" s="99"/>
      <c r="N134" s="99"/>
      <c r="O134" s="99"/>
      <c r="P134" s="100"/>
    </row>
    <row r="135" spans="2:16" x14ac:dyDescent="0.3">
      <c r="B135" s="108">
        <v>129</v>
      </c>
      <c r="C135" s="104"/>
      <c r="D135" s="105"/>
      <c r="E135" s="105"/>
      <c r="F135" s="105"/>
      <c r="G135" s="105"/>
      <c r="H135" s="194"/>
      <c r="I135" s="195"/>
      <c r="J135" s="195"/>
      <c r="K135" s="97"/>
      <c r="L135" s="98"/>
      <c r="M135" s="98"/>
      <c r="N135" s="98"/>
      <c r="O135" s="98"/>
      <c r="P135" s="100"/>
    </row>
    <row r="136" spans="2:16" x14ac:dyDescent="0.3">
      <c r="B136" s="108">
        <v>130</v>
      </c>
      <c r="C136" s="104"/>
      <c r="D136" s="105"/>
      <c r="E136" s="105"/>
      <c r="F136" s="105"/>
      <c r="G136" s="105"/>
      <c r="H136" s="194"/>
      <c r="I136" s="195"/>
      <c r="J136" s="195"/>
      <c r="K136" s="97"/>
      <c r="L136" s="98"/>
      <c r="M136" s="99"/>
      <c r="N136" s="99"/>
      <c r="O136" s="99"/>
      <c r="P136" s="100"/>
    </row>
    <row r="137" spans="2:16" x14ac:dyDescent="0.3">
      <c r="B137" s="108">
        <v>131</v>
      </c>
      <c r="C137" s="104"/>
      <c r="D137" s="105"/>
      <c r="E137" s="105"/>
      <c r="F137" s="105"/>
      <c r="G137" s="105"/>
      <c r="H137" s="194"/>
      <c r="I137" s="195"/>
      <c r="J137" s="195"/>
      <c r="K137" s="97"/>
      <c r="L137" s="98"/>
      <c r="M137" s="99"/>
      <c r="N137" s="99"/>
      <c r="O137" s="99"/>
      <c r="P137" s="100"/>
    </row>
    <row r="138" spans="2:16" x14ac:dyDescent="0.3">
      <c r="B138" s="108">
        <v>132</v>
      </c>
      <c r="C138" s="104"/>
      <c r="D138" s="105"/>
      <c r="E138" s="105"/>
      <c r="F138" s="105"/>
      <c r="G138" s="105"/>
      <c r="H138" s="194"/>
      <c r="I138" s="195"/>
      <c r="J138" s="195"/>
      <c r="K138" s="97"/>
      <c r="L138" s="98"/>
      <c r="M138" s="98"/>
      <c r="N138" s="98"/>
      <c r="O138" s="98"/>
      <c r="P138" s="100"/>
    </row>
    <row r="139" spans="2:16" x14ac:dyDescent="0.3">
      <c r="B139" s="108">
        <v>133</v>
      </c>
      <c r="C139" s="104"/>
      <c r="D139" s="105"/>
      <c r="E139" s="105"/>
      <c r="F139" s="105"/>
      <c r="G139" s="105"/>
      <c r="H139" s="194"/>
      <c r="I139" s="195"/>
      <c r="J139" s="195"/>
      <c r="K139" s="97"/>
      <c r="L139" s="98"/>
      <c r="M139" s="99"/>
      <c r="N139" s="99"/>
      <c r="O139" s="99"/>
      <c r="P139" s="100"/>
    </row>
    <row r="140" spans="2:16" x14ac:dyDescent="0.3">
      <c r="B140" s="108">
        <v>134</v>
      </c>
      <c r="C140" s="104"/>
      <c r="D140" s="105"/>
      <c r="E140" s="105"/>
      <c r="F140" s="105"/>
      <c r="G140" s="105"/>
      <c r="H140" s="194"/>
      <c r="I140" s="195"/>
      <c r="J140" s="195"/>
      <c r="K140" s="97"/>
      <c r="L140" s="98"/>
      <c r="M140" s="99"/>
      <c r="N140" s="99"/>
      <c r="O140" s="99"/>
      <c r="P140" s="100"/>
    </row>
    <row r="141" spans="2:16" x14ac:dyDescent="0.3">
      <c r="B141" s="108">
        <v>135</v>
      </c>
      <c r="C141" s="104"/>
      <c r="D141" s="105"/>
      <c r="E141" s="105"/>
      <c r="F141" s="105"/>
      <c r="G141" s="105"/>
      <c r="H141" s="194"/>
      <c r="I141" s="195"/>
      <c r="J141" s="195"/>
      <c r="K141" s="97"/>
      <c r="L141" s="98"/>
      <c r="M141" s="98"/>
      <c r="N141" s="98"/>
      <c r="O141" s="98"/>
      <c r="P141" s="100"/>
    </row>
    <row r="142" spans="2:16" x14ac:dyDescent="0.3">
      <c r="B142" s="108">
        <v>136</v>
      </c>
      <c r="C142" s="104"/>
      <c r="D142" s="105"/>
      <c r="E142" s="105"/>
      <c r="F142" s="105"/>
      <c r="G142" s="105"/>
      <c r="H142" s="194"/>
      <c r="I142" s="195"/>
      <c r="J142" s="195"/>
      <c r="K142" s="97"/>
      <c r="L142" s="98"/>
      <c r="M142" s="99"/>
      <c r="N142" s="99"/>
      <c r="O142" s="99"/>
      <c r="P142" s="100"/>
    </row>
    <row r="143" spans="2:16" x14ac:dyDescent="0.3">
      <c r="B143" s="108">
        <v>137</v>
      </c>
      <c r="C143" s="104"/>
      <c r="D143" s="105"/>
      <c r="E143" s="105"/>
      <c r="F143" s="105"/>
      <c r="G143" s="105"/>
      <c r="H143" s="194"/>
      <c r="I143" s="195"/>
      <c r="J143" s="195"/>
      <c r="K143" s="97"/>
      <c r="L143" s="98"/>
      <c r="M143" s="99"/>
      <c r="N143" s="99"/>
      <c r="O143" s="99"/>
      <c r="P143" s="100"/>
    </row>
    <row r="144" spans="2:16" x14ac:dyDescent="0.3">
      <c r="B144" s="108">
        <v>138</v>
      </c>
      <c r="C144" s="104"/>
      <c r="D144" s="105"/>
      <c r="E144" s="105"/>
      <c r="F144" s="105"/>
      <c r="G144" s="105"/>
      <c r="H144" s="194"/>
      <c r="I144" s="195"/>
      <c r="J144" s="195"/>
      <c r="K144" s="97"/>
      <c r="L144" s="98"/>
      <c r="M144" s="98"/>
      <c r="N144" s="98"/>
      <c r="O144" s="98"/>
      <c r="P144" s="100"/>
    </row>
    <row r="145" spans="2:16" x14ac:dyDescent="0.3">
      <c r="B145" s="108">
        <v>139</v>
      </c>
      <c r="C145" s="104"/>
      <c r="D145" s="105"/>
      <c r="E145" s="105"/>
      <c r="F145" s="105"/>
      <c r="G145" s="105"/>
      <c r="H145" s="194"/>
      <c r="I145" s="195"/>
      <c r="J145" s="195"/>
      <c r="K145" s="97"/>
      <c r="L145" s="98"/>
      <c r="M145" s="99"/>
      <c r="N145" s="99"/>
      <c r="O145" s="99"/>
      <c r="P145" s="100"/>
    </row>
    <row r="146" spans="2:16" x14ac:dyDescent="0.3">
      <c r="B146" s="108">
        <v>140</v>
      </c>
      <c r="C146" s="104"/>
      <c r="D146" s="105"/>
      <c r="E146" s="105"/>
      <c r="F146" s="105"/>
      <c r="G146" s="105"/>
      <c r="H146" s="194"/>
      <c r="I146" s="195"/>
      <c r="J146" s="195"/>
      <c r="K146" s="97"/>
      <c r="L146" s="98"/>
      <c r="M146" s="99"/>
      <c r="N146" s="99"/>
      <c r="O146" s="99"/>
      <c r="P146" s="100"/>
    </row>
    <row r="147" spans="2:16" x14ac:dyDescent="0.3">
      <c r="B147" s="108">
        <v>141</v>
      </c>
      <c r="C147" s="104"/>
      <c r="D147" s="105"/>
      <c r="E147" s="105"/>
      <c r="F147" s="105"/>
      <c r="G147" s="105"/>
      <c r="H147" s="194"/>
      <c r="I147" s="195"/>
      <c r="J147" s="195"/>
      <c r="K147" s="97"/>
      <c r="L147" s="98"/>
      <c r="M147" s="98"/>
      <c r="N147" s="98"/>
      <c r="O147" s="98"/>
      <c r="P147" s="100"/>
    </row>
    <row r="148" spans="2:16" x14ac:dyDescent="0.3">
      <c r="B148" s="108">
        <v>142</v>
      </c>
      <c r="C148" s="104"/>
      <c r="D148" s="105"/>
      <c r="E148" s="105"/>
      <c r="F148" s="105"/>
      <c r="G148" s="105"/>
      <c r="H148" s="194"/>
      <c r="I148" s="195"/>
      <c r="J148" s="195"/>
      <c r="K148" s="97"/>
      <c r="L148" s="98"/>
      <c r="M148" s="99"/>
      <c r="N148" s="99"/>
      <c r="O148" s="99"/>
      <c r="P148" s="100"/>
    </row>
    <row r="149" spans="2:16" x14ac:dyDescent="0.3">
      <c r="B149" s="108">
        <v>143</v>
      </c>
      <c r="C149" s="104"/>
      <c r="D149" s="105"/>
      <c r="E149" s="105"/>
      <c r="F149" s="105"/>
      <c r="G149" s="105"/>
      <c r="H149" s="194"/>
      <c r="I149" s="195"/>
      <c r="J149" s="195"/>
      <c r="K149" s="97"/>
      <c r="L149" s="98"/>
      <c r="M149" s="99"/>
      <c r="N149" s="99"/>
      <c r="O149" s="99"/>
      <c r="P149" s="100"/>
    </row>
    <row r="150" spans="2:16" x14ac:dyDescent="0.3">
      <c r="B150" s="108">
        <v>144</v>
      </c>
      <c r="C150" s="104"/>
      <c r="D150" s="105"/>
      <c r="E150" s="105"/>
      <c r="F150" s="105"/>
      <c r="G150" s="105"/>
      <c r="H150" s="194"/>
      <c r="I150" s="195"/>
      <c r="J150" s="195"/>
      <c r="K150" s="97"/>
      <c r="L150" s="98"/>
      <c r="M150" s="98"/>
      <c r="N150" s="98"/>
      <c r="O150" s="98"/>
      <c r="P150" s="100"/>
    </row>
    <row r="151" spans="2:16" x14ac:dyDescent="0.3">
      <c r="B151" s="108">
        <v>145</v>
      </c>
      <c r="C151" s="104"/>
      <c r="D151" s="105"/>
      <c r="E151" s="105"/>
      <c r="F151" s="105"/>
      <c r="G151" s="105"/>
      <c r="H151" s="194"/>
      <c r="I151" s="195"/>
      <c r="J151" s="195"/>
      <c r="K151" s="97"/>
      <c r="L151" s="98"/>
      <c r="M151" s="99"/>
      <c r="N151" s="99"/>
      <c r="O151" s="99"/>
      <c r="P151" s="100"/>
    </row>
    <row r="152" spans="2:16" x14ac:dyDescent="0.3">
      <c r="B152" s="108">
        <v>146</v>
      </c>
      <c r="C152" s="104"/>
      <c r="D152" s="105"/>
      <c r="E152" s="105"/>
      <c r="F152" s="105"/>
      <c r="G152" s="105"/>
      <c r="H152" s="194"/>
      <c r="I152" s="195"/>
      <c r="J152" s="195"/>
      <c r="K152" s="97"/>
      <c r="L152" s="98"/>
      <c r="M152" s="99"/>
      <c r="N152" s="99"/>
      <c r="O152" s="99"/>
      <c r="P152" s="100"/>
    </row>
    <row r="153" spans="2:16" x14ac:dyDescent="0.3">
      <c r="B153" s="108">
        <v>147</v>
      </c>
      <c r="C153" s="104"/>
      <c r="D153" s="105"/>
      <c r="E153" s="105"/>
      <c r="F153" s="105"/>
      <c r="G153" s="105"/>
      <c r="H153" s="194"/>
      <c r="I153" s="195"/>
      <c r="J153" s="195"/>
      <c r="K153" s="97"/>
      <c r="L153" s="98"/>
      <c r="M153" s="98"/>
      <c r="N153" s="98"/>
      <c r="O153" s="98"/>
      <c r="P153" s="100"/>
    </row>
    <row r="154" spans="2:16" x14ac:dyDescent="0.3">
      <c r="B154" s="108">
        <v>148</v>
      </c>
      <c r="C154" s="104"/>
      <c r="D154" s="105"/>
      <c r="E154" s="105"/>
      <c r="F154" s="105"/>
      <c r="G154" s="105"/>
      <c r="H154" s="194"/>
      <c r="I154" s="195"/>
      <c r="J154" s="195"/>
      <c r="K154" s="97"/>
      <c r="L154" s="98"/>
      <c r="M154" s="99"/>
      <c r="N154" s="99"/>
      <c r="O154" s="99"/>
      <c r="P154" s="100"/>
    </row>
    <row r="155" spans="2:16" x14ac:dyDescent="0.3">
      <c r="B155" s="108">
        <v>149</v>
      </c>
      <c r="C155" s="104"/>
      <c r="D155" s="105"/>
      <c r="E155" s="105"/>
      <c r="F155" s="105"/>
      <c r="G155" s="105"/>
      <c r="H155" s="194"/>
      <c r="I155" s="195"/>
      <c r="J155" s="195"/>
      <c r="K155" s="97"/>
      <c r="L155" s="98"/>
      <c r="M155" s="99"/>
      <c r="N155" s="99"/>
      <c r="O155" s="99"/>
      <c r="P155" s="100"/>
    </row>
    <row r="156" spans="2:16" x14ac:dyDescent="0.3">
      <c r="B156" s="108">
        <v>150</v>
      </c>
      <c r="C156" s="104"/>
      <c r="D156" s="105"/>
      <c r="E156" s="105"/>
      <c r="F156" s="105"/>
      <c r="G156" s="105"/>
      <c r="H156" s="194"/>
      <c r="I156" s="195"/>
      <c r="J156" s="195"/>
      <c r="K156" s="97"/>
      <c r="L156" s="98"/>
      <c r="M156" s="98"/>
      <c r="N156" s="98"/>
      <c r="O156" s="98"/>
      <c r="P156" s="100"/>
    </row>
    <row r="157" spans="2:16" x14ac:dyDescent="0.3">
      <c r="B157" s="108">
        <v>151</v>
      </c>
      <c r="C157" s="104"/>
      <c r="D157" s="105"/>
      <c r="E157" s="105"/>
      <c r="F157" s="105"/>
      <c r="G157" s="105"/>
      <c r="H157" s="194"/>
      <c r="I157" s="195"/>
      <c r="J157" s="195"/>
      <c r="K157" s="97"/>
      <c r="L157" s="98"/>
      <c r="M157" s="99"/>
      <c r="N157" s="99"/>
      <c r="O157" s="99"/>
      <c r="P157" s="100"/>
    </row>
    <row r="158" spans="2:16" x14ac:dyDescent="0.3">
      <c r="B158" s="108">
        <v>152</v>
      </c>
      <c r="C158" s="104"/>
      <c r="D158" s="105"/>
      <c r="E158" s="105"/>
      <c r="F158" s="105"/>
      <c r="G158" s="105"/>
      <c r="H158" s="194"/>
      <c r="I158" s="195"/>
      <c r="J158" s="195"/>
      <c r="K158" s="97"/>
      <c r="L158" s="98"/>
      <c r="M158" s="99"/>
      <c r="N158" s="99"/>
      <c r="O158" s="99"/>
      <c r="P158" s="100"/>
    </row>
    <row r="159" spans="2:16" x14ac:dyDescent="0.3">
      <c r="B159" s="108">
        <v>153</v>
      </c>
      <c r="C159" s="104"/>
      <c r="D159" s="105"/>
      <c r="E159" s="105"/>
      <c r="F159" s="105"/>
      <c r="G159" s="105"/>
      <c r="H159" s="194"/>
      <c r="I159" s="195"/>
      <c r="J159" s="195"/>
      <c r="K159" s="97"/>
      <c r="L159" s="98"/>
      <c r="M159" s="98"/>
      <c r="N159" s="98"/>
      <c r="O159" s="98"/>
      <c r="P159" s="100"/>
    </row>
    <row r="160" spans="2:16" x14ac:dyDescent="0.3">
      <c r="B160" s="108">
        <v>154</v>
      </c>
      <c r="C160" s="104"/>
      <c r="D160" s="105"/>
      <c r="E160" s="105"/>
      <c r="F160" s="105"/>
      <c r="G160" s="105"/>
      <c r="H160" s="194"/>
      <c r="I160" s="195"/>
      <c r="J160" s="195"/>
      <c r="K160" s="97"/>
      <c r="L160" s="98"/>
      <c r="M160" s="99"/>
      <c r="N160" s="99"/>
      <c r="O160" s="99"/>
      <c r="P160" s="100"/>
    </row>
    <row r="161" spans="2:16" x14ac:dyDescent="0.3">
      <c r="B161" s="108">
        <v>155</v>
      </c>
      <c r="C161" s="104"/>
      <c r="D161" s="105"/>
      <c r="E161" s="105"/>
      <c r="F161" s="105"/>
      <c r="G161" s="105"/>
      <c r="H161" s="194"/>
      <c r="I161" s="195"/>
      <c r="J161" s="195"/>
      <c r="K161" s="97"/>
      <c r="L161" s="98"/>
      <c r="M161" s="99"/>
      <c r="N161" s="99"/>
      <c r="O161" s="99"/>
      <c r="P161" s="100"/>
    </row>
    <row r="162" spans="2:16" x14ac:dyDescent="0.3">
      <c r="B162" s="108">
        <v>156</v>
      </c>
      <c r="C162" s="104"/>
      <c r="D162" s="105"/>
      <c r="E162" s="105"/>
      <c r="F162" s="105"/>
      <c r="G162" s="105"/>
      <c r="H162" s="194"/>
      <c r="I162" s="195"/>
      <c r="J162" s="195"/>
      <c r="K162" s="97"/>
      <c r="L162" s="98"/>
      <c r="M162" s="98"/>
      <c r="N162" s="98"/>
      <c r="O162" s="98"/>
      <c r="P162" s="100"/>
    </row>
    <row r="163" spans="2:16" x14ac:dyDescent="0.3">
      <c r="B163" s="108">
        <v>157</v>
      </c>
      <c r="C163" s="104"/>
      <c r="D163" s="105"/>
      <c r="E163" s="105"/>
      <c r="F163" s="105"/>
      <c r="G163" s="105"/>
      <c r="H163" s="194"/>
      <c r="I163" s="195"/>
      <c r="J163" s="195"/>
      <c r="K163" s="97"/>
      <c r="L163" s="98"/>
      <c r="M163" s="99"/>
      <c r="N163" s="99"/>
      <c r="O163" s="99"/>
      <c r="P163" s="100"/>
    </row>
    <row r="164" spans="2:16" x14ac:dyDescent="0.3">
      <c r="B164" s="108">
        <v>158</v>
      </c>
      <c r="C164" s="104"/>
      <c r="D164" s="105"/>
      <c r="E164" s="105"/>
      <c r="F164" s="105"/>
      <c r="G164" s="105"/>
      <c r="H164" s="194"/>
      <c r="I164" s="195"/>
      <c r="J164" s="195"/>
      <c r="K164" s="97"/>
      <c r="L164" s="98"/>
      <c r="M164" s="99"/>
      <c r="N164" s="99"/>
      <c r="O164" s="99"/>
      <c r="P164" s="100"/>
    </row>
    <row r="165" spans="2:16" x14ac:dyDescent="0.3">
      <c r="B165" s="108">
        <v>159</v>
      </c>
      <c r="C165" s="104"/>
      <c r="D165" s="105"/>
      <c r="E165" s="105"/>
      <c r="F165" s="105"/>
      <c r="G165" s="105"/>
      <c r="H165" s="194"/>
      <c r="I165" s="195"/>
      <c r="J165" s="195"/>
      <c r="K165" s="97"/>
      <c r="L165" s="98"/>
      <c r="M165" s="98"/>
      <c r="N165" s="98"/>
      <c r="O165" s="98"/>
      <c r="P165" s="100"/>
    </row>
    <row r="166" spans="2:16" x14ac:dyDescent="0.3">
      <c r="B166" s="108">
        <v>160</v>
      </c>
      <c r="C166" s="104"/>
      <c r="D166" s="105"/>
      <c r="E166" s="105"/>
      <c r="F166" s="105"/>
      <c r="G166" s="105"/>
      <c r="H166" s="194"/>
      <c r="I166" s="195"/>
      <c r="J166" s="195"/>
      <c r="K166" s="97"/>
      <c r="L166" s="98"/>
      <c r="M166" s="99"/>
      <c r="N166" s="99"/>
      <c r="O166" s="99"/>
      <c r="P166" s="100"/>
    </row>
    <row r="167" spans="2:16" x14ac:dyDescent="0.3">
      <c r="B167" s="108">
        <v>161</v>
      </c>
      <c r="C167" s="104"/>
      <c r="D167" s="105"/>
      <c r="E167" s="105"/>
      <c r="F167" s="105"/>
      <c r="G167" s="105"/>
      <c r="H167" s="194"/>
      <c r="I167" s="195"/>
      <c r="J167" s="195"/>
      <c r="K167" s="97"/>
      <c r="L167" s="98"/>
      <c r="M167" s="99"/>
      <c r="N167" s="99"/>
      <c r="O167" s="99"/>
      <c r="P167" s="100"/>
    </row>
    <row r="168" spans="2:16" x14ac:dyDescent="0.3">
      <c r="B168" s="108">
        <v>162</v>
      </c>
      <c r="C168" s="104"/>
      <c r="D168" s="105"/>
      <c r="E168" s="105"/>
      <c r="F168" s="105"/>
      <c r="G168" s="105"/>
      <c r="H168" s="194"/>
      <c r="I168" s="195"/>
      <c r="J168" s="195"/>
      <c r="K168" s="97"/>
      <c r="L168" s="98"/>
      <c r="M168" s="98"/>
      <c r="N168" s="98"/>
      <c r="O168" s="98"/>
      <c r="P168" s="100"/>
    </row>
    <row r="169" spans="2:16" x14ac:dyDescent="0.3">
      <c r="B169" s="108">
        <v>163</v>
      </c>
      <c r="C169" s="104"/>
      <c r="D169" s="105"/>
      <c r="E169" s="105"/>
      <c r="F169" s="105"/>
      <c r="G169" s="105"/>
      <c r="H169" s="194"/>
      <c r="I169" s="195"/>
      <c r="J169" s="195"/>
      <c r="K169" s="97"/>
      <c r="L169" s="98"/>
      <c r="M169" s="99"/>
      <c r="N169" s="99"/>
      <c r="O169" s="99"/>
      <c r="P169" s="100"/>
    </row>
    <row r="170" spans="2:16" x14ac:dyDescent="0.3">
      <c r="B170" s="108">
        <v>164</v>
      </c>
      <c r="C170" s="104"/>
      <c r="D170" s="105"/>
      <c r="E170" s="105"/>
      <c r="F170" s="105"/>
      <c r="G170" s="105"/>
      <c r="H170" s="194"/>
      <c r="I170" s="195"/>
      <c r="J170" s="195"/>
      <c r="K170" s="97"/>
      <c r="L170" s="98"/>
      <c r="M170" s="99"/>
      <c r="N170" s="99"/>
      <c r="O170" s="99"/>
      <c r="P170" s="100"/>
    </row>
    <row r="171" spans="2:16" x14ac:dyDescent="0.3">
      <c r="B171" s="108">
        <v>165</v>
      </c>
      <c r="C171" s="104"/>
      <c r="D171" s="105"/>
      <c r="E171" s="105"/>
      <c r="F171" s="105"/>
      <c r="G171" s="105"/>
      <c r="H171" s="194"/>
      <c r="I171" s="195"/>
      <c r="J171" s="195"/>
      <c r="K171" s="97"/>
      <c r="L171" s="98"/>
      <c r="M171" s="98"/>
      <c r="N171" s="98"/>
      <c r="O171" s="98"/>
      <c r="P171" s="100"/>
    </row>
    <row r="172" spans="2:16" x14ac:dyDescent="0.3">
      <c r="B172" s="108">
        <v>166</v>
      </c>
      <c r="C172" s="104"/>
      <c r="D172" s="105"/>
      <c r="E172" s="105"/>
      <c r="F172" s="105"/>
      <c r="G172" s="105"/>
      <c r="H172" s="194"/>
      <c r="I172" s="195"/>
      <c r="J172" s="195"/>
      <c r="K172" s="97"/>
      <c r="L172" s="98"/>
      <c r="M172" s="99"/>
      <c r="N172" s="99"/>
      <c r="O172" s="99"/>
      <c r="P172" s="100"/>
    </row>
    <row r="173" spans="2:16" x14ac:dyDescent="0.3">
      <c r="B173" s="108">
        <v>167</v>
      </c>
      <c r="C173" s="104"/>
      <c r="D173" s="105"/>
      <c r="E173" s="105"/>
      <c r="F173" s="105"/>
      <c r="G173" s="105"/>
      <c r="H173" s="194"/>
      <c r="I173" s="195"/>
      <c r="J173" s="195"/>
      <c r="K173" s="97"/>
      <c r="L173" s="98"/>
      <c r="M173" s="99"/>
      <c r="N173" s="99"/>
      <c r="O173" s="99"/>
      <c r="P173" s="100"/>
    </row>
    <row r="174" spans="2:16" x14ac:dyDescent="0.3">
      <c r="B174" s="108">
        <v>168</v>
      </c>
      <c r="C174" s="104"/>
      <c r="D174" s="105"/>
      <c r="E174" s="105"/>
      <c r="F174" s="105"/>
      <c r="G174" s="105"/>
      <c r="H174" s="194"/>
      <c r="I174" s="195"/>
      <c r="J174" s="195"/>
      <c r="K174" s="97"/>
      <c r="L174" s="98"/>
      <c r="M174" s="98"/>
      <c r="N174" s="98"/>
      <c r="O174" s="98"/>
      <c r="P174" s="100"/>
    </row>
    <row r="175" spans="2:16" x14ac:dyDescent="0.3">
      <c r="B175" s="108">
        <v>169</v>
      </c>
      <c r="C175" s="104"/>
      <c r="D175" s="105"/>
      <c r="E175" s="105"/>
      <c r="F175" s="105"/>
      <c r="G175" s="105"/>
      <c r="H175" s="194"/>
      <c r="I175" s="195"/>
      <c r="J175" s="195"/>
      <c r="K175" s="97"/>
      <c r="L175" s="98"/>
      <c r="M175" s="99"/>
      <c r="N175" s="99"/>
      <c r="O175" s="99"/>
      <c r="P175" s="100"/>
    </row>
    <row r="176" spans="2:16" x14ac:dyDescent="0.3">
      <c r="B176" s="108">
        <v>170</v>
      </c>
      <c r="C176" s="104"/>
      <c r="D176" s="105"/>
      <c r="E176" s="105"/>
      <c r="F176" s="105"/>
      <c r="G176" s="105"/>
      <c r="H176" s="194"/>
      <c r="I176" s="195"/>
      <c r="J176" s="195"/>
      <c r="K176" s="97"/>
      <c r="L176" s="98"/>
      <c r="M176" s="99"/>
      <c r="N176" s="99"/>
      <c r="O176" s="99"/>
      <c r="P176" s="100"/>
    </row>
    <row r="177" spans="2:16" x14ac:dyDescent="0.3">
      <c r="B177" s="108">
        <v>171</v>
      </c>
      <c r="C177" s="104"/>
      <c r="D177" s="105"/>
      <c r="E177" s="105"/>
      <c r="F177" s="105"/>
      <c r="G177" s="105"/>
      <c r="H177" s="194"/>
      <c r="I177" s="195"/>
      <c r="J177" s="195"/>
      <c r="K177" s="97"/>
      <c r="L177" s="98"/>
      <c r="M177" s="98"/>
      <c r="N177" s="98"/>
      <c r="O177" s="98"/>
      <c r="P177" s="100"/>
    </row>
    <row r="178" spans="2:16" x14ac:dyDescent="0.3">
      <c r="B178" s="108">
        <v>172</v>
      </c>
      <c r="C178" s="104"/>
      <c r="D178" s="105"/>
      <c r="E178" s="105"/>
      <c r="F178" s="105"/>
      <c r="G178" s="105"/>
      <c r="H178" s="194"/>
      <c r="I178" s="195"/>
      <c r="J178" s="195"/>
      <c r="K178" s="97"/>
      <c r="L178" s="98"/>
      <c r="M178" s="99"/>
      <c r="N178" s="99"/>
      <c r="O178" s="99"/>
      <c r="P178" s="100"/>
    </row>
    <row r="179" spans="2:16" x14ac:dyDescent="0.3">
      <c r="B179" s="108">
        <v>173</v>
      </c>
      <c r="C179" s="104"/>
      <c r="D179" s="105"/>
      <c r="E179" s="105"/>
      <c r="F179" s="105"/>
      <c r="G179" s="105"/>
      <c r="H179" s="194"/>
      <c r="I179" s="195"/>
      <c r="J179" s="195"/>
      <c r="K179" s="97"/>
      <c r="L179" s="98"/>
      <c r="M179" s="99"/>
      <c r="N179" s="99"/>
      <c r="O179" s="99"/>
      <c r="P179" s="100"/>
    </row>
    <row r="180" spans="2:16" x14ac:dyDescent="0.3">
      <c r="B180" s="108">
        <v>174</v>
      </c>
      <c r="C180" s="104"/>
      <c r="D180" s="105"/>
      <c r="E180" s="105"/>
      <c r="F180" s="105"/>
      <c r="G180" s="105"/>
      <c r="H180" s="194"/>
      <c r="I180" s="195"/>
      <c r="J180" s="195"/>
      <c r="K180" s="97"/>
      <c r="L180" s="98"/>
      <c r="M180" s="98"/>
      <c r="N180" s="98"/>
      <c r="O180" s="98"/>
      <c r="P180" s="100"/>
    </row>
    <row r="181" spans="2:16" x14ac:dyDescent="0.3">
      <c r="B181" s="108">
        <v>175</v>
      </c>
      <c r="C181" s="104"/>
      <c r="D181" s="105"/>
      <c r="E181" s="105"/>
      <c r="F181" s="105"/>
      <c r="G181" s="105"/>
      <c r="H181" s="194"/>
      <c r="I181" s="195"/>
      <c r="J181" s="195"/>
      <c r="K181" s="97"/>
      <c r="L181" s="98"/>
      <c r="M181" s="99"/>
      <c r="N181" s="99"/>
      <c r="O181" s="99"/>
      <c r="P181" s="100"/>
    </row>
    <row r="182" spans="2:16" x14ac:dyDescent="0.3">
      <c r="B182" s="108">
        <v>176</v>
      </c>
      <c r="C182" s="104"/>
      <c r="D182" s="105"/>
      <c r="E182" s="105"/>
      <c r="F182" s="105"/>
      <c r="G182" s="105"/>
      <c r="H182" s="194"/>
      <c r="I182" s="195"/>
      <c r="J182" s="195"/>
      <c r="K182" s="97"/>
      <c r="L182" s="98"/>
      <c r="M182" s="99"/>
      <c r="N182" s="99"/>
      <c r="O182" s="99"/>
      <c r="P182" s="100"/>
    </row>
    <row r="183" spans="2:16" x14ac:dyDescent="0.3">
      <c r="B183" s="108">
        <v>177</v>
      </c>
      <c r="C183" s="104"/>
      <c r="D183" s="105"/>
      <c r="E183" s="105"/>
      <c r="F183" s="105"/>
      <c r="G183" s="105"/>
      <c r="H183" s="194"/>
      <c r="I183" s="195"/>
      <c r="J183" s="195"/>
      <c r="K183" s="97"/>
      <c r="L183" s="98"/>
      <c r="M183" s="98"/>
      <c r="N183" s="98"/>
      <c r="O183" s="98"/>
      <c r="P183" s="100"/>
    </row>
    <row r="184" spans="2:16" x14ac:dyDescent="0.3">
      <c r="B184" s="108">
        <v>178</v>
      </c>
      <c r="C184" s="104"/>
      <c r="D184" s="105"/>
      <c r="E184" s="105"/>
      <c r="F184" s="105"/>
      <c r="G184" s="105"/>
      <c r="H184" s="194"/>
      <c r="I184" s="195"/>
      <c r="J184" s="195"/>
      <c r="K184" s="97"/>
      <c r="L184" s="98"/>
      <c r="M184" s="99"/>
      <c r="N184" s="99"/>
      <c r="O184" s="99"/>
      <c r="P184" s="100"/>
    </row>
    <row r="185" spans="2:16" x14ac:dyDescent="0.3">
      <c r="B185" s="108">
        <v>179</v>
      </c>
      <c r="C185" s="104"/>
      <c r="D185" s="105"/>
      <c r="E185" s="105"/>
      <c r="F185" s="105"/>
      <c r="G185" s="105"/>
      <c r="H185" s="194"/>
      <c r="I185" s="195"/>
      <c r="J185" s="195"/>
      <c r="K185" s="97"/>
      <c r="L185" s="98"/>
      <c r="M185" s="99"/>
      <c r="N185" s="99"/>
      <c r="O185" s="99"/>
      <c r="P185" s="100"/>
    </row>
    <row r="186" spans="2:16" x14ac:dyDescent="0.3">
      <c r="B186" s="108">
        <v>180</v>
      </c>
      <c r="C186" s="104"/>
      <c r="D186" s="105"/>
      <c r="E186" s="105"/>
      <c r="F186" s="105"/>
      <c r="G186" s="105"/>
      <c r="H186" s="194"/>
      <c r="I186" s="195"/>
      <c r="J186" s="195"/>
      <c r="K186" s="97"/>
      <c r="L186" s="98"/>
      <c r="M186" s="98"/>
      <c r="N186" s="98"/>
      <c r="O186" s="98"/>
      <c r="P186" s="100"/>
    </row>
    <row r="187" spans="2:16" x14ac:dyDescent="0.3">
      <c r="B187" s="108">
        <v>181</v>
      </c>
      <c r="C187" s="104"/>
      <c r="D187" s="105"/>
      <c r="E187" s="105"/>
      <c r="F187" s="105"/>
      <c r="G187" s="105"/>
      <c r="H187" s="194"/>
      <c r="I187" s="195"/>
      <c r="J187" s="195"/>
      <c r="K187" s="97"/>
      <c r="L187" s="98"/>
      <c r="M187" s="99"/>
      <c r="N187" s="99"/>
      <c r="O187" s="99"/>
      <c r="P187" s="100"/>
    </row>
    <row r="188" spans="2:16" x14ac:dyDescent="0.3">
      <c r="B188" s="108">
        <v>182</v>
      </c>
      <c r="C188" s="104"/>
      <c r="D188" s="105"/>
      <c r="E188" s="105"/>
      <c r="F188" s="105"/>
      <c r="G188" s="105"/>
      <c r="H188" s="194"/>
      <c r="I188" s="195"/>
      <c r="J188" s="195"/>
      <c r="K188" s="97"/>
      <c r="L188" s="98"/>
      <c r="M188" s="99"/>
      <c r="N188" s="99"/>
      <c r="O188" s="99"/>
      <c r="P188" s="100"/>
    </row>
    <row r="189" spans="2:16" x14ac:dyDescent="0.3">
      <c r="B189" s="108">
        <v>183</v>
      </c>
      <c r="C189" s="104"/>
      <c r="D189" s="105"/>
      <c r="E189" s="105"/>
      <c r="F189" s="105"/>
      <c r="G189" s="105"/>
      <c r="H189" s="194"/>
      <c r="I189" s="195"/>
      <c r="J189" s="195"/>
      <c r="K189" s="97"/>
      <c r="L189" s="98"/>
      <c r="M189" s="98"/>
      <c r="N189" s="98"/>
      <c r="O189" s="98"/>
      <c r="P189" s="100"/>
    </row>
    <row r="190" spans="2:16" x14ac:dyDescent="0.3">
      <c r="B190" s="108">
        <v>184</v>
      </c>
      <c r="C190" s="104"/>
      <c r="D190" s="105"/>
      <c r="E190" s="105"/>
      <c r="F190" s="105"/>
      <c r="G190" s="105"/>
      <c r="H190" s="194"/>
      <c r="I190" s="195"/>
      <c r="J190" s="195"/>
      <c r="K190" s="97"/>
      <c r="L190" s="98"/>
      <c r="M190" s="99"/>
      <c r="N190" s="99"/>
      <c r="O190" s="99"/>
      <c r="P190" s="100"/>
    </row>
    <row r="191" spans="2:16" x14ac:dyDescent="0.3">
      <c r="B191" s="108">
        <v>185</v>
      </c>
      <c r="C191" s="104"/>
      <c r="D191" s="105"/>
      <c r="E191" s="105"/>
      <c r="F191" s="105"/>
      <c r="G191" s="105"/>
      <c r="H191" s="194"/>
      <c r="I191" s="195"/>
      <c r="J191" s="195"/>
      <c r="K191" s="97"/>
      <c r="L191" s="98"/>
      <c r="M191" s="99"/>
      <c r="N191" s="99"/>
      <c r="O191" s="99"/>
      <c r="P191" s="100"/>
    </row>
    <row r="192" spans="2:16" x14ac:dyDescent="0.3">
      <c r="B192" s="108">
        <v>186</v>
      </c>
      <c r="C192" s="104"/>
      <c r="D192" s="105"/>
      <c r="E192" s="105"/>
      <c r="F192" s="105"/>
      <c r="G192" s="105"/>
      <c r="H192" s="194"/>
      <c r="I192" s="195"/>
      <c r="J192" s="195"/>
      <c r="K192" s="97"/>
      <c r="L192" s="98"/>
      <c r="M192" s="98"/>
      <c r="N192" s="98"/>
      <c r="O192" s="98"/>
      <c r="P192" s="100"/>
    </row>
    <row r="193" spans="2:16" x14ac:dyDescent="0.3">
      <c r="B193" s="108">
        <v>187</v>
      </c>
      <c r="C193" s="104"/>
      <c r="D193" s="105"/>
      <c r="E193" s="105"/>
      <c r="F193" s="105"/>
      <c r="G193" s="105"/>
      <c r="H193" s="194"/>
      <c r="I193" s="195"/>
      <c r="J193" s="195"/>
      <c r="K193" s="97"/>
      <c r="L193" s="98"/>
      <c r="M193" s="99"/>
      <c r="N193" s="99"/>
      <c r="O193" s="99"/>
      <c r="P193" s="100"/>
    </row>
    <row r="194" spans="2:16" x14ac:dyDescent="0.3">
      <c r="B194" s="108">
        <v>188</v>
      </c>
      <c r="C194" s="104"/>
      <c r="D194" s="105"/>
      <c r="E194" s="105"/>
      <c r="F194" s="105"/>
      <c r="G194" s="105"/>
      <c r="H194" s="194"/>
      <c r="I194" s="195"/>
      <c r="J194" s="195"/>
      <c r="K194" s="97"/>
      <c r="L194" s="98"/>
      <c r="M194" s="99"/>
      <c r="N194" s="99"/>
      <c r="O194" s="99"/>
      <c r="P194" s="100"/>
    </row>
    <row r="195" spans="2:16" x14ac:dyDescent="0.3">
      <c r="B195" s="108">
        <v>189</v>
      </c>
      <c r="C195" s="104"/>
      <c r="D195" s="105"/>
      <c r="E195" s="105"/>
      <c r="F195" s="105"/>
      <c r="G195" s="105"/>
      <c r="H195" s="194"/>
      <c r="I195" s="195"/>
      <c r="J195" s="195"/>
      <c r="K195" s="97"/>
      <c r="L195" s="98"/>
      <c r="M195" s="98"/>
      <c r="N195" s="98"/>
      <c r="O195" s="98"/>
      <c r="P195" s="100"/>
    </row>
    <row r="196" spans="2:16" x14ac:dyDescent="0.3">
      <c r="B196" s="108">
        <v>190</v>
      </c>
      <c r="C196" s="104"/>
      <c r="D196" s="105"/>
      <c r="E196" s="105"/>
      <c r="F196" s="105"/>
      <c r="G196" s="105"/>
      <c r="H196" s="194"/>
      <c r="I196" s="195"/>
      <c r="J196" s="195"/>
      <c r="K196" s="97"/>
      <c r="L196" s="98"/>
      <c r="M196" s="99"/>
      <c r="N196" s="99"/>
      <c r="O196" s="99"/>
      <c r="P196" s="100"/>
    </row>
    <row r="197" spans="2:16" x14ac:dyDescent="0.3">
      <c r="B197" s="108">
        <v>191</v>
      </c>
      <c r="C197" s="104"/>
      <c r="D197" s="105"/>
      <c r="E197" s="105"/>
      <c r="F197" s="105"/>
      <c r="G197" s="105"/>
      <c r="H197" s="194"/>
      <c r="I197" s="195"/>
      <c r="J197" s="195"/>
      <c r="K197" s="97"/>
      <c r="L197" s="98"/>
      <c r="M197" s="99"/>
      <c r="N197" s="99"/>
      <c r="O197" s="99"/>
      <c r="P197" s="100"/>
    </row>
    <row r="198" spans="2:16" x14ac:dyDescent="0.3">
      <c r="B198" s="108">
        <v>192</v>
      </c>
      <c r="C198" s="104"/>
      <c r="D198" s="105"/>
      <c r="E198" s="105"/>
      <c r="F198" s="105"/>
      <c r="G198" s="105"/>
      <c r="H198" s="194"/>
      <c r="I198" s="195"/>
      <c r="J198" s="195"/>
      <c r="K198" s="97"/>
      <c r="L198" s="98"/>
      <c r="M198" s="98"/>
      <c r="N198" s="98"/>
      <c r="O198" s="98"/>
      <c r="P198" s="100"/>
    </row>
    <row r="199" spans="2:16" x14ac:dyDescent="0.3">
      <c r="B199" s="108">
        <v>193</v>
      </c>
      <c r="C199" s="104"/>
      <c r="D199" s="105"/>
      <c r="E199" s="105"/>
      <c r="F199" s="105"/>
      <c r="G199" s="105"/>
      <c r="H199" s="194"/>
      <c r="I199" s="195"/>
      <c r="J199" s="195"/>
      <c r="K199" s="97"/>
      <c r="L199" s="98"/>
      <c r="M199" s="99"/>
      <c r="N199" s="99"/>
      <c r="O199" s="99"/>
      <c r="P199" s="100"/>
    </row>
    <row r="200" spans="2:16" x14ac:dyDescent="0.3">
      <c r="B200" s="108">
        <v>194</v>
      </c>
      <c r="C200" s="104"/>
      <c r="D200" s="105"/>
      <c r="E200" s="105"/>
      <c r="F200" s="105"/>
      <c r="G200" s="105"/>
      <c r="H200" s="194"/>
      <c r="I200" s="195"/>
      <c r="J200" s="195"/>
      <c r="K200" s="97"/>
      <c r="L200" s="98"/>
      <c r="M200" s="99"/>
      <c r="N200" s="99"/>
      <c r="O200" s="99"/>
      <c r="P200" s="100"/>
    </row>
    <row r="201" spans="2:16" x14ac:dyDescent="0.3">
      <c r="B201" s="108">
        <v>195</v>
      </c>
      <c r="C201" s="104"/>
      <c r="D201" s="105"/>
      <c r="E201" s="105"/>
      <c r="F201" s="105"/>
      <c r="G201" s="105"/>
      <c r="H201" s="194"/>
      <c r="I201" s="195"/>
      <c r="J201" s="195"/>
      <c r="K201" s="97"/>
      <c r="L201" s="98"/>
      <c r="M201" s="98"/>
      <c r="N201" s="98"/>
      <c r="O201" s="98"/>
      <c r="P201" s="100"/>
    </row>
    <row r="202" spans="2:16" x14ac:dyDescent="0.3">
      <c r="B202" s="108">
        <v>196</v>
      </c>
      <c r="C202" s="104"/>
      <c r="D202" s="105"/>
      <c r="E202" s="105"/>
      <c r="F202" s="105"/>
      <c r="G202" s="105"/>
      <c r="H202" s="194"/>
      <c r="I202" s="195"/>
      <c r="J202" s="195"/>
      <c r="K202" s="97"/>
      <c r="L202" s="98"/>
      <c r="M202" s="99"/>
      <c r="N202" s="99"/>
      <c r="O202" s="99"/>
      <c r="P202" s="100"/>
    </row>
    <row r="203" spans="2:16" x14ac:dyDescent="0.3">
      <c r="B203" s="108">
        <v>197</v>
      </c>
      <c r="C203" s="104"/>
      <c r="D203" s="105"/>
      <c r="E203" s="105"/>
      <c r="F203" s="105"/>
      <c r="G203" s="105"/>
      <c r="H203" s="194"/>
      <c r="I203" s="195"/>
      <c r="J203" s="195"/>
      <c r="K203" s="97"/>
      <c r="L203" s="98"/>
      <c r="M203" s="99"/>
      <c r="N203" s="99"/>
      <c r="O203" s="99"/>
      <c r="P203" s="100"/>
    </row>
    <row r="204" spans="2:16" x14ac:dyDescent="0.3">
      <c r="B204" s="108">
        <v>198</v>
      </c>
      <c r="C204" s="104"/>
      <c r="D204" s="105"/>
      <c r="E204" s="105"/>
      <c r="F204" s="105"/>
      <c r="G204" s="105"/>
      <c r="H204" s="194"/>
      <c r="I204" s="195"/>
      <c r="J204" s="195"/>
      <c r="K204" s="97"/>
      <c r="L204" s="98"/>
      <c r="M204" s="98"/>
      <c r="N204" s="98"/>
      <c r="O204" s="98"/>
      <c r="P204" s="100"/>
    </row>
    <row r="205" spans="2:16" x14ac:dyDescent="0.3">
      <c r="B205" s="108">
        <v>199</v>
      </c>
      <c r="C205" s="104"/>
      <c r="D205" s="105"/>
      <c r="E205" s="105"/>
      <c r="F205" s="105"/>
      <c r="G205" s="105"/>
      <c r="H205" s="194"/>
      <c r="I205" s="195"/>
      <c r="J205" s="195"/>
      <c r="K205" s="97"/>
      <c r="L205" s="98"/>
      <c r="M205" s="99"/>
      <c r="N205" s="99"/>
      <c r="O205" s="99"/>
      <c r="P205" s="100"/>
    </row>
    <row r="206" spans="2:16" x14ac:dyDescent="0.3">
      <c r="B206" s="108">
        <v>200</v>
      </c>
      <c r="C206" s="104"/>
      <c r="D206" s="105"/>
      <c r="E206" s="105"/>
      <c r="F206" s="105"/>
      <c r="G206" s="105"/>
      <c r="H206" s="194"/>
      <c r="I206" s="195"/>
      <c r="J206" s="195"/>
      <c r="K206" s="97"/>
      <c r="L206" s="98"/>
      <c r="M206" s="99"/>
      <c r="N206" s="99"/>
      <c r="O206" s="99"/>
      <c r="P206" s="100"/>
    </row>
    <row r="207" spans="2:16" x14ac:dyDescent="0.3">
      <c r="B207" s="108">
        <v>201</v>
      </c>
      <c r="C207" s="104"/>
      <c r="D207" s="105"/>
      <c r="E207" s="105"/>
      <c r="F207" s="105"/>
      <c r="G207" s="105"/>
      <c r="H207" s="194"/>
      <c r="I207" s="195"/>
      <c r="J207" s="195"/>
      <c r="K207" s="97"/>
      <c r="L207" s="98"/>
      <c r="M207" s="98"/>
      <c r="N207" s="98"/>
      <c r="O207" s="98"/>
      <c r="P207" s="100"/>
    </row>
    <row r="208" spans="2:16" x14ac:dyDescent="0.3">
      <c r="B208" s="108">
        <v>202</v>
      </c>
      <c r="C208" s="104"/>
      <c r="D208" s="105"/>
      <c r="E208" s="105"/>
      <c r="F208" s="105"/>
      <c r="G208" s="105"/>
      <c r="H208" s="194"/>
      <c r="I208" s="195"/>
      <c r="J208" s="195"/>
      <c r="K208" s="97"/>
      <c r="L208" s="98"/>
      <c r="M208" s="99"/>
      <c r="N208" s="99"/>
      <c r="O208" s="99"/>
      <c r="P208" s="100"/>
    </row>
    <row r="209" spans="2:16" x14ac:dyDescent="0.3">
      <c r="B209" s="108">
        <v>203</v>
      </c>
      <c r="C209" s="104"/>
      <c r="D209" s="105"/>
      <c r="E209" s="105"/>
      <c r="F209" s="105"/>
      <c r="G209" s="105"/>
      <c r="H209" s="194"/>
      <c r="I209" s="195"/>
      <c r="J209" s="195"/>
      <c r="K209" s="97"/>
      <c r="L209" s="98"/>
      <c r="M209" s="99"/>
      <c r="N209" s="99"/>
      <c r="O209" s="99"/>
      <c r="P209" s="100"/>
    </row>
    <row r="210" spans="2:16" x14ac:dyDescent="0.3">
      <c r="B210" s="108">
        <v>204</v>
      </c>
      <c r="C210" s="104"/>
      <c r="D210" s="105"/>
      <c r="E210" s="105"/>
      <c r="F210" s="105"/>
      <c r="G210" s="105"/>
      <c r="H210" s="194"/>
      <c r="I210" s="195"/>
      <c r="J210" s="195"/>
      <c r="K210" s="97"/>
      <c r="L210" s="98"/>
      <c r="M210" s="98"/>
      <c r="N210" s="98"/>
      <c r="O210" s="98"/>
      <c r="P210" s="100"/>
    </row>
    <row r="211" spans="2:16" x14ac:dyDescent="0.3">
      <c r="B211" s="108">
        <v>205</v>
      </c>
      <c r="C211" s="104"/>
      <c r="D211" s="105"/>
      <c r="E211" s="105"/>
      <c r="F211" s="105"/>
      <c r="G211" s="105"/>
      <c r="H211" s="194"/>
      <c r="I211" s="195"/>
      <c r="J211" s="195"/>
      <c r="K211" s="97"/>
      <c r="L211" s="98"/>
      <c r="M211" s="99"/>
      <c r="N211" s="99"/>
      <c r="O211" s="99"/>
      <c r="P211" s="100"/>
    </row>
    <row r="212" spans="2:16" x14ac:dyDescent="0.3">
      <c r="B212" s="108">
        <v>206</v>
      </c>
      <c r="C212" s="104"/>
      <c r="D212" s="105"/>
      <c r="E212" s="105"/>
      <c r="F212" s="105"/>
      <c r="G212" s="105"/>
      <c r="H212" s="194"/>
      <c r="I212" s="195"/>
      <c r="J212" s="195"/>
      <c r="K212" s="97"/>
      <c r="L212" s="98"/>
      <c r="M212" s="99"/>
      <c r="N212" s="99"/>
      <c r="O212" s="99"/>
      <c r="P212" s="100"/>
    </row>
    <row r="213" spans="2:16" x14ac:dyDescent="0.3">
      <c r="B213" s="108">
        <v>207</v>
      </c>
      <c r="C213" s="104"/>
      <c r="D213" s="105"/>
      <c r="E213" s="105"/>
      <c r="F213" s="105"/>
      <c r="G213" s="105"/>
      <c r="H213" s="194"/>
      <c r="I213" s="195"/>
      <c r="J213" s="195"/>
      <c r="K213" s="97"/>
      <c r="L213" s="98"/>
      <c r="M213" s="98"/>
      <c r="N213" s="98"/>
      <c r="O213" s="98"/>
      <c r="P213" s="100"/>
    </row>
    <row r="214" spans="2:16" x14ac:dyDescent="0.3">
      <c r="B214" s="108">
        <v>208</v>
      </c>
      <c r="C214" s="104"/>
      <c r="D214" s="105"/>
      <c r="E214" s="105"/>
      <c r="F214" s="105"/>
      <c r="G214" s="105"/>
      <c r="H214" s="194"/>
      <c r="I214" s="195"/>
      <c r="J214" s="195"/>
      <c r="K214" s="97"/>
      <c r="L214" s="98"/>
      <c r="M214" s="99"/>
      <c r="N214" s="99"/>
      <c r="O214" s="99"/>
      <c r="P214" s="100"/>
    </row>
    <row r="215" spans="2:16" x14ac:dyDescent="0.3">
      <c r="B215" s="108">
        <v>209</v>
      </c>
      <c r="C215" s="104"/>
      <c r="D215" s="105"/>
      <c r="E215" s="105"/>
      <c r="F215" s="105"/>
      <c r="G215" s="105"/>
      <c r="H215" s="194"/>
      <c r="I215" s="195"/>
      <c r="J215" s="195"/>
      <c r="K215" s="97"/>
      <c r="L215" s="98"/>
      <c r="M215" s="99"/>
      <c r="N215" s="99"/>
      <c r="O215" s="99"/>
      <c r="P215" s="100"/>
    </row>
    <row r="216" spans="2:16" x14ac:dyDescent="0.3">
      <c r="B216" s="108">
        <v>210</v>
      </c>
      <c r="C216" s="104"/>
      <c r="D216" s="105"/>
      <c r="E216" s="105"/>
      <c r="F216" s="105"/>
      <c r="G216" s="105"/>
      <c r="H216" s="194"/>
      <c r="I216" s="195"/>
      <c r="J216" s="195"/>
      <c r="K216" s="97"/>
      <c r="L216" s="98"/>
      <c r="M216" s="98"/>
      <c r="N216" s="98"/>
      <c r="O216" s="98"/>
      <c r="P216" s="100"/>
    </row>
    <row r="217" spans="2:16" x14ac:dyDescent="0.3">
      <c r="B217" s="108">
        <v>211</v>
      </c>
      <c r="C217" s="104"/>
      <c r="D217" s="105"/>
      <c r="E217" s="105"/>
      <c r="F217" s="105"/>
      <c r="G217" s="105"/>
      <c r="H217" s="194"/>
      <c r="I217" s="195"/>
      <c r="J217" s="195"/>
      <c r="K217" s="97"/>
      <c r="L217" s="98"/>
      <c r="M217" s="99"/>
      <c r="N217" s="99"/>
      <c r="O217" s="99"/>
      <c r="P217" s="100"/>
    </row>
    <row r="218" spans="2:16" x14ac:dyDescent="0.3">
      <c r="B218" s="108">
        <v>212</v>
      </c>
      <c r="C218" s="104"/>
      <c r="D218" s="105"/>
      <c r="E218" s="105"/>
      <c r="F218" s="105"/>
      <c r="G218" s="105"/>
      <c r="H218" s="194"/>
      <c r="I218" s="195"/>
      <c r="J218" s="195"/>
      <c r="K218" s="97"/>
      <c r="L218" s="98"/>
      <c r="M218" s="99"/>
      <c r="N218" s="99"/>
      <c r="O218" s="99"/>
      <c r="P218" s="100"/>
    </row>
    <row r="219" spans="2:16" x14ac:dyDescent="0.3">
      <c r="B219" s="108">
        <v>213</v>
      </c>
      <c r="C219" s="104"/>
      <c r="D219" s="105"/>
      <c r="E219" s="105"/>
      <c r="F219" s="105"/>
      <c r="G219" s="105"/>
      <c r="H219" s="194"/>
      <c r="I219" s="195"/>
      <c r="J219" s="195"/>
      <c r="K219" s="97"/>
      <c r="L219" s="98"/>
      <c r="M219" s="98"/>
      <c r="N219" s="98"/>
      <c r="O219" s="98"/>
      <c r="P219" s="100"/>
    </row>
    <row r="220" spans="2:16" x14ac:dyDescent="0.3">
      <c r="B220" s="108">
        <v>214</v>
      </c>
      <c r="C220" s="104"/>
      <c r="D220" s="105"/>
      <c r="E220" s="105"/>
      <c r="F220" s="105"/>
      <c r="G220" s="105"/>
      <c r="H220" s="194"/>
      <c r="I220" s="195"/>
      <c r="J220" s="195"/>
      <c r="K220" s="97"/>
      <c r="L220" s="98"/>
      <c r="M220" s="99"/>
      <c r="N220" s="99"/>
      <c r="O220" s="99"/>
      <c r="P220" s="100"/>
    </row>
    <row r="221" spans="2:16" x14ac:dyDescent="0.3">
      <c r="B221" s="108">
        <v>215</v>
      </c>
      <c r="C221" s="104"/>
      <c r="D221" s="105"/>
      <c r="E221" s="105"/>
      <c r="F221" s="105"/>
      <c r="G221" s="105"/>
      <c r="H221" s="194"/>
      <c r="I221" s="195"/>
      <c r="J221" s="195"/>
      <c r="K221" s="97"/>
      <c r="L221" s="98"/>
      <c r="M221" s="99"/>
      <c r="N221" s="99"/>
      <c r="O221" s="99"/>
      <c r="P221" s="100"/>
    </row>
    <row r="222" spans="2:16" x14ac:dyDescent="0.3">
      <c r="B222" s="108">
        <v>216</v>
      </c>
      <c r="C222" s="104"/>
      <c r="D222" s="105"/>
      <c r="E222" s="105"/>
      <c r="F222" s="105"/>
      <c r="G222" s="105"/>
      <c r="H222" s="194"/>
      <c r="I222" s="195"/>
      <c r="J222" s="195"/>
      <c r="K222" s="97"/>
      <c r="L222" s="98"/>
      <c r="M222" s="98"/>
      <c r="N222" s="98"/>
      <c r="O222" s="98"/>
      <c r="P222" s="100"/>
    </row>
    <row r="223" spans="2:16" x14ac:dyDescent="0.3">
      <c r="B223" s="108">
        <v>217</v>
      </c>
      <c r="C223" s="104"/>
      <c r="D223" s="105"/>
      <c r="E223" s="105"/>
      <c r="F223" s="105"/>
      <c r="G223" s="105"/>
      <c r="H223" s="194"/>
      <c r="I223" s="195"/>
      <c r="J223" s="195"/>
      <c r="K223" s="97"/>
      <c r="L223" s="98"/>
      <c r="M223" s="99"/>
      <c r="N223" s="99"/>
      <c r="O223" s="99"/>
      <c r="P223" s="100"/>
    </row>
    <row r="224" spans="2:16" x14ac:dyDescent="0.3">
      <c r="B224" s="108">
        <v>218</v>
      </c>
      <c r="C224" s="104"/>
      <c r="D224" s="105"/>
      <c r="E224" s="105"/>
      <c r="F224" s="105"/>
      <c r="G224" s="105"/>
      <c r="H224" s="194"/>
      <c r="I224" s="195"/>
      <c r="J224" s="195"/>
      <c r="K224" s="97"/>
      <c r="L224" s="98"/>
      <c r="M224" s="99"/>
      <c r="N224" s="99"/>
      <c r="O224" s="99"/>
      <c r="P224" s="100"/>
    </row>
    <row r="225" spans="2:16" x14ac:dyDescent="0.3">
      <c r="B225" s="108">
        <v>219</v>
      </c>
      <c r="C225" s="104"/>
      <c r="D225" s="105"/>
      <c r="E225" s="105"/>
      <c r="F225" s="105"/>
      <c r="G225" s="105"/>
      <c r="H225" s="194"/>
      <c r="I225" s="195"/>
      <c r="J225" s="195"/>
      <c r="K225" s="97"/>
      <c r="L225" s="98"/>
      <c r="M225" s="98"/>
      <c r="N225" s="98"/>
      <c r="O225" s="98"/>
      <c r="P225" s="100"/>
    </row>
    <row r="226" spans="2:16" x14ac:dyDescent="0.3">
      <c r="B226" s="108">
        <v>220</v>
      </c>
      <c r="C226" s="104"/>
      <c r="D226" s="105"/>
      <c r="E226" s="105"/>
      <c r="F226" s="105"/>
      <c r="G226" s="105"/>
      <c r="H226" s="194"/>
      <c r="I226" s="195"/>
      <c r="J226" s="195"/>
      <c r="K226" s="97"/>
      <c r="L226" s="98"/>
      <c r="M226" s="99"/>
      <c r="N226" s="99"/>
      <c r="O226" s="99"/>
      <c r="P226" s="100"/>
    </row>
    <row r="227" spans="2:16" x14ac:dyDescent="0.3">
      <c r="B227" s="108">
        <v>221</v>
      </c>
      <c r="C227" s="104"/>
      <c r="D227" s="105"/>
      <c r="E227" s="105"/>
      <c r="F227" s="105"/>
      <c r="G227" s="105"/>
      <c r="H227" s="194"/>
      <c r="I227" s="195"/>
      <c r="J227" s="195"/>
      <c r="K227" s="97"/>
      <c r="L227" s="98"/>
      <c r="M227" s="99"/>
      <c r="N227" s="99"/>
      <c r="O227" s="99"/>
      <c r="P227" s="100"/>
    </row>
    <row r="228" spans="2:16" x14ac:dyDescent="0.3">
      <c r="B228" s="108">
        <v>222</v>
      </c>
      <c r="C228" s="104"/>
      <c r="D228" s="105"/>
      <c r="E228" s="105"/>
      <c r="F228" s="105"/>
      <c r="G228" s="105"/>
      <c r="H228" s="194"/>
      <c r="I228" s="195"/>
      <c r="J228" s="195"/>
      <c r="K228" s="97"/>
      <c r="L228" s="98"/>
      <c r="M228" s="98"/>
      <c r="N228" s="98"/>
      <c r="O228" s="98"/>
      <c r="P228" s="100"/>
    </row>
    <row r="229" spans="2:16" x14ac:dyDescent="0.3">
      <c r="B229" s="108">
        <v>223</v>
      </c>
      <c r="C229" s="104"/>
      <c r="D229" s="105"/>
      <c r="E229" s="105"/>
      <c r="F229" s="105"/>
      <c r="G229" s="105"/>
      <c r="H229" s="194"/>
      <c r="I229" s="195"/>
      <c r="J229" s="195"/>
      <c r="K229" s="97"/>
      <c r="L229" s="98"/>
      <c r="M229" s="99"/>
      <c r="N229" s="99"/>
      <c r="O229" s="99"/>
      <c r="P229" s="100"/>
    </row>
    <row r="230" spans="2:16" x14ac:dyDescent="0.3">
      <c r="B230" s="108">
        <v>224</v>
      </c>
      <c r="C230" s="104"/>
      <c r="D230" s="105"/>
      <c r="E230" s="105"/>
      <c r="F230" s="105"/>
      <c r="G230" s="105"/>
      <c r="H230" s="194"/>
      <c r="I230" s="195"/>
      <c r="J230" s="195"/>
      <c r="K230" s="97"/>
      <c r="L230" s="98"/>
      <c r="M230" s="99"/>
      <c r="N230" s="99"/>
      <c r="O230" s="99"/>
      <c r="P230" s="100"/>
    </row>
    <row r="231" spans="2:16" x14ac:dyDescent="0.3">
      <c r="B231" s="108">
        <v>225</v>
      </c>
      <c r="C231" s="104"/>
      <c r="D231" s="105"/>
      <c r="E231" s="105"/>
      <c r="F231" s="105"/>
      <c r="G231" s="105"/>
      <c r="H231" s="194"/>
      <c r="I231" s="195"/>
      <c r="J231" s="195"/>
      <c r="K231" s="97"/>
      <c r="L231" s="98"/>
      <c r="M231" s="98"/>
      <c r="N231" s="98"/>
      <c r="O231" s="98"/>
      <c r="P231" s="100"/>
    </row>
    <row r="232" spans="2:16" x14ac:dyDescent="0.3">
      <c r="B232" s="108">
        <v>226</v>
      </c>
      <c r="C232" s="104"/>
      <c r="D232" s="105"/>
      <c r="E232" s="105"/>
      <c r="F232" s="105"/>
      <c r="G232" s="105"/>
      <c r="H232" s="194"/>
      <c r="I232" s="195"/>
      <c r="J232" s="195"/>
      <c r="K232" s="97"/>
      <c r="L232" s="98"/>
      <c r="M232" s="99"/>
      <c r="N232" s="99"/>
      <c r="O232" s="99"/>
      <c r="P232" s="100"/>
    </row>
    <row r="233" spans="2:16" x14ac:dyDescent="0.3">
      <c r="B233" s="108">
        <v>227</v>
      </c>
      <c r="C233" s="104"/>
      <c r="D233" s="105"/>
      <c r="E233" s="105"/>
      <c r="F233" s="105"/>
      <c r="G233" s="105"/>
      <c r="H233" s="194"/>
      <c r="I233" s="195"/>
      <c r="J233" s="195"/>
      <c r="K233" s="97"/>
      <c r="L233" s="98"/>
      <c r="M233" s="99"/>
      <c r="N233" s="99"/>
      <c r="O233" s="99"/>
      <c r="P233" s="100"/>
    </row>
    <row r="234" spans="2:16" x14ac:dyDescent="0.3">
      <c r="B234" s="108">
        <v>228</v>
      </c>
      <c r="C234" s="104"/>
      <c r="D234" s="105"/>
      <c r="E234" s="105"/>
      <c r="F234" s="105"/>
      <c r="G234" s="105"/>
      <c r="H234" s="194"/>
      <c r="I234" s="195"/>
      <c r="J234" s="195"/>
      <c r="K234" s="97"/>
      <c r="L234" s="98"/>
      <c r="M234" s="98"/>
      <c r="N234" s="98"/>
      <c r="O234" s="98"/>
      <c r="P234" s="100"/>
    </row>
    <row r="235" spans="2:16" x14ac:dyDescent="0.3">
      <c r="B235" s="108">
        <v>229</v>
      </c>
      <c r="C235" s="104"/>
      <c r="D235" s="105"/>
      <c r="E235" s="105"/>
      <c r="F235" s="105"/>
      <c r="G235" s="105"/>
      <c r="H235" s="194"/>
      <c r="I235" s="195"/>
      <c r="J235" s="195"/>
      <c r="K235" s="97"/>
      <c r="L235" s="98"/>
      <c r="M235" s="99"/>
      <c r="N235" s="99"/>
      <c r="O235" s="99"/>
      <c r="P235" s="100"/>
    </row>
    <row r="236" spans="2:16" x14ac:dyDescent="0.3">
      <c r="B236" s="108">
        <v>230</v>
      </c>
      <c r="C236" s="104"/>
      <c r="D236" s="105"/>
      <c r="E236" s="105"/>
      <c r="F236" s="105"/>
      <c r="G236" s="105"/>
      <c r="H236" s="194"/>
      <c r="I236" s="195"/>
      <c r="J236" s="195"/>
      <c r="K236" s="97"/>
      <c r="L236" s="98"/>
      <c r="M236" s="99"/>
      <c r="N236" s="99"/>
      <c r="O236" s="99"/>
      <c r="P236" s="100"/>
    </row>
    <row r="237" spans="2:16" x14ac:dyDescent="0.3">
      <c r="B237" s="108">
        <v>231</v>
      </c>
      <c r="C237" s="104"/>
      <c r="D237" s="105"/>
      <c r="E237" s="105"/>
      <c r="F237" s="105"/>
      <c r="G237" s="105"/>
      <c r="H237" s="194"/>
      <c r="I237" s="195"/>
      <c r="J237" s="195"/>
      <c r="K237" s="97"/>
      <c r="L237" s="98"/>
      <c r="M237" s="98"/>
      <c r="N237" s="98"/>
      <c r="O237" s="98"/>
      <c r="P237" s="100"/>
    </row>
    <row r="238" spans="2:16" x14ac:dyDescent="0.3">
      <c r="B238" s="108">
        <v>232</v>
      </c>
      <c r="C238" s="104"/>
      <c r="D238" s="105"/>
      <c r="E238" s="105"/>
      <c r="F238" s="105"/>
      <c r="G238" s="105"/>
      <c r="H238" s="194"/>
      <c r="I238" s="195"/>
      <c r="J238" s="195"/>
      <c r="K238" s="97"/>
      <c r="L238" s="98"/>
      <c r="M238" s="99"/>
      <c r="N238" s="99"/>
      <c r="O238" s="99"/>
      <c r="P238" s="100"/>
    </row>
    <row r="239" spans="2:16" x14ac:dyDescent="0.3">
      <c r="B239" s="108">
        <v>233</v>
      </c>
      <c r="C239" s="104"/>
      <c r="D239" s="105"/>
      <c r="E239" s="105"/>
      <c r="F239" s="105"/>
      <c r="G239" s="105"/>
      <c r="H239" s="194"/>
      <c r="I239" s="195"/>
      <c r="J239" s="195"/>
      <c r="K239" s="97"/>
      <c r="L239" s="98"/>
      <c r="M239" s="99"/>
      <c r="N239" s="99"/>
      <c r="O239" s="99"/>
      <c r="P239" s="100"/>
    </row>
    <row r="240" spans="2:16" x14ac:dyDescent="0.3">
      <c r="B240" s="108">
        <v>234</v>
      </c>
      <c r="C240" s="104"/>
      <c r="D240" s="105"/>
      <c r="E240" s="105"/>
      <c r="F240" s="105"/>
      <c r="G240" s="105"/>
      <c r="H240" s="194"/>
      <c r="I240" s="195"/>
      <c r="J240" s="195"/>
      <c r="K240" s="97"/>
      <c r="L240" s="98"/>
      <c r="M240" s="98"/>
      <c r="N240" s="98"/>
      <c r="O240" s="98"/>
      <c r="P240" s="100"/>
    </row>
    <row r="241" spans="2:16" x14ac:dyDescent="0.3">
      <c r="B241" s="108">
        <v>235</v>
      </c>
      <c r="C241" s="104"/>
      <c r="D241" s="105"/>
      <c r="E241" s="105"/>
      <c r="F241" s="105"/>
      <c r="G241" s="105"/>
      <c r="H241" s="194"/>
      <c r="I241" s="195"/>
      <c r="J241" s="195"/>
      <c r="K241" s="97"/>
      <c r="L241" s="98"/>
      <c r="M241" s="99"/>
      <c r="N241" s="99"/>
      <c r="O241" s="99"/>
      <c r="P241" s="100"/>
    </row>
    <row r="242" spans="2:16" x14ac:dyDescent="0.3">
      <c r="B242" s="108">
        <v>236</v>
      </c>
      <c r="C242" s="104"/>
      <c r="D242" s="105"/>
      <c r="E242" s="105"/>
      <c r="F242" s="105"/>
      <c r="G242" s="105"/>
      <c r="H242" s="194"/>
      <c r="I242" s="195"/>
      <c r="J242" s="195"/>
      <c r="K242" s="97"/>
      <c r="L242" s="98"/>
      <c r="M242" s="99"/>
      <c r="N242" s="99"/>
      <c r="O242" s="99"/>
      <c r="P242" s="100"/>
    </row>
    <row r="243" spans="2:16" x14ac:dyDescent="0.3">
      <c r="B243" s="108">
        <v>237</v>
      </c>
      <c r="C243" s="104"/>
      <c r="D243" s="105"/>
      <c r="E243" s="105"/>
      <c r="F243" s="105"/>
      <c r="G243" s="105"/>
      <c r="H243" s="194"/>
      <c r="I243" s="195"/>
      <c r="J243" s="195"/>
      <c r="K243" s="97"/>
      <c r="L243" s="98"/>
      <c r="M243" s="98"/>
      <c r="N243" s="98"/>
      <c r="O243" s="98"/>
      <c r="P243" s="100"/>
    </row>
    <row r="244" spans="2:16" x14ac:dyDescent="0.3">
      <c r="B244" s="108">
        <v>238</v>
      </c>
      <c r="C244" s="104"/>
      <c r="D244" s="105"/>
      <c r="E244" s="105"/>
      <c r="F244" s="105"/>
      <c r="G244" s="105"/>
      <c r="H244" s="194"/>
      <c r="I244" s="195"/>
      <c r="J244" s="195"/>
      <c r="K244" s="97"/>
      <c r="L244" s="98"/>
      <c r="M244" s="99"/>
      <c r="N244" s="99"/>
      <c r="O244" s="99"/>
      <c r="P244" s="100"/>
    </row>
    <row r="245" spans="2:16" x14ac:dyDescent="0.3">
      <c r="B245" s="108">
        <v>239</v>
      </c>
      <c r="C245" s="104"/>
      <c r="D245" s="105"/>
      <c r="E245" s="105"/>
      <c r="F245" s="105"/>
      <c r="G245" s="105"/>
      <c r="H245" s="194"/>
      <c r="I245" s="195"/>
      <c r="J245" s="195"/>
      <c r="K245" s="97"/>
      <c r="L245" s="98"/>
      <c r="M245" s="99"/>
      <c r="N245" s="99"/>
      <c r="O245" s="99"/>
      <c r="P245" s="100"/>
    </row>
    <row r="246" spans="2:16" x14ac:dyDescent="0.3">
      <c r="B246" s="108">
        <v>240</v>
      </c>
      <c r="C246" s="104"/>
      <c r="D246" s="105"/>
      <c r="E246" s="105"/>
      <c r="F246" s="105"/>
      <c r="G246" s="105"/>
      <c r="H246" s="194"/>
      <c r="I246" s="195"/>
      <c r="J246" s="195"/>
      <c r="K246" s="97"/>
      <c r="L246" s="98"/>
      <c r="M246" s="98"/>
      <c r="N246" s="98"/>
      <c r="O246" s="98"/>
      <c r="P246" s="100"/>
    </row>
    <row r="247" spans="2:16" x14ac:dyDescent="0.3">
      <c r="B247" s="108">
        <v>241</v>
      </c>
      <c r="C247" s="104"/>
      <c r="D247" s="105"/>
      <c r="E247" s="105"/>
      <c r="F247" s="105"/>
      <c r="G247" s="105"/>
      <c r="H247" s="194"/>
      <c r="I247" s="195"/>
      <c r="J247" s="195"/>
      <c r="K247" s="97"/>
      <c r="L247" s="98"/>
      <c r="M247" s="99"/>
      <c r="N247" s="99"/>
      <c r="O247" s="99"/>
      <c r="P247" s="100"/>
    </row>
    <row r="248" spans="2:16" x14ac:dyDescent="0.3">
      <c r="B248" s="108">
        <v>242</v>
      </c>
      <c r="C248" s="104"/>
      <c r="D248" s="105"/>
      <c r="E248" s="105"/>
      <c r="F248" s="105"/>
      <c r="G248" s="105"/>
      <c r="H248" s="194"/>
      <c r="I248" s="195"/>
      <c r="J248" s="195"/>
      <c r="K248" s="97"/>
      <c r="L248" s="98"/>
      <c r="M248" s="99"/>
      <c r="N248" s="99"/>
      <c r="O248" s="99"/>
      <c r="P248" s="100"/>
    </row>
    <row r="249" spans="2:16" x14ac:dyDescent="0.3">
      <c r="B249" s="108">
        <v>243</v>
      </c>
      <c r="C249" s="104"/>
      <c r="D249" s="105"/>
      <c r="E249" s="105"/>
      <c r="F249" s="105"/>
      <c r="G249" s="105"/>
      <c r="H249" s="194"/>
      <c r="I249" s="195"/>
      <c r="J249" s="195"/>
      <c r="K249" s="97"/>
      <c r="L249" s="98"/>
      <c r="M249" s="98"/>
      <c r="N249" s="98"/>
      <c r="O249" s="98"/>
      <c r="P249" s="100"/>
    </row>
    <row r="250" spans="2:16" x14ac:dyDescent="0.3">
      <c r="B250" s="108">
        <v>244</v>
      </c>
      <c r="C250" s="104"/>
      <c r="D250" s="105"/>
      <c r="E250" s="105"/>
      <c r="F250" s="105"/>
      <c r="G250" s="105"/>
      <c r="H250" s="194"/>
      <c r="I250" s="195"/>
      <c r="J250" s="195"/>
      <c r="K250" s="97"/>
      <c r="L250" s="98"/>
      <c r="M250" s="99"/>
      <c r="N250" s="99"/>
      <c r="O250" s="99"/>
      <c r="P250" s="100"/>
    </row>
    <row r="251" spans="2:16" x14ac:dyDescent="0.3">
      <c r="B251" s="108">
        <v>245</v>
      </c>
      <c r="C251" s="104"/>
      <c r="D251" s="105"/>
      <c r="E251" s="105"/>
      <c r="F251" s="105"/>
      <c r="G251" s="105"/>
      <c r="H251" s="194"/>
      <c r="I251" s="195"/>
      <c r="J251" s="195"/>
      <c r="K251" s="97"/>
      <c r="L251" s="98"/>
      <c r="M251" s="99"/>
      <c r="N251" s="99"/>
      <c r="O251" s="99"/>
      <c r="P251" s="100"/>
    </row>
    <row r="252" spans="2:16" x14ac:dyDescent="0.3">
      <c r="B252" s="108">
        <v>246</v>
      </c>
      <c r="C252" s="104"/>
      <c r="D252" s="105"/>
      <c r="E252" s="105"/>
      <c r="F252" s="105"/>
      <c r="G252" s="105"/>
      <c r="H252" s="194"/>
      <c r="I252" s="195"/>
      <c r="J252" s="195"/>
      <c r="K252" s="97"/>
      <c r="L252" s="98"/>
      <c r="M252" s="98"/>
      <c r="N252" s="98"/>
      <c r="O252" s="98"/>
      <c r="P252" s="100"/>
    </row>
    <row r="253" spans="2:16" x14ac:dyDescent="0.3">
      <c r="B253" s="108">
        <v>247</v>
      </c>
      <c r="C253" s="104"/>
      <c r="D253" s="105"/>
      <c r="E253" s="105"/>
      <c r="F253" s="105"/>
      <c r="G253" s="105"/>
      <c r="H253" s="194"/>
      <c r="I253" s="195"/>
      <c r="J253" s="195"/>
      <c r="K253" s="97"/>
      <c r="L253" s="98"/>
      <c r="M253" s="99"/>
      <c r="N253" s="99"/>
      <c r="O253" s="99"/>
      <c r="P253" s="100"/>
    </row>
    <row r="254" spans="2:16" x14ac:dyDescent="0.3">
      <c r="B254" s="108">
        <v>248</v>
      </c>
      <c r="C254" s="104"/>
      <c r="D254" s="105"/>
      <c r="E254" s="105"/>
      <c r="F254" s="105"/>
      <c r="G254" s="105"/>
      <c r="H254" s="194"/>
      <c r="I254" s="195"/>
      <c r="J254" s="195"/>
      <c r="K254" s="97"/>
      <c r="L254" s="98"/>
      <c r="M254" s="99"/>
      <c r="N254" s="99"/>
      <c r="O254" s="99"/>
      <c r="P254" s="100"/>
    </row>
    <row r="255" spans="2:16" x14ac:dyDescent="0.3">
      <c r="B255" s="108">
        <v>249</v>
      </c>
      <c r="C255" s="104"/>
      <c r="D255" s="105"/>
      <c r="E255" s="105"/>
      <c r="F255" s="105"/>
      <c r="G255" s="105"/>
      <c r="H255" s="194"/>
      <c r="I255" s="195"/>
      <c r="J255" s="195"/>
      <c r="K255" s="97"/>
      <c r="L255" s="98"/>
      <c r="M255" s="98"/>
      <c r="N255" s="98"/>
      <c r="O255" s="98"/>
      <c r="P255" s="100"/>
    </row>
    <row r="256" spans="2:16" x14ac:dyDescent="0.3">
      <c r="B256" s="108">
        <v>250</v>
      </c>
      <c r="C256" s="104"/>
      <c r="D256" s="105"/>
      <c r="E256" s="105"/>
      <c r="F256" s="105"/>
      <c r="G256" s="105"/>
      <c r="H256" s="194"/>
      <c r="I256" s="195"/>
      <c r="J256" s="195"/>
      <c r="K256" s="97"/>
      <c r="L256" s="98"/>
      <c r="M256" s="99"/>
      <c r="N256" s="99"/>
      <c r="O256" s="99"/>
      <c r="P256" s="100"/>
    </row>
    <row r="257" spans="2:16" x14ac:dyDescent="0.3">
      <c r="B257" s="108">
        <v>251</v>
      </c>
      <c r="C257" s="104"/>
      <c r="D257" s="105"/>
      <c r="E257" s="105"/>
      <c r="F257" s="105"/>
      <c r="G257" s="105"/>
      <c r="H257" s="194"/>
      <c r="I257" s="195"/>
      <c r="J257" s="195"/>
      <c r="K257" s="97"/>
      <c r="L257" s="98"/>
      <c r="M257" s="99"/>
      <c r="N257" s="99"/>
      <c r="O257" s="99"/>
      <c r="P257" s="100"/>
    </row>
    <row r="258" spans="2:16" x14ac:dyDescent="0.3">
      <c r="B258" s="108">
        <v>252</v>
      </c>
      <c r="C258" s="104"/>
      <c r="D258" s="105"/>
      <c r="E258" s="105"/>
      <c r="F258" s="105"/>
      <c r="G258" s="105"/>
      <c r="H258" s="194"/>
      <c r="I258" s="195"/>
      <c r="J258" s="195"/>
      <c r="K258" s="97"/>
      <c r="L258" s="98"/>
      <c r="M258" s="98"/>
      <c r="N258" s="98"/>
      <c r="O258" s="98"/>
      <c r="P258" s="100"/>
    </row>
    <row r="259" spans="2:16" x14ac:dyDescent="0.3">
      <c r="B259" s="108">
        <v>253</v>
      </c>
      <c r="C259" s="104"/>
      <c r="D259" s="105"/>
      <c r="E259" s="105"/>
      <c r="F259" s="105"/>
      <c r="G259" s="105"/>
      <c r="H259" s="194"/>
      <c r="I259" s="195"/>
      <c r="J259" s="195"/>
      <c r="K259" s="97"/>
      <c r="L259" s="98"/>
      <c r="M259" s="99"/>
      <c r="N259" s="99"/>
      <c r="O259" s="99"/>
      <c r="P259" s="100"/>
    </row>
    <row r="260" spans="2:16" x14ac:dyDescent="0.3">
      <c r="B260" s="108">
        <v>254</v>
      </c>
      <c r="C260" s="104"/>
      <c r="D260" s="105"/>
      <c r="E260" s="105"/>
      <c r="F260" s="105"/>
      <c r="G260" s="105"/>
      <c r="H260" s="194"/>
      <c r="I260" s="195"/>
      <c r="J260" s="195"/>
      <c r="K260" s="97"/>
      <c r="L260" s="98"/>
      <c r="M260" s="99"/>
      <c r="N260" s="99"/>
      <c r="O260" s="99"/>
      <c r="P260" s="100"/>
    </row>
    <row r="261" spans="2:16" x14ac:dyDescent="0.3">
      <c r="B261" s="108">
        <v>255</v>
      </c>
      <c r="C261" s="104"/>
      <c r="D261" s="105"/>
      <c r="E261" s="105"/>
      <c r="F261" s="105"/>
      <c r="G261" s="105"/>
      <c r="H261" s="194"/>
      <c r="I261" s="195"/>
      <c r="J261" s="195"/>
      <c r="K261" s="97"/>
      <c r="L261" s="98"/>
      <c r="M261" s="98"/>
      <c r="N261" s="98"/>
      <c r="O261" s="98"/>
      <c r="P261" s="100"/>
    </row>
    <row r="262" spans="2:16" x14ac:dyDescent="0.3">
      <c r="B262" s="108">
        <v>256</v>
      </c>
      <c r="C262" s="104"/>
      <c r="D262" s="105"/>
      <c r="E262" s="105"/>
      <c r="F262" s="105"/>
      <c r="G262" s="105"/>
      <c r="H262" s="194"/>
      <c r="I262" s="195"/>
      <c r="J262" s="195"/>
      <c r="K262" s="97"/>
      <c r="L262" s="98"/>
      <c r="M262" s="99"/>
      <c r="N262" s="99"/>
      <c r="O262" s="99"/>
      <c r="P262" s="100"/>
    </row>
    <row r="263" spans="2:16" x14ac:dyDescent="0.3">
      <c r="B263" s="108">
        <v>257</v>
      </c>
      <c r="C263" s="104"/>
      <c r="D263" s="105"/>
      <c r="E263" s="105"/>
      <c r="F263" s="105"/>
      <c r="G263" s="105"/>
      <c r="H263" s="194"/>
      <c r="I263" s="195"/>
      <c r="J263" s="195"/>
      <c r="K263" s="97"/>
      <c r="L263" s="98"/>
      <c r="M263" s="99"/>
      <c r="N263" s="99"/>
      <c r="O263" s="99"/>
      <c r="P263" s="100"/>
    </row>
    <row r="264" spans="2:16" x14ac:dyDescent="0.3">
      <c r="B264" s="108">
        <v>258</v>
      </c>
      <c r="C264" s="104"/>
      <c r="D264" s="105"/>
      <c r="E264" s="105"/>
      <c r="F264" s="105"/>
      <c r="G264" s="105"/>
      <c r="H264" s="194"/>
      <c r="I264" s="195"/>
      <c r="J264" s="195"/>
      <c r="K264" s="97"/>
      <c r="L264" s="98"/>
      <c r="M264" s="98"/>
      <c r="N264" s="98"/>
      <c r="O264" s="98"/>
      <c r="P264" s="100"/>
    </row>
    <row r="265" spans="2:16" x14ac:dyDescent="0.3">
      <c r="B265" s="108">
        <v>259</v>
      </c>
      <c r="C265" s="104"/>
      <c r="D265" s="105"/>
      <c r="E265" s="105"/>
      <c r="F265" s="105"/>
      <c r="G265" s="105"/>
      <c r="H265" s="194"/>
      <c r="I265" s="195"/>
      <c r="J265" s="195"/>
      <c r="K265" s="97"/>
      <c r="L265" s="98"/>
      <c r="M265" s="99"/>
      <c r="N265" s="99"/>
      <c r="O265" s="99"/>
      <c r="P265" s="100"/>
    </row>
    <row r="266" spans="2:16" x14ac:dyDescent="0.3">
      <c r="B266" s="108">
        <v>260</v>
      </c>
      <c r="C266" s="104"/>
      <c r="D266" s="105"/>
      <c r="E266" s="105"/>
      <c r="F266" s="105"/>
      <c r="G266" s="105"/>
      <c r="H266" s="194"/>
      <c r="I266" s="195"/>
      <c r="J266" s="195"/>
      <c r="K266" s="97"/>
      <c r="L266" s="98"/>
      <c r="M266" s="99"/>
      <c r="N266" s="99"/>
      <c r="O266" s="99"/>
      <c r="P266" s="100"/>
    </row>
    <row r="267" spans="2:16" x14ac:dyDescent="0.3">
      <c r="B267" s="108">
        <v>261</v>
      </c>
      <c r="C267" s="104"/>
      <c r="D267" s="105"/>
      <c r="E267" s="105"/>
      <c r="F267" s="105"/>
      <c r="G267" s="105"/>
      <c r="H267" s="194"/>
      <c r="I267" s="195"/>
      <c r="J267" s="195"/>
      <c r="K267" s="97"/>
      <c r="L267" s="98"/>
      <c r="M267" s="98"/>
      <c r="N267" s="98"/>
      <c r="O267" s="98"/>
      <c r="P267" s="100"/>
    </row>
    <row r="268" spans="2:16" x14ac:dyDescent="0.3">
      <c r="B268" s="108">
        <v>262</v>
      </c>
      <c r="C268" s="104"/>
      <c r="D268" s="105"/>
      <c r="E268" s="105"/>
      <c r="F268" s="105"/>
      <c r="G268" s="105"/>
      <c r="H268" s="194"/>
      <c r="I268" s="195"/>
      <c r="J268" s="195"/>
      <c r="K268" s="97"/>
      <c r="L268" s="98"/>
      <c r="M268" s="99"/>
      <c r="N268" s="99"/>
      <c r="O268" s="99"/>
      <c r="P268" s="100"/>
    </row>
    <row r="269" spans="2:16" x14ac:dyDescent="0.3">
      <c r="B269" s="108">
        <v>263</v>
      </c>
      <c r="C269" s="104"/>
      <c r="D269" s="105"/>
      <c r="E269" s="105"/>
      <c r="F269" s="105"/>
      <c r="G269" s="105"/>
      <c r="H269" s="194"/>
      <c r="I269" s="195"/>
      <c r="J269" s="195"/>
      <c r="K269" s="97"/>
      <c r="L269" s="98"/>
      <c r="M269" s="99"/>
      <c r="N269" s="99"/>
      <c r="O269" s="99"/>
      <c r="P269" s="100"/>
    </row>
    <row r="270" spans="2:16" x14ac:dyDescent="0.3">
      <c r="B270" s="108">
        <v>264</v>
      </c>
      <c r="C270" s="104"/>
      <c r="D270" s="105"/>
      <c r="E270" s="105"/>
      <c r="F270" s="105"/>
      <c r="G270" s="105"/>
      <c r="H270" s="194"/>
      <c r="I270" s="195"/>
      <c r="J270" s="195"/>
      <c r="K270" s="97"/>
      <c r="L270" s="98"/>
      <c r="M270" s="98"/>
      <c r="N270" s="98"/>
      <c r="O270" s="98"/>
      <c r="P270" s="100"/>
    </row>
    <row r="271" spans="2:16" x14ac:dyDescent="0.3">
      <c r="B271" s="108">
        <v>265</v>
      </c>
      <c r="C271" s="104"/>
      <c r="D271" s="105"/>
      <c r="E271" s="105"/>
      <c r="F271" s="105"/>
      <c r="G271" s="105"/>
      <c r="H271" s="194"/>
      <c r="I271" s="195"/>
      <c r="J271" s="195"/>
      <c r="K271" s="97"/>
      <c r="L271" s="98"/>
      <c r="M271" s="99"/>
      <c r="N271" s="99"/>
      <c r="O271" s="99"/>
      <c r="P271" s="100"/>
    </row>
    <row r="272" spans="2:16" x14ac:dyDescent="0.3">
      <c r="B272" s="108">
        <v>266</v>
      </c>
      <c r="C272" s="104"/>
      <c r="D272" s="105"/>
      <c r="E272" s="105"/>
      <c r="F272" s="105"/>
      <c r="G272" s="105"/>
      <c r="H272" s="194"/>
      <c r="I272" s="195"/>
      <c r="J272" s="195"/>
      <c r="K272" s="97"/>
      <c r="L272" s="98"/>
      <c r="M272" s="99"/>
      <c r="N272" s="99"/>
      <c r="O272" s="99"/>
      <c r="P272" s="100"/>
    </row>
    <row r="273" spans="2:16" x14ac:dyDescent="0.3">
      <c r="B273" s="108">
        <v>267</v>
      </c>
      <c r="C273" s="104"/>
      <c r="D273" s="105"/>
      <c r="E273" s="105"/>
      <c r="F273" s="105"/>
      <c r="G273" s="105"/>
      <c r="H273" s="194"/>
      <c r="I273" s="195"/>
      <c r="J273" s="195"/>
      <c r="K273" s="97"/>
      <c r="L273" s="98"/>
      <c r="M273" s="98"/>
      <c r="N273" s="98"/>
      <c r="O273" s="98"/>
      <c r="P273" s="100"/>
    </row>
    <row r="274" spans="2:16" x14ac:dyDescent="0.3">
      <c r="B274" s="108">
        <v>268</v>
      </c>
      <c r="C274" s="104"/>
      <c r="D274" s="105"/>
      <c r="E274" s="105"/>
      <c r="F274" s="105"/>
      <c r="G274" s="105"/>
      <c r="H274" s="194"/>
      <c r="I274" s="195"/>
      <c r="J274" s="195"/>
      <c r="K274" s="97"/>
      <c r="L274" s="98"/>
      <c r="M274" s="99"/>
      <c r="N274" s="99"/>
      <c r="O274" s="99"/>
      <c r="P274" s="100"/>
    </row>
    <row r="275" spans="2:16" x14ac:dyDescent="0.3">
      <c r="B275" s="108">
        <v>269</v>
      </c>
      <c r="C275" s="104"/>
      <c r="D275" s="105"/>
      <c r="E275" s="105"/>
      <c r="F275" s="105"/>
      <c r="G275" s="105"/>
      <c r="H275" s="194"/>
      <c r="I275" s="195"/>
      <c r="J275" s="195"/>
      <c r="K275" s="97"/>
      <c r="L275" s="98"/>
      <c r="M275" s="99"/>
      <c r="N275" s="99"/>
      <c r="O275" s="99"/>
      <c r="P275" s="100"/>
    </row>
    <row r="276" spans="2:16" x14ac:dyDescent="0.3">
      <c r="B276" s="108">
        <v>270</v>
      </c>
      <c r="C276" s="104"/>
      <c r="D276" s="105"/>
      <c r="E276" s="105"/>
      <c r="F276" s="105"/>
      <c r="G276" s="105"/>
      <c r="H276" s="194"/>
      <c r="I276" s="195"/>
      <c r="J276" s="195"/>
      <c r="K276" s="97"/>
      <c r="L276" s="98"/>
      <c r="M276" s="98"/>
      <c r="N276" s="98"/>
      <c r="O276" s="98"/>
      <c r="P276" s="100"/>
    </row>
    <row r="277" spans="2:16" x14ac:dyDescent="0.3">
      <c r="B277" s="108">
        <v>271</v>
      </c>
      <c r="C277" s="104"/>
      <c r="D277" s="105"/>
      <c r="E277" s="105"/>
      <c r="F277" s="105"/>
      <c r="G277" s="105"/>
      <c r="H277" s="194"/>
      <c r="I277" s="195"/>
      <c r="J277" s="195"/>
      <c r="K277" s="97"/>
      <c r="L277" s="98"/>
      <c r="M277" s="99"/>
      <c r="N277" s="99"/>
      <c r="O277" s="99"/>
      <c r="P277" s="100"/>
    </row>
    <row r="278" spans="2:16" x14ac:dyDescent="0.3">
      <c r="B278" s="108">
        <v>272</v>
      </c>
      <c r="C278" s="104"/>
      <c r="D278" s="105"/>
      <c r="E278" s="105"/>
      <c r="F278" s="105"/>
      <c r="G278" s="105"/>
      <c r="H278" s="194"/>
      <c r="I278" s="195"/>
      <c r="J278" s="195"/>
      <c r="K278" s="97"/>
      <c r="L278" s="98"/>
      <c r="M278" s="99"/>
      <c r="N278" s="99"/>
      <c r="O278" s="99"/>
      <c r="P278" s="100"/>
    </row>
    <row r="279" spans="2:16" x14ac:dyDescent="0.3">
      <c r="B279" s="108">
        <v>273</v>
      </c>
      <c r="C279" s="104"/>
      <c r="D279" s="105"/>
      <c r="E279" s="105"/>
      <c r="F279" s="105"/>
      <c r="G279" s="105"/>
      <c r="H279" s="194"/>
      <c r="I279" s="195"/>
      <c r="J279" s="195"/>
      <c r="K279" s="97"/>
      <c r="L279" s="98"/>
      <c r="M279" s="98"/>
      <c r="N279" s="98"/>
      <c r="O279" s="98"/>
      <c r="P279" s="100"/>
    </row>
    <row r="280" spans="2:16" x14ac:dyDescent="0.3">
      <c r="B280" s="108">
        <v>274</v>
      </c>
      <c r="C280" s="104"/>
      <c r="D280" s="105"/>
      <c r="E280" s="105"/>
      <c r="F280" s="105"/>
      <c r="G280" s="105"/>
      <c r="H280" s="194"/>
      <c r="I280" s="195"/>
      <c r="J280" s="195"/>
      <c r="K280" s="97"/>
      <c r="L280" s="98"/>
      <c r="M280" s="99"/>
      <c r="N280" s="99"/>
      <c r="O280" s="99"/>
      <c r="P280" s="100"/>
    </row>
    <row r="281" spans="2:16" x14ac:dyDescent="0.3">
      <c r="B281" s="108">
        <v>275</v>
      </c>
      <c r="C281" s="104"/>
      <c r="D281" s="105"/>
      <c r="E281" s="105"/>
      <c r="F281" s="105"/>
      <c r="G281" s="105"/>
      <c r="H281" s="194"/>
      <c r="I281" s="195"/>
      <c r="J281" s="195"/>
      <c r="K281" s="97"/>
      <c r="L281" s="98"/>
      <c r="M281" s="99"/>
      <c r="N281" s="99"/>
      <c r="O281" s="99"/>
      <c r="P281" s="100"/>
    </row>
    <row r="282" spans="2:16" x14ac:dyDescent="0.3">
      <c r="B282" s="108">
        <v>276</v>
      </c>
      <c r="C282" s="104"/>
      <c r="D282" s="105"/>
      <c r="E282" s="105"/>
      <c r="F282" s="105"/>
      <c r="G282" s="105"/>
      <c r="H282" s="194"/>
      <c r="I282" s="195"/>
      <c r="J282" s="195"/>
      <c r="K282" s="97"/>
      <c r="L282" s="98"/>
      <c r="M282" s="98"/>
      <c r="N282" s="98"/>
      <c r="O282" s="98"/>
      <c r="P282" s="100"/>
    </row>
    <row r="283" spans="2:16" x14ac:dyDescent="0.3">
      <c r="B283" s="108">
        <v>277</v>
      </c>
      <c r="C283" s="104"/>
      <c r="D283" s="105"/>
      <c r="E283" s="105"/>
      <c r="F283" s="105"/>
      <c r="G283" s="105"/>
      <c r="H283" s="194"/>
      <c r="I283" s="195"/>
      <c r="J283" s="195"/>
      <c r="K283" s="97"/>
      <c r="L283" s="98"/>
      <c r="M283" s="99"/>
      <c r="N283" s="99"/>
      <c r="O283" s="99"/>
      <c r="P283" s="100"/>
    </row>
    <row r="284" spans="2:16" x14ac:dyDescent="0.3">
      <c r="B284" s="108">
        <v>278</v>
      </c>
      <c r="C284" s="104"/>
      <c r="D284" s="105"/>
      <c r="E284" s="105"/>
      <c r="F284" s="105"/>
      <c r="G284" s="105"/>
      <c r="H284" s="194"/>
      <c r="I284" s="195"/>
      <c r="J284" s="195"/>
      <c r="K284" s="97"/>
      <c r="L284" s="98"/>
      <c r="M284" s="99"/>
      <c r="N284" s="99"/>
      <c r="O284" s="99"/>
      <c r="P284" s="100"/>
    </row>
    <row r="285" spans="2:16" x14ac:dyDescent="0.3">
      <c r="B285" s="108">
        <v>279</v>
      </c>
      <c r="C285" s="104"/>
      <c r="D285" s="105"/>
      <c r="E285" s="105"/>
      <c r="F285" s="105"/>
      <c r="G285" s="105"/>
      <c r="H285" s="194"/>
      <c r="I285" s="195"/>
      <c r="J285" s="195"/>
      <c r="K285" s="97"/>
      <c r="L285" s="98"/>
      <c r="M285" s="98"/>
      <c r="N285" s="98"/>
      <c r="O285" s="98"/>
      <c r="P285" s="100"/>
    </row>
    <row r="286" spans="2:16" x14ac:dyDescent="0.3">
      <c r="B286" s="108">
        <v>280</v>
      </c>
      <c r="C286" s="104"/>
      <c r="D286" s="105"/>
      <c r="E286" s="105"/>
      <c r="F286" s="105"/>
      <c r="G286" s="105"/>
      <c r="H286" s="194"/>
      <c r="I286" s="195"/>
      <c r="J286" s="195"/>
      <c r="K286" s="97"/>
      <c r="L286" s="98"/>
      <c r="M286" s="99"/>
      <c r="N286" s="99"/>
      <c r="O286" s="99"/>
      <c r="P286" s="100"/>
    </row>
    <row r="287" spans="2:16" x14ac:dyDescent="0.3">
      <c r="B287" s="108">
        <v>281</v>
      </c>
      <c r="C287" s="104"/>
      <c r="D287" s="105"/>
      <c r="E287" s="105"/>
      <c r="F287" s="105"/>
      <c r="G287" s="105"/>
      <c r="H287" s="194"/>
      <c r="I287" s="195"/>
      <c r="J287" s="195"/>
      <c r="K287" s="97"/>
      <c r="L287" s="98"/>
      <c r="M287" s="99"/>
      <c r="N287" s="99"/>
      <c r="O287" s="99"/>
      <c r="P287" s="100"/>
    </row>
    <row r="288" spans="2:16" x14ac:dyDescent="0.3">
      <c r="B288" s="108">
        <v>282</v>
      </c>
      <c r="C288" s="104"/>
      <c r="D288" s="105"/>
      <c r="E288" s="105"/>
      <c r="F288" s="105"/>
      <c r="G288" s="105"/>
      <c r="H288" s="194"/>
      <c r="I288" s="195"/>
      <c r="J288" s="195"/>
      <c r="K288" s="97"/>
      <c r="L288" s="98"/>
      <c r="M288" s="98"/>
      <c r="N288" s="98"/>
      <c r="O288" s="98"/>
      <c r="P288" s="100"/>
    </row>
    <row r="289" spans="2:16" x14ac:dyDescent="0.3">
      <c r="B289" s="108">
        <v>283</v>
      </c>
      <c r="C289" s="104"/>
      <c r="D289" s="105"/>
      <c r="E289" s="105"/>
      <c r="F289" s="105"/>
      <c r="G289" s="105"/>
      <c r="H289" s="194"/>
      <c r="I289" s="195"/>
      <c r="J289" s="195"/>
      <c r="K289" s="97"/>
      <c r="L289" s="98"/>
      <c r="M289" s="99"/>
      <c r="N289" s="99"/>
      <c r="O289" s="99"/>
      <c r="P289" s="100"/>
    </row>
    <row r="290" spans="2:16" x14ac:dyDescent="0.3">
      <c r="B290" s="108">
        <v>284</v>
      </c>
      <c r="C290" s="104"/>
      <c r="D290" s="105"/>
      <c r="E290" s="105"/>
      <c r="F290" s="105"/>
      <c r="G290" s="105"/>
      <c r="H290" s="194"/>
      <c r="I290" s="195"/>
      <c r="J290" s="195"/>
      <c r="K290" s="97"/>
      <c r="L290" s="98"/>
      <c r="M290" s="99"/>
      <c r="N290" s="99"/>
      <c r="O290" s="99"/>
      <c r="P290" s="100"/>
    </row>
    <row r="291" spans="2:16" x14ac:dyDescent="0.3">
      <c r="B291" s="108">
        <v>285</v>
      </c>
      <c r="C291" s="104"/>
      <c r="D291" s="105"/>
      <c r="E291" s="105"/>
      <c r="F291" s="105"/>
      <c r="G291" s="105"/>
      <c r="H291" s="194"/>
      <c r="I291" s="195"/>
      <c r="J291" s="195"/>
      <c r="K291" s="97"/>
      <c r="L291" s="98"/>
      <c r="M291" s="98"/>
      <c r="N291" s="98"/>
      <c r="O291" s="98"/>
      <c r="P291" s="100"/>
    </row>
    <row r="292" spans="2:16" x14ac:dyDescent="0.3">
      <c r="B292" s="108">
        <v>286</v>
      </c>
      <c r="C292" s="104"/>
      <c r="D292" s="105"/>
      <c r="E292" s="105"/>
      <c r="F292" s="105"/>
      <c r="G292" s="105"/>
      <c r="H292" s="194"/>
      <c r="I292" s="195"/>
      <c r="J292" s="195"/>
      <c r="K292" s="97"/>
      <c r="L292" s="98"/>
      <c r="M292" s="99"/>
      <c r="N292" s="99"/>
      <c r="O292" s="99"/>
      <c r="P292" s="100"/>
    </row>
    <row r="293" spans="2:16" x14ac:dyDescent="0.3">
      <c r="B293" s="108">
        <v>287</v>
      </c>
      <c r="C293" s="104"/>
      <c r="D293" s="105"/>
      <c r="E293" s="105"/>
      <c r="F293" s="105"/>
      <c r="G293" s="105"/>
      <c r="H293" s="194"/>
      <c r="I293" s="195"/>
      <c r="J293" s="195"/>
      <c r="K293" s="97"/>
      <c r="L293" s="98"/>
      <c r="M293" s="99"/>
      <c r="N293" s="99"/>
      <c r="O293" s="99"/>
      <c r="P293" s="100"/>
    </row>
    <row r="294" spans="2:16" x14ac:dyDescent="0.3">
      <c r="B294" s="108">
        <v>288</v>
      </c>
      <c r="C294" s="104"/>
      <c r="D294" s="105"/>
      <c r="E294" s="105"/>
      <c r="F294" s="105"/>
      <c r="G294" s="105"/>
      <c r="H294" s="194"/>
      <c r="I294" s="195"/>
      <c r="J294" s="195"/>
      <c r="K294" s="97"/>
      <c r="L294" s="98"/>
      <c r="M294" s="98"/>
      <c r="N294" s="98"/>
      <c r="O294" s="98"/>
      <c r="P294" s="100"/>
    </row>
    <row r="295" spans="2:16" x14ac:dyDescent="0.3">
      <c r="B295" s="108">
        <v>289</v>
      </c>
      <c r="C295" s="104"/>
      <c r="D295" s="105"/>
      <c r="E295" s="105"/>
      <c r="F295" s="105"/>
      <c r="G295" s="105"/>
      <c r="H295" s="194"/>
      <c r="I295" s="195"/>
      <c r="J295" s="195"/>
      <c r="K295" s="97"/>
      <c r="L295" s="98"/>
      <c r="M295" s="99"/>
      <c r="N295" s="99"/>
      <c r="O295" s="99"/>
      <c r="P295" s="100"/>
    </row>
    <row r="296" spans="2:16" x14ac:dyDescent="0.3">
      <c r="B296" s="108">
        <v>290</v>
      </c>
      <c r="C296" s="104"/>
      <c r="D296" s="105"/>
      <c r="E296" s="105"/>
      <c r="F296" s="105"/>
      <c r="G296" s="105"/>
      <c r="H296" s="194"/>
      <c r="I296" s="195"/>
      <c r="J296" s="195"/>
      <c r="K296" s="97"/>
      <c r="L296" s="98"/>
      <c r="M296" s="99"/>
      <c r="N296" s="99"/>
      <c r="O296" s="99"/>
      <c r="P296" s="100"/>
    </row>
    <row r="297" spans="2:16" x14ac:dyDescent="0.3">
      <c r="B297" s="108">
        <v>291</v>
      </c>
      <c r="C297" s="104"/>
      <c r="D297" s="105"/>
      <c r="E297" s="105"/>
      <c r="F297" s="105"/>
      <c r="G297" s="105"/>
      <c r="H297" s="194"/>
      <c r="I297" s="195"/>
      <c r="J297" s="195"/>
      <c r="K297" s="97"/>
      <c r="L297" s="98"/>
      <c r="M297" s="98"/>
      <c r="N297" s="98"/>
      <c r="O297" s="98"/>
      <c r="P297" s="100"/>
    </row>
    <row r="298" spans="2:16" x14ac:dyDescent="0.3">
      <c r="B298" s="108">
        <v>292</v>
      </c>
      <c r="C298" s="104"/>
      <c r="D298" s="105"/>
      <c r="E298" s="105"/>
      <c r="F298" s="105"/>
      <c r="G298" s="105"/>
      <c r="H298" s="194"/>
      <c r="I298" s="195"/>
      <c r="J298" s="195"/>
      <c r="K298" s="97"/>
      <c r="L298" s="98"/>
      <c r="M298" s="99"/>
      <c r="N298" s="99"/>
      <c r="O298" s="99"/>
      <c r="P298" s="100"/>
    </row>
    <row r="299" spans="2:16" x14ac:dyDescent="0.3">
      <c r="B299" s="108">
        <v>293</v>
      </c>
      <c r="C299" s="104"/>
      <c r="D299" s="105"/>
      <c r="E299" s="105"/>
      <c r="F299" s="105"/>
      <c r="G299" s="105"/>
      <c r="H299" s="194"/>
      <c r="I299" s="195"/>
      <c r="J299" s="195"/>
      <c r="K299" s="97"/>
      <c r="L299" s="98"/>
      <c r="M299" s="99"/>
      <c r="N299" s="99"/>
      <c r="O299" s="99"/>
      <c r="P299" s="100"/>
    </row>
    <row r="300" spans="2:16" x14ac:dyDescent="0.3">
      <c r="B300" s="108">
        <v>294</v>
      </c>
      <c r="C300" s="104"/>
      <c r="D300" s="105"/>
      <c r="E300" s="105"/>
      <c r="F300" s="105"/>
      <c r="G300" s="105"/>
      <c r="H300" s="194"/>
      <c r="I300" s="195"/>
      <c r="J300" s="195"/>
      <c r="K300" s="97"/>
      <c r="L300" s="98"/>
      <c r="M300" s="98"/>
      <c r="N300" s="98"/>
      <c r="O300" s="98"/>
      <c r="P300" s="100"/>
    </row>
    <row r="301" spans="2:16" x14ac:dyDescent="0.3">
      <c r="B301" s="108">
        <v>295</v>
      </c>
      <c r="C301" s="104"/>
      <c r="D301" s="105"/>
      <c r="E301" s="105"/>
      <c r="F301" s="105"/>
      <c r="G301" s="105"/>
      <c r="H301" s="194"/>
      <c r="I301" s="195"/>
      <c r="J301" s="195"/>
      <c r="K301" s="97"/>
      <c r="L301" s="98"/>
      <c r="M301" s="99"/>
      <c r="N301" s="99"/>
      <c r="O301" s="99"/>
      <c r="P301" s="100"/>
    </row>
    <row r="302" spans="2:16" x14ac:dyDescent="0.3">
      <c r="B302" s="108">
        <v>296</v>
      </c>
      <c r="C302" s="104"/>
      <c r="D302" s="105"/>
      <c r="E302" s="105"/>
      <c r="F302" s="105"/>
      <c r="G302" s="105"/>
      <c r="H302" s="194"/>
      <c r="I302" s="195"/>
      <c r="J302" s="195"/>
      <c r="K302" s="97"/>
      <c r="L302" s="98"/>
      <c r="M302" s="99"/>
      <c r="N302" s="99"/>
      <c r="O302" s="99"/>
      <c r="P302" s="100"/>
    </row>
    <row r="303" spans="2:16" x14ac:dyDescent="0.3">
      <c r="B303" s="108">
        <v>297</v>
      </c>
      <c r="C303" s="104"/>
      <c r="D303" s="105"/>
      <c r="E303" s="105"/>
      <c r="F303" s="105"/>
      <c r="G303" s="105"/>
      <c r="H303" s="194"/>
      <c r="I303" s="195"/>
      <c r="J303" s="195"/>
      <c r="K303" s="97"/>
      <c r="L303" s="98"/>
      <c r="M303" s="98"/>
      <c r="N303" s="98"/>
      <c r="O303" s="98"/>
      <c r="P303" s="100"/>
    </row>
    <row r="304" spans="2:16" x14ac:dyDescent="0.3">
      <c r="B304" s="108">
        <v>298</v>
      </c>
      <c r="C304" s="104"/>
      <c r="D304" s="105"/>
      <c r="E304" s="105"/>
      <c r="F304" s="105"/>
      <c r="G304" s="105"/>
      <c r="H304" s="194"/>
      <c r="I304" s="195"/>
      <c r="J304" s="195"/>
      <c r="K304" s="97"/>
      <c r="L304" s="98"/>
      <c r="M304" s="99"/>
      <c r="N304" s="99"/>
      <c r="O304" s="99"/>
      <c r="P304" s="100"/>
    </row>
    <row r="305" spans="2:16" x14ac:dyDescent="0.3">
      <c r="B305" s="108">
        <v>299</v>
      </c>
      <c r="C305" s="104"/>
      <c r="D305" s="105"/>
      <c r="E305" s="105"/>
      <c r="F305" s="105"/>
      <c r="G305" s="105"/>
      <c r="H305" s="194"/>
      <c r="I305" s="195"/>
      <c r="J305" s="195"/>
      <c r="K305" s="97"/>
      <c r="L305" s="98"/>
      <c r="M305" s="99"/>
      <c r="N305" s="99"/>
      <c r="O305" s="99"/>
      <c r="P305" s="100"/>
    </row>
    <row r="306" spans="2:16" x14ac:dyDescent="0.3">
      <c r="B306" s="108">
        <v>300</v>
      </c>
      <c r="C306" s="104"/>
      <c r="D306" s="105"/>
      <c r="E306" s="105"/>
      <c r="F306" s="105"/>
      <c r="G306" s="105"/>
      <c r="H306" s="194"/>
      <c r="I306" s="195"/>
      <c r="J306" s="195"/>
      <c r="K306" s="97"/>
      <c r="L306" s="98"/>
      <c r="M306" s="98"/>
      <c r="N306" s="98"/>
      <c r="O306" s="98"/>
      <c r="P306" s="100"/>
    </row>
    <row r="307" spans="2:16" x14ac:dyDescent="0.3">
      <c r="B307" s="108">
        <v>301</v>
      </c>
      <c r="C307" s="104"/>
      <c r="D307" s="105"/>
      <c r="E307" s="105"/>
      <c r="F307" s="105"/>
      <c r="G307" s="105"/>
      <c r="H307" s="194"/>
      <c r="I307" s="195"/>
      <c r="J307" s="195"/>
      <c r="K307" s="97"/>
      <c r="L307" s="98"/>
      <c r="M307" s="98"/>
      <c r="N307" s="98"/>
      <c r="O307" s="98"/>
      <c r="P307" s="100"/>
    </row>
    <row r="308" spans="2:16" x14ac:dyDescent="0.3">
      <c r="B308" s="108">
        <v>302</v>
      </c>
      <c r="C308" s="104"/>
      <c r="D308" s="105"/>
      <c r="E308" s="105"/>
      <c r="F308" s="105"/>
      <c r="G308" s="105"/>
      <c r="H308" s="194"/>
      <c r="I308" s="195"/>
      <c r="J308" s="195"/>
      <c r="K308" s="97"/>
      <c r="L308" s="98"/>
      <c r="M308" s="98"/>
      <c r="N308" s="98"/>
      <c r="O308" s="98"/>
      <c r="P308" s="100"/>
    </row>
    <row r="309" spans="2:16" x14ac:dyDescent="0.3">
      <c r="B309" s="108">
        <v>303</v>
      </c>
      <c r="C309" s="104"/>
      <c r="D309" s="105"/>
      <c r="E309" s="105"/>
      <c r="F309" s="105"/>
      <c r="G309" s="105"/>
      <c r="H309" s="194"/>
      <c r="I309" s="195"/>
      <c r="J309" s="195"/>
      <c r="K309" s="97"/>
      <c r="L309" s="98"/>
      <c r="M309" s="98"/>
      <c r="N309" s="98"/>
      <c r="O309" s="98"/>
      <c r="P309" s="100"/>
    </row>
    <row r="310" spans="2:16" x14ac:dyDescent="0.3">
      <c r="B310" s="108">
        <v>304</v>
      </c>
      <c r="C310" s="104"/>
      <c r="D310" s="105"/>
      <c r="E310" s="105"/>
      <c r="F310" s="105"/>
      <c r="G310" s="105"/>
      <c r="H310" s="194"/>
      <c r="I310" s="195"/>
      <c r="J310" s="195"/>
      <c r="K310" s="97"/>
      <c r="L310" s="98"/>
      <c r="M310" s="98"/>
      <c r="N310" s="98"/>
      <c r="O310" s="98"/>
      <c r="P310" s="100"/>
    </row>
    <row r="311" spans="2:16" x14ac:dyDescent="0.3">
      <c r="B311" s="108">
        <v>305</v>
      </c>
      <c r="C311" s="104"/>
      <c r="D311" s="105"/>
      <c r="E311" s="105"/>
      <c r="F311" s="105"/>
      <c r="G311" s="105"/>
      <c r="H311" s="194"/>
      <c r="I311" s="195"/>
      <c r="J311" s="195"/>
      <c r="K311" s="97"/>
      <c r="L311" s="98"/>
      <c r="M311" s="98"/>
      <c r="N311" s="98"/>
      <c r="O311" s="98"/>
      <c r="P311" s="100"/>
    </row>
    <row r="312" spans="2:16" x14ac:dyDescent="0.3">
      <c r="B312" s="108">
        <v>306</v>
      </c>
      <c r="C312" s="104"/>
      <c r="D312" s="105"/>
      <c r="E312" s="105"/>
      <c r="F312" s="105"/>
      <c r="G312" s="105"/>
      <c r="H312" s="194"/>
      <c r="I312" s="195"/>
      <c r="J312" s="195"/>
      <c r="K312" s="97"/>
      <c r="L312" s="98"/>
      <c r="M312" s="98"/>
      <c r="N312" s="98"/>
      <c r="O312" s="98"/>
      <c r="P312" s="100"/>
    </row>
    <row r="313" spans="2:16" x14ac:dyDescent="0.3">
      <c r="B313" s="108">
        <v>307</v>
      </c>
      <c r="C313" s="104"/>
      <c r="D313" s="105"/>
      <c r="E313" s="105"/>
      <c r="F313" s="105"/>
      <c r="G313" s="105"/>
      <c r="H313" s="194"/>
      <c r="I313" s="195"/>
      <c r="J313" s="195"/>
      <c r="K313" s="97"/>
      <c r="L313" s="98"/>
      <c r="M313" s="98"/>
      <c r="N313" s="98"/>
      <c r="O313" s="98"/>
      <c r="P313" s="100"/>
    </row>
    <row r="314" spans="2:16" x14ac:dyDescent="0.3">
      <c r="B314" s="108">
        <v>308</v>
      </c>
      <c r="C314" s="104"/>
      <c r="D314" s="105"/>
      <c r="E314" s="105"/>
      <c r="F314" s="105"/>
      <c r="G314" s="105"/>
      <c r="H314" s="194"/>
      <c r="I314" s="195"/>
      <c r="J314" s="195"/>
      <c r="K314" s="97"/>
      <c r="L314" s="98"/>
      <c r="M314" s="98"/>
      <c r="N314" s="98"/>
      <c r="O314" s="98"/>
      <c r="P314" s="100"/>
    </row>
    <row r="315" spans="2:16" x14ac:dyDescent="0.3">
      <c r="B315" s="108">
        <v>309</v>
      </c>
      <c r="C315" s="104"/>
      <c r="D315" s="105"/>
      <c r="E315" s="105"/>
      <c r="F315" s="105"/>
      <c r="G315" s="105"/>
      <c r="H315" s="194"/>
      <c r="I315" s="195"/>
      <c r="J315" s="195"/>
      <c r="K315" s="97"/>
      <c r="L315" s="98"/>
      <c r="M315" s="98"/>
      <c r="N315" s="98"/>
      <c r="O315" s="98"/>
      <c r="P315" s="100"/>
    </row>
    <row r="316" spans="2:16" x14ac:dyDescent="0.3">
      <c r="B316" s="108">
        <v>310</v>
      </c>
      <c r="C316" s="104"/>
      <c r="D316" s="105"/>
      <c r="E316" s="105"/>
      <c r="F316" s="105"/>
      <c r="G316" s="105"/>
      <c r="H316" s="194"/>
      <c r="I316" s="195"/>
      <c r="J316" s="195"/>
      <c r="K316" s="97"/>
      <c r="L316" s="98"/>
      <c r="M316" s="98"/>
      <c r="N316" s="98"/>
      <c r="O316" s="98"/>
      <c r="P316" s="100"/>
    </row>
    <row r="317" spans="2:16" x14ac:dyDescent="0.3">
      <c r="B317" s="108">
        <v>311</v>
      </c>
      <c r="C317" s="104"/>
      <c r="D317" s="105"/>
      <c r="E317" s="105"/>
      <c r="F317" s="105"/>
      <c r="G317" s="105"/>
      <c r="H317" s="194"/>
      <c r="I317" s="195"/>
      <c r="J317" s="195"/>
      <c r="K317" s="97"/>
      <c r="L317" s="98"/>
      <c r="M317" s="98"/>
      <c r="N317" s="98"/>
      <c r="O317" s="98"/>
      <c r="P317" s="100"/>
    </row>
    <row r="318" spans="2:16" x14ac:dyDescent="0.3">
      <c r="B318" s="108">
        <v>312</v>
      </c>
      <c r="C318" s="104"/>
      <c r="D318" s="105"/>
      <c r="E318" s="105"/>
      <c r="F318" s="105"/>
      <c r="G318" s="105"/>
      <c r="H318" s="194"/>
      <c r="I318" s="195"/>
      <c r="J318" s="195"/>
      <c r="K318" s="97"/>
      <c r="L318" s="98"/>
      <c r="M318" s="98"/>
      <c r="N318" s="98"/>
      <c r="O318" s="98"/>
      <c r="P318" s="100"/>
    </row>
    <row r="319" spans="2:16" x14ac:dyDescent="0.3">
      <c r="B319" s="108">
        <v>313</v>
      </c>
      <c r="C319" s="104"/>
      <c r="D319" s="105"/>
      <c r="E319" s="105"/>
      <c r="F319" s="105"/>
      <c r="G319" s="105"/>
      <c r="H319" s="194"/>
      <c r="I319" s="195"/>
      <c r="J319" s="195"/>
      <c r="K319" s="97"/>
      <c r="L319" s="98"/>
      <c r="M319" s="98"/>
      <c r="N319" s="98"/>
      <c r="O319" s="98"/>
      <c r="P319" s="100"/>
    </row>
    <row r="320" spans="2:16" x14ac:dyDescent="0.3">
      <c r="B320" s="108">
        <v>314</v>
      </c>
      <c r="C320" s="104"/>
      <c r="D320" s="105"/>
      <c r="E320" s="105"/>
      <c r="F320" s="105"/>
      <c r="G320" s="105"/>
      <c r="H320" s="194"/>
      <c r="I320" s="195"/>
      <c r="J320" s="195"/>
      <c r="K320" s="97"/>
      <c r="L320" s="98"/>
      <c r="M320" s="98"/>
      <c r="N320" s="98"/>
      <c r="O320" s="98"/>
      <c r="P320" s="100"/>
    </row>
    <row r="321" spans="2:16" x14ac:dyDescent="0.3">
      <c r="B321" s="108">
        <v>315</v>
      </c>
      <c r="C321" s="104"/>
      <c r="D321" s="105"/>
      <c r="E321" s="105"/>
      <c r="F321" s="105"/>
      <c r="G321" s="105"/>
      <c r="H321" s="194"/>
      <c r="I321" s="195"/>
      <c r="J321" s="195"/>
      <c r="K321" s="97"/>
      <c r="L321" s="98"/>
      <c r="M321" s="98"/>
      <c r="N321" s="98"/>
      <c r="O321" s="98"/>
      <c r="P321" s="100"/>
    </row>
    <row r="322" spans="2:16" x14ac:dyDescent="0.3">
      <c r="B322" s="108">
        <v>316</v>
      </c>
      <c r="C322" s="104"/>
      <c r="D322" s="105"/>
      <c r="E322" s="105"/>
      <c r="F322" s="105"/>
      <c r="G322" s="105"/>
      <c r="H322" s="194"/>
      <c r="I322" s="195"/>
      <c r="J322" s="195"/>
      <c r="K322" s="97"/>
      <c r="L322" s="98"/>
      <c r="M322" s="98"/>
      <c r="N322" s="98"/>
      <c r="O322" s="98"/>
      <c r="P322" s="100"/>
    </row>
    <row r="323" spans="2:16" x14ac:dyDescent="0.3">
      <c r="B323" s="108">
        <v>317</v>
      </c>
      <c r="C323" s="104"/>
      <c r="D323" s="105"/>
      <c r="E323" s="105"/>
      <c r="F323" s="105"/>
      <c r="G323" s="105"/>
      <c r="H323" s="194"/>
      <c r="I323" s="195"/>
      <c r="J323" s="195"/>
      <c r="K323" s="97"/>
      <c r="L323" s="98"/>
      <c r="M323" s="98"/>
      <c r="N323" s="98"/>
      <c r="O323" s="98"/>
      <c r="P323" s="100"/>
    </row>
    <row r="324" spans="2:16" x14ac:dyDescent="0.3">
      <c r="B324" s="108">
        <v>318</v>
      </c>
      <c r="C324" s="104"/>
      <c r="D324" s="105"/>
      <c r="E324" s="105"/>
      <c r="F324" s="105"/>
      <c r="G324" s="105"/>
      <c r="H324" s="194"/>
      <c r="I324" s="195"/>
      <c r="J324" s="195"/>
      <c r="K324" s="97"/>
      <c r="L324" s="98"/>
      <c r="M324" s="98"/>
      <c r="N324" s="98"/>
      <c r="O324" s="98"/>
      <c r="P324" s="100"/>
    </row>
    <row r="325" spans="2:16" x14ac:dyDescent="0.3">
      <c r="B325" s="108">
        <v>319</v>
      </c>
      <c r="C325" s="104"/>
      <c r="D325" s="105"/>
      <c r="E325" s="105"/>
      <c r="F325" s="105"/>
      <c r="G325" s="105"/>
      <c r="H325" s="194"/>
      <c r="I325" s="195"/>
      <c r="J325" s="195"/>
      <c r="K325" s="97"/>
      <c r="L325" s="98"/>
      <c r="M325" s="98"/>
      <c r="N325" s="98"/>
      <c r="O325" s="98"/>
      <c r="P325" s="100"/>
    </row>
    <row r="326" spans="2:16" x14ac:dyDescent="0.3">
      <c r="B326" s="108">
        <v>320</v>
      </c>
      <c r="C326" s="104"/>
      <c r="D326" s="105"/>
      <c r="E326" s="105"/>
      <c r="F326" s="105"/>
      <c r="G326" s="105"/>
      <c r="H326" s="194"/>
      <c r="I326" s="195"/>
      <c r="J326" s="195"/>
      <c r="K326" s="97"/>
      <c r="L326" s="98"/>
      <c r="M326" s="98"/>
      <c r="N326" s="98"/>
      <c r="O326" s="98"/>
      <c r="P326" s="100"/>
    </row>
    <row r="327" spans="2:16" x14ac:dyDescent="0.3">
      <c r="B327" s="108">
        <v>321</v>
      </c>
      <c r="C327" s="104"/>
      <c r="D327" s="105"/>
      <c r="E327" s="105"/>
      <c r="F327" s="105"/>
      <c r="G327" s="105"/>
      <c r="H327" s="194"/>
      <c r="I327" s="195"/>
      <c r="J327" s="195"/>
      <c r="K327" s="97"/>
      <c r="L327" s="98"/>
      <c r="M327" s="98"/>
      <c r="N327" s="98"/>
      <c r="O327" s="98"/>
      <c r="P327" s="100"/>
    </row>
    <row r="328" spans="2:16" x14ac:dyDescent="0.3">
      <c r="B328" s="108">
        <v>322</v>
      </c>
      <c r="C328" s="104"/>
      <c r="D328" s="105"/>
      <c r="E328" s="105"/>
      <c r="F328" s="105"/>
      <c r="G328" s="105"/>
      <c r="H328" s="194"/>
      <c r="I328" s="195"/>
      <c r="J328" s="195"/>
      <c r="K328" s="97"/>
      <c r="L328" s="98"/>
      <c r="M328" s="98"/>
      <c r="N328" s="98"/>
      <c r="O328" s="98"/>
      <c r="P328" s="100"/>
    </row>
    <row r="329" spans="2:16" x14ac:dyDescent="0.3">
      <c r="B329" s="108">
        <v>323</v>
      </c>
      <c r="C329" s="104"/>
      <c r="D329" s="105"/>
      <c r="E329" s="105"/>
      <c r="F329" s="105"/>
      <c r="G329" s="105"/>
      <c r="H329" s="194"/>
      <c r="I329" s="195"/>
      <c r="J329" s="195"/>
      <c r="K329" s="97"/>
      <c r="L329" s="98"/>
      <c r="M329" s="98"/>
      <c r="N329" s="98"/>
      <c r="O329" s="98"/>
      <c r="P329" s="100"/>
    </row>
    <row r="330" spans="2:16" x14ac:dyDescent="0.3">
      <c r="B330" s="108">
        <v>324</v>
      </c>
      <c r="C330" s="104"/>
      <c r="D330" s="105"/>
      <c r="E330" s="105"/>
      <c r="F330" s="105"/>
      <c r="G330" s="105"/>
      <c r="H330" s="194"/>
      <c r="I330" s="195"/>
      <c r="J330" s="195"/>
      <c r="K330" s="97"/>
      <c r="L330" s="98"/>
      <c r="M330" s="98"/>
      <c r="N330" s="98"/>
      <c r="O330" s="98"/>
      <c r="P330" s="100"/>
    </row>
    <row r="331" spans="2:16" x14ac:dyDescent="0.3">
      <c r="B331" s="108">
        <v>325</v>
      </c>
      <c r="C331" s="104"/>
      <c r="D331" s="105"/>
      <c r="E331" s="105"/>
      <c r="F331" s="105"/>
      <c r="G331" s="105"/>
      <c r="H331" s="194"/>
      <c r="I331" s="195"/>
      <c r="J331" s="195"/>
      <c r="K331" s="97"/>
      <c r="L331" s="98"/>
      <c r="M331" s="98"/>
      <c r="N331" s="98"/>
      <c r="O331" s="98"/>
      <c r="P331" s="100"/>
    </row>
    <row r="332" spans="2:16" x14ac:dyDescent="0.3">
      <c r="B332" s="108">
        <v>326</v>
      </c>
      <c r="C332" s="104"/>
      <c r="D332" s="105"/>
      <c r="E332" s="105"/>
      <c r="F332" s="105"/>
      <c r="G332" s="105"/>
      <c r="H332" s="194"/>
      <c r="I332" s="195"/>
      <c r="J332" s="195"/>
      <c r="K332" s="97"/>
      <c r="L332" s="98"/>
      <c r="M332" s="98"/>
      <c r="N332" s="98"/>
      <c r="O332" s="98"/>
      <c r="P332" s="100"/>
    </row>
    <row r="333" spans="2:16" x14ac:dyDescent="0.3">
      <c r="B333" s="108">
        <v>327</v>
      </c>
      <c r="C333" s="104"/>
      <c r="D333" s="105"/>
      <c r="E333" s="105"/>
      <c r="F333" s="105"/>
      <c r="G333" s="105"/>
      <c r="H333" s="194"/>
      <c r="I333" s="195"/>
      <c r="J333" s="195"/>
      <c r="K333" s="97"/>
      <c r="L333" s="98"/>
      <c r="M333" s="98"/>
      <c r="N333" s="98"/>
      <c r="O333" s="98"/>
      <c r="P333" s="100"/>
    </row>
    <row r="334" spans="2:16" x14ac:dyDescent="0.3">
      <c r="B334" s="108">
        <v>328</v>
      </c>
      <c r="C334" s="104"/>
      <c r="D334" s="105"/>
      <c r="E334" s="105"/>
      <c r="F334" s="105"/>
      <c r="G334" s="105"/>
      <c r="H334" s="194"/>
      <c r="I334" s="195"/>
      <c r="J334" s="195"/>
      <c r="K334" s="97"/>
      <c r="L334" s="98"/>
      <c r="M334" s="98"/>
      <c r="N334" s="98"/>
      <c r="O334" s="98"/>
      <c r="P334" s="100"/>
    </row>
    <row r="335" spans="2:16" x14ac:dyDescent="0.3">
      <c r="B335" s="108">
        <v>329</v>
      </c>
      <c r="C335" s="104"/>
      <c r="D335" s="105"/>
      <c r="E335" s="105"/>
      <c r="F335" s="105"/>
      <c r="G335" s="105"/>
      <c r="H335" s="194"/>
      <c r="I335" s="195"/>
      <c r="J335" s="195"/>
      <c r="K335" s="97"/>
      <c r="L335" s="98"/>
      <c r="M335" s="98"/>
      <c r="N335" s="98"/>
      <c r="O335" s="98"/>
      <c r="P335" s="100"/>
    </row>
    <row r="336" spans="2:16" x14ac:dyDescent="0.3">
      <c r="B336" s="108">
        <v>330</v>
      </c>
      <c r="C336" s="104"/>
      <c r="D336" s="105"/>
      <c r="E336" s="105"/>
      <c r="F336" s="105"/>
      <c r="G336" s="105"/>
      <c r="H336" s="194"/>
      <c r="I336" s="195"/>
      <c r="J336" s="195"/>
      <c r="K336" s="97"/>
      <c r="L336" s="98"/>
      <c r="M336" s="98"/>
      <c r="N336" s="98"/>
      <c r="O336" s="98"/>
      <c r="P336" s="100"/>
    </row>
    <row r="337" spans="2:16" x14ac:dyDescent="0.3">
      <c r="B337" s="108">
        <v>331</v>
      </c>
      <c r="C337" s="104"/>
      <c r="D337" s="105"/>
      <c r="E337" s="105"/>
      <c r="F337" s="105"/>
      <c r="G337" s="105"/>
      <c r="H337" s="194"/>
      <c r="I337" s="195"/>
      <c r="J337" s="195"/>
      <c r="K337" s="97"/>
      <c r="L337" s="98"/>
      <c r="M337" s="98"/>
      <c r="N337" s="98"/>
      <c r="O337" s="98"/>
      <c r="P337" s="100"/>
    </row>
    <row r="338" spans="2:16" x14ac:dyDescent="0.3">
      <c r="B338" s="108">
        <v>332</v>
      </c>
      <c r="C338" s="104"/>
      <c r="D338" s="105"/>
      <c r="E338" s="105"/>
      <c r="F338" s="105"/>
      <c r="G338" s="105"/>
      <c r="H338" s="194"/>
      <c r="I338" s="195"/>
      <c r="J338" s="195"/>
      <c r="K338" s="97"/>
      <c r="L338" s="98"/>
      <c r="M338" s="98"/>
      <c r="N338" s="98"/>
      <c r="O338" s="98"/>
      <c r="P338" s="100"/>
    </row>
    <row r="339" spans="2:16" x14ac:dyDescent="0.3">
      <c r="B339" s="108">
        <v>333</v>
      </c>
      <c r="C339" s="104"/>
      <c r="D339" s="105"/>
      <c r="E339" s="105"/>
      <c r="F339" s="105"/>
      <c r="G339" s="105"/>
      <c r="H339" s="194"/>
      <c r="I339" s="195"/>
      <c r="J339" s="195"/>
      <c r="K339" s="97"/>
      <c r="L339" s="98"/>
      <c r="M339" s="98"/>
      <c r="N339" s="98"/>
      <c r="O339" s="98"/>
      <c r="P339" s="100"/>
    </row>
    <row r="340" spans="2:16" x14ac:dyDescent="0.3">
      <c r="B340" s="108">
        <v>334</v>
      </c>
      <c r="C340" s="104"/>
      <c r="D340" s="105"/>
      <c r="E340" s="105"/>
      <c r="F340" s="105"/>
      <c r="G340" s="105"/>
      <c r="H340" s="194"/>
      <c r="I340" s="195"/>
      <c r="J340" s="195"/>
      <c r="K340" s="97"/>
      <c r="L340" s="98"/>
      <c r="M340" s="98"/>
      <c r="N340" s="98"/>
      <c r="O340" s="98"/>
      <c r="P340" s="100"/>
    </row>
    <row r="341" spans="2:16" x14ac:dyDescent="0.3">
      <c r="B341" s="108">
        <v>335</v>
      </c>
      <c r="C341" s="104"/>
      <c r="D341" s="105"/>
      <c r="E341" s="105"/>
      <c r="F341" s="105"/>
      <c r="G341" s="105"/>
      <c r="H341" s="194"/>
      <c r="I341" s="195"/>
      <c r="J341" s="195"/>
      <c r="K341" s="97"/>
      <c r="L341" s="98"/>
      <c r="M341" s="98"/>
      <c r="N341" s="98"/>
      <c r="O341" s="98"/>
      <c r="P341" s="100"/>
    </row>
    <row r="342" spans="2:16" x14ac:dyDescent="0.3">
      <c r="B342" s="108">
        <v>336</v>
      </c>
      <c r="C342" s="104"/>
      <c r="D342" s="105"/>
      <c r="E342" s="105"/>
      <c r="F342" s="105"/>
      <c r="G342" s="105"/>
      <c r="H342" s="194"/>
      <c r="I342" s="195"/>
      <c r="J342" s="195"/>
      <c r="K342" s="97"/>
      <c r="L342" s="98"/>
      <c r="M342" s="98"/>
      <c r="N342" s="98"/>
      <c r="O342" s="98"/>
      <c r="P342" s="100"/>
    </row>
    <row r="343" spans="2:16" x14ac:dyDescent="0.3">
      <c r="B343" s="108">
        <v>337</v>
      </c>
      <c r="C343" s="104"/>
      <c r="D343" s="105"/>
      <c r="E343" s="105"/>
      <c r="F343" s="105"/>
      <c r="G343" s="105"/>
      <c r="H343" s="194"/>
      <c r="I343" s="195"/>
      <c r="J343" s="195"/>
      <c r="K343" s="97"/>
      <c r="L343" s="98"/>
      <c r="M343" s="98"/>
      <c r="N343" s="98"/>
      <c r="O343" s="98"/>
      <c r="P343" s="100"/>
    </row>
    <row r="344" spans="2:16" x14ac:dyDescent="0.3">
      <c r="B344" s="108">
        <v>338</v>
      </c>
      <c r="C344" s="104"/>
      <c r="D344" s="105"/>
      <c r="E344" s="105"/>
      <c r="F344" s="105"/>
      <c r="G344" s="105"/>
      <c r="H344" s="194"/>
      <c r="I344" s="195"/>
      <c r="J344" s="195"/>
      <c r="K344" s="97"/>
      <c r="L344" s="98"/>
      <c r="M344" s="98"/>
      <c r="N344" s="98"/>
      <c r="O344" s="98"/>
      <c r="P344" s="100"/>
    </row>
    <row r="345" spans="2:16" x14ac:dyDescent="0.3">
      <c r="B345" s="108">
        <v>339</v>
      </c>
      <c r="C345" s="104"/>
      <c r="D345" s="105"/>
      <c r="E345" s="105"/>
      <c r="F345" s="105"/>
      <c r="G345" s="105"/>
      <c r="H345" s="194"/>
      <c r="I345" s="195"/>
      <c r="J345" s="195"/>
      <c r="K345" s="97"/>
      <c r="L345" s="98"/>
      <c r="M345" s="98"/>
      <c r="N345" s="98"/>
      <c r="O345" s="98"/>
      <c r="P345" s="100"/>
    </row>
    <row r="346" spans="2:16" x14ac:dyDescent="0.3">
      <c r="B346" s="108">
        <v>340</v>
      </c>
      <c r="C346" s="104"/>
      <c r="D346" s="105"/>
      <c r="E346" s="105"/>
      <c r="F346" s="105"/>
      <c r="G346" s="105"/>
      <c r="H346" s="194"/>
      <c r="I346" s="195"/>
      <c r="J346" s="195"/>
      <c r="K346" s="97"/>
      <c r="L346" s="98"/>
      <c r="M346" s="98"/>
      <c r="N346" s="98"/>
      <c r="O346" s="98"/>
      <c r="P346" s="100"/>
    </row>
    <row r="347" spans="2:16" x14ac:dyDescent="0.3">
      <c r="B347" s="108">
        <v>341</v>
      </c>
      <c r="C347" s="104"/>
      <c r="D347" s="105"/>
      <c r="E347" s="105"/>
      <c r="F347" s="105"/>
      <c r="G347" s="105"/>
      <c r="H347" s="194"/>
      <c r="I347" s="195"/>
      <c r="J347" s="195"/>
      <c r="K347" s="97"/>
      <c r="L347" s="98"/>
      <c r="M347" s="98"/>
      <c r="N347" s="98"/>
      <c r="O347" s="98"/>
      <c r="P347" s="100"/>
    </row>
    <row r="348" spans="2:16" x14ac:dyDescent="0.3">
      <c r="B348" s="108">
        <v>342</v>
      </c>
      <c r="C348" s="104"/>
      <c r="D348" s="105"/>
      <c r="E348" s="105"/>
      <c r="F348" s="105"/>
      <c r="G348" s="105"/>
      <c r="H348" s="194"/>
      <c r="I348" s="195"/>
      <c r="J348" s="195"/>
      <c r="K348" s="97"/>
      <c r="L348" s="98"/>
      <c r="M348" s="98"/>
      <c r="N348" s="98"/>
      <c r="O348" s="98"/>
      <c r="P348" s="100"/>
    </row>
    <row r="349" spans="2:16" x14ac:dyDescent="0.3">
      <c r="B349" s="108">
        <v>343</v>
      </c>
      <c r="C349" s="104"/>
      <c r="D349" s="105"/>
      <c r="E349" s="105"/>
      <c r="F349" s="105"/>
      <c r="G349" s="105"/>
      <c r="H349" s="194"/>
      <c r="I349" s="195"/>
      <c r="J349" s="195"/>
      <c r="K349" s="97"/>
      <c r="L349" s="98"/>
      <c r="M349" s="98"/>
      <c r="N349" s="98"/>
      <c r="O349" s="98"/>
      <c r="P349" s="100"/>
    </row>
    <row r="350" spans="2:16" x14ac:dyDescent="0.3">
      <c r="B350" s="108">
        <v>344</v>
      </c>
      <c r="C350" s="104"/>
      <c r="D350" s="105"/>
      <c r="E350" s="105"/>
      <c r="F350" s="105"/>
      <c r="G350" s="105"/>
      <c r="H350" s="194"/>
      <c r="I350" s="195"/>
      <c r="J350" s="195"/>
      <c r="K350" s="97"/>
      <c r="L350" s="98"/>
      <c r="M350" s="98"/>
      <c r="N350" s="98"/>
      <c r="O350" s="98"/>
      <c r="P350" s="100"/>
    </row>
    <row r="351" spans="2:16" x14ac:dyDescent="0.3">
      <c r="B351" s="108">
        <v>345</v>
      </c>
      <c r="C351" s="104"/>
      <c r="D351" s="105"/>
      <c r="E351" s="105"/>
      <c r="F351" s="105"/>
      <c r="G351" s="105"/>
      <c r="H351" s="194"/>
      <c r="I351" s="195"/>
      <c r="J351" s="195"/>
      <c r="K351" s="97"/>
      <c r="L351" s="98"/>
      <c r="M351" s="98"/>
      <c r="N351" s="98"/>
      <c r="O351" s="98"/>
      <c r="P351" s="100"/>
    </row>
    <row r="352" spans="2:16" x14ac:dyDescent="0.3">
      <c r="B352" s="108">
        <v>346</v>
      </c>
      <c r="C352" s="104"/>
      <c r="D352" s="105"/>
      <c r="E352" s="105"/>
      <c r="F352" s="105"/>
      <c r="G352" s="105"/>
      <c r="H352" s="194"/>
      <c r="I352" s="195"/>
      <c r="J352" s="195"/>
      <c r="K352" s="97"/>
      <c r="L352" s="98"/>
      <c r="M352" s="98"/>
      <c r="N352" s="98"/>
      <c r="O352" s="98"/>
      <c r="P352" s="100"/>
    </row>
    <row r="353" spans="2:16" x14ac:dyDescent="0.3">
      <c r="B353" s="108">
        <v>347</v>
      </c>
      <c r="C353" s="104"/>
      <c r="D353" s="105"/>
      <c r="E353" s="105"/>
      <c r="F353" s="105"/>
      <c r="G353" s="105"/>
      <c r="H353" s="194"/>
      <c r="I353" s="195"/>
      <c r="J353" s="195"/>
      <c r="K353" s="97"/>
      <c r="L353" s="98"/>
      <c r="M353" s="98"/>
      <c r="N353" s="98"/>
      <c r="O353" s="98"/>
      <c r="P353" s="100"/>
    </row>
    <row r="354" spans="2:16" x14ac:dyDescent="0.3">
      <c r="B354" s="108">
        <v>348</v>
      </c>
      <c r="C354" s="104"/>
      <c r="D354" s="105"/>
      <c r="E354" s="105"/>
      <c r="F354" s="105"/>
      <c r="G354" s="105"/>
      <c r="H354" s="194"/>
      <c r="I354" s="195"/>
      <c r="J354" s="195"/>
      <c r="K354" s="97"/>
      <c r="L354" s="98"/>
      <c r="M354" s="98"/>
      <c r="N354" s="98"/>
      <c r="O354" s="98"/>
      <c r="P354" s="100"/>
    </row>
    <row r="355" spans="2:16" x14ac:dyDescent="0.3">
      <c r="B355" s="108">
        <v>349</v>
      </c>
      <c r="C355" s="104"/>
      <c r="D355" s="105"/>
      <c r="E355" s="105"/>
      <c r="F355" s="105"/>
      <c r="G355" s="105"/>
      <c r="H355" s="194"/>
      <c r="I355" s="195"/>
      <c r="J355" s="195"/>
      <c r="K355" s="97"/>
      <c r="L355" s="98"/>
      <c r="M355" s="98"/>
      <c r="N355" s="98"/>
      <c r="O355" s="98"/>
      <c r="P355" s="100"/>
    </row>
    <row r="356" spans="2:16" x14ac:dyDescent="0.3">
      <c r="B356" s="108">
        <v>350</v>
      </c>
      <c r="C356" s="104"/>
      <c r="D356" s="105"/>
      <c r="E356" s="105"/>
      <c r="F356" s="105"/>
      <c r="G356" s="105"/>
      <c r="H356" s="194"/>
      <c r="I356" s="195"/>
      <c r="J356" s="195"/>
      <c r="K356" s="97"/>
      <c r="L356" s="98"/>
      <c r="M356" s="98"/>
      <c r="N356" s="98"/>
      <c r="O356" s="98"/>
      <c r="P356" s="100"/>
    </row>
    <row r="357" spans="2:16" x14ac:dyDescent="0.3">
      <c r="B357" s="108">
        <v>351</v>
      </c>
      <c r="C357" s="104"/>
      <c r="D357" s="105"/>
      <c r="E357" s="105"/>
      <c r="F357" s="105"/>
      <c r="G357" s="105"/>
      <c r="H357" s="194"/>
      <c r="I357" s="195"/>
      <c r="J357" s="195"/>
      <c r="K357" s="97"/>
      <c r="L357" s="98"/>
      <c r="M357" s="98"/>
      <c r="N357" s="98"/>
      <c r="O357" s="98"/>
      <c r="P357" s="100"/>
    </row>
    <row r="358" spans="2:16" x14ac:dyDescent="0.3">
      <c r="B358" s="108">
        <v>352</v>
      </c>
      <c r="C358" s="104"/>
      <c r="D358" s="105"/>
      <c r="E358" s="105"/>
      <c r="F358" s="105"/>
      <c r="G358" s="105"/>
      <c r="H358" s="194"/>
      <c r="I358" s="195"/>
      <c r="J358" s="195"/>
      <c r="K358" s="97"/>
      <c r="L358" s="98"/>
      <c r="M358" s="98"/>
      <c r="N358" s="98"/>
      <c r="O358" s="98"/>
      <c r="P358" s="100"/>
    </row>
    <row r="359" spans="2:16" x14ac:dyDescent="0.3">
      <c r="B359" s="108">
        <v>353</v>
      </c>
      <c r="C359" s="104"/>
      <c r="D359" s="105"/>
      <c r="E359" s="105"/>
      <c r="F359" s="105"/>
      <c r="G359" s="105"/>
      <c r="H359" s="194"/>
      <c r="I359" s="195"/>
      <c r="J359" s="195"/>
      <c r="K359" s="97"/>
      <c r="L359" s="98"/>
      <c r="M359" s="98"/>
      <c r="N359" s="98"/>
      <c r="O359" s="98"/>
      <c r="P359" s="100"/>
    </row>
    <row r="360" spans="2:16" x14ac:dyDescent="0.3">
      <c r="B360" s="108">
        <v>354</v>
      </c>
      <c r="C360" s="104"/>
      <c r="D360" s="105"/>
      <c r="E360" s="105"/>
      <c r="F360" s="105"/>
      <c r="G360" s="105"/>
      <c r="H360" s="194"/>
      <c r="I360" s="195"/>
      <c r="J360" s="195"/>
      <c r="K360" s="97"/>
      <c r="L360" s="98"/>
      <c r="M360" s="98"/>
      <c r="N360" s="98"/>
      <c r="O360" s="98"/>
      <c r="P360" s="100"/>
    </row>
    <row r="361" spans="2:16" x14ac:dyDescent="0.3">
      <c r="B361" s="108">
        <v>355</v>
      </c>
      <c r="C361" s="104"/>
      <c r="D361" s="105"/>
      <c r="E361" s="105"/>
      <c r="F361" s="105"/>
      <c r="G361" s="105"/>
      <c r="H361" s="194"/>
      <c r="I361" s="195"/>
      <c r="J361" s="195"/>
      <c r="K361" s="97"/>
      <c r="L361" s="98"/>
      <c r="M361" s="98"/>
      <c r="N361" s="98"/>
      <c r="O361" s="98"/>
      <c r="P361" s="100"/>
    </row>
    <row r="362" spans="2:16" x14ac:dyDescent="0.3">
      <c r="B362" s="108">
        <v>356</v>
      </c>
      <c r="C362" s="104"/>
      <c r="D362" s="105"/>
      <c r="E362" s="105"/>
      <c r="F362" s="105"/>
      <c r="G362" s="105"/>
      <c r="H362" s="194"/>
      <c r="I362" s="195"/>
      <c r="J362" s="195"/>
      <c r="K362" s="97"/>
      <c r="L362" s="98"/>
      <c r="M362" s="98"/>
      <c r="N362" s="98"/>
      <c r="O362" s="98"/>
      <c r="P362" s="100"/>
    </row>
    <row r="363" spans="2:16" x14ac:dyDescent="0.3">
      <c r="B363" s="108">
        <v>357</v>
      </c>
      <c r="C363" s="104"/>
      <c r="D363" s="105"/>
      <c r="E363" s="105"/>
      <c r="F363" s="105"/>
      <c r="G363" s="105"/>
      <c r="H363" s="194"/>
      <c r="I363" s="195"/>
      <c r="J363" s="195"/>
      <c r="K363" s="97"/>
      <c r="L363" s="98"/>
      <c r="M363" s="98"/>
      <c r="N363" s="98"/>
      <c r="O363" s="98"/>
      <c r="P363" s="100"/>
    </row>
    <row r="364" spans="2:16" x14ac:dyDescent="0.3">
      <c r="B364" s="108">
        <v>358</v>
      </c>
      <c r="C364" s="104"/>
      <c r="D364" s="105"/>
      <c r="E364" s="105"/>
      <c r="F364" s="105"/>
      <c r="G364" s="105"/>
      <c r="H364" s="194"/>
      <c r="I364" s="195"/>
      <c r="J364" s="195"/>
      <c r="K364" s="97"/>
      <c r="L364" s="98"/>
      <c r="M364" s="98"/>
      <c r="N364" s="98"/>
      <c r="O364" s="98"/>
      <c r="P364" s="100"/>
    </row>
    <row r="365" spans="2:16" x14ac:dyDescent="0.3">
      <c r="B365" s="108">
        <v>359</v>
      </c>
      <c r="C365" s="104"/>
      <c r="D365" s="105"/>
      <c r="E365" s="105"/>
      <c r="F365" s="105"/>
      <c r="G365" s="105"/>
      <c r="H365" s="194"/>
      <c r="I365" s="195"/>
      <c r="J365" s="195"/>
      <c r="K365" s="97"/>
      <c r="L365" s="98"/>
      <c r="M365" s="98"/>
      <c r="N365" s="98"/>
      <c r="O365" s="98"/>
      <c r="P365" s="100"/>
    </row>
    <row r="366" spans="2:16" x14ac:dyDescent="0.3">
      <c r="B366" s="108">
        <v>360</v>
      </c>
      <c r="C366" s="104"/>
      <c r="D366" s="105"/>
      <c r="E366" s="105"/>
      <c r="F366" s="105"/>
      <c r="G366" s="105"/>
      <c r="H366" s="194"/>
      <c r="I366" s="195"/>
      <c r="J366" s="195"/>
      <c r="K366" s="97"/>
      <c r="L366" s="98"/>
      <c r="M366" s="98"/>
      <c r="N366" s="98"/>
      <c r="O366" s="98"/>
      <c r="P366" s="100"/>
    </row>
    <row r="367" spans="2:16" x14ac:dyDescent="0.3">
      <c r="B367" s="108">
        <v>361</v>
      </c>
      <c r="C367" s="104"/>
      <c r="D367" s="105"/>
      <c r="E367" s="105"/>
      <c r="F367" s="105"/>
      <c r="G367" s="105"/>
      <c r="H367" s="194"/>
      <c r="I367" s="195"/>
      <c r="J367" s="195"/>
      <c r="K367" s="97"/>
      <c r="L367" s="98"/>
      <c r="M367" s="98"/>
      <c r="N367" s="98"/>
      <c r="O367" s="98"/>
      <c r="P367" s="100"/>
    </row>
    <row r="368" spans="2:16" x14ac:dyDescent="0.3">
      <c r="B368" s="108">
        <v>362</v>
      </c>
      <c r="C368" s="104"/>
      <c r="D368" s="105"/>
      <c r="E368" s="105"/>
      <c r="F368" s="105"/>
      <c r="G368" s="105"/>
      <c r="H368" s="194"/>
      <c r="I368" s="195"/>
      <c r="J368" s="195"/>
      <c r="K368" s="97"/>
      <c r="L368" s="98"/>
      <c r="M368" s="98"/>
      <c r="N368" s="98"/>
      <c r="O368" s="98"/>
      <c r="P368" s="100"/>
    </row>
    <row r="369" spans="2:16" x14ac:dyDescent="0.3">
      <c r="B369" s="108">
        <v>363</v>
      </c>
      <c r="C369" s="104"/>
      <c r="D369" s="105"/>
      <c r="E369" s="105"/>
      <c r="F369" s="105"/>
      <c r="G369" s="105"/>
      <c r="H369" s="194"/>
      <c r="I369" s="195"/>
      <c r="J369" s="195"/>
      <c r="K369" s="97"/>
      <c r="L369" s="98"/>
      <c r="M369" s="98"/>
      <c r="N369" s="98"/>
      <c r="O369" s="98"/>
      <c r="P369" s="100"/>
    </row>
    <row r="370" spans="2:16" x14ac:dyDescent="0.3">
      <c r="B370" s="108">
        <v>364</v>
      </c>
      <c r="C370" s="104"/>
      <c r="D370" s="105"/>
      <c r="E370" s="105"/>
      <c r="F370" s="105"/>
      <c r="G370" s="105"/>
      <c r="H370" s="194"/>
      <c r="I370" s="195"/>
      <c r="J370" s="195"/>
      <c r="K370" s="97"/>
      <c r="L370" s="98"/>
      <c r="M370" s="98"/>
      <c r="N370" s="98"/>
      <c r="O370" s="98"/>
      <c r="P370" s="100"/>
    </row>
    <row r="371" spans="2:16" x14ac:dyDescent="0.3">
      <c r="B371" s="108">
        <v>365</v>
      </c>
      <c r="C371" s="104"/>
      <c r="D371" s="105"/>
      <c r="E371" s="105"/>
      <c r="F371" s="105"/>
      <c r="G371" s="105"/>
      <c r="H371" s="194"/>
      <c r="I371" s="195"/>
      <c r="J371" s="195"/>
      <c r="K371" s="97"/>
      <c r="L371" s="98"/>
      <c r="M371" s="98"/>
      <c r="N371" s="98"/>
      <c r="O371" s="98"/>
      <c r="P371" s="100"/>
    </row>
    <row r="372" spans="2:16" x14ac:dyDescent="0.3">
      <c r="B372" s="108">
        <v>366</v>
      </c>
      <c r="C372" s="104"/>
      <c r="D372" s="105"/>
      <c r="E372" s="105"/>
      <c r="F372" s="105"/>
      <c r="G372" s="105"/>
      <c r="H372" s="194"/>
      <c r="I372" s="195"/>
      <c r="J372" s="195"/>
      <c r="K372" s="97"/>
      <c r="L372" s="98"/>
      <c r="M372" s="98"/>
      <c r="N372" s="98"/>
      <c r="O372" s="98"/>
      <c r="P372" s="100"/>
    </row>
    <row r="373" spans="2:16" x14ac:dyDescent="0.3">
      <c r="B373" s="108">
        <v>367</v>
      </c>
      <c r="C373" s="104"/>
      <c r="D373" s="105"/>
      <c r="E373" s="105"/>
      <c r="F373" s="105"/>
      <c r="G373" s="105"/>
      <c r="H373" s="194"/>
      <c r="I373" s="195"/>
      <c r="J373" s="195"/>
      <c r="K373" s="97"/>
      <c r="L373" s="98"/>
      <c r="M373" s="98"/>
      <c r="N373" s="98"/>
      <c r="O373" s="98"/>
      <c r="P373" s="100"/>
    </row>
    <row r="374" spans="2:16" x14ac:dyDescent="0.3">
      <c r="B374" s="108">
        <v>368</v>
      </c>
      <c r="C374" s="104"/>
      <c r="D374" s="105"/>
      <c r="E374" s="105"/>
      <c r="F374" s="105"/>
      <c r="G374" s="105"/>
      <c r="H374" s="194"/>
      <c r="I374" s="195"/>
      <c r="J374" s="195"/>
      <c r="K374" s="97"/>
      <c r="L374" s="98"/>
      <c r="M374" s="98"/>
      <c r="N374" s="98"/>
      <c r="O374" s="98"/>
      <c r="P374" s="100"/>
    </row>
    <row r="375" spans="2:16" x14ac:dyDescent="0.3">
      <c r="B375" s="108">
        <v>369</v>
      </c>
      <c r="C375" s="104"/>
      <c r="D375" s="105"/>
      <c r="E375" s="105"/>
      <c r="F375" s="105"/>
      <c r="G375" s="105"/>
      <c r="H375" s="194"/>
      <c r="I375" s="195"/>
      <c r="J375" s="195"/>
      <c r="K375" s="97"/>
      <c r="L375" s="98"/>
      <c r="M375" s="98"/>
      <c r="N375" s="98"/>
      <c r="O375" s="98"/>
      <c r="P375" s="100"/>
    </row>
    <row r="376" spans="2:16" x14ac:dyDescent="0.3">
      <c r="B376" s="108">
        <v>370</v>
      </c>
      <c r="C376" s="104"/>
      <c r="D376" s="105"/>
      <c r="E376" s="105"/>
      <c r="F376" s="105"/>
      <c r="G376" s="105"/>
      <c r="H376" s="194"/>
      <c r="I376" s="195"/>
      <c r="J376" s="195"/>
      <c r="K376" s="97"/>
      <c r="L376" s="98"/>
      <c r="M376" s="98"/>
      <c r="N376" s="98"/>
      <c r="O376" s="98"/>
      <c r="P376" s="100"/>
    </row>
    <row r="377" spans="2:16" x14ac:dyDescent="0.3">
      <c r="B377" s="108">
        <v>371</v>
      </c>
      <c r="C377" s="104"/>
      <c r="D377" s="105"/>
      <c r="E377" s="105"/>
      <c r="F377" s="105"/>
      <c r="G377" s="105"/>
      <c r="H377" s="194"/>
      <c r="I377" s="195"/>
      <c r="J377" s="195"/>
      <c r="K377" s="97"/>
      <c r="L377" s="98"/>
      <c r="M377" s="98"/>
      <c r="N377" s="98"/>
      <c r="O377" s="98"/>
      <c r="P377" s="100"/>
    </row>
    <row r="378" spans="2:16" x14ac:dyDescent="0.3">
      <c r="B378" s="108">
        <v>372</v>
      </c>
      <c r="C378" s="104"/>
      <c r="D378" s="105"/>
      <c r="E378" s="105"/>
      <c r="F378" s="105"/>
      <c r="G378" s="105"/>
      <c r="H378" s="194"/>
      <c r="I378" s="195"/>
      <c r="J378" s="195"/>
      <c r="K378" s="97"/>
      <c r="L378" s="98"/>
      <c r="M378" s="98"/>
      <c r="N378" s="98"/>
      <c r="O378" s="98"/>
      <c r="P378" s="100"/>
    </row>
    <row r="379" spans="2:16" x14ac:dyDescent="0.3">
      <c r="B379" s="108">
        <v>373</v>
      </c>
      <c r="C379" s="104"/>
      <c r="D379" s="105"/>
      <c r="E379" s="105"/>
      <c r="F379" s="105"/>
      <c r="G379" s="105"/>
      <c r="H379" s="194"/>
      <c r="I379" s="195"/>
      <c r="J379" s="195"/>
      <c r="K379" s="97"/>
      <c r="L379" s="98"/>
      <c r="M379" s="98"/>
      <c r="N379" s="98"/>
      <c r="O379" s="98"/>
      <c r="P379" s="100"/>
    </row>
    <row r="380" spans="2:16" x14ac:dyDescent="0.3">
      <c r="B380" s="108">
        <v>374</v>
      </c>
      <c r="C380" s="104"/>
      <c r="D380" s="105"/>
      <c r="E380" s="105"/>
      <c r="F380" s="105"/>
      <c r="G380" s="105"/>
      <c r="H380" s="194"/>
      <c r="I380" s="195"/>
      <c r="J380" s="195"/>
      <c r="K380" s="97"/>
      <c r="L380" s="98"/>
      <c r="M380" s="98"/>
      <c r="N380" s="98"/>
      <c r="O380" s="98"/>
      <c r="P380" s="100"/>
    </row>
    <row r="381" spans="2:16" x14ac:dyDescent="0.3">
      <c r="B381" s="108">
        <v>375</v>
      </c>
      <c r="C381" s="104"/>
      <c r="D381" s="105"/>
      <c r="E381" s="105"/>
      <c r="F381" s="105"/>
      <c r="G381" s="105"/>
      <c r="H381" s="194"/>
      <c r="I381" s="195"/>
      <c r="J381" s="195"/>
      <c r="K381" s="97"/>
      <c r="L381" s="98"/>
      <c r="M381" s="98"/>
      <c r="N381" s="98"/>
      <c r="O381" s="98"/>
      <c r="P381" s="100"/>
    </row>
    <row r="382" spans="2:16" x14ac:dyDescent="0.3">
      <c r="B382" s="108">
        <v>376</v>
      </c>
      <c r="C382" s="104"/>
      <c r="D382" s="105"/>
      <c r="E382" s="105"/>
      <c r="F382" s="105"/>
      <c r="G382" s="105"/>
      <c r="H382" s="194"/>
      <c r="I382" s="195"/>
      <c r="J382" s="195"/>
      <c r="K382" s="97"/>
      <c r="L382" s="98"/>
      <c r="M382" s="98"/>
      <c r="N382" s="98"/>
      <c r="O382" s="98"/>
      <c r="P382" s="100"/>
    </row>
    <row r="383" spans="2:16" x14ac:dyDescent="0.3">
      <c r="B383" s="108">
        <v>377</v>
      </c>
      <c r="C383" s="104"/>
      <c r="D383" s="105"/>
      <c r="E383" s="105"/>
      <c r="F383" s="105"/>
      <c r="G383" s="105"/>
      <c r="H383" s="194"/>
      <c r="I383" s="195"/>
      <c r="J383" s="195"/>
      <c r="K383" s="97"/>
      <c r="L383" s="98"/>
      <c r="M383" s="98"/>
      <c r="N383" s="98"/>
      <c r="O383" s="98"/>
      <c r="P383" s="100"/>
    </row>
    <row r="384" spans="2:16" x14ac:dyDescent="0.3">
      <c r="B384" s="108">
        <v>378</v>
      </c>
      <c r="C384" s="104"/>
      <c r="D384" s="105"/>
      <c r="E384" s="105"/>
      <c r="F384" s="105"/>
      <c r="G384" s="105"/>
      <c r="H384" s="194"/>
      <c r="I384" s="195"/>
      <c r="J384" s="195"/>
      <c r="K384" s="97"/>
      <c r="L384" s="98"/>
      <c r="M384" s="98"/>
      <c r="N384" s="98"/>
      <c r="O384" s="98"/>
      <c r="P384" s="100"/>
    </row>
    <row r="385" spans="2:16" x14ac:dyDescent="0.3">
      <c r="B385" s="108">
        <v>379</v>
      </c>
      <c r="C385" s="104"/>
      <c r="D385" s="105"/>
      <c r="E385" s="105"/>
      <c r="F385" s="105"/>
      <c r="G385" s="105"/>
      <c r="H385" s="194"/>
      <c r="I385" s="195"/>
      <c r="J385" s="195"/>
      <c r="K385" s="97"/>
      <c r="L385" s="98"/>
      <c r="M385" s="98"/>
      <c r="N385" s="98"/>
      <c r="O385" s="98"/>
      <c r="P385" s="100"/>
    </row>
    <row r="386" spans="2:16" x14ac:dyDescent="0.3">
      <c r="B386" s="108">
        <v>380</v>
      </c>
      <c r="C386" s="104"/>
      <c r="D386" s="105"/>
      <c r="E386" s="105"/>
      <c r="F386" s="105"/>
      <c r="G386" s="105"/>
      <c r="H386" s="194"/>
      <c r="I386" s="195"/>
      <c r="J386" s="195"/>
      <c r="K386" s="97"/>
      <c r="L386" s="98"/>
      <c r="M386" s="98"/>
      <c r="N386" s="98"/>
      <c r="O386" s="98"/>
      <c r="P386" s="100"/>
    </row>
    <row r="387" spans="2:16" x14ac:dyDescent="0.3">
      <c r="B387" s="108">
        <v>381</v>
      </c>
      <c r="C387" s="104"/>
      <c r="D387" s="105"/>
      <c r="E387" s="105"/>
      <c r="F387" s="105"/>
      <c r="G387" s="105"/>
      <c r="H387" s="194"/>
      <c r="I387" s="195"/>
      <c r="J387" s="195"/>
      <c r="K387" s="97"/>
      <c r="L387" s="98"/>
      <c r="M387" s="98"/>
      <c r="N387" s="98"/>
      <c r="O387" s="98"/>
      <c r="P387" s="100"/>
    </row>
    <row r="388" spans="2:16" x14ac:dyDescent="0.3">
      <c r="B388" s="108">
        <v>382</v>
      </c>
      <c r="C388" s="104"/>
      <c r="D388" s="105"/>
      <c r="E388" s="105"/>
      <c r="F388" s="105"/>
      <c r="G388" s="105"/>
      <c r="H388" s="194"/>
      <c r="I388" s="195"/>
      <c r="J388" s="195"/>
      <c r="K388" s="97"/>
      <c r="L388" s="98"/>
      <c r="M388" s="98"/>
      <c r="N388" s="98"/>
      <c r="O388" s="98"/>
      <c r="P388" s="100"/>
    </row>
    <row r="389" spans="2:16" x14ac:dyDescent="0.3">
      <c r="B389" s="108">
        <v>383</v>
      </c>
      <c r="C389" s="104"/>
      <c r="D389" s="105"/>
      <c r="E389" s="105"/>
      <c r="F389" s="105"/>
      <c r="G389" s="105"/>
      <c r="H389" s="194"/>
      <c r="I389" s="195"/>
      <c r="J389" s="195"/>
      <c r="K389" s="97"/>
      <c r="L389" s="98"/>
      <c r="M389" s="98"/>
      <c r="N389" s="98"/>
      <c r="O389" s="98"/>
      <c r="P389" s="100"/>
    </row>
    <row r="390" spans="2:16" x14ac:dyDescent="0.3">
      <c r="B390" s="108">
        <v>384</v>
      </c>
      <c r="C390" s="104"/>
      <c r="D390" s="105"/>
      <c r="E390" s="105"/>
      <c r="F390" s="105"/>
      <c r="G390" s="105"/>
      <c r="H390" s="194"/>
      <c r="I390" s="195"/>
      <c r="J390" s="195"/>
      <c r="K390" s="97"/>
      <c r="L390" s="98"/>
      <c r="M390" s="98"/>
      <c r="N390" s="98"/>
      <c r="O390" s="98"/>
      <c r="P390" s="100"/>
    </row>
    <row r="391" spans="2:16" x14ac:dyDescent="0.3">
      <c r="B391" s="108">
        <v>385</v>
      </c>
      <c r="C391" s="104"/>
      <c r="D391" s="105"/>
      <c r="E391" s="105"/>
      <c r="F391" s="105"/>
      <c r="G391" s="105"/>
      <c r="H391" s="194"/>
      <c r="I391" s="195"/>
      <c r="J391" s="195"/>
      <c r="K391" s="97"/>
      <c r="L391" s="98"/>
      <c r="M391" s="98"/>
      <c r="N391" s="98"/>
      <c r="O391" s="98"/>
      <c r="P391" s="100"/>
    </row>
    <row r="392" spans="2:16" x14ac:dyDescent="0.3">
      <c r="B392" s="108">
        <v>386</v>
      </c>
      <c r="C392" s="104"/>
      <c r="D392" s="105"/>
      <c r="E392" s="105"/>
      <c r="F392" s="105"/>
      <c r="G392" s="105"/>
      <c r="H392" s="194"/>
      <c r="I392" s="195"/>
      <c r="J392" s="195"/>
      <c r="K392" s="97"/>
      <c r="L392" s="98"/>
      <c r="M392" s="98"/>
      <c r="N392" s="98"/>
      <c r="O392" s="98"/>
      <c r="P392" s="100"/>
    </row>
    <row r="393" spans="2:16" x14ac:dyDescent="0.3">
      <c r="B393" s="108">
        <v>387</v>
      </c>
      <c r="C393" s="104"/>
      <c r="D393" s="105"/>
      <c r="E393" s="105"/>
      <c r="F393" s="105"/>
      <c r="G393" s="105"/>
      <c r="H393" s="194"/>
      <c r="I393" s="195"/>
      <c r="J393" s="195"/>
      <c r="K393" s="97"/>
      <c r="L393" s="98"/>
      <c r="M393" s="98"/>
      <c r="N393" s="98"/>
      <c r="O393" s="98"/>
      <c r="P393" s="100"/>
    </row>
    <row r="394" spans="2:16" x14ac:dyDescent="0.3">
      <c r="B394" s="108">
        <v>388</v>
      </c>
      <c r="C394" s="104"/>
      <c r="D394" s="105"/>
      <c r="E394" s="105"/>
      <c r="F394" s="105"/>
      <c r="G394" s="105"/>
      <c r="H394" s="194"/>
      <c r="I394" s="195"/>
      <c r="J394" s="195"/>
      <c r="K394" s="97"/>
      <c r="L394" s="98"/>
      <c r="M394" s="98"/>
      <c r="N394" s="98"/>
      <c r="O394" s="98"/>
      <c r="P394" s="100"/>
    </row>
    <row r="395" spans="2:16" x14ac:dyDescent="0.3">
      <c r="B395" s="108">
        <v>389</v>
      </c>
      <c r="C395" s="104"/>
      <c r="D395" s="105"/>
      <c r="E395" s="105"/>
      <c r="F395" s="105"/>
      <c r="G395" s="105"/>
      <c r="H395" s="194"/>
      <c r="I395" s="195"/>
      <c r="J395" s="195"/>
      <c r="K395" s="97"/>
      <c r="L395" s="98"/>
      <c r="M395" s="98"/>
      <c r="N395" s="98"/>
      <c r="O395" s="98"/>
      <c r="P395" s="100"/>
    </row>
    <row r="396" spans="2:16" x14ac:dyDescent="0.3">
      <c r="B396" s="108">
        <v>390</v>
      </c>
      <c r="C396" s="104"/>
      <c r="D396" s="105"/>
      <c r="E396" s="105"/>
      <c r="F396" s="105"/>
      <c r="G396" s="105"/>
      <c r="H396" s="194"/>
      <c r="I396" s="195"/>
      <c r="J396" s="195"/>
      <c r="K396" s="97"/>
      <c r="L396" s="98"/>
      <c r="M396" s="98"/>
      <c r="N396" s="98"/>
      <c r="O396" s="98"/>
      <c r="P396" s="100"/>
    </row>
    <row r="397" spans="2:16" x14ac:dyDescent="0.3">
      <c r="B397" s="108">
        <v>391</v>
      </c>
      <c r="C397" s="104"/>
      <c r="D397" s="105"/>
      <c r="E397" s="105"/>
      <c r="F397" s="105"/>
      <c r="G397" s="105"/>
      <c r="H397" s="194"/>
      <c r="I397" s="195"/>
      <c r="J397" s="195"/>
      <c r="K397" s="97"/>
      <c r="L397" s="98"/>
      <c r="M397" s="98"/>
      <c r="N397" s="98"/>
      <c r="O397" s="98"/>
      <c r="P397" s="100"/>
    </row>
    <row r="398" spans="2:16" x14ac:dyDescent="0.3">
      <c r="B398" s="108">
        <v>392</v>
      </c>
      <c r="C398" s="104"/>
      <c r="D398" s="105"/>
      <c r="E398" s="105"/>
      <c r="F398" s="105"/>
      <c r="G398" s="105"/>
      <c r="H398" s="194"/>
      <c r="I398" s="195"/>
      <c r="J398" s="195"/>
      <c r="K398" s="97"/>
      <c r="L398" s="98"/>
      <c r="M398" s="98"/>
      <c r="N398" s="98"/>
      <c r="O398" s="98"/>
      <c r="P398" s="100"/>
    </row>
    <row r="399" spans="2:16" x14ac:dyDescent="0.3">
      <c r="B399" s="108">
        <v>393</v>
      </c>
      <c r="C399" s="104"/>
      <c r="D399" s="105"/>
      <c r="E399" s="105"/>
      <c r="F399" s="105"/>
      <c r="G399" s="105"/>
      <c r="H399" s="194"/>
      <c r="I399" s="195"/>
      <c r="J399" s="195"/>
      <c r="K399" s="97"/>
      <c r="L399" s="98"/>
      <c r="M399" s="98"/>
      <c r="N399" s="98"/>
      <c r="O399" s="98"/>
      <c r="P399" s="100"/>
    </row>
    <row r="400" spans="2:16" x14ac:dyDescent="0.3">
      <c r="B400" s="108">
        <v>394</v>
      </c>
      <c r="C400" s="104"/>
      <c r="D400" s="105"/>
      <c r="E400" s="105"/>
      <c r="F400" s="105"/>
      <c r="G400" s="105"/>
      <c r="H400" s="194"/>
      <c r="I400" s="195"/>
      <c r="J400" s="195"/>
      <c r="K400" s="97"/>
      <c r="L400" s="98"/>
      <c r="M400" s="98"/>
      <c r="N400" s="98"/>
      <c r="O400" s="98"/>
      <c r="P400" s="100"/>
    </row>
    <row r="401" spans="2:16" x14ac:dyDescent="0.3">
      <c r="B401" s="108">
        <v>395</v>
      </c>
      <c r="C401" s="104"/>
      <c r="D401" s="105"/>
      <c r="E401" s="105"/>
      <c r="F401" s="105"/>
      <c r="G401" s="105"/>
      <c r="H401" s="194"/>
      <c r="I401" s="195"/>
      <c r="J401" s="195"/>
      <c r="K401" s="97"/>
      <c r="L401" s="98"/>
      <c r="M401" s="98"/>
      <c r="N401" s="98"/>
      <c r="O401" s="98"/>
      <c r="P401" s="100"/>
    </row>
    <row r="402" spans="2:16" x14ac:dyDescent="0.3">
      <c r="B402" s="108">
        <v>396</v>
      </c>
      <c r="C402" s="104"/>
      <c r="D402" s="105"/>
      <c r="E402" s="105"/>
      <c r="F402" s="105"/>
      <c r="G402" s="105"/>
      <c r="H402" s="194"/>
      <c r="I402" s="195"/>
      <c r="J402" s="195"/>
      <c r="K402" s="97"/>
      <c r="L402" s="98"/>
      <c r="M402" s="98"/>
      <c r="N402" s="98"/>
      <c r="O402" s="98"/>
      <c r="P402" s="100"/>
    </row>
    <row r="403" spans="2:16" x14ac:dyDescent="0.3">
      <c r="B403" s="108">
        <v>397</v>
      </c>
      <c r="C403" s="104"/>
      <c r="D403" s="105"/>
      <c r="E403" s="105"/>
      <c r="F403" s="105"/>
      <c r="G403" s="105"/>
      <c r="H403" s="194"/>
      <c r="I403" s="195"/>
      <c r="J403" s="195"/>
      <c r="K403" s="97"/>
      <c r="L403" s="98"/>
      <c r="M403" s="98"/>
      <c r="N403" s="98"/>
      <c r="O403" s="98"/>
      <c r="P403" s="100"/>
    </row>
    <row r="404" spans="2:16" x14ac:dyDescent="0.3">
      <c r="B404" s="108">
        <v>398</v>
      </c>
      <c r="C404" s="104"/>
      <c r="D404" s="105"/>
      <c r="E404" s="105"/>
      <c r="F404" s="105"/>
      <c r="G404" s="105"/>
      <c r="H404" s="194"/>
      <c r="I404" s="195"/>
      <c r="J404" s="195"/>
      <c r="K404" s="97"/>
      <c r="L404" s="98"/>
      <c r="M404" s="98"/>
      <c r="N404" s="98"/>
      <c r="O404" s="98"/>
      <c r="P404" s="100"/>
    </row>
    <row r="405" spans="2:16" x14ac:dyDescent="0.3">
      <c r="B405" s="108">
        <v>399</v>
      </c>
      <c r="C405" s="104"/>
      <c r="D405" s="105"/>
      <c r="E405" s="105"/>
      <c r="F405" s="105"/>
      <c r="G405" s="105"/>
      <c r="H405" s="194"/>
      <c r="I405" s="195"/>
      <c r="J405" s="195"/>
      <c r="K405" s="97"/>
      <c r="L405" s="98"/>
      <c r="M405" s="98"/>
      <c r="N405" s="98"/>
      <c r="O405" s="98"/>
      <c r="P405" s="100"/>
    </row>
    <row r="406" spans="2:16" x14ac:dyDescent="0.3">
      <c r="B406" s="108">
        <v>400</v>
      </c>
      <c r="C406" s="104"/>
      <c r="D406" s="105"/>
      <c r="E406" s="105"/>
      <c r="F406" s="105"/>
      <c r="G406" s="105"/>
      <c r="H406" s="194"/>
      <c r="I406" s="195"/>
      <c r="J406" s="195"/>
      <c r="K406" s="97"/>
      <c r="L406" s="98"/>
      <c r="M406" s="98"/>
      <c r="N406" s="98"/>
      <c r="O406" s="98"/>
      <c r="P406" s="100"/>
    </row>
    <row r="407" spans="2:16" x14ac:dyDescent="0.3">
      <c r="B407" s="108">
        <v>401</v>
      </c>
      <c r="C407" s="104"/>
      <c r="D407" s="105"/>
      <c r="E407" s="105"/>
      <c r="F407" s="105"/>
      <c r="G407" s="105"/>
      <c r="H407" s="194"/>
      <c r="I407" s="195"/>
      <c r="J407" s="195"/>
      <c r="K407" s="97"/>
      <c r="L407" s="98"/>
      <c r="M407" s="98"/>
      <c r="N407" s="98"/>
      <c r="O407" s="98"/>
      <c r="P407" s="100"/>
    </row>
    <row r="408" spans="2:16" x14ac:dyDescent="0.3">
      <c r="B408" s="108">
        <v>402</v>
      </c>
      <c r="C408" s="104"/>
      <c r="D408" s="105"/>
      <c r="E408" s="105"/>
      <c r="F408" s="105"/>
      <c r="G408" s="105"/>
      <c r="H408" s="194"/>
      <c r="I408" s="195"/>
      <c r="J408" s="195"/>
      <c r="K408" s="97"/>
      <c r="L408" s="98"/>
      <c r="M408" s="98"/>
      <c r="N408" s="98"/>
      <c r="O408" s="98"/>
      <c r="P408" s="100"/>
    </row>
    <row r="409" spans="2:16" x14ac:dyDescent="0.3">
      <c r="B409" s="108">
        <v>403</v>
      </c>
      <c r="C409" s="104"/>
      <c r="D409" s="105"/>
      <c r="E409" s="105"/>
      <c r="F409" s="105"/>
      <c r="G409" s="105"/>
      <c r="H409" s="194"/>
      <c r="I409" s="195"/>
      <c r="J409" s="195"/>
      <c r="K409" s="97"/>
      <c r="L409" s="98"/>
      <c r="M409" s="98"/>
      <c r="N409" s="98"/>
      <c r="O409" s="98"/>
      <c r="P409" s="100"/>
    </row>
    <row r="410" spans="2:16" x14ac:dyDescent="0.3">
      <c r="B410" s="108">
        <v>404</v>
      </c>
      <c r="C410" s="104"/>
      <c r="D410" s="105"/>
      <c r="E410" s="105"/>
      <c r="F410" s="105"/>
      <c r="G410" s="105"/>
      <c r="H410" s="194"/>
      <c r="I410" s="195"/>
      <c r="J410" s="195"/>
      <c r="K410" s="97"/>
      <c r="L410" s="98"/>
      <c r="M410" s="98"/>
      <c r="N410" s="98"/>
      <c r="O410" s="98"/>
      <c r="P410" s="100"/>
    </row>
    <row r="411" spans="2:16" x14ac:dyDescent="0.3">
      <c r="B411" s="108">
        <v>405</v>
      </c>
      <c r="C411" s="104"/>
      <c r="D411" s="105"/>
      <c r="E411" s="105"/>
      <c r="F411" s="105"/>
      <c r="G411" s="105"/>
      <c r="H411" s="194"/>
      <c r="I411" s="195"/>
      <c r="J411" s="195"/>
      <c r="K411" s="97"/>
      <c r="L411" s="98"/>
      <c r="M411" s="98"/>
      <c r="N411" s="98"/>
      <c r="O411" s="98"/>
      <c r="P411" s="100"/>
    </row>
    <row r="412" spans="2:16" x14ac:dyDescent="0.3">
      <c r="B412" s="108">
        <v>406</v>
      </c>
      <c r="C412" s="104"/>
      <c r="D412" s="105"/>
      <c r="E412" s="105"/>
      <c r="F412" s="105"/>
      <c r="G412" s="105"/>
      <c r="H412" s="194"/>
      <c r="I412" s="195"/>
      <c r="J412" s="195"/>
      <c r="K412" s="97"/>
      <c r="L412" s="98"/>
      <c r="M412" s="98"/>
      <c r="N412" s="98"/>
      <c r="O412" s="98"/>
      <c r="P412" s="100"/>
    </row>
    <row r="413" spans="2:16" x14ac:dyDescent="0.3">
      <c r="B413" s="108">
        <v>407</v>
      </c>
      <c r="C413" s="104"/>
      <c r="D413" s="105"/>
      <c r="E413" s="105"/>
      <c r="F413" s="105"/>
      <c r="G413" s="105"/>
      <c r="H413" s="194"/>
      <c r="I413" s="195"/>
      <c r="J413" s="195"/>
      <c r="K413" s="97"/>
      <c r="L413" s="98"/>
      <c r="M413" s="98"/>
      <c r="N413" s="98"/>
      <c r="O413" s="98"/>
      <c r="P413" s="100"/>
    </row>
    <row r="414" spans="2:16" x14ac:dyDescent="0.3">
      <c r="B414" s="108">
        <v>408</v>
      </c>
      <c r="C414" s="104"/>
      <c r="D414" s="105"/>
      <c r="E414" s="105"/>
      <c r="F414" s="105"/>
      <c r="G414" s="105"/>
      <c r="H414" s="194"/>
      <c r="I414" s="195"/>
      <c r="J414" s="195"/>
      <c r="K414" s="97"/>
      <c r="L414" s="98"/>
      <c r="M414" s="98"/>
      <c r="N414" s="98"/>
      <c r="O414" s="98"/>
      <c r="P414" s="100"/>
    </row>
    <row r="415" spans="2:16" x14ac:dyDescent="0.3">
      <c r="B415" s="108">
        <v>409</v>
      </c>
      <c r="C415" s="104"/>
      <c r="D415" s="105"/>
      <c r="E415" s="105"/>
      <c r="F415" s="105"/>
      <c r="G415" s="105"/>
      <c r="H415" s="194"/>
      <c r="I415" s="195"/>
      <c r="J415" s="195"/>
      <c r="K415" s="97"/>
      <c r="L415" s="98"/>
      <c r="M415" s="98"/>
      <c r="N415" s="98"/>
      <c r="O415" s="98"/>
      <c r="P415" s="100"/>
    </row>
    <row r="416" spans="2:16" x14ac:dyDescent="0.3">
      <c r="B416" s="108">
        <v>410</v>
      </c>
      <c r="C416" s="104"/>
      <c r="D416" s="105"/>
      <c r="E416" s="105"/>
      <c r="F416" s="105"/>
      <c r="G416" s="105"/>
      <c r="H416" s="194"/>
      <c r="I416" s="195"/>
      <c r="J416" s="195"/>
      <c r="K416" s="97"/>
      <c r="L416" s="98"/>
      <c r="M416" s="98"/>
      <c r="N416" s="98"/>
      <c r="O416" s="98"/>
      <c r="P416" s="100"/>
    </row>
    <row r="417" spans="2:16" x14ac:dyDescent="0.3">
      <c r="B417" s="108">
        <v>411</v>
      </c>
      <c r="C417" s="104"/>
      <c r="D417" s="105"/>
      <c r="E417" s="105"/>
      <c r="F417" s="105"/>
      <c r="G417" s="105"/>
      <c r="H417" s="194"/>
      <c r="I417" s="195"/>
      <c r="J417" s="195"/>
      <c r="K417" s="97"/>
      <c r="L417" s="98"/>
      <c r="M417" s="98"/>
      <c r="N417" s="98"/>
      <c r="O417" s="98"/>
      <c r="P417" s="100"/>
    </row>
    <row r="418" spans="2:16" x14ac:dyDescent="0.3">
      <c r="B418" s="108">
        <v>412</v>
      </c>
      <c r="C418" s="104"/>
      <c r="D418" s="105"/>
      <c r="E418" s="105"/>
      <c r="F418" s="105"/>
      <c r="G418" s="105"/>
      <c r="H418" s="194"/>
      <c r="I418" s="195"/>
      <c r="J418" s="195"/>
      <c r="K418" s="97"/>
      <c r="L418" s="98"/>
      <c r="M418" s="98"/>
      <c r="N418" s="98"/>
      <c r="O418" s="98"/>
      <c r="P418" s="100"/>
    </row>
    <row r="419" spans="2:16" x14ac:dyDescent="0.3">
      <c r="B419" s="108">
        <v>413</v>
      </c>
      <c r="C419" s="104"/>
      <c r="D419" s="105"/>
      <c r="E419" s="105"/>
      <c r="F419" s="105"/>
      <c r="G419" s="105"/>
      <c r="H419" s="194"/>
      <c r="I419" s="195"/>
      <c r="J419" s="195"/>
      <c r="K419" s="97"/>
      <c r="L419" s="98"/>
      <c r="M419" s="98"/>
      <c r="N419" s="98"/>
      <c r="O419" s="98"/>
      <c r="P419" s="100"/>
    </row>
    <row r="420" spans="2:16" x14ac:dyDescent="0.3">
      <c r="B420" s="108">
        <v>414</v>
      </c>
      <c r="C420" s="104"/>
      <c r="D420" s="105"/>
      <c r="E420" s="105"/>
      <c r="F420" s="105"/>
      <c r="G420" s="105"/>
      <c r="H420" s="194"/>
      <c r="I420" s="195"/>
      <c r="J420" s="195"/>
      <c r="K420" s="97"/>
      <c r="L420" s="98"/>
      <c r="M420" s="98"/>
      <c r="N420" s="98"/>
      <c r="O420" s="98"/>
      <c r="P420" s="100"/>
    </row>
    <row r="421" spans="2:16" x14ac:dyDescent="0.3">
      <c r="B421" s="108">
        <v>415</v>
      </c>
      <c r="C421" s="104"/>
      <c r="D421" s="105"/>
      <c r="E421" s="105"/>
      <c r="F421" s="105"/>
      <c r="G421" s="105"/>
      <c r="H421" s="194"/>
      <c r="I421" s="195"/>
      <c r="J421" s="195"/>
      <c r="K421" s="97"/>
      <c r="L421" s="98"/>
      <c r="M421" s="98"/>
      <c r="N421" s="98"/>
      <c r="O421" s="98"/>
      <c r="P421" s="100"/>
    </row>
    <row r="422" spans="2:16" x14ac:dyDescent="0.3">
      <c r="B422" s="108">
        <v>416</v>
      </c>
      <c r="C422" s="104"/>
      <c r="D422" s="105"/>
      <c r="E422" s="105"/>
      <c r="F422" s="105"/>
      <c r="G422" s="105"/>
      <c r="H422" s="194"/>
      <c r="I422" s="195"/>
      <c r="J422" s="195"/>
      <c r="K422" s="97"/>
      <c r="L422" s="98"/>
      <c r="M422" s="98"/>
      <c r="N422" s="98"/>
      <c r="O422" s="98"/>
      <c r="P422" s="100"/>
    </row>
    <row r="423" spans="2:16" x14ac:dyDescent="0.3">
      <c r="B423" s="108">
        <v>417</v>
      </c>
      <c r="C423" s="104"/>
      <c r="D423" s="105"/>
      <c r="E423" s="105"/>
      <c r="F423" s="105"/>
      <c r="G423" s="105"/>
      <c r="H423" s="194"/>
      <c r="I423" s="195"/>
      <c r="J423" s="195"/>
      <c r="K423" s="97"/>
      <c r="L423" s="98"/>
      <c r="M423" s="98"/>
      <c r="N423" s="98"/>
      <c r="O423" s="98"/>
      <c r="P423" s="100"/>
    </row>
    <row r="424" spans="2:16" x14ac:dyDescent="0.3">
      <c r="B424" s="108">
        <v>418</v>
      </c>
      <c r="C424" s="104"/>
      <c r="D424" s="105"/>
      <c r="E424" s="105"/>
      <c r="F424" s="105"/>
      <c r="G424" s="105"/>
      <c r="H424" s="194"/>
      <c r="I424" s="195"/>
      <c r="J424" s="195"/>
      <c r="K424" s="97"/>
      <c r="L424" s="98"/>
      <c r="M424" s="98"/>
      <c r="N424" s="98"/>
      <c r="O424" s="98"/>
      <c r="P424" s="100"/>
    </row>
    <row r="425" spans="2:16" x14ac:dyDescent="0.3">
      <c r="B425" s="108">
        <v>419</v>
      </c>
      <c r="C425" s="104"/>
      <c r="D425" s="105"/>
      <c r="E425" s="105"/>
      <c r="F425" s="105"/>
      <c r="G425" s="105"/>
      <c r="H425" s="194"/>
      <c r="I425" s="195"/>
      <c r="J425" s="195"/>
      <c r="K425" s="97"/>
      <c r="L425" s="98"/>
      <c r="M425" s="98"/>
      <c r="N425" s="98"/>
      <c r="O425" s="98"/>
      <c r="P425" s="100"/>
    </row>
    <row r="426" spans="2:16" x14ac:dyDescent="0.3">
      <c r="B426" s="108">
        <v>420</v>
      </c>
      <c r="C426" s="104"/>
      <c r="D426" s="105"/>
      <c r="E426" s="105"/>
      <c r="F426" s="105"/>
      <c r="G426" s="105"/>
      <c r="H426" s="194"/>
      <c r="I426" s="195"/>
      <c r="J426" s="195"/>
      <c r="K426" s="97"/>
      <c r="L426" s="98"/>
      <c r="M426" s="98"/>
      <c r="N426" s="98"/>
      <c r="O426" s="98"/>
      <c r="P426" s="100"/>
    </row>
    <row r="427" spans="2:16" x14ac:dyDescent="0.3">
      <c r="B427" s="108">
        <v>421</v>
      </c>
      <c r="C427" s="104"/>
      <c r="D427" s="105"/>
      <c r="E427" s="105"/>
      <c r="F427" s="105"/>
      <c r="G427" s="105"/>
      <c r="H427" s="194"/>
      <c r="I427" s="195"/>
      <c r="J427" s="195"/>
      <c r="K427" s="97"/>
      <c r="L427" s="98"/>
      <c r="M427" s="98"/>
      <c r="N427" s="98"/>
      <c r="O427" s="98"/>
      <c r="P427" s="100"/>
    </row>
    <row r="428" spans="2:16" x14ac:dyDescent="0.3">
      <c r="B428" s="108">
        <v>422</v>
      </c>
      <c r="C428" s="104"/>
      <c r="D428" s="105"/>
      <c r="E428" s="105"/>
      <c r="F428" s="105"/>
      <c r="G428" s="105"/>
      <c r="H428" s="194"/>
      <c r="I428" s="195"/>
      <c r="J428" s="195"/>
      <c r="K428" s="97"/>
      <c r="L428" s="98"/>
      <c r="M428" s="98"/>
      <c r="N428" s="98"/>
      <c r="O428" s="98"/>
      <c r="P428" s="100"/>
    </row>
    <row r="429" spans="2:16" x14ac:dyDescent="0.3">
      <c r="B429" s="108">
        <v>423</v>
      </c>
      <c r="C429" s="104"/>
      <c r="D429" s="105"/>
      <c r="E429" s="105"/>
      <c r="F429" s="105"/>
      <c r="G429" s="105"/>
      <c r="H429" s="194"/>
      <c r="I429" s="195"/>
      <c r="J429" s="195"/>
      <c r="K429" s="97"/>
      <c r="L429" s="98"/>
      <c r="M429" s="98"/>
      <c r="N429" s="98"/>
      <c r="O429" s="98"/>
      <c r="P429" s="100"/>
    </row>
    <row r="430" spans="2:16" x14ac:dyDescent="0.3">
      <c r="B430" s="108">
        <v>424</v>
      </c>
      <c r="C430" s="104"/>
      <c r="D430" s="105"/>
      <c r="E430" s="105"/>
      <c r="F430" s="105"/>
      <c r="G430" s="105"/>
      <c r="H430" s="194"/>
      <c r="I430" s="195"/>
      <c r="J430" s="195"/>
      <c r="K430" s="97"/>
      <c r="L430" s="98"/>
      <c r="M430" s="98"/>
      <c r="N430" s="98"/>
      <c r="O430" s="98"/>
      <c r="P430" s="100"/>
    </row>
    <row r="431" spans="2:16" x14ac:dyDescent="0.3">
      <c r="B431" s="108">
        <v>425</v>
      </c>
      <c r="C431" s="104"/>
      <c r="D431" s="105"/>
      <c r="E431" s="105"/>
      <c r="F431" s="105"/>
      <c r="G431" s="105"/>
      <c r="H431" s="194"/>
      <c r="I431" s="195"/>
      <c r="J431" s="195"/>
      <c r="K431" s="97"/>
      <c r="L431" s="98"/>
      <c r="M431" s="98"/>
      <c r="N431" s="98"/>
      <c r="O431" s="98"/>
      <c r="P431" s="100"/>
    </row>
    <row r="432" spans="2:16" x14ac:dyDescent="0.3">
      <c r="B432" s="108">
        <v>426</v>
      </c>
      <c r="C432" s="104"/>
      <c r="D432" s="105"/>
      <c r="E432" s="105"/>
      <c r="F432" s="105"/>
      <c r="G432" s="105"/>
      <c r="H432" s="194"/>
      <c r="I432" s="195"/>
      <c r="J432" s="195"/>
      <c r="K432" s="97"/>
      <c r="L432" s="98"/>
      <c r="M432" s="98"/>
      <c r="N432" s="98"/>
      <c r="O432" s="98"/>
      <c r="P432" s="100"/>
    </row>
    <row r="433" spans="2:16" x14ac:dyDescent="0.3">
      <c r="B433" s="108">
        <v>427</v>
      </c>
      <c r="C433" s="104"/>
      <c r="D433" s="105"/>
      <c r="E433" s="105"/>
      <c r="F433" s="105"/>
      <c r="G433" s="105"/>
      <c r="H433" s="194"/>
      <c r="I433" s="195"/>
      <c r="J433" s="195"/>
      <c r="K433" s="97"/>
      <c r="L433" s="98"/>
      <c r="M433" s="98"/>
      <c r="N433" s="98"/>
      <c r="O433" s="98"/>
      <c r="P433" s="100"/>
    </row>
    <row r="434" spans="2:16" x14ac:dyDescent="0.3">
      <c r="B434" s="108">
        <v>428</v>
      </c>
      <c r="C434" s="104"/>
      <c r="D434" s="105"/>
      <c r="E434" s="105"/>
      <c r="F434" s="105"/>
      <c r="G434" s="105"/>
      <c r="H434" s="194"/>
      <c r="I434" s="195"/>
      <c r="J434" s="195"/>
      <c r="K434" s="97"/>
      <c r="L434" s="98"/>
      <c r="M434" s="98"/>
      <c r="N434" s="98"/>
      <c r="O434" s="98"/>
      <c r="P434" s="100"/>
    </row>
    <row r="435" spans="2:16" x14ac:dyDescent="0.3">
      <c r="B435" s="108">
        <v>429</v>
      </c>
      <c r="C435" s="104"/>
      <c r="D435" s="105"/>
      <c r="E435" s="105"/>
      <c r="F435" s="105"/>
      <c r="G435" s="105"/>
      <c r="H435" s="194"/>
      <c r="I435" s="195"/>
      <c r="J435" s="195"/>
      <c r="K435" s="97"/>
      <c r="L435" s="98"/>
      <c r="M435" s="98"/>
      <c r="N435" s="98"/>
      <c r="O435" s="98"/>
      <c r="P435" s="100"/>
    </row>
    <row r="436" spans="2:16" x14ac:dyDescent="0.3">
      <c r="B436" s="108">
        <v>430</v>
      </c>
      <c r="C436" s="104"/>
      <c r="D436" s="105"/>
      <c r="E436" s="105"/>
      <c r="F436" s="105"/>
      <c r="G436" s="105"/>
      <c r="H436" s="194"/>
      <c r="I436" s="195"/>
      <c r="J436" s="195"/>
      <c r="K436" s="97"/>
      <c r="L436" s="98"/>
      <c r="M436" s="98"/>
      <c r="N436" s="98"/>
      <c r="O436" s="98"/>
      <c r="P436" s="100"/>
    </row>
    <row r="437" spans="2:16" x14ac:dyDescent="0.3">
      <c r="B437" s="108">
        <v>431</v>
      </c>
      <c r="C437" s="104"/>
      <c r="D437" s="105"/>
      <c r="E437" s="105"/>
      <c r="F437" s="105"/>
      <c r="G437" s="105"/>
      <c r="H437" s="194"/>
      <c r="I437" s="195"/>
      <c r="J437" s="195"/>
      <c r="K437" s="97"/>
      <c r="L437" s="98"/>
      <c r="M437" s="98"/>
      <c r="N437" s="98"/>
      <c r="O437" s="98"/>
      <c r="P437" s="100"/>
    </row>
    <row r="438" spans="2:16" x14ac:dyDescent="0.3">
      <c r="B438" s="108">
        <v>432</v>
      </c>
      <c r="C438" s="104"/>
      <c r="D438" s="105"/>
      <c r="E438" s="105"/>
      <c r="F438" s="105"/>
      <c r="G438" s="105"/>
      <c r="H438" s="194"/>
      <c r="I438" s="195"/>
      <c r="J438" s="195"/>
      <c r="K438" s="97"/>
      <c r="L438" s="98"/>
      <c r="M438" s="98"/>
      <c r="N438" s="98"/>
      <c r="O438" s="98"/>
      <c r="P438" s="100"/>
    </row>
    <row r="439" spans="2:16" x14ac:dyDescent="0.3">
      <c r="B439" s="108">
        <v>433</v>
      </c>
      <c r="C439" s="104"/>
      <c r="D439" s="105"/>
      <c r="E439" s="105"/>
      <c r="F439" s="105"/>
      <c r="G439" s="105"/>
      <c r="H439" s="194"/>
      <c r="I439" s="195"/>
      <c r="J439" s="195"/>
      <c r="K439" s="97"/>
      <c r="L439" s="98"/>
      <c r="M439" s="98"/>
      <c r="N439" s="98"/>
      <c r="O439" s="98"/>
      <c r="P439" s="100"/>
    </row>
    <row r="440" spans="2:16" x14ac:dyDescent="0.3">
      <c r="B440" s="108">
        <v>434</v>
      </c>
      <c r="C440" s="104"/>
      <c r="D440" s="105"/>
      <c r="E440" s="105"/>
      <c r="F440" s="105"/>
      <c r="G440" s="105"/>
      <c r="H440" s="194"/>
      <c r="I440" s="195"/>
      <c r="J440" s="195"/>
      <c r="K440" s="97"/>
      <c r="L440" s="98"/>
      <c r="M440" s="98"/>
      <c r="N440" s="98"/>
      <c r="O440" s="98"/>
      <c r="P440" s="100"/>
    </row>
    <row r="441" spans="2:16" x14ac:dyDescent="0.3">
      <c r="B441" s="108">
        <v>435</v>
      </c>
      <c r="C441" s="104"/>
      <c r="D441" s="105"/>
      <c r="E441" s="105"/>
      <c r="F441" s="105"/>
      <c r="G441" s="105"/>
      <c r="H441" s="194"/>
      <c r="I441" s="195"/>
      <c r="J441" s="195"/>
      <c r="K441" s="97"/>
      <c r="L441" s="98"/>
      <c r="M441" s="98"/>
      <c r="N441" s="98"/>
      <c r="O441" s="98"/>
      <c r="P441" s="100"/>
    </row>
    <row r="442" spans="2:16" x14ac:dyDescent="0.3">
      <c r="B442" s="108">
        <v>436</v>
      </c>
      <c r="C442" s="104"/>
      <c r="D442" s="105"/>
      <c r="E442" s="105"/>
      <c r="F442" s="105"/>
      <c r="G442" s="105"/>
      <c r="H442" s="194"/>
      <c r="I442" s="195"/>
      <c r="J442" s="195"/>
      <c r="K442" s="97"/>
      <c r="L442" s="98"/>
      <c r="M442" s="98"/>
      <c r="N442" s="98"/>
      <c r="O442" s="98"/>
      <c r="P442" s="100"/>
    </row>
    <row r="443" spans="2:16" x14ac:dyDescent="0.3">
      <c r="B443" s="108">
        <v>437</v>
      </c>
      <c r="C443" s="104"/>
      <c r="D443" s="105"/>
      <c r="E443" s="105"/>
      <c r="F443" s="105"/>
      <c r="G443" s="105"/>
      <c r="H443" s="194"/>
      <c r="I443" s="195"/>
      <c r="J443" s="195"/>
      <c r="K443" s="97"/>
      <c r="L443" s="98"/>
      <c r="M443" s="98"/>
      <c r="N443" s="98"/>
      <c r="O443" s="98"/>
      <c r="P443" s="100"/>
    </row>
    <row r="444" spans="2:16" x14ac:dyDescent="0.3">
      <c r="B444" s="108">
        <v>438</v>
      </c>
      <c r="C444" s="104"/>
      <c r="D444" s="105"/>
      <c r="E444" s="105"/>
      <c r="F444" s="105"/>
      <c r="G444" s="105"/>
      <c r="H444" s="194"/>
      <c r="I444" s="195"/>
      <c r="J444" s="195"/>
      <c r="K444" s="97"/>
      <c r="L444" s="98"/>
      <c r="M444" s="98"/>
      <c r="N444" s="98"/>
      <c r="O444" s="98"/>
      <c r="P444" s="100"/>
    </row>
    <row r="445" spans="2:16" x14ac:dyDescent="0.3">
      <c r="B445" s="108">
        <v>439</v>
      </c>
      <c r="C445" s="104"/>
      <c r="D445" s="105"/>
      <c r="E445" s="105"/>
      <c r="F445" s="105"/>
      <c r="G445" s="105"/>
      <c r="H445" s="194"/>
      <c r="I445" s="195"/>
      <c r="J445" s="195"/>
      <c r="K445" s="97"/>
      <c r="L445" s="98"/>
      <c r="M445" s="98"/>
      <c r="N445" s="98"/>
      <c r="O445" s="98"/>
      <c r="P445" s="100"/>
    </row>
    <row r="446" spans="2:16" x14ac:dyDescent="0.3">
      <c r="B446" s="108">
        <v>440</v>
      </c>
      <c r="C446" s="104"/>
      <c r="D446" s="105"/>
      <c r="E446" s="105"/>
      <c r="F446" s="105"/>
      <c r="G446" s="105"/>
      <c r="H446" s="194"/>
      <c r="I446" s="195"/>
      <c r="J446" s="195"/>
      <c r="K446" s="97"/>
      <c r="L446" s="98"/>
      <c r="M446" s="98"/>
      <c r="N446" s="98"/>
      <c r="O446" s="98"/>
      <c r="P446" s="100"/>
    </row>
    <row r="447" spans="2:16" x14ac:dyDescent="0.3">
      <c r="B447" s="108">
        <v>441</v>
      </c>
      <c r="C447" s="104"/>
      <c r="D447" s="105"/>
      <c r="E447" s="105"/>
      <c r="F447" s="105"/>
      <c r="G447" s="105"/>
      <c r="H447" s="194"/>
      <c r="I447" s="195"/>
      <c r="J447" s="195"/>
      <c r="K447" s="97"/>
      <c r="L447" s="98"/>
      <c r="M447" s="98"/>
      <c r="N447" s="98"/>
      <c r="O447" s="98"/>
      <c r="P447" s="100"/>
    </row>
    <row r="448" spans="2:16" x14ac:dyDescent="0.3">
      <c r="B448" s="108">
        <v>442</v>
      </c>
      <c r="C448" s="104"/>
      <c r="D448" s="105"/>
      <c r="E448" s="105"/>
      <c r="F448" s="105"/>
      <c r="G448" s="105"/>
      <c r="H448" s="194"/>
      <c r="I448" s="195"/>
      <c r="J448" s="195"/>
      <c r="K448" s="97"/>
      <c r="L448" s="98"/>
      <c r="M448" s="98"/>
      <c r="N448" s="98"/>
      <c r="O448" s="98"/>
      <c r="P448" s="100"/>
    </row>
    <row r="449" spans="2:16" x14ac:dyDescent="0.3">
      <c r="B449" s="108">
        <v>443</v>
      </c>
      <c r="C449" s="104"/>
      <c r="D449" s="105"/>
      <c r="E449" s="105"/>
      <c r="F449" s="105"/>
      <c r="G449" s="105"/>
      <c r="H449" s="194"/>
      <c r="I449" s="195"/>
      <c r="J449" s="195"/>
      <c r="K449" s="97"/>
      <c r="L449" s="98"/>
      <c r="M449" s="98"/>
      <c r="N449" s="98"/>
      <c r="O449" s="98"/>
      <c r="P449" s="100"/>
    </row>
    <row r="450" spans="2:16" x14ac:dyDescent="0.3">
      <c r="B450" s="108">
        <v>444</v>
      </c>
      <c r="C450" s="104"/>
      <c r="D450" s="105"/>
      <c r="E450" s="105"/>
      <c r="F450" s="105"/>
      <c r="G450" s="105"/>
      <c r="H450" s="194"/>
      <c r="I450" s="195"/>
      <c r="J450" s="195"/>
      <c r="K450" s="97"/>
      <c r="L450" s="98"/>
      <c r="M450" s="98"/>
      <c r="N450" s="98"/>
      <c r="O450" s="98"/>
      <c r="P450" s="100"/>
    </row>
    <row r="451" spans="2:16" x14ac:dyDescent="0.3">
      <c r="B451" s="108">
        <v>445</v>
      </c>
      <c r="C451" s="104"/>
      <c r="D451" s="105"/>
      <c r="E451" s="105"/>
      <c r="F451" s="105"/>
      <c r="G451" s="105"/>
      <c r="H451" s="194"/>
      <c r="I451" s="195"/>
      <c r="J451" s="195"/>
      <c r="K451" s="97"/>
      <c r="L451" s="98"/>
      <c r="M451" s="98"/>
      <c r="N451" s="98"/>
      <c r="O451" s="98"/>
      <c r="P451" s="100"/>
    </row>
    <row r="452" spans="2:16" x14ac:dyDescent="0.3">
      <c r="B452" s="108">
        <v>446</v>
      </c>
      <c r="C452" s="104"/>
      <c r="D452" s="105"/>
      <c r="E452" s="105"/>
      <c r="F452" s="105"/>
      <c r="G452" s="105"/>
      <c r="H452" s="194"/>
      <c r="I452" s="195"/>
      <c r="J452" s="195"/>
      <c r="K452" s="97"/>
      <c r="L452" s="98"/>
      <c r="M452" s="98"/>
      <c r="N452" s="98"/>
      <c r="O452" s="98"/>
      <c r="P452" s="100"/>
    </row>
    <row r="453" spans="2:16" x14ac:dyDescent="0.3">
      <c r="B453" s="108">
        <v>447</v>
      </c>
      <c r="C453" s="104"/>
      <c r="D453" s="105"/>
      <c r="E453" s="105"/>
      <c r="F453" s="105"/>
      <c r="G453" s="105"/>
      <c r="H453" s="194"/>
      <c r="I453" s="195"/>
      <c r="J453" s="195"/>
      <c r="K453" s="97"/>
      <c r="L453" s="98"/>
      <c r="M453" s="98"/>
      <c r="N453" s="98"/>
      <c r="O453" s="98"/>
      <c r="P453" s="100"/>
    </row>
    <row r="454" spans="2:16" x14ac:dyDescent="0.3">
      <c r="B454" s="108">
        <v>448</v>
      </c>
      <c r="C454" s="104"/>
      <c r="D454" s="105"/>
      <c r="E454" s="105"/>
      <c r="F454" s="105"/>
      <c r="G454" s="105"/>
      <c r="H454" s="194"/>
      <c r="I454" s="195"/>
      <c r="J454" s="195"/>
      <c r="K454" s="97"/>
      <c r="L454" s="98"/>
      <c r="M454" s="98"/>
      <c r="N454" s="98"/>
      <c r="O454" s="98"/>
      <c r="P454" s="100"/>
    </row>
    <row r="455" spans="2:16" x14ac:dyDescent="0.3">
      <c r="B455" s="108">
        <v>449</v>
      </c>
      <c r="C455" s="104"/>
      <c r="D455" s="105"/>
      <c r="E455" s="105"/>
      <c r="F455" s="105"/>
      <c r="G455" s="105"/>
      <c r="H455" s="194"/>
      <c r="I455" s="195"/>
      <c r="J455" s="195"/>
      <c r="K455" s="97"/>
      <c r="L455" s="98"/>
      <c r="M455" s="98"/>
      <c r="N455" s="98"/>
      <c r="O455" s="98"/>
      <c r="P455" s="100"/>
    </row>
    <row r="456" spans="2:16" x14ac:dyDescent="0.3">
      <c r="B456" s="108">
        <v>450</v>
      </c>
      <c r="C456" s="104"/>
      <c r="D456" s="105"/>
      <c r="E456" s="105"/>
      <c r="F456" s="105"/>
      <c r="G456" s="105"/>
      <c r="H456" s="194"/>
      <c r="I456" s="195"/>
      <c r="J456" s="195"/>
      <c r="K456" s="97"/>
      <c r="L456" s="98"/>
      <c r="M456" s="98"/>
      <c r="N456" s="98"/>
      <c r="O456" s="98"/>
      <c r="P456" s="100"/>
    </row>
    <row r="457" spans="2:16" x14ac:dyDescent="0.3">
      <c r="B457" s="108">
        <v>451</v>
      </c>
      <c r="C457" s="104"/>
      <c r="D457" s="105"/>
      <c r="E457" s="105"/>
      <c r="F457" s="105"/>
      <c r="G457" s="105"/>
      <c r="H457" s="194"/>
      <c r="I457" s="195"/>
      <c r="J457" s="195"/>
      <c r="K457" s="97"/>
      <c r="L457" s="98"/>
      <c r="M457" s="98"/>
      <c r="N457" s="98"/>
      <c r="O457" s="98"/>
      <c r="P457" s="100"/>
    </row>
    <row r="458" spans="2:16" x14ac:dyDescent="0.3">
      <c r="B458" s="108">
        <v>452</v>
      </c>
      <c r="C458" s="104"/>
      <c r="D458" s="105"/>
      <c r="E458" s="105"/>
      <c r="F458" s="105"/>
      <c r="G458" s="105"/>
      <c r="H458" s="194"/>
      <c r="I458" s="195"/>
      <c r="J458" s="195"/>
      <c r="K458" s="97"/>
      <c r="L458" s="98"/>
      <c r="M458" s="98"/>
      <c r="N458" s="98"/>
      <c r="O458" s="98"/>
      <c r="P458" s="100"/>
    </row>
    <row r="459" spans="2:16" x14ac:dyDescent="0.3">
      <c r="B459" s="108">
        <v>453</v>
      </c>
      <c r="C459" s="104"/>
      <c r="D459" s="105"/>
      <c r="E459" s="105"/>
      <c r="F459" s="105"/>
      <c r="G459" s="105"/>
      <c r="H459" s="194"/>
      <c r="I459" s="195"/>
      <c r="J459" s="195"/>
      <c r="K459" s="97"/>
      <c r="L459" s="98"/>
      <c r="M459" s="98"/>
      <c r="N459" s="98"/>
      <c r="O459" s="98"/>
      <c r="P459" s="100"/>
    </row>
    <row r="460" spans="2:16" x14ac:dyDescent="0.3">
      <c r="B460" s="108">
        <v>454</v>
      </c>
      <c r="C460" s="104"/>
      <c r="D460" s="105"/>
      <c r="E460" s="105"/>
      <c r="F460" s="105"/>
      <c r="G460" s="105"/>
      <c r="H460" s="194"/>
      <c r="I460" s="195"/>
      <c r="J460" s="195"/>
      <c r="K460" s="97"/>
      <c r="L460" s="98"/>
      <c r="M460" s="98"/>
      <c r="N460" s="98"/>
      <c r="O460" s="98"/>
      <c r="P460" s="100"/>
    </row>
    <row r="461" spans="2:16" x14ac:dyDescent="0.3">
      <c r="B461" s="108">
        <v>455</v>
      </c>
      <c r="C461" s="104"/>
      <c r="D461" s="105"/>
      <c r="E461" s="105"/>
      <c r="F461" s="105"/>
      <c r="G461" s="105"/>
      <c r="H461" s="194"/>
      <c r="I461" s="195"/>
      <c r="J461" s="195"/>
      <c r="K461" s="97"/>
      <c r="L461" s="98"/>
      <c r="M461" s="98"/>
      <c r="N461" s="98"/>
      <c r="O461" s="98"/>
      <c r="P461" s="100"/>
    </row>
    <row r="462" spans="2:16" x14ac:dyDescent="0.3">
      <c r="B462" s="108">
        <v>456</v>
      </c>
      <c r="C462" s="104"/>
      <c r="D462" s="105"/>
      <c r="E462" s="105"/>
      <c r="F462" s="105"/>
      <c r="G462" s="105"/>
      <c r="H462" s="194"/>
      <c r="I462" s="195"/>
      <c r="J462" s="195"/>
      <c r="K462" s="97"/>
      <c r="L462" s="98"/>
      <c r="M462" s="98"/>
      <c r="N462" s="98"/>
      <c r="O462" s="98"/>
      <c r="P462" s="100"/>
    </row>
    <row r="463" spans="2:16" x14ac:dyDescent="0.3">
      <c r="B463" s="108">
        <v>457</v>
      </c>
      <c r="C463" s="104"/>
      <c r="D463" s="105"/>
      <c r="E463" s="105"/>
      <c r="F463" s="105"/>
      <c r="G463" s="105"/>
      <c r="H463" s="194"/>
      <c r="I463" s="195"/>
      <c r="J463" s="195"/>
      <c r="K463" s="97"/>
      <c r="L463" s="98"/>
      <c r="M463" s="98"/>
      <c r="N463" s="98"/>
      <c r="O463" s="98"/>
      <c r="P463" s="100"/>
    </row>
    <row r="464" spans="2:16" x14ac:dyDescent="0.3">
      <c r="B464" s="108">
        <v>458</v>
      </c>
      <c r="C464" s="104"/>
      <c r="D464" s="105"/>
      <c r="E464" s="105"/>
      <c r="F464" s="105"/>
      <c r="G464" s="105"/>
      <c r="H464" s="194"/>
      <c r="I464" s="195"/>
      <c r="J464" s="195"/>
      <c r="K464" s="97"/>
      <c r="L464" s="98"/>
      <c r="M464" s="98"/>
      <c r="N464" s="98"/>
      <c r="O464" s="98"/>
      <c r="P464" s="100"/>
    </row>
    <row r="465" spans="2:16" x14ac:dyDescent="0.3">
      <c r="B465" s="108">
        <v>459</v>
      </c>
      <c r="C465" s="104"/>
      <c r="D465" s="105"/>
      <c r="E465" s="105"/>
      <c r="F465" s="105"/>
      <c r="G465" s="105"/>
      <c r="H465" s="194"/>
      <c r="I465" s="195"/>
      <c r="J465" s="195"/>
      <c r="K465" s="97"/>
      <c r="L465" s="98"/>
      <c r="M465" s="98"/>
      <c r="N465" s="98"/>
      <c r="O465" s="98"/>
      <c r="P465" s="100"/>
    </row>
    <row r="466" spans="2:16" x14ac:dyDescent="0.3">
      <c r="B466" s="108">
        <v>460</v>
      </c>
      <c r="C466" s="104"/>
      <c r="D466" s="105"/>
      <c r="E466" s="105"/>
      <c r="F466" s="105"/>
      <c r="G466" s="105"/>
      <c r="H466" s="194"/>
      <c r="I466" s="195"/>
      <c r="J466" s="195"/>
      <c r="K466" s="97"/>
      <c r="L466" s="98"/>
      <c r="M466" s="98"/>
      <c r="N466" s="98"/>
      <c r="O466" s="98"/>
      <c r="P466" s="100"/>
    </row>
    <row r="467" spans="2:16" x14ac:dyDescent="0.3">
      <c r="B467" s="108">
        <v>461</v>
      </c>
      <c r="C467" s="104"/>
      <c r="D467" s="105"/>
      <c r="E467" s="105"/>
      <c r="F467" s="105"/>
      <c r="G467" s="105"/>
      <c r="H467" s="194"/>
      <c r="I467" s="195"/>
      <c r="J467" s="195"/>
      <c r="K467" s="97"/>
      <c r="L467" s="98"/>
      <c r="M467" s="98"/>
      <c r="N467" s="98"/>
      <c r="O467" s="98"/>
      <c r="P467" s="100"/>
    </row>
    <row r="468" spans="2:16" x14ac:dyDescent="0.3">
      <c r="B468" s="108">
        <v>462</v>
      </c>
      <c r="C468" s="104"/>
      <c r="D468" s="105"/>
      <c r="E468" s="105"/>
      <c r="F468" s="105"/>
      <c r="G468" s="105"/>
      <c r="H468" s="194"/>
      <c r="I468" s="195"/>
      <c r="J468" s="195"/>
      <c r="K468" s="97"/>
      <c r="L468" s="98"/>
      <c r="M468" s="98"/>
      <c r="N468" s="98"/>
      <c r="O468" s="98"/>
      <c r="P468" s="100"/>
    </row>
    <row r="469" spans="2:16" x14ac:dyDescent="0.3">
      <c r="B469" s="108">
        <v>463</v>
      </c>
      <c r="C469" s="104"/>
      <c r="D469" s="105"/>
      <c r="E469" s="105"/>
      <c r="F469" s="105"/>
      <c r="G469" s="105"/>
      <c r="H469" s="194"/>
      <c r="I469" s="195"/>
      <c r="J469" s="195"/>
      <c r="K469" s="97"/>
      <c r="L469" s="98"/>
      <c r="M469" s="98"/>
      <c r="N469" s="98"/>
      <c r="O469" s="98"/>
      <c r="P469" s="100"/>
    </row>
    <row r="470" spans="2:16" x14ac:dyDescent="0.3">
      <c r="B470" s="108">
        <v>464</v>
      </c>
      <c r="C470" s="104"/>
      <c r="D470" s="105"/>
      <c r="E470" s="105"/>
      <c r="F470" s="105"/>
      <c r="G470" s="105"/>
      <c r="H470" s="194"/>
      <c r="I470" s="195"/>
      <c r="J470" s="195"/>
      <c r="K470" s="97"/>
      <c r="L470" s="98"/>
      <c r="M470" s="98"/>
      <c r="N470" s="98"/>
      <c r="O470" s="98"/>
      <c r="P470" s="100"/>
    </row>
    <row r="471" spans="2:16" x14ac:dyDescent="0.3">
      <c r="B471" s="108">
        <v>465</v>
      </c>
      <c r="C471" s="104"/>
      <c r="D471" s="105"/>
      <c r="E471" s="105"/>
      <c r="F471" s="105"/>
      <c r="G471" s="105"/>
      <c r="H471" s="194"/>
      <c r="I471" s="195"/>
      <c r="J471" s="195"/>
      <c r="K471" s="97"/>
      <c r="L471" s="98"/>
      <c r="M471" s="98"/>
      <c r="N471" s="98"/>
      <c r="O471" s="98"/>
      <c r="P471" s="100"/>
    </row>
    <row r="472" spans="2:16" x14ac:dyDescent="0.3">
      <c r="B472" s="108">
        <v>466</v>
      </c>
      <c r="C472" s="104"/>
      <c r="D472" s="105"/>
      <c r="E472" s="105"/>
      <c r="F472" s="105"/>
      <c r="G472" s="105"/>
      <c r="H472" s="194"/>
      <c r="I472" s="195"/>
      <c r="J472" s="195"/>
      <c r="K472" s="97"/>
      <c r="L472" s="98"/>
      <c r="M472" s="98"/>
      <c r="N472" s="98"/>
      <c r="O472" s="98"/>
      <c r="P472" s="100"/>
    </row>
    <row r="473" spans="2:16" x14ac:dyDescent="0.3">
      <c r="B473" s="108">
        <v>467</v>
      </c>
      <c r="C473" s="104"/>
      <c r="D473" s="105"/>
      <c r="E473" s="105"/>
      <c r="F473" s="105"/>
      <c r="G473" s="105"/>
      <c r="H473" s="194"/>
      <c r="I473" s="195"/>
      <c r="J473" s="195"/>
      <c r="K473" s="97"/>
      <c r="L473" s="98"/>
      <c r="M473" s="98"/>
      <c r="N473" s="98"/>
      <c r="O473" s="98"/>
      <c r="P473" s="100"/>
    </row>
    <row r="474" spans="2:16" x14ac:dyDescent="0.3">
      <c r="B474" s="108">
        <v>468</v>
      </c>
      <c r="C474" s="104"/>
      <c r="D474" s="105"/>
      <c r="E474" s="105"/>
      <c r="F474" s="105"/>
      <c r="G474" s="105"/>
      <c r="H474" s="194"/>
      <c r="I474" s="195"/>
      <c r="J474" s="195"/>
      <c r="K474" s="97"/>
      <c r="L474" s="98"/>
      <c r="M474" s="98"/>
      <c r="N474" s="98"/>
      <c r="O474" s="98"/>
      <c r="P474" s="100"/>
    </row>
    <row r="475" spans="2:16" x14ac:dyDescent="0.3">
      <c r="B475" s="108">
        <v>469</v>
      </c>
      <c r="C475" s="104"/>
      <c r="D475" s="105"/>
      <c r="E475" s="105"/>
      <c r="F475" s="105"/>
      <c r="G475" s="105"/>
      <c r="H475" s="194"/>
      <c r="I475" s="195"/>
      <c r="J475" s="195"/>
      <c r="K475" s="97"/>
      <c r="L475" s="98"/>
      <c r="M475" s="98"/>
      <c r="N475" s="98"/>
      <c r="O475" s="98"/>
      <c r="P475" s="100"/>
    </row>
    <row r="476" spans="2:16" x14ac:dyDescent="0.3">
      <c r="B476" s="108">
        <v>470</v>
      </c>
      <c r="C476" s="104"/>
      <c r="D476" s="105"/>
      <c r="E476" s="105"/>
      <c r="F476" s="105"/>
      <c r="G476" s="105"/>
      <c r="H476" s="194"/>
      <c r="I476" s="195"/>
      <c r="J476" s="195"/>
      <c r="K476" s="97"/>
      <c r="L476" s="98"/>
      <c r="M476" s="98"/>
      <c r="N476" s="98"/>
      <c r="O476" s="98"/>
      <c r="P476" s="100"/>
    </row>
    <row r="477" spans="2:16" x14ac:dyDescent="0.3">
      <c r="B477" s="108">
        <v>471</v>
      </c>
      <c r="C477" s="104"/>
      <c r="D477" s="105"/>
      <c r="E477" s="105"/>
      <c r="F477" s="105"/>
      <c r="G477" s="105"/>
      <c r="H477" s="194"/>
      <c r="I477" s="195"/>
      <c r="J477" s="195"/>
      <c r="K477" s="97"/>
      <c r="L477" s="98"/>
      <c r="M477" s="98"/>
      <c r="N477" s="98"/>
      <c r="O477" s="98"/>
      <c r="P477" s="100"/>
    </row>
    <row r="478" spans="2:16" x14ac:dyDescent="0.3">
      <c r="B478" s="108">
        <v>472</v>
      </c>
      <c r="C478" s="104"/>
      <c r="D478" s="105"/>
      <c r="E478" s="105"/>
      <c r="F478" s="105"/>
      <c r="G478" s="105"/>
      <c r="H478" s="194"/>
      <c r="I478" s="195"/>
      <c r="J478" s="195"/>
      <c r="K478" s="97"/>
      <c r="L478" s="98"/>
      <c r="M478" s="98"/>
      <c r="N478" s="98"/>
      <c r="O478" s="98"/>
      <c r="P478" s="100"/>
    </row>
    <row r="479" spans="2:16" x14ac:dyDescent="0.3">
      <c r="B479" s="108">
        <v>473</v>
      </c>
      <c r="C479" s="104"/>
      <c r="D479" s="105"/>
      <c r="E479" s="105"/>
      <c r="F479" s="105"/>
      <c r="G479" s="105"/>
      <c r="H479" s="194"/>
      <c r="I479" s="195"/>
      <c r="J479" s="195"/>
      <c r="K479" s="97"/>
      <c r="L479" s="98"/>
      <c r="M479" s="98"/>
      <c r="N479" s="98"/>
      <c r="O479" s="98"/>
      <c r="P479" s="100"/>
    </row>
    <row r="480" spans="2:16" x14ac:dyDescent="0.3">
      <c r="B480" s="108">
        <v>474</v>
      </c>
      <c r="C480" s="104"/>
      <c r="D480" s="105"/>
      <c r="E480" s="105"/>
      <c r="F480" s="105"/>
      <c r="G480" s="105"/>
      <c r="H480" s="194"/>
      <c r="I480" s="195"/>
      <c r="J480" s="195"/>
      <c r="K480" s="97"/>
      <c r="L480" s="98"/>
      <c r="M480" s="98"/>
      <c r="N480" s="98"/>
      <c r="O480" s="98"/>
      <c r="P480" s="100"/>
    </row>
    <row r="481" spans="2:16" x14ac:dyDescent="0.3">
      <c r="B481" s="108">
        <v>475</v>
      </c>
      <c r="C481" s="104"/>
      <c r="D481" s="105"/>
      <c r="E481" s="105"/>
      <c r="F481" s="105"/>
      <c r="G481" s="105"/>
      <c r="H481" s="194"/>
      <c r="I481" s="195"/>
      <c r="J481" s="195"/>
      <c r="K481" s="97"/>
      <c r="L481" s="98"/>
      <c r="M481" s="98"/>
      <c r="N481" s="98"/>
      <c r="O481" s="98"/>
      <c r="P481" s="100"/>
    </row>
    <row r="482" spans="2:16" x14ac:dyDescent="0.3">
      <c r="B482" s="108">
        <v>476</v>
      </c>
      <c r="C482" s="104"/>
      <c r="D482" s="105"/>
      <c r="E482" s="105"/>
      <c r="F482" s="105"/>
      <c r="G482" s="105"/>
      <c r="H482" s="194"/>
      <c r="I482" s="195"/>
      <c r="J482" s="195"/>
      <c r="K482" s="97"/>
      <c r="L482" s="98"/>
      <c r="M482" s="98"/>
      <c r="N482" s="98"/>
      <c r="O482" s="98"/>
      <c r="P482" s="100"/>
    </row>
    <row r="483" spans="2:16" x14ac:dyDescent="0.3">
      <c r="B483" s="108">
        <v>477</v>
      </c>
      <c r="C483" s="104"/>
      <c r="D483" s="105"/>
      <c r="E483" s="105"/>
      <c r="F483" s="105"/>
      <c r="G483" s="105"/>
      <c r="H483" s="194"/>
      <c r="I483" s="195"/>
      <c r="J483" s="195"/>
      <c r="K483" s="97"/>
      <c r="L483" s="98"/>
      <c r="M483" s="98"/>
      <c r="N483" s="98"/>
      <c r="O483" s="98"/>
      <c r="P483" s="100"/>
    </row>
    <row r="484" spans="2:16" x14ac:dyDescent="0.3">
      <c r="B484" s="108">
        <v>478</v>
      </c>
      <c r="C484" s="104"/>
      <c r="D484" s="105"/>
      <c r="E484" s="105"/>
      <c r="F484" s="105"/>
      <c r="G484" s="105"/>
      <c r="H484" s="194"/>
      <c r="I484" s="195"/>
      <c r="J484" s="195"/>
      <c r="K484" s="97"/>
      <c r="L484" s="98"/>
      <c r="M484" s="98"/>
      <c r="N484" s="98"/>
      <c r="O484" s="98"/>
      <c r="P484" s="100"/>
    </row>
    <row r="485" spans="2:16" x14ac:dyDescent="0.3">
      <c r="B485" s="108">
        <v>479</v>
      </c>
      <c r="C485" s="104"/>
      <c r="D485" s="105"/>
      <c r="E485" s="105"/>
      <c r="F485" s="105"/>
      <c r="G485" s="105"/>
      <c r="H485" s="194"/>
      <c r="I485" s="195"/>
      <c r="J485" s="195"/>
      <c r="K485" s="97"/>
      <c r="L485" s="98"/>
      <c r="M485" s="98"/>
      <c r="N485" s="98"/>
      <c r="O485" s="98"/>
      <c r="P485" s="100"/>
    </row>
    <row r="486" spans="2:16" x14ac:dyDescent="0.3">
      <c r="B486" s="108">
        <v>480</v>
      </c>
      <c r="C486" s="104"/>
      <c r="D486" s="105"/>
      <c r="E486" s="105"/>
      <c r="F486" s="105"/>
      <c r="G486" s="105"/>
      <c r="H486" s="194"/>
      <c r="I486" s="195"/>
      <c r="J486" s="195"/>
      <c r="K486" s="97"/>
      <c r="L486" s="98"/>
      <c r="M486" s="98"/>
      <c r="N486" s="98"/>
      <c r="O486" s="98"/>
      <c r="P486" s="100"/>
    </row>
    <row r="487" spans="2:16" x14ac:dyDescent="0.3">
      <c r="B487" s="108">
        <v>481</v>
      </c>
      <c r="C487" s="104"/>
      <c r="D487" s="105"/>
      <c r="E487" s="105"/>
      <c r="F487" s="105"/>
      <c r="G487" s="105"/>
      <c r="H487" s="194"/>
      <c r="I487" s="195"/>
      <c r="J487" s="195"/>
      <c r="K487" s="97"/>
      <c r="L487" s="98"/>
      <c r="M487" s="98"/>
      <c r="N487" s="98"/>
      <c r="O487" s="98"/>
      <c r="P487" s="100"/>
    </row>
    <row r="488" spans="2:16" x14ac:dyDescent="0.3">
      <c r="B488" s="108">
        <v>482</v>
      </c>
      <c r="C488" s="104"/>
      <c r="D488" s="105"/>
      <c r="E488" s="105"/>
      <c r="F488" s="105"/>
      <c r="G488" s="105"/>
      <c r="H488" s="194"/>
      <c r="I488" s="195"/>
      <c r="J488" s="195"/>
      <c r="K488" s="97"/>
      <c r="L488" s="98"/>
      <c r="M488" s="98"/>
      <c r="N488" s="98"/>
      <c r="O488" s="98"/>
      <c r="P488" s="100"/>
    </row>
    <row r="489" spans="2:16" x14ac:dyDescent="0.3">
      <c r="B489" s="108">
        <v>483</v>
      </c>
      <c r="C489" s="104"/>
      <c r="D489" s="105"/>
      <c r="E489" s="105"/>
      <c r="F489" s="105"/>
      <c r="G489" s="105"/>
      <c r="H489" s="194"/>
      <c r="I489" s="195"/>
      <c r="J489" s="195"/>
      <c r="K489" s="97"/>
      <c r="L489" s="98"/>
      <c r="M489" s="98"/>
      <c r="N489" s="98"/>
      <c r="O489" s="98"/>
      <c r="P489" s="100"/>
    </row>
    <row r="490" spans="2:16" x14ac:dyDescent="0.3">
      <c r="B490" s="108">
        <v>484</v>
      </c>
      <c r="C490" s="104"/>
      <c r="D490" s="105"/>
      <c r="E490" s="105"/>
      <c r="F490" s="105"/>
      <c r="G490" s="105"/>
      <c r="H490" s="194"/>
      <c r="I490" s="195"/>
      <c r="J490" s="195"/>
      <c r="K490" s="97"/>
      <c r="L490" s="98"/>
      <c r="M490" s="98"/>
      <c r="N490" s="98"/>
      <c r="O490" s="98"/>
      <c r="P490" s="100"/>
    </row>
    <row r="491" spans="2:16" x14ac:dyDescent="0.3">
      <c r="B491" s="108">
        <v>485</v>
      </c>
      <c r="C491" s="104"/>
      <c r="D491" s="105"/>
      <c r="E491" s="105"/>
      <c r="F491" s="105"/>
      <c r="G491" s="105"/>
      <c r="H491" s="194"/>
      <c r="I491" s="195"/>
      <c r="J491" s="195"/>
      <c r="K491" s="97"/>
      <c r="L491" s="98"/>
      <c r="M491" s="98"/>
      <c r="N491" s="98"/>
      <c r="O491" s="98"/>
      <c r="P491" s="100"/>
    </row>
    <row r="492" spans="2:16" x14ac:dyDescent="0.3">
      <c r="B492" s="108">
        <v>486</v>
      </c>
      <c r="C492" s="104"/>
      <c r="D492" s="105"/>
      <c r="E492" s="105"/>
      <c r="F492" s="105"/>
      <c r="G492" s="105"/>
      <c r="H492" s="194"/>
      <c r="I492" s="195"/>
      <c r="J492" s="195"/>
      <c r="K492" s="97"/>
      <c r="L492" s="98"/>
      <c r="M492" s="98"/>
      <c r="N492" s="98"/>
      <c r="O492" s="98"/>
      <c r="P492" s="100"/>
    </row>
    <row r="493" spans="2:16" x14ac:dyDescent="0.3">
      <c r="B493" s="108">
        <v>487</v>
      </c>
      <c r="C493" s="104"/>
      <c r="D493" s="105"/>
      <c r="E493" s="105"/>
      <c r="F493" s="105"/>
      <c r="G493" s="105"/>
      <c r="H493" s="194"/>
      <c r="I493" s="195"/>
      <c r="J493" s="195"/>
      <c r="K493" s="97"/>
      <c r="L493" s="98"/>
      <c r="M493" s="98"/>
      <c r="N493" s="98"/>
      <c r="O493" s="98"/>
      <c r="P493" s="100"/>
    </row>
    <row r="494" spans="2:16" x14ac:dyDescent="0.3">
      <c r="B494" s="108">
        <v>488</v>
      </c>
      <c r="C494" s="104"/>
      <c r="D494" s="105"/>
      <c r="E494" s="105"/>
      <c r="F494" s="105"/>
      <c r="G494" s="105"/>
      <c r="H494" s="194"/>
      <c r="I494" s="195"/>
      <c r="J494" s="195"/>
      <c r="K494" s="97"/>
      <c r="L494" s="98"/>
      <c r="M494" s="98"/>
      <c r="N494" s="98"/>
      <c r="O494" s="98"/>
      <c r="P494" s="100"/>
    </row>
    <row r="495" spans="2:16" x14ac:dyDescent="0.3">
      <c r="B495" s="108">
        <v>489</v>
      </c>
      <c r="C495" s="104"/>
      <c r="D495" s="105"/>
      <c r="E495" s="105"/>
      <c r="F495" s="105"/>
      <c r="G495" s="105"/>
      <c r="H495" s="194"/>
      <c r="I495" s="195"/>
      <c r="J495" s="195"/>
      <c r="K495" s="97"/>
      <c r="L495" s="98"/>
      <c r="M495" s="98"/>
      <c r="N495" s="98"/>
      <c r="O495" s="98"/>
      <c r="P495" s="100"/>
    </row>
    <row r="496" spans="2:16" x14ac:dyDescent="0.3">
      <c r="B496" s="108">
        <v>490</v>
      </c>
      <c r="C496" s="104"/>
      <c r="D496" s="105"/>
      <c r="E496" s="105"/>
      <c r="F496" s="105"/>
      <c r="G496" s="105"/>
      <c r="H496" s="194"/>
      <c r="I496" s="195"/>
      <c r="J496" s="195"/>
      <c r="K496" s="97"/>
      <c r="L496" s="98"/>
      <c r="M496" s="98"/>
      <c r="N496" s="98"/>
      <c r="O496" s="98"/>
      <c r="P496" s="100"/>
    </row>
    <row r="497" spans="2:16" x14ac:dyDescent="0.3">
      <c r="B497" s="108">
        <v>491</v>
      </c>
      <c r="C497" s="104"/>
      <c r="D497" s="105"/>
      <c r="E497" s="105"/>
      <c r="F497" s="105"/>
      <c r="G497" s="105"/>
      <c r="H497" s="194"/>
      <c r="I497" s="195"/>
      <c r="J497" s="195"/>
      <c r="K497" s="97"/>
      <c r="L497" s="98"/>
      <c r="M497" s="98"/>
      <c r="N497" s="98"/>
      <c r="O497" s="98"/>
      <c r="P497" s="100"/>
    </row>
    <row r="498" spans="2:16" x14ac:dyDescent="0.3">
      <c r="B498" s="108">
        <v>492</v>
      </c>
      <c r="C498" s="104"/>
      <c r="D498" s="105"/>
      <c r="E498" s="105"/>
      <c r="F498" s="105"/>
      <c r="G498" s="105"/>
      <c r="H498" s="194"/>
      <c r="I498" s="195"/>
      <c r="J498" s="195"/>
      <c r="K498" s="97"/>
      <c r="L498" s="98"/>
      <c r="M498" s="98"/>
      <c r="N498" s="98"/>
      <c r="O498" s="98"/>
      <c r="P498" s="100"/>
    </row>
    <row r="499" spans="2:16" x14ac:dyDescent="0.3">
      <c r="B499" s="108">
        <v>493</v>
      </c>
      <c r="C499" s="104"/>
      <c r="D499" s="105"/>
      <c r="E499" s="105"/>
      <c r="F499" s="105"/>
      <c r="G499" s="105"/>
      <c r="H499" s="194"/>
      <c r="I499" s="195"/>
      <c r="J499" s="195"/>
      <c r="K499" s="97"/>
      <c r="L499" s="98"/>
      <c r="M499" s="98"/>
      <c r="N499" s="98"/>
      <c r="O499" s="98"/>
      <c r="P499" s="100"/>
    </row>
    <row r="500" spans="2:16" x14ac:dyDescent="0.3">
      <c r="B500" s="108">
        <v>494</v>
      </c>
      <c r="C500" s="104"/>
      <c r="D500" s="105"/>
      <c r="E500" s="105"/>
      <c r="F500" s="105"/>
      <c r="G500" s="105"/>
      <c r="H500" s="194"/>
      <c r="I500" s="195"/>
      <c r="J500" s="195"/>
      <c r="K500" s="97"/>
      <c r="L500" s="98"/>
      <c r="M500" s="98"/>
      <c r="N500" s="98"/>
      <c r="O500" s="98"/>
      <c r="P500" s="100"/>
    </row>
    <row r="501" spans="2:16" x14ac:dyDescent="0.3">
      <c r="B501" s="108">
        <v>495</v>
      </c>
      <c r="C501" s="104"/>
      <c r="D501" s="105"/>
      <c r="E501" s="105"/>
      <c r="F501" s="105"/>
      <c r="G501" s="105"/>
      <c r="H501" s="194"/>
      <c r="I501" s="195"/>
      <c r="J501" s="195"/>
      <c r="K501" s="97"/>
      <c r="L501" s="98"/>
      <c r="M501" s="98"/>
      <c r="N501" s="98"/>
      <c r="O501" s="98"/>
      <c r="P501" s="100"/>
    </row>
    <row r="502" spans="2:16" x14ac:dyDescent="0.3">
      <c r="B502" s="108">
        <v>496</v>
      </c>
      <c r="C502" s="104"/>
      <c r="D502" s="105"/>
      <c r="E502" s="105"/>
      <c r="F502" s="105"/>
      <c r="G502" s="105"/>
      <c r="H502" s="194"/>
      <c r="I502" s="195"/>
      <c r="J502" s="195"/>
      <c r="K502" s="97"/>
      <c r="L502" s="98"/>
      <c r="M502" s="98"/>
      <c r="N502" s="98"/>
      <c r="O502" s="98"/>
      <c r="P502" s="100"/>
    </row>
    <row r="503" spans="2:16" x14ac:dyDescent="0.3">
      <c r="B503" s="108">
        <v>497</v>
      </c>
      <c r="C503" s="104"/>
      <c r="D503" s="105"/>
      <c r="E503" s="105"/>
      <c r="F503" s="105"/>
      <c r="G503" s="105"/>
      <c r="H503" s="194"/>
      <c r="I503" s="195"/>
      <c r="J503" s="195"/>
      <c r="K503" s="97"/>
      <c r="L503" s="98"/>
      <c r="M503" s="98"/>
      <c r="N503" s="98"/>
      <c r="O503" s="98"/>
      <c r="P503" s="100"/>
    </row>
    <row r="504" spans="2:16" x14ac:dyDescent="0.3">
      <c r="B504" s="108">
        <v>498</v>
      </c>
      <c r="C504" s="104"/>
      <c r="D504" s="105"/>
      <c r="E504" s="105"/>
      <c r="F504" s="105"/>
      <c r="G504" s="105"/>
      <c r="H504" s="194"/>
      <c r="I504" s="195"/>
      <c r="J504" s="195"/>
      <c r="K504" s="97"/>
      <c r="L504" s="98"/>
      <c r="M504" s="98"/>
      <c r="N504" s="98"/>
      <c r="O504" s="98"/>
      <c r="P504" s="100"/>
    </row>
    <row r="505" spans="2:16" x14ac:dyDescent="0.3">
      <c r="B505" s="108">
        <v>499</v>
      </c>
      <c r="C505" s="104"/>
      <c r="D505" s="105"/>
      <c r="E505" s="105"/>
      <c r="F505" s="105"/>
      <c r="G505" s="105"/>
      <c r="H505" s="194"/>
      <c r="I505" s="195"/>
      <c r="J505" s="195"/>
      <c r="K505" s="97"/>
      <c r="L505" s="98"/>
      <c r="M505" s="98"/>
      <c r="N505" s="98"/>
      <c r="O505" s="98"/>
      <c r="P505" s="100"/>
    </row>
    <row r="506" spans="2:16" x14ac:dyDescent="0.3">
      <c r="B506" s="108">
        <v>500</v>
      </c>
      <c r="C506" s="104"/>
      <c r="D506" s="105"/>
      <c r="E506" s="105"/>
      <c r="F506" s="105"/>
      <c r="G506" s="105"/>
      <c r="H506" s="194"/>
      <c r="I506" s="195"/>
      <c r="J506" s="195"/>
      <c r="K506" s="97"/>
      <c r="L506" s="98"/>
      <c r="M506" s="98"/>
      <c r="N506" s="98"/>
      <c r="O506" s="98"/>
      <c r="P506" s="100"/>
    </row>
    <row r="507" spans="2:16" x14ac:dyDescent="0.3">
      <c r="B507" s="108">
        <v>501</v>
      </c>
      <c r="C507" s="104"/>
      <c r="D507" s="105"/>
      <c r="E507" s="105"/>
      <c r="F507" s="105"/>
      <c r="G507" s="105"/>
      <c r="H507" s="194"/>
      <c r="I507" s="195"/>
      <c r="J507" s="195"/>
      <c r="K507" s="97"/>
      <c r="L507" s="98"/>
      <c r="M507" s="98"/>
      <c r="N507" s="98"/>
      <c r="O507" s="98"/>
      <c r="P507" s="100"/>
    </row>
    <row r="508" spans="2:16" x14ac:dyDescent="0.3">
      <c r="B508" s="108">
        <v>502</v>
      </c>
      <c r="C508" s="104"/>
      <c r="D508" s="105"/>
      <c r="E508" s="105"/>
      <c r="F508" s="105"/>
      <c r="G508" s="105"/>
      <c r="H508" s="194"/>
      <c r="I508" s="195"/>
      <c r="J508" s="195"/>
      <c r="K508" s="97"/>
      <c r="L508" s="98"/>
      <c r="M508" s="98"/>
      <c r="N508" s="98"/>
      <c r="O508" s="98"/>
      <c r="P508" s="100"/>
    </row>
    <row r="509" spans="2:16" x14ac:dyDescent="0.3">
      <c r="B509" s="108">
        <v>503</v>
      </c>
      <c r="C509" s="104"/>
      <c r="D509" s="105"/>
      <c r="E509" s="105"/>
      <c r="F509" s="105"/>
      <c r="G509" s="105"/>
      <c r="H509" s="194"/>
      <c r="I509" s="195"/>
      <c r="J509" s="195"/>
      <c r="K509" s="97"/>
      <c r="L509" s="98"/>
      <c r="M509" s="98"/>
      <c r="N509" s="98"/>
      <c r="O509" s="98"/>
      <c r="P509" s="100"/>
    </row>
    <row r="510" spans="2:16" x14ac:dyDescent="0.3">
      <c r="B510" s="108">
        <v>504</v>
      </c>
      <c r="C510" s="104"/>
      <c r="D510" s="105"/>
      <c r="E510" s="105"/>
      <c r="F510" s="105"/>
      <c r="G510" s="105"/>
      <c r="H510" s="194"/>
      <c r="I510" s="195"/>
      <c r="J510" s="195"/>
      <c r="K510" s="97"/>
      <c r="L510" s="98"/>
      <c r="M510" s="98"/>
      <c r="N510" s="98"/>
      <c r="O510" s="98"/>
      <c r="P510" s="100"/>
    </row>
    <row r="511" spans="2:16" x14ac:dyDescent="0.3">
      <c r="B511" s="108">
        <v>505</v>
      </c>
      <c r="C511" s="104"/>
      <c r="D511" s="105"/>
      <c r="E511" s="105"/>
      <c r="F511" s="105"/>
      <c r="G511" s="105"/>
      <c r="H511" s="194"/>
      <c r="I511" s="195"/>
      <c r="J511" s="195"/>
      <c r="K511" s="97"/>
      <c r="L511" s="98"/>
      <c r="M511" s="98"/>
      <c r="N511" s="98"/>
      <c r="O511" s="98"/>
      <c r="P511" s="100"/>
    </row>
    <row r="512" spans="2:16" x14ac:dyDescent="0.3">
      <c r="B512" s="108">
        <v>506</v>
      </c>
      <c r="C512" s="104"/>
      <c r="D512" s="105"/>
      <c r="E512" s="105"/>
      <c r="F512" s="105"/>
      <c r="G512" s="105"/>
      <c r="H512" s="194"/>
      <c r="I512" s="195"/>
      <c r="J512" s="195"/>
      <c r="K512" s="97"/>
      <c r="L512" s="98"/>
      <c r="M512" s="98"/>
      <c r="N512" s="98"/>
      <c r="O512" s="98"/>
      <c r="P512" s="100"/>
    </row>
    <row r="513" spans="2:16" x14ac:dyDescent="0.3">
      <c r="B513" s="108">
        <v>507</v>
      </c>
      <c r="C513" s="104"/>
      <c r="D513" s="105"/>
      <c r="E513" s="105"/>
      <c r="F513" s="105"/>
      <c r="G513" s="105"/>
      <c r="H513" s="194"/>
      <c r="I513" s="195"/>
      <c r="J513" s="195"/>
      <c r="K513" s="97"/>
      <c r="L513" s="98"/>
      <c r="M513" s="98"/>
      <c r="N513" s="98"/>
      <c r="O513" s="98"/>
      <c r="P513" s="100"/>
    </row>
    <row r="514" spans="2:16" x14ac:dyDescent="0.3">
      <c r="B514" s="108">
        <v>508</v>
      </c>
      <c r="C514" s="104"/>
      <c r="D514" s="105"/>
      <c r="E514" s="105"/>
      <c r="F514" s="105"/>
      <c r="G514" s="105"/>
      <c r="H514" s="194"/>
      <c r="I514" s="195"/>
      <c r="J514" s="195"/>
      <c r="K514" s="97"/>
      <c r="L514" s="98"/>
      <c r="M514" s="98"/>
      <c r="N514" s="98"/>
      <c r="O514" s="98"/>
      <c r="P514" s="100"/>
    </row>
    <row r="515" spans="2:16" x14ac:dyDescent="0.3">
      <c r="B515" s="108">
        <v>509</v>
      </c>
      <c r="C515" s="104"/>
      <c r="D515" s="105"/>
      <c r="E515" s="105"/>
      <c r="F515" s="105"/>
      <c r="G515" s="105"/>
      <c r="H515" s="194"/>
      <c r="I515" s="195"/>
      <c r="J515" s="195"/>
      <c r="K515" s="97"/>
      <c r="L515" s="98"/>
      <c r="M515" s="98"/>
      <c r="N515" s="98"/>
      <c r="O515" s="98"/>
      <c r="P515" s="100"/>
    </row>
    <row r="516" spans="2:16" x14ac:dyDescent="0.3">
      <c r="B516" s="108">
        <v>510</v>
      </c>
      <c r="C516" s="104"/>
      <c r="D516" s="105"/>
      <c r="E516" s="105"/>
      <c r="F516" s="105"/>
      <c r="G516" s="105"/>
      <c r="H516" s="194"/>
      <c r="I516" s="195"/>
      <c r="J516" s="195"/>
      <c r="K516" s="97"/>
      <c r="L516" s="98"/>
      <c r="M516" s="98"/>
      <c r="N516" s="98"/>
      <c r="O516" s="98"/>
      <c r="P516" s="100"/>
    </row>
    <row r="517" spans="2:16" x14ac:dyDescent="0.3">
      <c r="B517" s="108">
        <v>511</v>
      </c>
      <c r="C517" s="104"/>
      <c r="D517" s="105"/>
      <c r="E517" s="105"/>
      <c r="F517" s="105"/>
      <c r="G517" s="105"/>
      <c r="H517" s="194"/>
      <c r="I517" s="195"/>
      <c r="J517" s="195"/>
      <c r="K517" s="97"/>
      <c r="L517" s="98"/>
      <c r="M517" s="98"/>
      <c r="N517" s="98"/>
      <c r="O517" s="98"/>
      <c r="P517" s="100"/>
    </row>
    <row r="518" spans="2:16" x14ac:dyDescent="0.3">
      <c r="B518" s="108">
        <v>512</v>
      </c>
      <c r="C518" s="104"/>
      <c r="D518" s="105"/>
      <c r="E518" s="105"/>
      <c r="F518" s="105"/>
      <c r="G518" s="105"/>
      <c r="H518" s="194"/>
      <c r="I518" s="195"/>
      <c r="J518" s="195"/>
      <c r="K518" s="97"/>
      <c r="L518" s="98"/>
      <c r="M518" s="98"/>
      <c r="N518" s="98"/>
      <c r="O518" s="98"/>
      <c r="P518" s="100"/>
    </row>
    <row r="519" spans="2:16" x14ac:dyDescent="0.3">
      <c r="B519" s="108">
        <v>513</v>
      </c>
      <c r="C519" s="104"/>
      <c r="D519" s="105"/>
      <c r="E519" s="105"/>
      <c r="F519" s="105"/>
      <c r="G519" s="105"/>
      <c r="H519" s="194"/>
      <c r="I519" s="195"/>
      <c r="J519" s="195"/>
      <c r="K519" s="97"/>
      <c r="L519" s="98"/>
      <c r="M519" s="98"/>
      <c r="N519" s="98"/>
      <c r="O519" s="98"/>
      <c r="P519" s="100"/>
    </row>
    <row r="520" spans="2:16" x14ac:dyDescent="0.3">
      <c r="B520" s="108">
        <v>514</v>
      </c>
      <c r="C520" s="104"/>
      <c r="D520" s="105"/>
      <c r="E520" s="105"/>
      <c r="F520" s="105"/>
      <c r="G520" s="105"/>
      <c r="H520" s="194"/>
      <c r="I520" s="195"/>
      <c r="J520" s="195"/>
      <c r="K520" s="97"/>
      <c r="L520" s="98"/>
      <c r="M520" s="98"/>
      <c r="N520" s="98"/>
      <c r="O520" s="98"/>
      <c r="P520" s="100"/>
    </row>
    <row r="521" spans="2:16" x14ac:dyDescent="0.3">
      <c r="B521" s="108">
        <v>515</v>
      </c>
      <c r="C521" s="104"/>
      <c r="D521" s="105"/>
      <c r="E521" s="105"/>
      <c r="F521" s="105"/>
      <c r="G521" s="105"/>
      <c r="H521" s="194"/>
      <c r="I521" s="195"/>
      <c r="J521" s="195"/>
      <c r="K521" s="97"/>
      <c r="L521" s="98"/>
      <c r="M521" s="98"/>
      <c r="N521" s="98"/>
      <c r="O521" s="98"/>
      <c r="P521" s="100"/>
    </row>
    <row r="522" spans="2:16" x14ac:dyDescent="0.3">
      <c r="B522" s="108">
        <v>516</v>
      </c>
      <c r="C522" s="104"/>
      <c r="D522" s="105"/>
      <c r="E522" s="105"/>
      <c r="F522" s="105"/>
      <c r="G522" s="105"/>
      <c r="H522" s="194"/>
      <c r="I522" s="195"/>
      <c r="J522" s="195"/>
      <c r="K522" s="97"/>
      <c r="L522" s="98"/>
      <c r="M522" s="98"/>
      <c r="N522" s="98"/>
      <c r="O522" s="98"/>
      <c r="P522" s="100"/>
    </row>
    <row r="523" spans="2:16" x14ac:dyDescent="0.3">
      <c r="B523" s="108">
        <v>517</v>
      </c>
      <c r="C523" s="104"/>
      <c r="D523" s="105"/>
      <c r="E523" s="105"/>
      <c r="F523" s="105"/>
      <c r="G523" s="105"/>
      <c r="H523" s="194"/>
      <c r="I523" s="195"/>
      <c r="J523" s="195"/>
      <c r="K523" s="97"/>
      <c r="L523" s="98"/>
      <c r="M523" s="98"/>
      <c r="N523" s="98"/>
      <c r="O523" s="98"/>
      <c r="P523" s="100"/>
    </row>
    <row r="524" spans="2:16" x14ac:dyDescent="0.3">
      <c r="B524" s="108">
        <v>518</v>
      </c>
      <c r="C524" s="104"/>
      <c r="D524" s="105"/>
      <c r="E524" s="105"/>
      <c r="F524" s="105"/>
      <c r="G524" s="105"/>
      <c r="H524" s="194"/>
      <c r="I524" s="195"/>
      <c r="J524" s="195"/>
      <c r="K524" s="97"/>
      <c r="L524" s="98"/>
      <c r="M524" s="98"/>
      <c r="N524" s="98"/>
      <c r="O524" s="98"/>
      <c r="P524" s="100"/>
    </row>
    <row r="525" spans="2:16" x14ac:dyDescent="0.3">
      <c r="B525" s="108">
        <v>519</v>
      </c>
      <c r="C525" s="104"/>
      <c r="D525" s="105"/>
      <c r="E525" s="105"/>
      <c r="F525" s="105"/>
      <c r="G525" s="105"/>
      <c r="H525" s="194"/>
      <c r="I525" s="195"/>
      <c r="J525" s="195"/>
      <c r="K525" s="97"/>
      <c r="L525" s="98"/>
      <c r="M525" s="98"/>
      <c r="N525" s="98"/>
      <c r="O525" s="98"/>
      <c r="P525" s="100"/>
    </row>
    <row r="526" spans="2:16" x14ac:dyDescent="0.3">
      <c r="B526" s="108">
        <v>520</v>
      </c>
      <c r="C526" s="104"/>
      <c r="D526" s="105"/>
      <c r="E526" s="105"/>
      <c r="F526" s="105"/>
      <c r="G526" s="105"/>
      <c r="H526" s="194"/>
      <c r="I526" s="195"/>
      <c r="J526" s="195"/>
      <c r="K526" s="97"/>
      <c r="L526" s="98"/>
      <c r="M526" s="98"/>
      <c r="N526" s="98"/>
      <c r="O526" s="98"/>
      <c r="P526" s="100"/>
    </row>
    <row r="527" spans="2:16" x14ac:dyDescent="0.3">
      <c r="B527" s="108">
        <v>521</v>
      </c>
      <c r="C527" s="104"/>
      <c r="D527" s="105"/>
      <c r="E527" s="105"/>
      <c r="F527" s="105"/>
      <c r="G527" s="105"/>
      <c r="H527" s="194"/>
      <c r="I527" s="195"/>
      <c r="J527" s="195"/>
      <c r="K527" s="97"/>
      <c r="L527" s="98"/>
      <c r="M527" s="98"/>
      <c r="N527" s="98"/>
      <c r="O527" s="98"/>
      <c r="P527" s="100"/>
    </row>
    <row r="528" spans="2:16" x14ac:dyDescent="0.3">
      <c r="B528" s="108">
        <v>522</v>
      </c>
      <c r="C528" s="104"/>
      <c r="D528" s="105"/>
      <c r="E528" s="105"/>
      <c r="F528" s="105"/>
      <c r="G528" s="105"/>
      <c r="H528" s="194"/>
      <c r="I528" s="195"/>
      <c r="J528" s="195"/>
      <c r="K528" s="97"/>
      <c r="L528" s="98"/>
      <c r="M528" s="98"/>
      <c r="N528" s="98"/>
      <c r="O528" s="98"/>
      <c r="P528" s="100"/>
    </row>
    <row r="529" spans="2:16" x14ac:dyDescent="0.3">
      <c r="B529" s="108">
        <v>523</v>
      </c>
      <c r="C529" s="104"/>
      <c r="D529" s="105"/>
      <c r="E529" s="105"/>
      <c r="F529" s="105"/>
      <c r="G529" s="105"/>
      <c r="H529" s="194"/>
      <c r="I529" s="195"/>
      <c r="J529" s="195"/>
      <c r="K529" s="97"/>
      <c r="L529" s="98"/>
      <c r="M529" s="98"/>
      <c r="N529" s="98"/>
      <c r="O529" s="98"/>
      <c r="P529" s="100"/>
    </row>
    <row r="530" spans="2:16" x14ac:dyDescent="0.3">
      <c r="B530" s="108">
        <v>524</v>
      </c>
      <c r="C530" s="104"/>
      <c r="D530" s="105"/>
      <c r="E530" s="105"/>
      <c r="F530" s="105"/>
      <c r="G530" s="105"/>
      <c r="H530" s="194"/>
      <c r="I530" s="195"/>
      <c r="J530" s="195"/>
      <c r="K530" s="97"/>
      <c r="L530" s="98"/>
      <c r="M530" s="98"/>
      <c r="N530" s="98"/>
      <c r="O530" s="98"/>
      <c r="P530" s="100"/>
    </row>
    <row r="531" spans="2:16" x14ac:dyDescent="0.3">
      <c r="B531" s="108">
        <v>525</v>
      </c>
      <c r="C531" s="104"/>
      <c r="D531" s="105"/>
      <c r="E531" s="105"/>
      <c r="F531" s="105"/>
      <c r="G531" s="105"/>
      <c r="H531" s="194"/>
      <c r="I531" s="195"/>
      <c r="J531" s="195"/>
      <c r="K531" s="97"/>
      <c r="L531" s="98"/>
      <c r="M531" s="98"/>
      <c r="N531" s="98"/>
      <c r="O531" s="98"/>
      <c r="P531" s="100"/>
    </row>
    <row r="532" spans="2:16" x14ac:dyDescent="0.3">
      <c r="B532" s="108">
        <v>526</v>
      </c>
      <c r="C532" s="104"/>
      <c r="D532" s="105"/>
      <c r="E532" s="105"/>
      <c r="F532" s="105"/>
      <c r="G532" s="105"/>
      <c r="H532" s="194"/>
      <c r="I532" s="195"/>
      <c r="J532" s="195"/>
      <c r="K532" s="97"/>
      <c r="L532" s="98"/>
      <c r="M532" s="98"/>
      <c r="N532" s="98"/>
      <c r="O532" s="98"/>
      <c r="P532" s="100"/>
    </row>
    <row r="533" spans="2:16" x14ac:dyDescent="0.3">
      <c r="B533" s="108">
        <v>527</v>
      </c>
      <c r="C533" s="104"/>
      <c r="D533" s="105"/>
      <c r="E533" s="105"/>
      <c r="F533" s="105"/>
      <c r="G533" s="105"/>
      <c r="H533" s="194"/>
      <c r="I533" s="195"/>
      <c r="J533" s="195"/>
      <c r="K533" s="97"/>
      <c r="L533" s="98"/>
      <c r="M533" s="98"/>
      <c r="N533" s="98"/>
      <c r="O533" s="98"/>
      <c r="P533" s="100"/>
    </row>
    <row r="534" spans="2:16" x14ac:dyDescent="0.3">
      <c r="B534" s="108">
        <v>528</v>
      </c>
      <c r="C534" s="104"/>
      <c r="D534" s="105"/>
      <c r="E534" s="105"/>
      <c r="F534" s="105"/>
      <c r="G534" s="105"/>
      <c r="H534" s="194"/>
      <c r="I534" s="195"/>
      <c r="J534" s="195"/>
      <c r="K534" s="97"/>
      <c r="L534" s="98"/>
      <c r="M534" s="98"/>
      <c r="N534" s="98"/>
      <c r="O534" s="98"/>
      <c r="P534" s="100"/>
    </row>
    <row r="535" spans="2:16" x14ac:dyDescent="0.3">
      <c r="B535" s="108">
        <v>529</v>
      </c>
      <c r="C535" s="104"/>
      <c r="D535" s="105"/>
      <c r="E535" s="105"/>
      <c r="F535" s="105"/>
      <c r="G535" s="105"/>
      <c r="H535" s="194"/>
      <c r="I535" s="195"/>
      <c r="J535" s="195"/>
      <c r="K535" s="97"/>
      <c r="L535" s="98"/>
      <c r="M535" s="98"/>
      <c r="N535" s="98"/>
      <c r="O535" s="98"/>
      <c r="P535" s="100"/>
    </row>
    <row r="536" spans="2:16" x14ac:dyDescent="0.3">
      <c r="B536" s="108">
        <v>530</v>
      </c>
      <c r="C536" s="104"/>
      <c r="D536" s="105"/>
      <c r="E536" s="105"/>
      <c r="F536" s="105"/>
      <c r="G536" s="105"/>
      <c r="H536" s="194"/>
      <c r="I536" s="195"/>
      <c r="J536" s="195"/>
      <c r="K536" s="97"/>
      <c r="L536" s="98"/>
      <c r="M536" s="98"/>
      <c r="N536" s="98"/>
      <c r="O536" s="98"/>
      <c r="P536" s="100"/>
    </row>
    <row r="537" spans="2:16" x14ac:dyDescent="0.3">
      <c r="B537" s="108">
        <v>531</v>
      </c>
      <c r="C537" s="104"/>
      <c r="D537" s="105"/>
      <c r="E537" s="105"/>
      <c r="F537" s="105"/>
      <c r="G537" s="105"/>
      <c r="H537" s="194"/>
      <c r="I537" s="195"/>
      <c r="J537" s="195"/>
      <c r="K537" s="97"/>
      <c r="L537" s="98"/>
      <c r="M537" s="98"/>
      <c r="N537" s="98"/>
      <c r="O537" s="98"/>
      <c r="P537" s="100"/>
    </row>
    <row r="538" spans="2:16" x14ac:dyDescent="0.3">
      <c r="B538" s="108">
        <v>532</v>
      </c>
      <c r="C538" s="104"/>
      <c r="D538" s="105"/>
      <c r="E538" s="105"/>
      <c r="F538" s="105"/>
      <c r="G538" s="105"/>
      <c r="H538" s="194"/>
      <c r="I538" s="195"/>
      <c r="J538" s="195"/>
      <c r="K538" s="97"/>
      <c r="L538" s="98"/>
      <c r="M538" s="98"/>
      <c r="N538" s="98"/>
      <c r="O538" s="98"/>
      <c r="P538" s="100"/>
    </row>
    <row r="539" spans="2:16" x14ac:dyDescent="0.3">
      <c r="B539" s="108">
        <v>533</v>
      </c>
      <c r="C539" s="104"/>
      <c r="D539" s="105"/>
      <c r="E539" s="105"/>
      <c r="F539" s="105"/>
      <c r="G539" s="105"/>
      <c r="H539" s="194"/>
      <c r="I539" s="195"/>
      <c r="J539" s="195"/>
      <c r="K539" s="97"/>
      <c r="L539" s="98"/>
      <c r="M539" s="98"/>
      <c r="N539" s="98"/>
      <c r="O539" s="98"/>
      <c r="P539" s="100"/>
    </row>
    <row r="540" spans="2:16" x14ac:dyDescent="0.3">
      <c r="B540" s="108">
        <v>534</v>
      </c>
      <c r="C540" s="104"/>
      <c r="D540" s="105"/>
      <c r="E540" s="105"/>
      <c r="F540" s="105"/>
      <c r="G540" s="105"/>
      <c r="H540" s="194"/>
      <c r="I540" s="195"/>
      <c r="J540" s="195"/>
      <c r="K540" s="97"/>
      <c r="L540" s="98"/>
      <c r="M540" s="98"/>
      <c r="N540" s="98"/>
      <c r="O540" s="98"/>
      <c r="P540" s="100"/>
    </row>
    <row r="541" spans="2:16" x14ac:dyDescent="0.3">
      <c r="B541" s="108">
        <v>535</v>
      </c>
      <c r="C541" s="104"/>
      <c r="D541" s="105"/>
      <c r="E541" s="105"/>
      <c r="F541" s="105"/>
      <c r="G541" s="105"/>
      <c r="H541" s="194"/>
      <c r="I541" s="195"/>
      <c r="J541" s="195"/>
      <c r="K541" s="97"/>
      <c r="L541" s="98"/>
      <c r="M541" s="98"/>
      <c r="N541" s="98"/>
      <c r="O541" s="98"/>
      <c r="P541" s="100"/>
    </row>
    <row r="542" spans="2:16" x14ac:dyDescent="0.3">
      <c r="B542" s="108">
        <v>536</v>
      </c>
      <c r="C542" s="104"/>
      <c r="D542" s="105"/>
      <c r="E542" s="105"/>
      <c r="F542" s="105"/>
      <c r="G542" s="105"/>
      <c r="H542" s="194"/>
      <c r="I542" s="195"/>
      <c r="J542" s="195"/>
      <c r="K542" s="97"/>
      <c r="L542" s="98"/>
      <c r="M542" s="98"/>
      <c r="N542" s="98"/>
      <c r="O542" s="98"/>
      <c r="P542" s="100"/>
    </row>
    <row r="543" spans="2:16" x14ac:dyDescent="0.3">
      <c r="B543" s="108">
        <v>537</v>
      </c>
      <c r="C543" s="104"/>
      <c r="D543" s="105"/>
      <c r="E543" s="105"/>
      <c r="F543" s="105"/>
      <c r="G543" s="105"/>
      <c r="H543" s="194"/>
      <c r="I543" s="195"/>
      <c r="J543" s="195"/>
      <c r="K543" s="97"/>
      <c r="L543" s="98"/>
      <c r="M543" s="98"/>
      <c r="N543" s="98"/>
      <c r="O543" s="98"/>
      <c r="P543" s="100"/>
    </row>
    <row r="544" spans="2:16" x14ac:dyDescent="0.3">
      <c r="B544" s="108">
        <v>538</v>
      </c>
      <c r="C544" s="104"/>
      <c r="D544" s="105"/>
      <c r="E544" s="105"/>
      <c r="F544" s="105"/>
      <c r="G544" s="105"/>
      <c r="H544" s="194"/>
      <c r="I544" s="195"/>
      <c r="J544" s="195"/>
      <c r="K544" s="97"/>
      <c r="L544" s="98"/>
      <c r="M544" s="98"/>
      <c r="N544" s="98"/>
      <c r="O544" s="98"/>
      <c r="P544" s="100"/>
    </row>
    <row r="545" spans="2:16" x14ac:dyDescent="0.3">
      <c r="B545" s="108">
        <v>539</v>
      </c>
      <c r="C545" s="104"/>
      <c r="D545" s="105"/>
      <c r="E545" s="105"/>
      <c r="F545" s="105"/>
      <c r="G545" s="105"/>
      <c r="H545" s="194"/>
      <c r="I545" s="195"/>
      <c r="J545" s="195"/>
      <c r="K545" s="97"/>
      <c r="L545" s="98"/>
      <c r="M545" s="98"/>
      <c r="N545" s="98"/>
      <c r="O545" s="98"/>
      <c r="P545" s="100"/>
    </row>
    <row r="546" spans="2:16" x14ac:dyDescent="0.3">
      <c r="B546" s="108">
        <v>540</v>
      </c>
      <c r="C546" s="104"/>
      <c r="D546" s="105"/>
      <c r="E546" s="105"/>
      <c r="F546" s="105"/>
      <c r="G546" s="105"/>
      <c r="H546" s="194"/>
      <c r="I546" s="195"/>
      <c r="J546" s="195"/>
      <c r="K546" s="97"/>
      <c r="L546" s="98"/>
      <c r="M546" s="98"/>
      <c r="N546" s="98"/>
      <c r="O546" s="98"/>
      <c r="P546" s="100"/>
    </row>
    <row r="547" spans="2:16" x14ac:dyDescent="0.3">
      <c r="B547" s="108">
        <v>541</v>
      </c>
      <c r="C547" s="104"/>
      <c r="D547" s="105"/>
      <c r="E547" s="105"/>
      <c r="F547" s="105"/>
      <c r="G547" s="105"/>
      <c r="H547" s="194"/>
      <c r="I547" s="195"/>
      <c r="J547" s="195"/>
      <c r="K547" s="97"/>
      <c r="L547" s="98"/>
      <c r="M547" s="98"/>
      <c r="N547" s="98"/>
      <c r="O547" s="98"/>
      <c r="P547" s="100"/>
    </row>
    <row r="548" spans="2:16" x14ac:dyDescent="0.3">
      <c r="B548" s="108">
        <v>542</v>
      </c>
      <c r="C548" s="104"/>
      <c r="D548" s="105"/>
      <c r="E548" s="105"/>
      <c r="F548" s="105"/>
      <c r="G548" s="105"/>
      <c r="H548" s="194"/>
      <c r="I548" s="195"/>
      <c r="J548" s="195"/>
      <c r="K548" s="97"/>
      <c r="L548" s="98"/>
      <c r="M548" s="98"/>
      <c r="N548" s="98"/>
      <c r="O548" s="98"/>
      <c r="P548" s="100"/>
    </row>
    <row r="549" spans="2:16" x14ac:dyDescent="0.3">
      <c r="B549" s="108">
        <v>543</v>
      </c>
      <c r="C549" s="104"/>
      <c r="D549" s="105"/>
      <c r="E549" s="105"/>
      <c r="F549" s="105"/>
      <c r="G549" s="105"/>
      <c r="H549" s="194"/>
      <c r="I549" s="195"/>
      <c r="J549" s="195"/>
      <c r="K549" s="97"/>
      <c r="L549" s="98"/>
      <c r="M549" s="98"/>
      <c r="N549" s="98"/>
      <c r="O549" s="98"/>
      <c r="P549" s="100"/>
    </row>
    <row r="550" spans="2:16" x14ac:dyDescent="0.3">
      <c r="B550" s="108">
        <v>544</v>
      </c>
      <c r="C550" s="104"/>
      <c r="D550" s="105"/>
      <c r="E550" s="105"/>
      <c r="F550" s="105"/>
      <c r="G550" s="105"/>
      <c r="H550" s="194"/>
      <c r="I550" s="195"/>
      <c r="J550" s="195"/>
      <c r="K550" s="97"/>
      <c r="L550" s="98"/>
      <c r="M550" s="98"/>
      <c r="N550" s="98"/>
      <c r="O550" s="98"/>
      <c r="P550" s="100"/>
    </row>
    <row r="551" spans="2:16" x14ac:dyDescent="0.3">
      <c r="B551" s="108">
        <v>545</v>
      </c>
      <c r="C551" s="104"/>
      <c r="D551" s="105"/>
      <c r="E551" s="105"/>
      <c r="F551" s="105"/>
      <c r="G551" s="105"/>
      <c r="H551" s="194"/>
      <c r="I551" s="195"/>
      <c r="J551" s="195"/>
      <c r="K551" s="97"/>
      <c r="L551" s="98"/>
      <c r="M551" s="98"/>
      <c r="N551" s="98"/>
      <c r="O551" s="98"/>
      <c r="P551" s="100"/>
    </row>
    <row r="552" spans="2:16" x14ac:dyDescent="0.3">
      <c r="B552" s="108">
        <v>546</v>
      </c>
      <c r="C552" s="104"/>
      <c r="D552" s="105"/>
      <c r="E552" s="105"/>
      <c r="F552" s="105"/>
      <c r="G552" s="105"/>
      <c r="H552" s="194"/>
      <c r="I552" s="195"/>
      <c r="J552" s="195"/>
      <c r="K552" s="97"/>
      <c r="L552" s="98"/>
      <c r="M552" s="98"/>
      <c r="N552" s="98"/>
      <c r="O552" s="98"/>
      <c r="P552" s="100"/>
    </row>
    <row r="553" spans="2:16" x14ac:dyDescent="0.3">
      <c r="B553" s="108">
        <v>547</v>
      </c>
      <c r="C553" s="104"/>
      <c r="D553" s="105"/>
      <c r="E553" s="105"/>
      <c r="F553" s="105"/>
      <c r="G553" s="105"/>
      <c r="H553" s="194"/>
      <c r="I553" s="195"/>
      <c r="J553" s="195"/>
      <c r="K553" s="97"/>
      <c r="L553" s="98"/>
      <c r="M553" s="98"/>
      <c r="N553" s="98"/>
      <c r="O553" s="98"/>
      <c r="P553" s="100"/>
    </row>
    <row r="554" spans="2:16" x14ac:dyDescent="0.3">
      <c r="B554" s="108">
        <v>548</v>
      </c>
      <c r="C554" s="104"/>
      <c r="D554" s="105"/>
      <c r="E554" s="105"/>
      <c r="F554" s="105"/>
      <c r="G554" s="105"/>
      <c r="H554" s="194"/>
      <c r="I554" s="195"/>
      <c r="J554" s="195"/>
      <c r="K554" s="97"/>
      <c r="L554" s="98"/>
      <c r="M554" s="98"/>
      <c r="N554" s="98"/>
      <c r="O554" s="98"/>
      <c r="P554" s="100"/>
    </row>
    <row r="555" spans="2:16" x14ac:dyDescent="0.3">
      <c r="B555" s="108">
        <v>549</v>
      </c>
      <c r="C555" s="104"/>
      <c r="D555" s="105"/>
      <c r="E555" s="105"/>
      <c r="F555" s="105"/>
      <c r="G555" s="105"/>
      <c r="H555" s="194"/>
      <c r="I555" s="195"/>
      <c r="J555" s="195"/>
      <c r="K555" s="97"/>
      <c r="L555" s="98"/>
      <c r="M555" s="98"/>
      <c r="N555" s="98"/>
      <c r="O555" s="98"/>
      <c r="P555" s="100"/>
    </row>
    <row r="556" spans="2:16" x14ac:dyDescent="0.3">
      <c r="B556" s="108">
        <v>550</v>
      </c>
      <c r="C556" s="104"/>
      <c r="D556" s="105"/>
      <c r="E556" s="105"/>
      <c r="F556" s="105"/>
      <c r="G556" s="105"/>
      <c r="H556" s="194"/>
      <c r="I556" s="195"/>
      <c r="J556" s="195"/>
      <c r="K556" s="97"/>
      <c r="L556" s="98"/>
      <c r="M556" s="98"/>
      <c r="N556" s="98"/>
      <c r="O556" s="98"/>
      <c r="P556" s="100"/>
    </row>
    <row r="557" spans="2:16" x14ac:dyDescent="0.3">
      <c r="B557" s="108">
        <v>551</v>
      </c>
      <c r="C557" s="104"/>
      <c r="D557" s="105"/>
      <c r="E557" s="105"/>
      <c r="F557" s="105"/>
      <c r="G557" s="105"/>
      <c r="H557" s="194"/>
      <c r="I557" s="195"/>
      <c r="J557" s="195"/>
      <c r="K557" s="97"/>
      <c r="L557" s="98"/>
      <c r="M557" s="98"/>
      <c r="N557" s="98"/>
      <c r="O557" s="98"/>
      <c r="P557" s="100"/>
    </row>
    <row r="558" spans="2:16" x14ac:dyDescent="0.3">
      <c r="B558" s="108">
        <v>552</v>
      </c>
      <c r="C558" s="104"/>
      <c r="D558" s="105"/>
      <c r="E558" s="105"/>
      <c r="F558" s="105"/>
      <c r="G558" s="105"/>
      <c r="H558" s="194"/>
      <c r="I558" s="195"/>
      <c r="J558" s="195"/>
      <c r="K558" s="97"/>
      <c r="L558" s="98"/>
      <c r="M558" s="98"/>
      <c r="N558" s="98"/>
      <c r="O558" s="98"/>
      <c r="P558" s="100"/>
    </row>
    <row r="559" spans="2:16" x14ac:dyDescent="0.3">
      <c r="B559" s="108">
        <v>553</v>
      </c>
      <c r="C559" s="104"/>
      <c r="D559" s="105"/>
      <c r="E559" s="105"/>
      <c r="F559" s="105"/>
      <c r="G559" s="105"/>
      <c r="H559" s="194"/>
      <c r="I559" s="195"/>
      <c r="J559" s="195"/>
      <c r="K559" s="97"/>
      <c r="L559" s="98"/>
      <c r="M559" s="98"/>
      <c r="N559" s="98"/>
      <c r="O559" s="98"/>
      <c r="P559" s="100"/>
    </row>
    <row r="560" spans="2:16" x14ac:dyDescent="0.3">
      <c r="B560" s="108">
        <v>554</v>
      </c>
      <c r="C560" s="104"/>
      <c r="D560" s="105"/>
      <c r="E560" s="105"/>
      <c r="F560" s="105"/>
      <c r="G560" s="105"/>
      <c r="H560" s="194"/>
      <c r="I560" s="195"/>
      <c r="J560" s="195"/>
      <c r="K560" s="97"/>
      <c r="L560" s="98"/>
      <c r="M560" s="98"/>
      <c r="N560" s="98"/>
      <c r="O560" s="98"/>
      <c r="P560" s="100"/>
    </row>
    <row r="561" spans="2:16" x14ac:dyDescent="0.3">
      <c r="B561" s="108">
        <v>555</v>
      </c>
      <c r="C561" s="104"/>
      <c r="D561" s="105"/>
      <c r="E561" s="105"/>
      <c r="F561" s="105"/>
      <c r="G561" s="105"/>
      <c r="H561" s="194"/>
      <c r="I561" s="195"/>
      <c r="J561" s="195"/>
      <c r="K561" s="97"/>
      <c r="L561" s="98"/>
      <c r="M561" s="98"/>
      <c r="N561" s="98"/>
      <c r="O561" s="98"/>
      <c r="P561" s="100"/>
    </row>
    <row r="562" spans="2:16" x14ac:dyDescent="0.3">
      <c r="B562" s="108">
        <v>556</v>
      </c>
      <c r="C562" s="104"/>
      <c r="D562" s="105"/>
      <c r="E562" s="105"/>
      <c r="F562" s="105"/>
      <c r="G562" s="105"/>
      <c r="H562" s="194"/>
      <c r="I562" s="195"/>
      <c r="J562" s="195"/>
      <c r="K562" s="97"/>
      <c r="L562" s="98"/>
      <c r="M562" s="98"/>
      <c r="N562" s="98"/>
      <c r="O562" s="98"/>
      <c r="P562" s="100"/>
    </row>
    <row r="563" spans="2:16" x14ac:dyDescent="0.3">
      <c r="B563" s="108">
        <v>557</v>
      </c>
      <c r="C563" s="104"/>
      <c r="D563" s="105"/>
      <c r="E563" s="105"/>
      <c r="F563" s="105"/>
      <c r="G563" s="105"/>
      <c r="H563" s="194"/>
      <c r="I563" s="195"/>
      <c r="J563" s="195"/>
      <c r="K563" s="97"/>
      <c r="L563" s="98"/>
      <c r="M563" s="98"/>
      <c r="N563" s="98"/>
      <c r="O563" s="98"/>
      <c r="P563" s="100"/>
    </row>
    <row r="564" spans="2:16" x14ac:dyDescent="0.3">
      <c r="B564" s="108">
        <v>558</v>
      </c>
      <c r="C564" s="104"/>
      <c r="D564" s="105"/>
      <c r="E564" s="105"/>
      <c r="F564" s="105"/>
      <c r="G564" s="105"/>
      <c r="H564" s="194"/>
      <c r="I564" s="195"/>
      <c r="J564" s="195"/>
      <c r="K564" s="97"/>
      <c r="L564" s="98"/>
      <c r="M564" s="98"/>
      <c r="N564" s="98"/>
      <c r="O564" s="98"/>
      <c r="P564" s="100"/>
    </row>
    <row r="565" spans="2:16" x14ac:dyDescent="0.3">
      <c r="B565" s="108">
        <v>559</v>
      </c>
      <c r="C565" s="104"/>
      <c r="D565" s="105"/>
      <c r="E565" s="105"/>
      <c r="F565" s="105"/>
      <c r="G565" s="105"/>
      <c r="H565" s="194"/>
      <c r="I565" s="195"/>
      <c r="J565" s="195"/>
      <c r="K565" s="97"/>
      <c r="L565" s="98"/>
      <c r="M565" s="98"/>
      <c r="N565" s="98"/>
      <c r="O565" s="98"/>
      <c r="P565" s="100"/>
    </row>
    <row r="566" spans="2:16" x14ac:dyDescent="0.3">
      <c r="B566" s="108">
        <v>560</v>
      </c>
      <c r="C566" s="104"/>
      <c r="D566" s="105"/>
      <c r="E566" s="105"/>
      <c r="F566" s="105"/>
      <c r="G566" s="105"/>
      <c r="H566" s="194"/>
      <c r="I566" s="195"/>
      <c r="J566" s="195"/>
      <c r="K566" s="97"/>
      <c r="L566" s="98"/>
      <c r="M566" s="98"/>
      <c r="N566" s="98"/>
      <c r="O566" s="98"/>
      <c r="P566" s="100"/>
    </row>
    <row r="567" spans="2:16" x14ac:dyDescent="0.3">
      <c r="B567" s="108">
        <v>561</v>
      </c>
      <c r="C567" s="104"/>
      <c r="D567" s="105"/>
      <c r="E567" s="105"/>
      <c r="F567" s="105"/>
      <c r="G567" s="105"/>
      <c r="H567" s="194"/>
      <c r="I567" s="195"/>
      <c r="J567" s="195"/>
      <c r="K567" s="97"/>
      <c r="L567" s="98"/>
      <c r="M567" s="98"/>
      <c r="N567" s="98"/>
      <c r="O567" s="98"/>
      <c r="P567" s="100"/>
    </row>
    <row r="568" spans="2:16" x14ac:dyDescent="0.3">
      <c r="B568" s="108">
        <v>562</v>
      </c>
      <c r="C568" s="104"/>
      <c r="D568" s="105"/>
      <c r="E568" s="105"/>
      <c r="F568" s="105"/>
      <c r="G568" s="105"/>
      <c r="H568" s="194"/>
      <c r="I568" s="195"/>
      <c r="J568" s="195"/>
      <c r="K568" s="97"/>
      <c r="L568" s="98"/>
      <c r="M568" s="98"/>
      <c r="N568" s="98"/>
      <c r="O568" s="98"/>
      <c r="P568" s="100"/>
    </row>
    <row r="569" spans="2:16" x14ac:dyDescent="0.3">
      <c r="B569" s="108">
        <v>563</v>
      </c>
      <c r="C569" s="104"/>
      <c r="D569" s="105"/>
      <c r="E569" s="105"/>
      <c r="F569" s="105"/>
      <c r="G569" s="105"/>
      <c r="H569" s="194"/>
      <c r="I569" s="195"/>
      <c r="J569" s="195"/>
      <c r="K569" s="97"/>
      <c r="L569" s="98"/>
      <c r="M569" s="98"/>
      <c r="N569" s="98"/>
      <c r="O569" s="98"/>
      <c r="P569" s="100"/>
    </row>
    <row r="570" spans="2:16" x14ac:dyDescent="0.3">
      <c r="B570" s="108">
        <v>564</v>
      </c>
      <c r="C570" s="104"/>
      <c r="D570" s="105"/>
      <c r="E570" s="105"/>
      <c r="F570" s="105"/>
      <c r="G570" s="105"/>
      <c r="H570" s="194"/>
      <c r="I570" s="195"/>
      <c r="J570" s="195"/>
      <c r="K570" s="97"/>
      <c r="L570" s="98"/>
      <c r="M570" s="98"/>
      <c r="N570" s="98"/>
      <c r="O570" s="98"/>
      <c r="P570" s="100"/>
    </row>
    <row r="571" spans="2:16" x14ac:dyDescent="0.3">
      <c r="B571" s="108">
        <v>565</v>
      </c>
      <c r="C571" s="104"/>
      <c r="D571" s="105"/>
      <c r="E571" s="105"/>
      <c r="F571" s="105"/>
      <c r="G571" s="105"/>
      <c r="H571" s="194"/>
      <c r="I571" s="195"/>
      <c r="J571" s="195"/>
      <c r="K571" s="97"/>
      <c r="L571" s="98"/>
      <c r="M571" s="98"/>
      <c r="N571" s="98"/>
      <c r="O571" s="98"/>
      <c r="P571" s="100"/>
    </row>
    <row r="572" spans="2:16" x14ac:dyDescent="0.3">
      <c r="B572" s="108">
        <v>566</v>
      </c>
      <c r="C572" s="104"/>
      <c r="D572" s="105"/>
      <c r="E572" s="105"/>
      <c r="F572" s="105"/>
      <c r="G572" s="105"/>
      <c r="H572" s="194"/>
      <c r="I572" s="195"/>
      <c r="J572" s="195"/>
      <c r="K572" s="97"/>
      <c r="L572" s="98"/>
      <c r="M572" s="98"/>
      <c r="N572" s="98"/>
      <c r="O572" s="98"/>
      <c r="P572" s="100"/>
    </row>
    <row r="573" spans="2:16" x14ac:dyDescent="0.3">
      <c r="B573" s="108">
        <v>567</v>
      </c>
      <c r="C573" s="104"/>
      <c r="D573" s="105"/>
      <c r="E573" s="105"/>
      <c r="F573" s="105"/>
      <c r="G573" s="105"/>
      <c r="H573" s="194"/>
      <c r="I573" s="195"/>
      <c r="J573" s="195"/>
      <c r="K573" s="97"/>
      <c r="L573" s="98"/>
      <c r="M573" s="98"/>
      <c r="N573" s="98"/>
      <c r="O573" s="98"/>
      <c r="P573" s="100"/>
    </row>
    <row r="574" spans="2:16" x14ac:dyDescent="0.3">
      <c r="B574" s="108">
        <v>568</v>
      </c>
      <c r="C574" s="104"/>
      <c r="D574" s="105"/>
      <c r="E574" s="105"/>
      <c r="F574" s="105"/>
      <c r="G574" s="105"/>
      <c r="H574" s="194"/>
      <c r="I574" s="195"/>
      <c r="J574" s="195"/>
      <c r="K574" s="97"/>
      <c r="L574" s="98"/>
      <c r="M574" s="98"/>
      <c r="N574" s="98"/>
      <c r="O574" s="98"/>
      <c r="P574" s="100"/>
    </row>
    <row r="575" spans="2:16" x14ac:dyDescent="0.3">
      <c r="B575" s="108">
        <v>569</v>
      </c>
      <c r="C575" s="104"/>
      <c r="D575" s="105"/>
      <c r="E575" s="105"/>
      <c r="F575" s="105"/>
      <c r="G575" s="105"/>
      <c r="H575" s="194"/>
      <c r="I575" s="195"/>
      <c r="J575" s="195"/>
      <c r="K575" s="97"/>
      <c r="L575" s="98"/>
      <c r="M575" s="98"/>
      <c r="N575" s="98"/>
      <c r="O575" s="98"/>
      <c r="P575" s="100"/>
    </row>
    <row r="576" spans="2:16" x14ac:dyDescent="0.3">
      <c r="B576" s="108">
        <v>570</v>
      </c>
      <c r="C576" s="104"/>
      <c r="D576" s="105"/>
      <c r="E576" s="105"/>
      <c r="F576" s="105"/>
      <c r="G576" s="105"/>
      <c r="H576" s="194"/>
      <c r="I576" s="195"/>
      <c r="J576" s="195"/>
      <c r="K576" s="97"/>
      <c r="L576" s="98"/>
      <c r="M576" s="98"/>
      <c r="N576" s="98"/>
      <c r="O576" s="98"/>
      <c r="P576" s="100"/>
    </row>
    <row r="577" spans="2:16" x14ac:dyDescent="0.3">
      <c r="B577" s="108">
        <v>571</v>
      </c>
      <c r="C577" s="104"/>
      <c r="D577" s="105"/>
      <c r="E577" s="105"/>
      <c r="F577" s="105"/>
      <c r="G577" s="105"/>
      <c r="H577" s="194"/>
      <c r="I577" s="195"/>
      <c r="J577" s="195"/>
      <c r="K577" s="97"/>
      <c r="L577" s="98"/>
      <c r="M577" s="98"/>
      <c r="N577" s="98"/>
      <c r="O577" s="98"/>
      <c r="P577" s="100"/>
    </row>
    <row r="578" spans="2:16" x14ac:dyDescent="0.3">
      <c r="B578" s="108">
        <v>572</v>
      </c>
      <c r="C578" s="104"/>
      <c r="D578" s="105"/>
      <c r="E578" s="105"/>
      <c r="F578" s="105"/>
      <c r="G578" s="105"/>
      <c r="H578" s="194"/>
      <c r="I578" s="195"/>
      <c r="J578" s="195"/>
      <c r="K578" s="97"/>
      <c r="L578" s="98"/>
      <c r="M578" s="98"/>
      <c r="N578" s="98"/>
      <c r="O578" s="98"/>
      <c r="P578" s="100"/>
    </row>
    <row r="579" spans="2:16" x14ac:dyDescent="0.3">
      <c r="B579" s="108">
        <v>573</v>
      </c>
      <c r="C579" s="104"/>
      <c r="D579" s="105"/>
      <c r="E579" s="105"/>
      <c r="F579" s="105"/>
      <c r="G579" s="105"/>
      <c r="H579" s="194"/>
      <c r="I579" s="195"/>
      <c r="J579" s="195"/>
      <c r="K579" s="97"/>
      <c r="L579" s="98"/>
      <c r="M579" s="98"/>
      <c r="N579" s="98"/>
      <c r="O579" s="98"/>
      <c r="P579" s="100"/>
    </row>
    <row r="580" spans="2:16" x14ac:dyDescent="0.3">
      <c r="B580" s="108">
        <v>574</v>
      </c>
      <c r="C580" s="104"/>
      <c r="D580" s="105"/>
      <c r="E580" s="105"/>
      <c r="F580" s="105"/>
      <c r="G580" s="105"/>
      <c r="H580" s="194"/>
      <c r="I580" s="195"/>
      <c r="J580" s="195"/>
      <c r="K580" s="97"/>
      <c r="L580" s="98"/>
      <c r="M580" s="98"/>
      <c r="N580" s="98"/>
      <c r="O580" s="98"/>
      <c r="P580" s="100"/>
    </row>
    <row r="581" spans="2:16" x14ac:dyDescent="0.3">
      <c r="B581" s="108">
        <v>575</v>
      </c>
      <c r="C581" s="104"/>
      <c r="D581" s="105"/>
      <c r="E581" s="105"/>
      <c r="F581" s="105"/>
      <c r="G581" s="105"/>
      <c r="H581" s="194"/>
      <c r="I581" s="195"/>
      <c r="J581" s="195"/>
      <c r="K581" s="97"/>
      <c r="L581" s="98"/>
      <c r="M581" s="98"/>
      <c r="N581" s="98"/>
      <c r="O581" s="98"/>
      <c r="P581" s="100"/>
    </row>
    <row r="582" spans="2:16" x14ac:dyDescent="0.3">
      <c r="B582" s="108">
        <v>576</v>
      </c>
      <c r="C582" s="104"/>
      <c r="D582" s="105"/>
      <c r="E582" s="105"/>
      <c r="F582" s="105"/>
      <c r="G582" s="105"/>
      <c r="H582" s="194"/>
      <c r="I582" s="195"/>
      <c r="J582" s="195"/>
      <c r="K582" s="97"/>
      <c r="L582" s="98"/>
      <c r="M582" s="98"/>
      <c r="N582" s="98"/>
      <c r="O582" s="98"/>
      <c r="P582" s="100"/>
    </row>
    <row r="583" spans="2:16" x14ac:dyDescent="0.3">
      <c r="B583" s="108">
        <v>577</v>
      </c>
      <c r="C583" s="104"/>
      <c r="D583" s="105"/>
      <c r="E583" s="105"/>
      <c r="F583" s="105"/>
      <c r="G583" s="105"/>
      <c r="H583" s="194"/>
      <c r="I583" s="195"/>
      <c r="J583" s="195"/>
      <c r="K583" s="97"/>
      <c r="L583" s="98"/>
      <c r="M583" s="98"/>
      <c r="N583" s="98"/>
      <c r="O583" s="98"/>
      <c r="P583" s="100"/>
    </row>
    <row r="584" spans="2:16" x14ac:dyDescent="0.3">
      <c r="B584" s="108">
        <v>578</v>
      </c>
      <c r="C584" s="104"/>
      <c r="D584" s="105"/>
      <c r="E584" s="105"/>
      <c r="F584" s="105"/>
      <c r="G584" s="105"/>
      <c r="H584" s="194"/>
      <c r="I584" s="195"/>
      <c r="J584" s="195"/>
      <c r="K584" s="97"/>
      <c r="L584" s="98"/>
      <c r="M584" s="98"/>
      <c r="N584" s="98"/>
      <c r="O584" s="98"/>
      <c r="P584" s="100"/>
    </row>
    <row r="585" spans="2:16" x14ac:dyDescent="0.3">
      <c r="B585" s="108">
        <v>579</v>
      </c>
      <c r="C585" s="104"/>
      <c r="D585" s="105"/>
      <c r="E585" s="105"/>
      <c r="F585" s="105"/>
      <c r="G585" s="105"/>
      <c r="H585" s="194"/>
      <c r="I585" s="195"/>
      <c r="J585" s="195"/>
      <c r="K585" s="97"/>
      <c r="L585" s="98"/>
      <c r="M585" s="98"/>
      <c r="N585" s="98"/>
      <c r="O585" s="98"/>
      <c r="P585" s="100"/>
    </row>
    <row r="586" spans="2:16" x14ac:dyDescent="0.3">
      <c r="B586" s="108">
        <v>580</v>
      </c>
      <c r="C586" s="104"/>
      <c r="D586" s="105"/>
      <c r="E586" s="105"/>
      <c r="F586" s="105"/>
      <c r="G586" s="105"/>
      <c r="H586" s="194"/>
      <c r="I586" s="195"/>
      <c r="J586" s="195"/>
      <c r="K586" s="97"/>
      <c r="L586" s="98"/>
      <c r="M586" s="98"/>
      <c r="N586" s="98"/>
      <c r="O586" s="98"/>
      <c r="P586" s="100"/>
    </row>
    <row r="587" spans="2:16" x14ac:dyDescent="0.3">
      <c r="B587" s="108">
        <v>581</v>
      </c>
      <c r="C587" s="104"/>
      <c r="D587" s="105"/>
      <c r="E587" s="105"/>
      <c r="F587" s="105"/>
      <c r="G587" s="105"/>
      <c r="H587" s="194"/>
      <c r="I587" s="195"/>
      <c r="J587" s="195"/>
      <c r="K587" s="97"/>
      <c r="L587" s="98"/>
      <c r="M587" s="98"/>
      <c r="N587" s="98"/>
      <c r="O587" s="98"/>
      <c r="P587" s="100"/>
    </row>
    <row r="588" spans="2:16" x14ac:dyDescent="0.3">
      <c r="B588" s="108">
        <v>582</v>
      </c>
      <c r="C588" s="104"/>
      <c r="D588" s="105"/>
      <c r="E588" s="105"/>
      <c r="F588" s="105"/>
      <c r="G588" s="105"/>
      <c r="H588" s="194"/>
      <c r="I588" s="195"/>
      <c r="J588" s="195"/>
      <c r="K588" s="97"/>
      <c r="L588" s="98"/>
      <c r="M588" s="98"/>
      <c r="N588" s="98"/>
      <c r="O588" s="98"/>
      <c r="P588" s="100"/>
    </row>
    <row r="589" spans="2:16" x14ac:dyDescent="0.3">
      <c r="B589" s="108">
        <v>583</v>
      </c>
      <c r="C589" s="104"/>
      <c r="D589" s="105"/>
      <c r="E589" s="105"/>
      <c r="F589" s="105"/>
      <c r="G589" s="105"/>
      <c r="H589" s="194"/>
      <c r="I589" s="195"/>
      <c r="J589" s="195"/>
      <c r="K589" s="97"/>
      <c r="L589" s="98"/>
      <c r="M589" s="98"/>
      <c r="N589" s="98"/>
      <c r="O589" s="98"/>
      <c r="P589" s="100"/>
    </row>
    <row r="590" spans="2:16" x14ac:dyDescent="0.3">
      <c r="B590" s="108">
        <v>584</v>
      </c>
      <c r="C590" s="104"/>
      <c r="D590" s="105"/>
      <c r="E590" s="105"/>
      <c r="F590" s="105"/>
      <c r="G590" s="105"/>
      <c r="H590" s="194"/>
      <c r="I590" s="195"/>
      <c r="J590" s="195"/>
      <c r="K590" s="97"/>
      <c r="L590" s="98"/>
      <c r="M590" s="98"/>
      <c r="N590" s="98"/>
      <c r="O590" s="98"/>
      <c r="P590" s="100"/>
    </row>
    <row r="591" spans="2:16" x14ac:dyDescent="0.3">
      <c r="B591" s="108">
        <v>585</v>
      </c>
      <c r="C591" s="104"/>
      <c r="D591" s="105"/>
      <c r="E591" s="105"/>
      <c r="F591" s="105"/>
      <c r="G591" s="105"/>
      <c r="H591" s="194"/>
      <c r="I591" s="195"/>
      <c r="J591" s="195"/>
      <c r="K591" s="97"/>
      <c r="L591" s="98"/>
      <c r="M591" s="98"/>
      <c r="N591" s="98"/>
      <c r="O591" s="98"/>
      <c r="P591" s="100"/>
    </row>
    <row r="592" spans="2:16" x14ac:dyDescent="0.3">
      <c r="B592" s="108">
        <v>586</v>
      </c>
      <c r="C592" s="104"/>
      <c r="D592" s="105"/>
      <c r="E592" s="105"/>
      <c r="F592" s="105"/>
      <c r="G592" s="105"/>
      <c r="H592" s="194"/>
      <c r="I592" s="195"/>
      <c r="J592" s="195"/>
      <c r="K592" s="97"/>
      <c r="L592" s="98"/>
      <c r="M592" s="98"/>
      <c r="N592" s="98"/>
      <c r="O592" s="98"/>
      <c r="P592" s="100"/>
    </row>
    <row r="593" spans="2:16" x14ac:dyDescent="0.3">
      <c r="B593" s="108">
        <v>587</v>
      </c>
      <c r="C593" s="104"/>
      <c r="D593" s="105"/>
      <c r="E593" s="105"/>
      <c r="F593" s="105"/>
      <c r="G593" s="105"/>
      <c r="H593" s="194"/>
      <c r="I593" s="195"/>
      <c r="J593" s="195"/>
      <c r="K593" s="97"/>
      <c r="L593" s="98"/>
      <c r="M593" s="98"/>
      <c r="N593" s="98"/>
      <c r="O593" s="98"/>
      <c r="P593" s="100"/>
    </row>
    <row r="594" spans="2:16" x14ac:dyDescent="0.3">
      <c r="B594" s="108">
        <v>588</v>
      </c>
      <c r="C594" s="104"/>
      <c r="D594" s="105"/>
      <c r="E594" s="105"/>
      <c r="F594" s="105"/>
      <c r="G594" s="105"/>
      <c r="H594" s="194"/>
      <c r="I594" s="195"/>
      <c r="J594" s="195"/>
      <c r="K594" s="97"/>
      <c r="L594" s="98"/>
      <c r="M594" s="98"/>
      <c r="N594" s="98"/>
      <c r="O594" s="98"/>
      <c r="P594" s="100"/>
    </row>
    <row r="595" spans="2:16" x14ac:dyDescent="0.3">
      <c r="B595" s="108">
        <v>589</v>
      </c>
      <c r="C595" s="104"/>
      <c r="D595" s="105"/>
      <c r="E595" s="105"/>
      <c r="F595" s="105"/>
      <c r="G595" s="105"/>
      <c r="H595" s="194"/>
      <c r="I595" s="195"/>
      <c r="J595" s="195"/>
      <c r="K595" s="97"/>
      <c r="L595" s="98"/>
      <c r="M595" s="98"/>
      <c r="N595" s="98"/>
      <c r="O595" s="98"/>
      <c r="P595" s="100"/>
    </row>
    <row r="596" spans="2:16" x14ac:dyDescent="0.3">
      <c r="B596" s="108">
        <v>590</v>
      </c>
      <c r="C596" s="104"/>
      <c r="D596" s="105"/>
      <c r="E596" s="105"/>
      <c r="F596" s="105"/>
      <c r="G596" s="105"/>
      <c r="H596" s="194"/>
      <c r="I596" s="195"/>
      <c r="J596" s="195"/>
      <c r="K596" s="97"/>
      <c r="L596" s="98"/>
      <c r="M596" s="98"/>
      <c r="N596" s="98"/>
      <c r="O596" s="98"/>
      <c r="P596" s="100"/>
    </row>
    <row r="597" spans="2:16" x14ac:dyDescent="0.3">
      <c r="B597" s="108">
        <v>591</v>
      </c>
      <c r="C597" s="104"/>
      <c r="D597" s="105"/>
      <c r="E597" s="105"/>
      <c r="F597" s="105"/>
      <c r="G597" s="105"/>
      <c r="H597" s="194"/>
      <c r="I597" s="195"/>
      <c r="J597" s="195"/>
      <c r="K597" s="97"/>
      <c r="L597" s="98"/>
      <c r="M597" s="98"/>
      <c r="N597" s="98"/>
      <c r="O597" s="98"/>
      <c r="P597" s="100"/>
    </row>
    <row r="598" spans="2:16" x14ac:dyDescent="0.3">
      <c r="B598" s="108">
        <v>592</v>
      </c>
      <c r="C598" s="104"/>
      <c r="D598" s="105"/>
      <c r="E598" s="105"/>
      <c r="F598" s="105"/>
      <c r="G598" s="105"/>
      <c r="H598" s="194"/>
      <c r="I598" s="195"/>
      <c r="J598" s="195"/>
      <c r="K598" s="97"/>
      <c r="L598" s="98"/>
      <c r="M598" s="98"/>
      <c r="N598" s="98"/>
      <c r="O598" s="98"/>
      <c r="P598" s="100"/>
    </row>
    <row r="599" spans="2:16" x14ac:dyDescent="0.3">
      <c r="B599" s="108">
        <v>593</v>
      </c>
      <c r="C599" s="104"/>
      <c r="D599" s="105"/>
      <c r="E599" s="105"/>
      <c r="F599" s="105"/>
      <c r="G599" s="105"/>
      <c r="H599" s="194"/>
      <c r="I599" s="195"/>
      <c r="J599" s="195"/>
      <c r="K599" s="97"/>
      <c r="L599" s="98"/>
      <c r="M599" s="98"/>
      <c r="N599" s="98"/>
      <c r="O599" s="98"/>
      <c r="P599" s="100"/>
    </row>
    <row r="600" spans="2:16" x14ac:dyDescent="0.3">
      <c r="B600" s="108">
        <v>594</v>
      </c>
      <c r="C600" s="104"/>
      <c r="D600" s="105"/>
      <c r="E600" s="105"/>
      <c r="F600" s="105"/>
      <c r="G600" s="105"/>
      <c r="H600" s="194"/>
      <c r="I600" s="195"/>
      <c r="J600" s="195"/>
      <c r="K600" s="97"/>
      <c r="L600" s="98"/>
      <c r="M600" s="98"/>
      <c r="N600" s="98"/>
      <c r="O600" s="98"/>
      <c r="P600" s="100"/>
    </row>
    <row r="601" spans="2:16" x14ac:dyDescent="0.3">
      <c r="B601" s="108">
        <v>595</v>
      </c>
      <c r="C601" s="104"/>
      <c r="D601" s="105"/>
      <c r="E601" s="105"/>
      <c r="F601" s="105"/>
      <c r="G601" s="105"/>
      <c r="H601" s="194"/>
      <c r="I601" s="195"/>
      <c r="J601" s="195"/>
      <c r="K601" s="97"/>
      <c r="L601" s="98"/>
      <c r="M601" s="98"/>
      <c r="N601" s="98"/>
      <c r="O601" s="98"/>
      <c r="P601" s="100"/>
    </row>
    <row r="602" spans="2:16" x14ac:dyDescent="0.3">
      <c r="B602" s="108">
        <v>596</v>
      </c>
      <c r="C602" s="104"/>
      <c r="D602" s="105"/>
      <c r="E602" s="105"/>
      <c r="F602" s="105"/>
      <c r="G602" s="105"/>
      <c r="H602" s="194"/>
      <c r="I602" s="195"/>
      <c r="J602" s="195"/>
      <c r="K602" s="97"/>
      <c r="L602" s="98"/>
      <c r="M602" s="98"/>
      <c r="N602" s="98"/>
      <c r="O602" s="98"/>
      <c r="P602" s="100"/>
    </row>
    <row r="603" spans="2:16" x14ac:dyDescent="0.3">
      <c r="B603" s="108">
        <v>597</v>
      </c>
      <c r="C603" s="104"/>
      <c r="D603" s="105"/>
      <c r="E603" s="105"/>
      <c r="F603" s="105"/>
      <c r="G603" s="105"/>
      <c r="H603" s="194"/>
      <c r="I603" s="195"/>
      <c r="J603" s="195"/>
      <c r="K603" s="97"/>
      <c r="L603" s="98"/>
      <c r="M603" s="98"/>
      <c r="N603" s="98"/>
      <c r="O603" s="98"/>
      <c r="P603" s="100"/>
    </row>
    <row r="604" spans="2:16" x14ac:dyDescent="0.3">
      <c r="B604" s="108">
        <v>598</v>
      </c>
      <c r="C604" s="104"/>
      <c r="D604" s="105"/>
      <c r="E604" s="105"/>
      <c r="F604" s="105"/>
      <c r="G604" s="105"/>
      <c r="H604" s="194"/>
      <c r="I604" s="195"/>
      <c r="J604" s="195"/>
      <c r="K604" s="97"/>
      <c r="L604" s="98"/>
      <c r="M604" s="98"/>
      <c r="N604" s="98"/>
      <c r="O604" s="98"/>
      <c r="P604" s="100"/>
    </row>
    <row r="605" spans="2:16" x14ac:dyDescent="0.3">
      <c r="B605" s="108">
        <v>599</v>
      </c>
      <c r="C605" s="104"/>
      <c r="D605" s="105"/>
      <c r="E605" s="105"/>
      <c r="F605" s="105"/>
      <c r="G605" s="105"/>
      <c r="H605" s="194"/>
      <c r="I605" s="195"/>
      <c r="J605" s="195"/>
      <c r="K605" s="97"/>
      <c r="L605" s="98"/>
      <c r="M605" s="98"/>
      <c r="N605" s="98"/>
      <c r="O605" s="98"/>
      <c r="P605" s="100"/>
    </row>
    <row r="606" spans="2:16" x14ac:dyDescent="0.3">
      <c r="B606" s="108">
        <v>600</v>
      </c>
      <c r="C606" s="104"/>
      <c r="D606" s="105"/>
      <c r="E606" s="105"/>
      <c r="F606" s="105"/>
      <c r="G606" s="105"/>
      <c r="H606" s="194"/>
      <c r="I606" s="195"/>
      <c r="J606" s="195"/>
      <c r="K606" s="97"/>
      <c r="L606" s="98"/>
      <c r="M606" s="98"/>
      <c r="N606" s="98"/>
      <c r="O606" s="98"/>
      <c r="P606" s="100"/>
    </row>
    <row r="607" spans="2:16" x14ac:dyDescent="0.3">
      <c r="B607" s="108">
        <v>601</v>
      </c>
      <c r="C607" s="104"/>
      <c r="D607" s="105"/>
      <c r="E607" s="105"/>
      <c r="F607" s="105"/>
      <c r="G607" s="105"/>
      <c r="H607" s="194"/>
      <c r="I607" s="195"/>
      <c r="J607" s="195"/>
      <c r="K607" s="97"/>
      <c r="L607" s="98"/>
      <c r="M607" s="98"/>
      <c r="N607" s="98"/>
      <c r="O607" s="98"/>
      <c r="P607" s="100"/>
    </row>
    <row r="608" spans="2:16" x14ac:dyDescent="0.3">
      <c r="B608" s="108">
        <v>602</v>
      </c>
      <c r="C608" s="104"/>
      <c r="D608" s="105"/>
      <c r="E608" s="105"/>
      <c r="F608" s="105"/>
      <c r="G608" s="105"/>
      <c r="H608" s="194"/>
      <c r="I608" s="195"/>
      <c r="J608" s="195"/>
      <c r="K608" s="97"/>
      <c r="L608" s="98"/>
      <c r="M608" s="98"/>
      <c r="N608" s="98"/>
      <c r="O608" s="98"/>
      <c r="P608" s="100"/>
    </row>
    <row r="609" spans="2:16" x14ac:dyDescent="0.3">
      <c r="B609" s="108">
        <v>603</v>
      </c>
      <c r="C609" s="104"/>
      <c r="D609" s="105"/>
      <c r="E609" s="105"/>
      <c r="F609" s="105"/>
      <c r="G609" s="105"/>
      <c r="H609" s="194"/>
      <c r="I609" s="195"/>
      <c r="J609" s="195"/>
      <c r="K609" s="97"/>
      <c r="L609" s="98"/>
      <c r="M609" s="98"/>
      <c r="N609" s="98"/>
      <c r="O609" s="98"/>
      <c r="P609" s="100"/>
    </row>
    <row r="610" spans="2:16" x14ac:dyDescent="0.3">
      <c r="B610" s="108">
        <v>604</v>
      </c>
      <c r="C610" s="104"/>
      <c r="D610" s="105"/>
      <c r="E610" s="105"/>
      <c r="F610" s="105"/>
      <c r="G610" s="105"/>
      <c r="H610" s="194"/>
      <c r="I610" s="195"/>
      <c r="J610" s="195"/>
      <c r="K610" s="97"/>
      <c r="L610" s="98"/>
      <c r="M610" s="98"/>
      <c r="N610" s="98"/>
      <c r="O610" s="98"/>
      <c r="P610" s="100"/>
    </row>
    <row r="611" spans="2:16" x14ac:dyDescent="0.3">
      <c r="B611" s="108">
        <v>605</v>
      </c>
      <c r="C611" s="104"/>
      <c r="D611" s="105"/>
      <c r="E611" s="105"/>
      <c r="F611" s="105"/>
      <c r="G611" s="105"/>
      <c r="H611" s="194"/>
      <c r="I611" s="195"/>
      <c r="J611" s="195"/>
      <c r="K611" s="97"/>
      <c r="L611" s="98"/>
      <c r="M611" s="98"/>
      <c r="N611" s="98"/>
      <c r="O611" s="98"/>
      <c r="P611" s="100"/>
    </row>
    <row r="612" spans="2:16" x14ac:dyDescent="0.3">
      <c r="B612" s="108">
        <v>606</v>
      </c>
      <c r="C612" s="104"/>
      <c r="D612" s="105"/>
      <c r="E612" s="105"/>
      <c r="F612" s="105"/>
      <c r="G612" s="105"/>
      <c r="H612" s="194"/>
      <c r="I612" s="195"/>
      <c r="J612" s="195"/>
      <c r="K612" s="97"/>
      <c r="L612" s="98"/>
      <c r="M612" s="98"/>
      <c r="N612" s="98"/>
      <c r="O612" s="98"/>
      <c r="P612" s="100"/>
    </row>
    <row r="613" spans="2:16" x14ac:dyDescent="0.3">
      <c r="B613" s="108">
        <v>607</v>
      </c>
      <c r="C613" s="104"/>
      <c r="D613" s="105"/>
      <c r="E613" s="105"/>
      <c r="F613" s="105"/>
      <c r="G613" s="105"/>
      <c r="H613" s="194"/>
      <c r="I613" s="195"/>
      <c r="J613" s="195"/>
      <c r="K613" s="97"/>
      <c r="L613" s="98"/>
      <c r="M613" s="98"/>
      <c r="N613" s="98"/>
      <c r="O613" s="98"/>
      <c r="P613" s="100"/>
    </row>
    <row r="614" spans="2:16" x14ac:dyDescent="0.3">
      <c r="B614" s="108">
        <v>608</v>
      </c>
      <c r="C614" s="104"/>
      <c r="D614" s="105"/>
      <c r="E614" s="105"/>
      <c r="F614" s="105"/>
      <c r="G614" s="105"/>
      <c r="H614" s="194"/>
      <c r="I614" s="195"/>
      <c r="J614" s="195"/>
      <c r="K614" s="97"/>
      <c r="L614" s="98"/>
      <c r="M614" s="98"/>
      <c r="N614" s="98"/>
      <c r="O614" s="98"/>
      <c r="P614" s="100"/>
    </row>
    <row r="615" spans="2:16" x14ac:dyDescent="0.3">
      <c r="B615" s="108">
        <v>609</v>
      </c>
      <c r="C615" s="104"/>
      <c r="D615" s="105"/>
      <c r="E615" s="105"/>
      <c r="F615" s="105"/>
      <c r="G615" s="105"/>
      <c r="H615" s="194"/>
      <c r="I615" s="195"/>
      <c r="J615" s="195"/>
      <c r="K615" s="97"/>
      <c r="L615" s="98"/>
      <c r="M615" s="98"/>
      <c r="N615" s="98"/>
      <c r="O615" s="98"/>
      <c r="P615" s="100"/>
    </row>
    <row r="616" spans="2:16" x14ac:dyDescent="0.3">
      <c r="B616" s="108">
        <v>610</v>
      </c>
      <c r="C616" s="104"/>
      <c r="D616" s="105"/>
      <c r="E616" s="105"/>
      <c r="F616" s="105"/>
      <c r="G616" s="105"/>
      <c r="H616" s="194"/>
      <c r="I616" s="195"/>
      <c r="J616" s="195"/>
      <c r="K616" s="97"/>
      <c r="L616" s="98"/>
      <c r="M616" s="98"/>
      <c r="N616" s="98"/>
      <c r="O616" s="98"/>
      <c r="P616" s="100"/>
    </row>
    <row r="617" spans="2:16" x14ac:dyDescent="0.3">
      <c r="B617" s="108">
        <v>611</v>
      </c>
      <c r="C617" s="104"/>
      <c r="D617" s="105"/>
      <c r="E617" s="105"/>
      <c r="F617" s="105"/>
      <c r="G617" s="105"/>
      <c r="H617" s="194"/>
      <c r="I617" s="195"/>
      <c r="J617" s="195"/>
      <c r="K617" s="97"/>
      <c r="L617" s="98"/>
      <c r="M617" s="98"/>
      <c r="N617" s="98"/>
      <c r="O617" s="98"/>
      <c r="P617" s="100"/>
    </row>
    <row r="618" spans="2:16" x14ac:dyDescent="0.3">
      <c r="B618" s="108">
        <v>612</v>
      </c>
      <c r="C618" s="104"/>
      <c r="D618" s="105"/>
      <c r="E618" s="105"/>
      <c r="F618" s="105"/>
      <c r="G618" s="105"/>
      <c r="H618" s="194"/>
      <c r="I618" s="195"/>
      <c r="J618" s="195"/>
      <c r="K618" s="97"/>
      <c r="L618" s="98"/>
      <c r="M618" s="98"/>
      <c r="N618" s="98"/>
      <c r="O618" s="98"/>
      <c r="P618" s="100"/>
    </row>
    <row r="619" spans="2:16" x14ac:dyDescent="0.3">
      <c r="B619" s="108">
        <v>613</v>
      </c>
      <c r="C619" s="104"/>
      <c r="D619" s="105"/>
      <c r="E619" s="105"/>
      <c r="F619" s="105"/>
      <c r="G619" s="105"/>
      <c r="H619" s="194"/>
      <c r="I619" s="195"/>
      <c r="J619" s="195"/>
      <c r="K619" s="97"/>
      <c r="L619" s="98"/>
      <c r="M619" s="98"/>
      <c r="N619" s="98"/>
      <c r="O619" s="98"/>
      <c r="P619" s="100"/>
    </row>
    <row r="620" spans="2:16" x14ac:dyDescent="0.3">
      <c r="B620" s="108">
        <v>614</v>
      </c>
      <c r="C620" s="104"/>
      <c r="D620" s="105"/>
      <c r="E620" s="105"/>
      <c r="F620" s="105"/>
      <c r="G620" s="105"/>
      <c r="H620" s="194"/>
      <c r="I620" s="195"/>
      <c r="J620" s="195"/>
      <c r="K620" s="97"/>
      <c r="L620" s="98"/>
      <c r="M620" s="98"/>
      <c r="N620" s="98"/>
      <c r="O620" s="98"/>
      <c r="P620" s="100"/>
    </row>
    <row r="621" spans="2:16" x14ac:dyDescent="0.3">
      <c r="B621" s="108">
        <v>615</v>
      </c>
      <c r="C621" s="104"/>
      <c r="D621" s="105"/>
      <c r="E621" s="105"/>
      <c r="F621" s="105"/>
      <c r="G621" s="105"/>
      <c r="H621" s="194"/>
      <c r="I621" s="195"/>
      <c r="J621" s="195"/>
      <c r="K621" s="97"/>
      <c r="L621" s="98"/>
      <c r="M621" s="98"/>
      <c r="N621" s="98"/>
      <c r="O621" s="98"/>
      <c r="P621" s="100"/>
    </row>
    <row r="622" spans="2:16" x14ac:dyDescent="0.3">
      <c r="B622" s="108">
        <v>616</v>
      </c>
      <c r="C622" s="104"/>
      <c r="D622" s="105"/>
      <c r="E622" s="105"/>
      <c r="F622" s="105"/>
      <c r="G622" s="105"/>
      <c r="H622" s="194"/>
      <c r="I622" s="195"/>
      <c r="J622" s="195"/>
      <c r="K622" s="97"/>
      <c r="L622" s="98"/>
      <c r="M622" s="98"/>
      <c r="N622" s="98"/>
      <c r="O622" s="98"/>
      <c r="P622" s="100"/>
    </row>
    <row r="623" spans="2:16" x14ac:dyDescent="0.3">
      <c r="B623" s="108">
        <v>617</v>
      </c>
      <c r="C623" s="104"/>
      <c r="D623" s="105"/>
      <c r="E623" s="105"/>
      <c r="F623" s="105"/>
      <c r="G623" s="105"/>
      <c r="H623" s="194"/>
      <c r="I623" s="195"/>
      <c r="J623" s="195"/>
      <c r="K623" s="97"/>
      <c r="L623" s="98"/>
      <c r="M623" s="98"/>
      <c r="N623" s="98"/>
      <c r="O623" s="98"/>
      <c r="P623" s="100"/>
    </row>
    <row r="624" spans="2:16" x14ac:dyDescent="0.3">
      <c r="B624" s="108">
        <v>618</v>
      </c>
      <c r="C624" s="104"/>
      <c r="D624" s="105"/>
      <c r="E624" s="105"/>
      <c r="F624" s="105"/>
      <c r="G624" s="105"/>
      <c r="H624" s="194"/>
      <c r="I624" s="195"/>
      <c r="J624" s="195"/>
      <c r="K624" s="97"/>
      <c r="L624" s="98"/>
      <c r="M624" s="98"/>
      <c r="N624" s="98"/>
      <c r="O624" s="98"/>
      <c r="P624" s="100"/>
    </row>
    <row r="625" spans="2:16" x14ac:dyDescent="0.3">
      <c r="B625" s="108">
        <v>619</v>
      </c>
      <c r="C625" s="104"/>
      <c r="D625" s="105"/>
      <c r="E625" s="105"/>
      <c r="F625" s="105"/>
      <c r="G625" s="105"/>
      <c r="H625" s="194"/>
      <c r="I625" s="195"/>
      <c r="J625" s="195"/>
      <c r="K625" s="97"/>
      <c r="L625" s="98"/>
      <c r="M625" s="98"/>
      <c r="N625" s="98"/>
      <c r="O625" s="98"/>
      <c r="P625" s="100"/>
    </row>
    <row r="626" spans="2:16" x14ac:dyDescent="0.3">
      <c r="B626" s="108">
        <v>620</v>
      </c>
      <c r="C626" s="104"/>
      <c r="D626" s="105"/>
      <c r="E626" s="105"/>
      <c r="F626" s="105"/>
      <c r="G626" s="105"/>
      <c r="H626" s="194"/>
      <c r="I626" s="195"/>
      <c r="J626" s="195"/>
      <c r="K626" s="97"/>
      <c r="L626" s="98"/>
      <c r="M626" s="98"/>
      <c r="N626" s="98"/>
      <c r="O626" s="98"/>
      <c r="P626" s="100"/>
    </row>
    <row r="627" spans="2:16" x14ac:dyDescent="0.3">
      <c r="B627" s="108">
        <v>621</v>
      </c>
      <c r="C627" s="104"/>
      <c r="D627" s="105"/>
      <c r="E627" s="105"/>
      <c r="F627" s="105"/>
      <c r="G627" s="105"/>
      <c r="H627" s="194"/>
      <c r="I627" s="195"/>
      <c r="J627" s="195"/>
      <c r="K627" s="97"/>
      <c r="L627" s="98"/>
      <c r="M627" s="98"/>
      <c r="N627" s="98"/>
      <c r="O627" s="98"/>
      <c r="P627" s="100"/>
    </row>
    <row r="628" spans="2:16" x14ac:dyDescent="0.3">
      <c r="B628" s="108">
        <v>622</v>
      </c>
      <c r="C628" s="104"/>
      <c r="D628" s="105"/>
      <c r="E628" s="105"/>
      <c r="F628" s="105"/>
      <c r="G628" s="105"/>
      <c r="H628" s="194"/>
      <c r="I628" s="195"/>
      <c r="J628" s="195"/>
      <c r="K628" s="97"/>
      <c r="L628" s="98"/>
      <c r="M628" s="98"/>
      <c r="N628" s="98"/>
      <c r="O628" s="98"/>
      <c r="P628" s="100"/>
    </row>
    <row r="629" spans="2:16" x14ac:dyDescent="0.3">
      <c r="B629" s="108">
        <v>623</v>
      </c>
      <c r="C629" s="104"/>
      <c r="D629" s="105"/>
      <c r="E629" s="105"/>
      <c r="F629" s="105"/>
      <c r="G629" s="105"/>
      <c r="H629" s="194"/>
      <c r="I629" s="195"/>
      <c r="J629" s="195"/>
      <c r="K629" s="97"/>
      <c r="L629" s="98"/>
      <c r="M629" s="98"/>
      <c r="N629" s="98"/>
      <c r="O629" s="98"/>
      <c r="P629" s="100"/>
    </row>
    <row r="630" spans="2:16" x14ac:dyDescent="0.3">
      <c r="B630" s="108">
        <v>624</v>
      </c>
      <c r="C630" s="104"/>
      <c r="D630" s="105"/>
      <c r="E630" s="105"/>
      <c r="F630" s="105"/>
      <c r="G630" s="105"/>
      <c r="H630" s="194"/>
      <c r="I630" s="195"/>
      <c r="J630" s="195"/>
      <c r="K630" s="97"/>
      <c r="L630" s="98"/>
      <c r="M630" s="98"/>
      <c r="N630" s="98"/>
      <c r="O630" s="98"/>
      <c r="P630" s="100"/>
    </row>
    <row r="631" spans="2:16" x14ac:dyDescent="0.3">
      <c r="B631" s="108">
        <v>625</v>
      </c>
      <c r="C631" s="104"/>
      <c r="D631" s="105"/>
      <c r="E631" s="105"/>
      <c r="F631" s="105"/>
      <c r="G631" s="105"/>
      <c r="H631" s="194"/>
      <c r="I631" s="195"/>
      <c r="J631" s="195"/>
      <c r="K631" s="97"/>
      <c r="L631" s="98"/>
      <c r="M631" s="98"/>
      <c r="N631" s="98"/>
      <c r="O631" s="98"/>
      <c r="P631" s="100"/>
    </row>
    <row r="632" spans="2:16" x14ac:dyDescent="0.3">
      <c r="B632" s="108">
        <v>626</v>
      </c>
      <c r="C632" s="104"/>
      <c r="D632" s="105"/>
      <c r="E632" s="105"/>
      <c r="F632" s="105"/>
      <c r="G632" s="105"/>
      <c r="H632" s="194"/>
      <c r="I632" s="195"/>
      <c r="J632" s="195"/>
      <c r="K632" s="97"/>
      <c r="L632" s="98"/>
      <c r="M632" s="98"/>
      <c r="N632" s="98"/>
      <c r="O632" s="98"/>
      <c r="P632" s="100"/>
    </row>
    <row r="633" spans="2:16" x14ac:dyDescent="0.3">
      <c r="B633" s="108">
        <v>627</v>
      </c>
      <c r="C633" s="104"/>
      <c r="D633" s="105"/>
      <c r="E633" s="105"/>
      <c r="F633" s="105"/>
      <c r="G633" s="105"/>
      <c r="H633" s="194"/>
      <c r="I633" s="195"/>
      <c r="J633" s="195"/>
      <c r="K633" s="97"/>
      <c r="L633" s="98"/>
      <c r="M633" s="98"/>
      <c r="N633" s="98"/>
      <c r="O633" s="98"/>
      <c r="P633" s="100"/>
    </row>
    <row r="634" spans="2:16" x14ac:dyDescent="0.3">
      <c r="B634" s="108">
        <v>628</v>
      </c>
      <c r="C634" s="104"/>
      <c r="D634" s="105"/>
      <c r="E634" s="105"/>
      <c r="F634" s="105"/>
      <c r="G634" s="105"/>
      <c r="H634" s="194"/>
      <c r="I634" s="195"/>
      <c r="J634" s="195"/>
      <c r="K634" s="97"/>
      <c r="L634" s="98"/>
      <c r="M634" s="98"/>
      <c r="N634" s="98"/>
      <c r="O634" s="98"/>
      <c r="P634" s="100"/>
    </row>
    <row r="635" spans="2:16" x14ac:dyDescent="0.3">
      <c r="B635" s="108">
        <v>629</v>
      </c>
      <c r="C635" s="104"/>
      <c r="D635" s="105"/>
      <c r="E635" s="105"/>
      <c r="F635" s="105"/>
      <c r="G635" s="105"/>
      <c r="H635" s="194"/>
      <c r="I635" s="195"/>
      <c r="J635" s="195"/>
      <c r="K635" s="97"/>
      <c r="L635" s="98"/>
      <c r="M635" s="98"/>
      <c r="N635" s="98"/>
      <c r="O635" s="98"/>
      <c r="P635" s="100"/>
    </row>
    <row r="636" spans="2:16" x14ac:dyDescent="0.3">
      <c r="B636" s="108">
        <v>630</v>
      </c>
      <c r="C636" s="104"/>
      <c r="D636" s="105"/>
      <c r="E636" s="105"/>
      <c r="F636" s="105"/>
      <c r="G636" s="105"/>
      <c r="H636" s="194"/>
      <c r="I636" s="195"/>
      <c r="J636" s="195"/>
      <c r="K636" s="97"/>
      <c r="L636" s="98"/>
      <c r="M636" s="98"/>
      <c r="N636" s="98"/>
      <c r="O636" s="98"/>
      <c r="P636" s="100"/>
    </row>
    <row r="637" spans="2:16" x14ac:dyDescent="0.3">
      <c r="B637" s="108">
        <v>631</v>
      </c>
      <c r="C637" s="104"/>
      <c r="D637" s="105"/>
      <c r="E637" s="105"/>
      <c r="F637" s="105"/>
      <c r="G637" s="105"/>
      <c r="H637" s="194"/>
      <c r="I637" s="195"/>
      <c r="J637" s="195"/>
      <c r="K637" s="97"/>
      <c r="L637" s="98"/>
      <c r="M637" s="98"/>
      <c r="N637" s="98"/>
      <c r="O637" s="98"/>
      <c r="P637" s="100"/>
    </row>
    <row r="638" spans="2:16" x14ac:dyDescent="0.3">
      <c r="B638" s="108">
        <v>632</v>
      </c>
      <c r="C638" s="104"/>
      <c r="D638" s="105"/>
      <c r="E638" s="105"/>
      <c r="F638" s="105"/>
      <c r="G638" s="105"/>
      <c r="H638" s="194"/>
      <c r="I638" s="195"/>
      <c r="J638" s="195"/>
      <c r="K638" s="97"/>
      <c r="L638" s="98"/>
      <c r="M638" s="98"/>
      <c r="N638" s="98"/>
      <c r="O638" s="98"/>
      <c r="P638" s="100"/>
    </row>
    <row r="639" spans="2:16" x14ac:dyDescent="0.3">
      <c r="B639" s="108">
        <v>633</v>
      </c>
      <c r="C639" s="104"/>
      <c r="D639" s="105"/>
      <c r="E639" s="105"/>
      <c r="F639" s="105"/>
      <c r="G639" s="105"/>
      <c r="H639" s="194"/>
      <c r="I639" s="195"/>
      <c r="J639" s="195"/>
      <c r="K639" s="97"/>
      <c r="L639" s="98"/>
      <c r="M639" s="98"/>
      <c r="N639" s="98"/>
      <c r="O639" s="98"/>
      <c r="P639" s="100"/>
    </row>
    <row r="640" spans="2:16" x14ac:dyDescent="0.3">
      <c r="B640" s="108">
        <v>634</v>
      </c>
      <c r="C640" s="104"/>
      <c r="D640" s="105"/>
      <c r="E640" s="105"/>
      <c r="F640" s="105"/>
      <c r="G640" s="105"/>
      <c r="H640" s="194"/>
      <c r="I640" s="195"/>
      <c r="J640" s="195"/>
      <c r="K640" s="97"/>
      <c r="L640" s="98"/>
      <c r="M640" s="98"/>
      <c r="N640" s="98"/>
      <c r="O640" s="98"/>
      <c r="P640" s="100"/>
    </row>
    <row r="641" spans="2:16" x14ac:dyDescent="0.3">
      <c r="B641" s="108">
        <v>635</v>
      </c>
      <c r="C641" s="104"/>
      <c r="D641" s="105"/>
      <c r="E641" s="105"/>
      <c r="F641" s="105"/>
      <c r="G641" s="105"/>
      <c r="H641" s="194"/>
      <c r="I641" s="195"/>
      <c r="J641" s="195"/>
      <c r="K641" s="97"/>
      <c r="L641" s="98"/>
      <c r="M641" s="98"/>
      <c r="N641" s="98"/>
      <c r="O641" s="98"/>
      <c r="P641" s="100"/>
    </row>
    <row r="642" spans="2:16" x14ac:dyDescent="0.3">
      <c r="B642" s="108">
        <v>636</v>
      </c>
      <c r="C642" s="104"/>
      <c r="D642" s="105"/>
      <c r="E642" s="105"/>
      <c r="F642" s="105"/>
      <c r="G642" s="105"/>
      <c r="H642" s="194"/>
      <c r="I642" s="195"/>
      <c r="J642" s="195"/>
      <c r="K642" s="97"/>
      <c r="L642" s="98"/>
      <c r="M642" s="98"/>
      <c r="N642" s="98"/>
      <c r="O642" s="98"/>
      <c r="P642" s="100"/>
    </row>
    <row r="643" spans="2:16" x14ac:dyDescent="0.3">
      <c r="B643" s="108">
        <v>637</v>
      </c>
      <c r="C643" s="104"/>
      <c r="D643" s="105"/>
      <c r="E643" s="105"/>
      <c r="F643" s="105"/>
      <c r="G643" s="105"/>
      <c r="H643" s="194"/>
      <c r="I643" s="195"/>
      <c r="J643" s="195"/>
      <c r="K643" s="97"/>
      <c r="L643" s="98"/>
      <c r="M643" s="98"/>
      <c r="N643" s="98"/>
      <c r="O643" s="98"/>
      <c r="P643" s="100"/>
    </row>
    <row r="644" spans="2:16" x14ac:dyDescent="0.3">
      <c r="B644" s="108">
        <v>638</v>
      </c>
      <c r="C644" s="104"/>
      <c r="D644" s="105"/>
      <c r="E644" s="105"/>
      <c r="F644" s="105"/>
      <c r="G644" s="105"/>
      <c r="H644" s="194"/>
      <c r="I644" s="195"/>
      <c r="J644" s="195"/>
      <c r="K644" s="97"/>
      <c r="L644" s="98"/>
      <c r="M644" s="98"/>
      <c r="N644" s="98"/>
      <c r="O644" s="98"/>
      <c r="P644" s="100"/>
    </row>
    <row r="645" spans="2:16" x14ac:dyDescent="0.3">
      <c r="B645" s="108">
        <v>639</v>
      </c>
      <c r="C645" s="104"/>
      <c r="D645" s="105"/>
      <c r="E645" s="105"/>
      <c r="F645" s="105"/>
      <c r="G645" s="105"/>
      <c r="H645" s="194"/>
      <c r="I645" s="195"/>
      <c r="J645" s="195"/>
      <c r="K645" s="97"/>
      <c r="L645" s="98"/>
      <c r="M645" s="98"/>
      <c r="N645" s="98"/>
      <c r="O645" s="98"/>
      <c r="P645" s="100"/>
    </row>
    <row r="646" spans="2:16" x14ac:dyDescent="0.3">
      <c r="B646" s="108">
        <v>640</v>
      </c>
      <c r="C646" s="104"/>
      <c r="D646" s="105"/>
      <c r="E646" s="105"/>
      <c r="F646" s="105"/>
      <c r="G646" s="105"/>
      <c r="H646" s="194"/>
      <c r="I646" s="195"/>
      <c r="J646" s="195"/>
      <c r="K646" s="97"/>
      <c r="L646" s="98"/>
      <c r="M646" s="98"/>
      <c r="N646" s="98"/>
      <c r="O646" s="98"/>
      <c r="P646" s="100"/>
    </row>
    <row r="647" spans="2:16" x14ac:dyDescent="0.3">
      <c r="B647" s="108">
        <v>641</v>
      </c>
      <c r="C647" s="104"/>
      <c r="D647" s="105"/>
      <c r="E647" s="105"/>
      <c r="F647" s="105"/>
      <c r="G647" s="105"/>
      <c r="H647" s="194"/>
      <c r="I647" s="195"/>
      <c r="J647" s="195"/>
      <c r="K647" s="97"/>
      <c r="L647" s="98"/>
      <c r="M647" s="98"/>
      <c r="N647" s="98"/>
      <c r="O647" s="98"/>
      <c r="P647" s="100"/>
    </row>
    <row r="648" spans="2:16" x14ac:dyDescent="0.3">
      <c r="B648" s="108">
        <v>642</v>
      </c>
      <c r="C648" s="104"/>
      <c r="D648" s="105"/>
      <c r="E648" s="105"/>
      <c r="F648" s="105"/>
      <c r="G648" s="105"/>
      <c r="H648" s="194"/>
      <c r="I648" s="195"/>
      <c r="J648" s="195"/>
      <c r="K648" s="97"/>
      <c r="L648" s="98"/>
      <c r="M648" s="98"/>
      <c r="N648" s="98"/>
      <c r="O648" s="98"/>
      <c r="P648" s="100"/>
    </row>
    <row r="649" spans="2:16" x14ac:dyDescent="0.3">
      <c r="B649" s="108">
        <v>643</v>
      </c>
      <c r="C649" s="104"/>
      <c r="D649" s="105"/>
      <c r="E649" s="105"/>
      <c r="F649" s="105"/>
      <c r="G649" s="105"/>
      <c r="H649" s="194"/>
      <c r="I649" s="195"/>
      <c r="J649" s="195"/>
      <c r="K649" s="97"/>
      <c r="L649" s="98"/>
      <c r="M649" s="98"/>
      <c r="N649" s="98"/>
      <c r="O649" s="98"/>
      <c r="P649" s="100"/>
    </row>
    <row r="650" spans="2:16" x14ac:dyDescent="0.3">
      <c r="B650" s="108">
        <v>644</v>
      </c>
      <c r="C650" s="104"/>
      <c r="D650" s="105"/>
      <c r="E650" s="105"/>
      <c r="F650" s="105"/>
      <c r="G650" s="105"/>
      <c r="H650" s="194"/>
      <c r="I650" s="195"/>
      <c r="J650" s="195"/>
      <c r="K650" s="97"/>
      <c r="L650" s="98"/>
      <c r="M650" s="98"/>
      <c r="N650" s="98"/>
      <c r="O650" s="98"/>
      <c r="P650" s="100"/>
    </row>
    <row r="651" spans="2:16" x14ac:dyDescent="0.3">
      <c r="B651" s="108">
        <v>645</v>
      </c>
      <c r="C651" s="104"/>
      <c r="D651" s="105"/>
      <c r="E651" s="105"/>
      <c r="F651" s="105"/>
      <c r="G651" s="105"/>
      <c r="H651" s="194"/>
      <c r="I651" s="195"/>
      <c r="J651" s="195"/>
      <c r="K651" s="97"/>
      <c r="L651" s="98"/>
      <c r="M651" s="98"/>
      <c r="N651" s="98"/>
      <c r="O651" s="98"/>
      <c r="P651" s="100"/>
    </row>
    <row r="652" spans="2:16" x14ac:dyDescent="0.3">
      <c r="B652" s="108">
        <v>646</v>
      </c>
      <c r="C652" s="104"/>
      <c r="D652" s="105"/>
      <c r="E652" s="105"/>
      <c r="F652" s="105"/>
      <c r="G652" s="105"/>
      <c r="H652" s="194"/>
      <c r="I652" s="195"/>
      <c r="J652" s="195"/>
      <c r="K652" s="97"/>
      <c r="L652" s="98"/>
      <c r="M652" s="98"/>
      <c r="N652" s="98"/>
      <c r="O652" s="98"/>
      <c r="P652" s="100"/>
    </row>
    <row r="653" spans="2:16" x14ac:dyDescent="0.3">
      <c r="B653" s="108">
        <v>647</v>
      </c>
      <c r="C653" s="104"/>
      <c r="D653" s="105"/>
      <c r="E653" s="105"/>
      <c r="F653" s="105"/>
      <c r="G653" s="105"/>
      <c r="H653" s="194"/>
      <c r="I653" s="195"/>
      <c r="J653" s="195"/>
      <c r="K653" s="97"/>
      <c r="L653" s="98"/>
      <c r="M653" s="98"/>
      <c r="N653" s="98"/>
      <c r="O653" s="98"/>
      <c r="P653" s="100"/>
    </row>
    <row r="654" spans="2:16" x14ac:dyDescent="0.3">
      <c r="B654" s="108">
        <v>648</v>
      </c>
      <c r="C654" s="104"/>
      <c r="D654" s="105"/>
      <c r="E654" s="105"/>
      <c r="F654" s="105"/>
      <c r="G654" s="105"/>
      <c r="H654" s="194"/>
      <c r="I654" s="195"/>
      <c r="J654" s="195"/>
      <c r="K654" s="97"/>
      <c r="L654" s="98"/>
      <c r="M654" s="98"/>
      <c r="N654" s="98"/>
      <c r="O654" s="98"/>
      <c r="P654" s="100"/>
    </row>
    <row r="655" spans="2:16" x14ac:dyDescent="0.3">
      <c r="B655" s="108">
        <v>649</v>
      </c>
      <c r="C655" s="104"/>
      <c r="D655" s="105"/>
      <c r="E655" s="105"/>
      <c r="F655" s="105"/>
      <c r="G655" s="105"/>
      <c r="H655" s="194"/>
      <c r="I655" s="195"/>
      <c r="J655" s="195"/>
      <c r="K655" s="97"/>
      <c r="L655" s="98"/>
      <c r="M655" s="98"/>
      <c r="N655" s="98"/>
      <c r="O655" s="98"/>
      <c r="P655" s="100"/>
    </row>
    <row r="656" spans="2:16" x14ac:dyDescent="0.3">
      <c r="B656" s="108">
        <v>650</v>
      </c>
      <c r="C656" s="104"/>
      <c r="D656" s="105"/>
      <c r="E656" s="105"/>
      <c r="F656" s="105"/>
      <c r="G656" s="105"/>
      <c r="H656" s="194"/>
      <c r="I656" s="195"/>
      <c r="J656" s="195"/>
      <c r="K656" s="97"/>
      <c r="L656" s="98"/>
      <c r="M656" s="98"/>
      <c r="N656" s="98"/>
      <c r="O656" s="98"/>
      <c r="P656" s="100"/>
    </row>
    <row r="657" spans="2:16" x14ac:dyDescent="0.3">
      <c r="B657" s="108">
        <v>651</v>
      </c>
      <c r="C657" s="104"/>
      <c r="D657" s="105"/>
      <c r="E657" s="105"/>
      <c r="F657" s="105"/>
      <c r="G657" s="105"/>
      <c r="H657" s="194"/>
      <c r="I657" s="195"/>
      <c r="J657" s="195"/>
      <c r="K657" s="97"/>
      <c r="L657" s="98"/>
      <c r="M657" s="98"/>
      <c r="N657" s="98"/>
      <c r="O657" s="98"/>
      <c r="P657" s="100"/>
    </row>
    <row r="658" spans="2:16" x14ac:dyDescent="0.3">
      <c r="B658" s="108">
        <v>652</v>
      </c>
      <c r="C658" s="104"/>
      <c r="D658" s="105"/>
      <c r="E658" s="105"/>
      <c r="F658" s="105"/>
      <c r="G658" s="105"/>
      <c r="H658" s="194"/>
      <c r="I658" s="195"/>
      <c r="J658" s="195"/>
      <c r="K658" s="97"/>
      <c r="L658" s="98"/>
      <c r="M658" s="98"/>
      <c r="N658" s="98"/>
      <c r="O658" s="98"/>
      <c r="P658" s="100"/>
    </row>
    <row r="659" spans="2:16" x14ac:dyDescent="0.3">
      <c r="B659" s="108">
        <v>653</v>
      </c>
      <c r="C659" s="104"/>
      <c r="D659" s="105"/>
      <c r="E659" s="105"/>
      <c r="F659" s="105"/>
      <c r="G659" s="105"/>
      <c r="H659" s="194"/>
      <c r="I659" s="195"/>
      <c r="J659" s="195"/>
      <c r="K659" s="97"/>
      <c r="L659" s="98"/>
      <c r="M659" s="98"/>
      <c r="N659" s="98"/>
      <c r="O659" s="98"/>
      <c r="P659" s="100"/>
    </row>
    <row r="660" spans="2:16" x14ac:dyDescent="0.3">
      <c r="B660" s="108">
        <v>654</v>
      </c>
      <c r="C660" s="104"/>
      <c r="D660" s="105"/>
      <c r="E660" s="105"/>
      <c r="F660" s="105"/>
      <c r="G660" s="105"/>
      <c r="H660" s="194"/>
      <c r="I660" s="195"/>
      <c r="J660" s="195"/>
      <c r="K660" s="97"/>
      <c r="L660" s="98"/>
      <c r="M660" s="98"/>
      <c r="N660" s="98"/>
      <c r="O660" s="98"/>
      <c r="P660" s="100"/>
    </row>
    <row r="661" spans="2:16" x14ac:dyDescent="0.3">
      <c r="B661" s="108">
        <v>655</v>
      </c>
      <c r="C661" s="104"/>
      <c r="D661" s="105"/>
      <c r="E661" s="105"/>
      <c r="F661" s="105"/>
      <c r="G661" s="105"/>
      <c r="H661" s="194"/>
      <c r="I661" s="195"/>
      <c r="J661" s="195"/>
      <c r="K661" s="97"/>
      <c r="L661" s="98"/>
      <c r="M661" s="98"/>
      <c r="N661" s="98"/>
      <c r="O661" s="98"/>
      <c r="P661" s="100"/>
    </row>
    <row r="662" spans="2:16" x14ac:dyDescent="0.3">
      <c r="B662" s="108">
        <v>656</v>
      </c>
      <c r="C662" s="104"/>
      <c r="D662" s="105"/>
      <c r="E662" s="105"/>
      <c r="F662" s="105"/>
      <c r="G662" s="105"/>
      <c r="H662" s="194"/>
      <c r="I662" s="195"/>
      <c r="J662" s="195"/>
      <c r="K662" s="97"/>
      <c r="L662" s="98"/>
      <c r="M662" s="98"/>
      <c r="N662" s="98"/>
      <c r="O662" s="98"/>
      <c r="P662" s="100"/>
    </row>
    <row r="663" spans="2:16" x14ac:dyDescent="0.3">
      <c r="B663" s="108">
        <v>657</v>
      </c>
      <c r="C663" s="104"/>
      <c r="D663" s="105"/>
      <c r="E663" s="105"/>
      <c r="F663" s="105"/>
      <c r="G663" s="105"/>
      <c r="H663" s="194"/>
      <c r="I663" s="195"/>
      <c r="J663" s="195"/>
      <c r="K663" s="97"/>
      <c r="L663" s="98"/>
      <c r="M663" s="98"/>
      <c r="N663" s="98"/>
      <c r="O663" s="98"/>
      <c r="P663" s="100"/>
    </row>
    <row r="664" spans="2:16" x14ac:dyDescent="0.3">
      <c r="B664" s="108">
        <v>658</v>
      </c>
      <c r="C664" s="104"/>
      <c r="D664" s="105"/>
      <c r="E664" s="105"/>
      <c r="F664" s="105"/>
      <c r="G664" s="105"/>
      <c r="H664" s="194"/>
      <c r="I664" s="195"/>
      <c r="J664" s="195"/>
      <c r="K664" s="97"/>
      <c r="L664" s="98"/>
      <c r="M664" s="98"/>
      <c r="N664" s="98"/>
      <c r="O664" s="98"/>
      <c r="P664" s="100"/>
    </row>
    <row r="665" spans="2:16" x14ac:dyDescent="0.3">
      <c r="B665" s="108">
        <v>659</v>
      </c>
      <c r="C665" s="104"/>
      <c r="D665" s="105"/>
      <c r="E665" s="105"/>
      <c r="F665" s="105"/>
      <c r="G665" s="105"/>
      <c r="H665" s="194"/>
      <c r="I665" s="195"/>
      <c r="J665" s="195"/>
      <c r="K665" s="97"/>
      <c r="L665" s="98"/>
      <c r="M665" s="98"/>
      <c r="N665" s="98"/>
      <c r="O665" s="98"/>
      <c r="P665" s="100"/>
    </row>
    <row r="666" spans="2:16" x14ac:dyDescent="0.3">
      <c r="B666" s="108">
        <v>660</v>
      </c>
      <c r="C666" s="104"/>
      <c r="D666" s="105"/>
      <c r="E666" s="105"/>
      <c r="F666" s="105"/>
      <c r="G666" s="105"/>
      <c r="H666" s="194"/>
      <c r="I666" s="195"/>
      <c r="J666" s="195"/>
      <c r="K666" s="97"/>
      <c r="L666" s="98"/>
      <c r="M666" s="98"/>
      <c r="N666" s="98"/>
      <c r="O666" s="98"/>
      <c r="P666" s="100"/>
    </row>
    <row r="667" spans="2:16" x14ac:dyDescent="0.3">
      <c r="B667" s="108">
        <v>661</v>
      </c>
      <c r="C667" s="104"/>
      <c r="D667" s="105"/>
      <c r="E667" s="105"/>
      <c r="F667" s="105"/>
      <c r="G667" s="105"/>
      <c r="H667" s="194"/>
      <c r="I667" s="195"/>
      <c r="J667" s="195"/>
      <c r="K667" s="97"/>
      <c r="L667" s="98"/>
      <c r="M667" s="98"/>
      <c r="N667" s="98"/>
      <c r="O667" s="98"/>
      <c r="P667" s="100"/>
    </row>
    <row r="668" spans="2:16" x14ac:dyDescent="0.3">
      <c r="B668" s="108">
        <v>662</v>
      </c>
      <c r="C668" s="104"/>
      <c r="D668" s="105"/>
      <c r="E668" s="105"/>
      <c r="F668" s="105"/>
      <c r="G668" s="105"/>
      <c r="H668" s="194"/>
      <c r="I668" s="195"/>
      <c r="J668" s="195"/>
      <c r="K668" s="97"/>
      <c r="L668" s="98"/>
      <c r="M668" s="98"/>
      <c r="N668" s="98"/>
      <c r="O668" s="98"/>
      <c r="P668" s="100"/>
    </row>
    <row r="669" spans="2:16" x14ac:dyDescent="0.3">
      <c r="B669" s="108">
        <v>663</v>
      </c>
      <c r="C669" s="104"/>
      <c r="D669" s="105"/>
      <c r="E669" s="105"/>
      <c r="F669" s="105"/>
      <c r="G669" s="105"/>
      <c r="H669" s="194"/>
      <c r="I669" s="195"/>
      <c r="J669" s="195"/>
      <c r="K669" s="97"/>
      <c r="L669" s="98"/>
      <c r="M669" s="98"/>
      <c r="N669" s="98"/>
      <c r="O669" s="98"/>
      <c r="P669" s="100"/>
    </row>
    <row r="670" spans="2:16" x14ac:dyDescent="0.3">
      <c r="B670" s="108">
        <v>664</v>
      </c>
      <c r="C670" s="104"/>
      <c r="D670" s="105"/>
      <c r="E670" s="105"/>
      <c r="F670" s="105"/>
      <c r="G670" s="105"/>
      <c r="H670" s="194"/>
      <c r="I670" s="195"/>
      <c r="J670" s="195"/>
      <c r="K670" s="97"/>
      <c r="L670" s="98"/>
      <c r="M670" s="98"/>
      <c r="N670" s="98"/>
      <c r="O670" s="98"/>
      <c r="P670" s="100"/>
    </row>
    <row r="671" spans="2:16" x14ac:dyDescent="0.3">
      <c r="B671" s="108">
        <v>665</v>
      </c>
      <c r="C671" s="104"/>
      <c r="D671" s="105"/>
      <c r="E671" s="105"/>
      <c r="F671" s="105"/>
      <c r="G671" s="105"/>
      <c r="H671" s="194"/>
      <c r="I671" s="195"/>
      <c r="J671" s="195"/>
      <c r="K671" s="97"/>
      <c r="L671" s="98"/>
      <c r="M671" s="98"/>
      <c r="N671" s="98"/>
      <c r="O671" s="98"/>
      <c r="P671" s="100"/>
    </row>
    <row r="672" spans="2:16" x14ac:dyDescent="0.3">
      <c r="B672" s="108">
        <v>666</v>
      </c>
      <c r="C672" s="104"/>
      <c r="D672" s="105"/>
      <c r="E672" s="105"/>
      <c r="F672" s="105"/>
      <c r="G672" s="105"/>
      <c r="H672" s="194"/>
      <c r="I672" s="195"/>
      <c r="J672" s="195"/>
      <c r="K672" s="97"/>
      <c r="L672" s="98"/>
      <c r="M672" s="98"/>
      <c r="N672" s="98"/>
      <c r="O672" s="98"/>
      <c r="P672" s="100"/>
    </row>
    <row r="673" spans="2:16" x14ac:dyDescent="0.3">
      <c r="B673" s="108">
        <v>667</v>
      </c>
      <c r="C673" s="104"/>
      <c r="D673" s="105"/>
      <c r="E673" s="105"/>
      <c r="F673" s="105"/>
      <c r="G673" s="105"/>
      <c r="H673" s="194"/>
      <c r="I673" s="195"/>
      <c r="J673" s="195"/>
      <c r="K673" s="97"/>
      <c r="L673" s="98"/>
      <c r="M673" s="98"/>
      <c r="N673" s="98"/>
      <c r="O673" s="98"/>
      <c r="P673" s="100"/>
    </row>
    <row r="674" spans="2:16" x14ac:dyDescent="0.3">
      <c r="B674" s="108">
        <v>668</v>
      </c>
      <c r="C674" s="104"/>
      <c r="D674" s="105"/>
      <c r="E674" s="105"/>
      <c r="F674" s="105"/>
      <c r="G674" s="105"/>
      <c r="H674" s="194"/>
      <c r="I674" s="195"/>
      <c r="J674" s="195"/>
      <c r="K674" s="97"/>
      <c r="L674" s="98"/>
      <c r="M674" s="98"/>
      <c r="N674" s="98"/>
      <c r="O674" s="98"/>
      <c r="P674" s="100"/>
    </row>
    <row r="675" spans="2:16" x14ac:dyDescent="0.3">
      <c r="B675" s="108">
        <v>669</v>
      </c>
      <c r="C675" s="104"/>
      <c r="D675" s="105"/>
      <c r="E675" s="105"/>
      <c r="F675" s="105"/>
      <c r="G675" s="105"/>
      <c r="H675" s="194"/>
      <c r="I675" s="195"/>
      <c r="J675" s="195"/>
      <c r="K675" s="97"/>
      <c r="L675" s="98"/>
      <c r="M675" s="98"/>
      <c r="N675" s="98"/>
      <c r="O675" s="98"/>
      <c r="P675" s="100"/>
    </row>
    <row r="676" spans="2:16" x14ac:dyDescent="0.3">
      <c r="B676" s="108">
        <v>670</v>
      </c>
      <c r="C676" s="104"/>
      <c r="D676" s="105"/>
      <c r="E676" s="105"/>
      <c r="F676" s="105"/>
      <c r="G676" s="105"/>
      <c r="H676" s="194"/>
      <c r="I676" s="195"/>
      <c r="J676" s="195"/>
      <c r="K676" s="97"/>
      <c r="L676" s="98"/>
      <c r="M676" s="98"/>
      <c r="N676" s="98"/>
      <c r="O676" s="98"/>
      <c r="P676" s="100"/>
    </row>
    <row r="677" spans="2:16" x14ac:dyDescent="0.3">
      <c r="B677" s="108">
        <v>671</v>
      </c>
      <c r="C677" s="104"/>
      <c r="D677" s="105"/>
      <c r="E677" s="105"/>
      <c r="F677" s="105"/>
      <c r="G677" s="105"/>
      <c r="H677" s="194"/>
      <c r="I677" s="195"/>
      <c r="J677" s="195"/>
      <c r="K677" s="97"/>
      <c r="L677" s="98"/>
      <c r="M677" s="98"/>
      <c r="N677" s="98"/>
      <c r="O677" s="98"/>
      <c r="P677" s="100"/>
    </row>
    <row r="678" spans="2:16" x14ac:dyDescent="0.3">
      <c r="B678" s="108">
        <v>672</v>
      </c>
      <c r="C678" s="104"/>
      <c r="D678" s="105"/>
      <c r="E678" s="105"/>
      <c r="F678" s="105"/>
      <c r="G678" s="105"/>
      <c r="H678" s="194"/>
      <c r="I678" s="195"/>
      <c r="J678" s="195"/>
      <c r="K678" s="97"/>
      <c r="L678" s="98"/>
      <c r="M678" s="98"/>
      <c r="N678" s="98"/>
      <c r="O678" s="98"/>
      <c r="P678" s="100"/>
    </row>
    <row r="679" spans="2:16" x14ac:dyDescent="0.3">
      <c r="B679" s="108">
        <v>673</v>
      </c>
      <c r="C679" s="104"/>
      <c r="D679" s="105"/>
      <c r="E679" s="105"/>
      <c r="F679" s="105"/>
      <c r="G679" s="105"/>
      <c r="H679" s="194"/>
      <c r="I679" s="195"/>
      <c r="J679" s="195"/>
      <c r="K679" s="97"/>
      <c r="L679" s="98"/>
      <c r="M679" s="98"/>
      <c r="N679" s="98"/>
      <c r="O679" s="98"/>
      <c r="P679" s="100"/>
    </row>
    <row r="680" spans="2:16" x14ac:dyDescent="0.3">
      <c r="B680" s="108">
        <v>674</v>
      </c>
      <c r="C680" s="104"/>
      <c r="D680" s="105"/>
      <c r="E680" s="105"/>
      <c r="F680" s="105"/>
      <c r="G680" s="105"/>
      <c r="H680" s="194"/>
      <c r="I680" s="195"/>
      <c r="J680" s="195"/>
      <c r="K680" s="97"/>
      <c r="L680" s="98"/>
      <c r="M680" s="98"/>
      <c r="N680" s="98"/>
      <c r="O680" s="98"/>
      <c r="P680" s="100"/>
    </row>
    <row r="681" spans="2:16" x14ac:dyDescent="0.3">
      <c r="B681" s="108">
        <v>675</v>
      </c>
      <c r="C681" s="104"/>
      <c r="D681" s="105"/>
      <c r="E681" s="105"/>
      <c r="F681" s="105"/>
      <c r="G681" s="105"/>
      <c r="H681" s="194"/>
      <c r="I681" s="195"/>
      <c r="J681" s="195"/>
      <c r="K681" s="97"/>
      <c r="L681" s="98"/>
      <c r="M681" s="98"/>
      <c r="N681" s="98"/>
      <c r="O681" s="98"/>
      <c r="P681" s="100"/>
    </row>
    <row r="682" spans="2:16" x14ac:dyDescent="0.3">
      <c r="B682" s="108">
        <v>676</v>
      </c>
      <c r="C682" s="104"/>
      <c r="D682" s="105"/>
      <c r="E682" s="105"/>
      <c r="F682" s="105"/>
      <c r="G682" s="105"/>
      <c r="H682" s="194"/>
      <c r="I682" s="195"/>
      <c r="J682" s="195"/>
      <c r="K682" s="97"/>
      <c r="L682" s="98"/>
      <c r="M682" s="98"/>
      <c r="N682" s="98"/>
      <c r="O682" s="98"/>
      <c r="P682" s="100"/>
    </row>
    <row r="683" spans="2:16" x14ac:dyDescent="0.3">
      <c r="B683" s="108">
        <v>677</v>
      </c>
      <c r="C683" s="104"/>
      <c r="D683" s="105"/>
      <c r="E683" s="105"/>
      <c r="F683" s="105"/>
      <c r="G683" s="105"/>
      <c r="H683" s="194"/>
      <c r="I683" s="195"/>
      <c r="J683" s="195"/>
      <c r="K683" s="97"/>
      <c r="L683" s="98"/>
      <c r="M683" s="98"/>
      <c r="N683" s="98"/>
      <c r="O683" s="98"/>
      <c r="P683" s="100"/>
    </row>
    <row r="684" spans="2:16" x14ac:dyDescent="0.3">
      <c r="B684" s="108">
        <v>678</v>
      </c>
      <c r="C684" s="104"/>
      <c r="D684" s="105"/>
      <c r="E684" s="105"/>
      <c r="F684" s="105"/>
      <c r="G684" s="105"/>
      <c r="H684" s="194"/>
      <c r="I684" s="195"/>
      <c r="J684" s="195"/>
      <c r="K684" s="97"/>
      <c r="L684" s="98"/>
      <c r="M684" s="98"/>
      <c r="N684" s="98"/>
      <c r="O684" s="98"/>
      <c r="P684" s="100"/>
    </row>
    <row r="685" spans="2:16" x14ac:dyDescent="0.3">
      <c r="B685" s="108">
        <v>679</v>
      </c>
      <c r="C685" s="104"/>
      <c r="D685" s="105"/>
      <c r="E685" s="105"/>
      <c r="F685" s="105"/>
      <c r="G685" s="105"/>
      <c r="H685" s="194"/>
      <c r="I685" s="195"/>
      <c r="J685" s="195"/>
      <c r="K685" s="97"/>
      <c r="L685" s="98"/>
      <c r="M685" s="98"/>
      <c r="N685" s="98"/>
      <c r="O685" s="98"/>
      <c r="P685" s="100"/>
    </row>
    <row r="686" spans="2:16" x14ac:dyDescent="0.3">
      <c r="B686" s="108">
        <v>680</v>
      </c>
      <c r="C686" s="104"/>
      <c r="D686" s="105"/>
      <c r="E686" s="105"/>
      <c r="F686" s="105"/>
      <c r="G686" s="105"/>
      <c r="H686" s="194"/>
      <c r="I686" s="195"/>
      <c r="J686" s="195"/>
      <c r="K686" s="97"/>
      <c r="L686" s="98"/>
      <c r="M686" s="98"/>
      <c r="N686" s="98"/>
      <c r="O686" s="98"/>
      <c r="P686" s="100"/>
    </row>
    <row r="687" spans="2:16" x14ac:dyDescent="0.3">
      <c r="B687" s="108">
        <v>681</v>
      </c>
      <c r="C687" s="104"/>
      <c r="D687" s="105"/>
      <c r="E687" s="105"/>
      <c r="F687" s="105"/>
      <c r="G687" s="105"/>
      <c r="H687" s="194"/>
      <c r="I687" s="195"/>
      <c r="J687" s="195"/>
      <c r="K687" s="97"/>
      <c r="L687" s="98"/>
      <c r="M687" s="98"/>
      <c r="N687" s="98"/>
      <c r="O687" s="98"/>
      <c r="P687" s="100"/>
    </row>
    <row r="688" spans="2:16" x14ac:dyDescent="0.3">
      <c r="B688" s="108">
        <v>682</v>
      </c>
      <c r="C688" s="104"/>
      <c r="D688" s="105"/>
      <c r="E688" s="105"/>
      <c r="F688" s="105"/>
      <c r="G688" s="105"/>
      <c r="H688" s="194"/>
      <c r="I688" s="195"/>
      <c r="J688" s="195"/>
      <c r="K688" s="97"/>
      <c r="L688" s="98"/>
      <c r="M688" s="98"/>
      <c r="N688" s="98"/>
      <c r="O688" s="98"/>
      <c r="P688" s="100"/>
    </row>
    <row r="689" spans="2:16" x14ac:dyDescent="0.3">
      <c r="B689" s="108">
        <v>683</v>
      </c>
      <c r="C689" s="104"/>
      <c r="D689" s="105"/>
      <c r="E689" s="105"/>
      <c r="F689" s="105"/>
      <c r="G689" s="105"/>
      <c r="H689" s="194"/>
      <c r="I689" s="195"/>
      <c r="J689" s="195"/>
      <c r="K689" s="97"/>
      <c r="L689" s="98"/>
      <c r="M689" s="98"/>
      <c r="N689" s="98"/>
      <c r="O689" s="98"/>
      <c r="P689" s="100"/>
    </row>
    <row r="690" spans="2:16" x14ac:dyDescent="0.3">
      <c r="B690" s="108">
        <v>684</v>
      </c>
      <c r="C690" s="104"/>
      <c r="D690" s="105"/>
      <c r="E690" s="105"/>
      <c r="F690" s="105"/>
      <c r="G690" s="105"/>
      <c r="H690" s="194"/>
      <c r="I690" s="195"/>
      <c r="J690" s="195"/>
      <c r="K690" s="97"/>
      <c r="L690" s="98"/>
      <c r="M690" s="98"/>
      <c r="N690" s="98"/>
      <c r="O690" s="98"/>
      <c r="P690" s="100"/>
    </row>
    <row r="691" spans="2:16" x14ac:dyDescent="0.3">
      <c r="B691" s="108">
        <v>685</v>
      </c>
      <c r="C691" s="104"/>
      <c r="D691" s="105"/>
      <c r="E691" s="105"/>
      <c r="F691" s="105"/>
      <c r="G691" s="105"/>
      <c r="H691" s="194"/>
      <c r="I691" s="195"/>
      <c r="J691" s="195"/>
      <c r="K691" s="97"/>
      <c r="L691" s="98"/>
      <c r="M691" s="98"/>
      <c r="N691" s="98"/>
      <c r="O691" s="98"/>
      <c r="P691" s="100"/>
    </row>
    <row r="692" spans="2:16" x14ac:dyDescent="0.3">
      <c r="B692" s="108">
        <v>686</v>
      </c>
      <c r="C692" s="104"/>
      <c r="D692" s="105"/>
      <c r="E692" s="105"/>
      <c r="F692" s="105"/>
      <c r="G692" s="105"/>
      <c r="H692" s="194"/>
      <c r="I692" s="195"/>
      <c r="J692" s="195"/>
      <c r="K692" s="97"/>
      <c r="L692" s="98"/>
      <c r="M692" s="98"/>
      <c r="N692" s="98"/>
      <c r="O692" s="98"/>
      <c r="P692" s="100"/>
    </row>
    <row r="693" spans="2:16" x14ac:dyDescent="0.3">
      <c r="B693" s="108">
        <v>687</v>
      </c>
      <c r="C693" s="104"/>
      <c r="D693" s="105"/>
      <c r="E693" s="105"/>
      <c r="F693" s="105"/>
      <c r="G693" s="105"/>
      <c r="H693" s="194"/>
      <c r="I693" s="195"/>
      <c r="J693" s="195"/>
      <c r="K693" s="97"/>
      <c r="L693" s="98"/>
      <c r="M693" s="98"/>
      <c r="N693" s="98"/>
      <c r="O693" s="98"/>
      <c r="P693" s="100"/>
    </row>
    <row r="694" spans="2:16" x14ac:dyDescent="0.3">
      <c r="B694" s="108">
        <v>688</v>
      </c>
      <c r="C694" s="104"/>
      <c r="D694" s="105"/>
      <c r="E694" s="105"/>
      <c r="F694" s="105"/>
      <c r="G694" s="105"/>
      <c r="H694" s="194"/>
      <c r="I694" s="195"/>
      <c r="J694" s="195"/>
      <c r="K694" s="97"/>
      <c r="L694" s="98"/>
      <c r="M694" s="98"/>
      <c r="N694" s="98"/>
      <c r="O694" s="98"/>
      <c r="P694" s="100"/>
    </row>
    <row r="695" spans="2:16" x14ac:dyDescent="0.3">
      <c r="B695" s="108">
        <v>689</v>
      </c>
      <c r="C695" s="104"/>
      <c r="D695" s="105"/>
      <c r="E695" s="105"/>
      <c r="F695" s="105"/>
      <c r="G695" s="105"/>
      <c r="H695" s="194"/>
      <c r="I695" s="195"/>
      <c r="J695" s="195"/>
      <c r="K695" s="97"/>
      <c r="L695" s="98"/>
      <c r="M695" s="98"/>
      <c r="N695" s="98"/>
      <c r="O695" s="98"/>
      <c r="P695" s="100"/>
    </row>
    <row r="696" spans="2:16" x14ac:dyDescent="0.3">
      <c r="B696" s="108">
        <v>690</v>
      </c>
      <c r="C696" s="104"/>
      <c r="D696" s="105"/>
      <c r="E696" s="105"/>
      <c r="F696" s="105"/>
      <c r="G696" s="105"/>
      <c r="H696" s="194"/>
      <c r="I696" s="195"/>
      <c r="J696" s="195"/>
      <c r="K696" s="97"/>
      <c r="L696" s="98"/>
      <c r="M696" s="98"/>
      <c r="N696" s="98"/>
      <c r="O696" s="98"/>
      <c r="P696" s="100"/>
    </row>
    <row r="697" spans="2:16" x14ac:dyDescent="0.3">
      <c r="B697" s="108">
        <v>691</v>
      </c>
      <c r="C697" s="104"/>
      <c r="D697" s="105"/>
      <c r="E697" s="105"/>
      <c r="F697" s="105"/>
      <c r="G697" s="105"/>
      <c r="H697" s="194"/>
      <c r="I697" s="195"/>
      <c r="J697" s="195"/>
      <c r="K697" s="97"/>
      <c r="L697" s="98"/>
      <c r="M697" s="98"/>
      <c r="N697" s="98"/>
      <c r="O697" s="98"/>
      <c r="P697" s="100"/>
    </row>
    <row r="698" spans="2:16" x14ac:dyDescent="0.3">
      <c r="B698" s="108">
        <v>692</v>
      </c>
      <c r="C698" s="104"/>
      <c r="D698" s="105"/>
      <c r="E698" s="105"/>
      <c r="F698" s="105"/>
      <c r="G698" s="105"/>
      <c r="H698" s="194"/>
      <c r="I698" s="195"/>
      <c r="J698" s="195"/>
      <c r="K698" s="97"/>
      <c r="L698" s="98"/>
      <c r="M698" s="98"/>
      <c r="N698" s="98"/>
      <c r="O698" s="98"/>
      <c r="P698" s="100"/>
    </row>
    <row r="699" spans="2:16" x14ac:dyDescent="0.3">
      <c r="B699" s="108">
        <v>693</v>
      </c>
      <c r="C699" s="104"/>
      <c r="D699" s="105"/>
      <c r="E699" s="105"/>
      <c r="F699" s="105"/>
      <c r="G699" s="105"/>
      <c r="H699" s="194"/>
      <c r="I699" s="195"/>
      <c r="J699" s="195"/>
      <c r="K699" s="97"/>
      <c r="L699" s="98"/>
      <c r="M699" s="98"/>
      <c r="N699" s="98"/>
      <c r="O699" s="98"/>
      <c r="P699" s="100"/>
    </row>
    <row r="700" spans="2:16" x14ac:dyDescent="0.3">
      <c r="B700" s="108">
        <v>694</v>
      </c>
      <c r="C700" s="104"/>
      <c r="D700" s="105"/>
      <c r="E700" s="105"/>
      <c r="F700" s="105"/>
      <c r="G700" s="105"/>
      <c r="H700" s="194"/>
      <c r="I700" s="195"/>
      <c r="J700" s="195"/>
      <c r="K700" s="97"/>
      <c r="L700" s="98"/>
      <c r="M700" s="98"/>
      <c r="N700" s="98"/>
      <c r="O700" s="98"/>
      <c r="P700" s="100"/>
    </row>
    <row r="701" spans="2:16" x14ac:dyDescent="0.3">
      <c r="B701" s="108">
        <v>695</v>
      </c>
      <c r="C701" s="104"/>
      <c r="D701" s="105"/>
      <c r="E701" s="105"/>
      <c r="F701" s="105"/>
      <c r="G701" s="105"/>
      <c r="H701" s="194"/>
      <c r="I701" s="195"/>
      <c r="J701" s="195"/>
      <c r="K701" s="97"/>
      <c r="L701" s="98"/>
      <c r="M701" s="98"/>
      <c r="N701" s="98"/>
      <c r="O701" s="98"/>
      <c r="P701" s="100"/>
    </row>
    <row r="702" spans="2:16" x14ac:dyDescent="0.3">
      <c r="B702" s="108">
        <v>696</v>
      </c>
      <c r="C702" s="104"/>
      <c r="D702" s="105"/>
      <c r="E702" s="105"/>
      <c r="F702" s="105"/>
      <c r="G702" s="105"/>
      <c r="H702" s="194"/>
      <c r="I702" s="195"/>
      <c r="J702" s="195"/>
      <c r="K702" s="97"/>
      <c r="L702" s="98"/>
      <c r="M702" s="98"/>
      <c r="N702" s="98"/>
      <c r="O702" s="98"/>
      <c r="P702" s="100"/>
    </row>
    <row r="703" spans="2:16" x14ac:dyDescent="0.3">
      <c r="B703" s="108">
        <v>697</v>
      </c>
      <c r="C703" s="104"/>
      <c r="D703" s="105"/>
      <c r="E703" s="105"/>
      <c r="F703" s="105"/>
      <c r="G703" s="105"/>
      <c r="H703" s="194"/>
      <c r="I703" s="195"/>
      <c r="J703" s="195"/>
      <c r="K703" s="97"/>
      <c r="L703" s="98"/>
      <c r="M703" s="98"/>
      <c r="N703" s="98"/>
      <c r="O703" s="98"/>
      <c r="P703" s="100"/>
    </row>
    <row r="704" spans="2:16" x14ac:dyDescent="0.3">
      <c r="B704" s="108">
        <v>698</v>
      </c>
      <c r="C704" s="104"/>
      <c r="D704" s="105"/>
      <c r="E704" s="105"/>
      <c r="F704" s="105"/>
      <c r="G704" s="105"/>
      <c r="H704" s="194"/>
      <c r="I704" s="195"/>
      <c r="J704" s="195"/>
      <c r="K704" s="97"/>
      <c r="L704" s="98"/>
      <c r="M704" s="98"/>
      <c r="N704" s="98"/>
      <c r="O704" s="98"/>
      <c r="P704" s="100"/>
    </row>
    <row r="705" spans="2:16" x14ac:dyDescent="0.3">
      <c r="B705" s="108">
        <v>699</v>
      </c>
      <c r="C705" s="104"/>
      <c r="D705" s="105"/>
      <c r="E705" s="105"/>
      <c r="F705" s="105"/>
      <c r="G705" s="105"/>
      <c r="H705" s="194"/>
      <c r="I705" s="195"/>
      <c r="J705" s="195"/>
      <c r="K705" s="97"/>
      <c r="L705" s="98"/>
      <c r="M705" s="98"/>
      <c r="N705" s="98"/>
      <c r="O705" s="98"/>
      <c r="P705" s="100"/>
    </row>
    <row r="706" spans="2:16" x14ac:dyDescent="0.3">
      <c r="B706" s="108">
        <v>700</v>
      </c>
      <c r="C706" s="104"/>
      <c r="D706" s="105"/>
      <c r="E706" s="105"/>
      <c r="F706" s="105"/>
      <c r="G706" s="105"/>
      <c r="H706" s="194"/>
      <c r="I706" s="195"/>
      <c r="J706" s="195"/>
      <c r="K706" s="97"/>
      <c r="L706" s="98"/>
      <c r="M706" s="98"/>
      <c r="N706" s="98"/>
      <c r="O706" s="98"/>
      <c r="P706" s="100"/>
    </row>
    <row r="707" spans="2:16" x14ac:dyDescent="0.3">
      <c r="B707" s="108">
        <v>701</v>
      </c>
      <c r="C707" s="104"/>
      <c r="D707" s="105"/>
      <c r="E707" s="105"/>
      <c r="F707" s="105"/>
      <c r="G707" s="105"/>
      <c r="H707" s="194"/>
      <c r="I707" s="195"/>
      <c r="J707" s="195"/>
      <c r="K707" s="97"/>
      <c r="L707" s="98"/>
      <c r="M707" s="98"/>
      <c r="N707" s="98"/>
      <c r="O707" s="98"/>
      <c r="P707" s="100"/>
    </row>
    <row r="708" spans="2:16" x14ac:dyDescent="0.3">
      <c r="B708" s="108">
        <v>702</v>
      </c>
      <c r="C708" s="104"/>
      <c r="D708" s="105"/>
      <c r="E708" s="105"/>
      <c r="F708" s="105"/>
      <c r="G708" s="105"/>
      <c r="H708" s="194"/>
      <c r="I708" s="195"/>
      <c r="J708" s="195"/>
      <c r="K708" s="97"/>
      <c r="L708" s="98"/>
      <c r="M708" s="98"/>
      <c r="N708" s="98"/>
      <c r="O708" s="98"/>
      <c r="P708" s="100"/>
    </row>
    <row r="709" spans="2:16" x14ac:dyDescent="0.3">
      <c r="B709" s="108">
        <v>703</v>
      </c>
      <c r="C709" s="104"/>
      <c r="D709" s="105"/>
      <c r="E709" s="105"/>
      <c r="F709" s="105"/>
      <c r="G709" s="105"/>
      <c r="H709" s="194"/>
      <c r="I709" s="195"/>
      <c r="J709" s="195"/>
      <c r="K709" s="97"/>
      <c r="L709" s="98"/>
      <c r="M709" s="98"/>
      <c r="N709" s="98"/>
      <c r="O709" s="98"/>
      <c r="P709" s="100"/>
    </row>
    <row r="710" spans="2:16" x14ac:dyDescent="0.3">
      <c r="B710" s="108">
        <v>704</v>
      </c>
      <c r="C710" s="104"/>
      <c r="D710" s="105"/>
      <c r="E710" s="105"/>
      <c r="F710" s="105"/>
      <c r="G710" s="105"/>
      <c r="H710" s="194"/>
      <c r="I710" s="195"/>
      <c r="J710" s="195"/>
      <c r="K710" s="97"/>
      <c r="L710" s="98"/>
      <c r="M710" s="98"/>
      <c r="N710" s="98"/>
      <c r="O710" s="98"/>
      <c r="P710" s="100"/>
    </row>
    <row r="711" spans="2:16" x14ac:dyDescent="0.3">
      <c r="B711" s="108">
        <v>705</v>
      </c>
      <c r="C711" s="104"/>
      <c r="D711" s="105"/>
      <c r="E711" s="105"/>
      <c r="F711" s="105"/>
      <c r="G711" s="105"/>
      <c r="H711" s="194"/>
      <c r="I711" s="195"/>
      <c r="J711" s="195"/>
      <c r="K711" s="97"/>
      <c r="L711" s="98"/>
      <c r="M711" s="98"/>
      <c r="N711" s="98"/>
      <c r="O711" s="98"/>
      <c r="P711" s="100"/>
    </row>
    <row r="712" spans="2:16" x14ac:dyDescent="0.3">
      <c r="B712" s="108">
        <v>706</v>
      </c>
      <c r="C712" s="104"/>
      <c r="D712" s="105"/>
      <c r="E712" s="105"/>
      <c r="F712" s="105"/>
      <c r="G712" s="105"/>
      <c r="H712" s="194"/>
      <c r="I712" s="195"/>
      <c r="J712" s="195"/>
      <c r="K712" s="97"/>
      <c r="L712" s="98"/>
      <c r="M712" s="98"/>
      <c r="N712" s="98"/>
      <c r="O712" s="98"/>
      <c r="P712" s="100"/>
    </row>
    <row r="713" spans="2:16" x14ac:dyDescent="0.3">
      <c r="B713" s="108">
        <v>707</v>
      </c>
      <c r="C713" s="104"/>
      <c r="D713" s="105"/>
      <c r="E713" s="105"/>
      <c r="F713" s="105"/>
      <c r="G713" s="105"/>
      <c r="H713" s="194"/>
      <c r="I713" s="195"/>
      <c r="J713" s="195"/>
      <c r="K713" s="97"/>
      <c r="L713" s="98"/>
      <c r="M713" s="98"/>
      <c r="N713" s="98"/>
      <c r="O713" s="98"/>
      <c r="P713" s="100"/>
    </row>
    <row r="714" spans="2:16" x14ac:dyDescent="0.3">
      <c r="B714" s="108">
        <v>708</v>
      </c>
      <c r="C714" s="104"/>
      <c r="D714" s="105"/>
      <c r="E714" s="105"/>
      <c r="F714" s="105"/>
      <c r="G714" s="105"/>
      <c r="H714" s="194"/>
      <c r="I714" s="195"/>
      <c r="J714" s="195"/>
      <c r="K714" s="97"/>
      <c r="L714" s="98"/>
      <c r="M714" s="98"/>
      <c r="N714" s="98"/>
      <c r="O714" s="98"/>
      <c r="P714" s="100"/>
    </row>
    <row r="715" spans="2:16" x14ac:dyDescent="0.3">
      <c r="B715" s="108">
        <v>709</v>
      </c>
      <c r="C715" s="104"/>
      <c r="D715" s="105"/>
      <c r="E715" s="105"/>
      <c r="F715" s="105"/>
      <c r="G715" s="105"/>
      <c r="H715" s="194"/>
      <c r="I715" s="195"/>
      <c r="J715" s="195"/>
      <c r="K715" s="97"/>
      <c r="L715" s="98"/>
      <c r="M715" s="98"/>
      <c r="N715" s="98"/>
      <c r="O715" s="98"/>
      <c r="P715" s="100"/>
    </row>
    <row r="716" spans="2:16" x14ac:dyDescent="0.3">
      <c r="B716" s="108">
        <v>710</v>
      </c>
      <c r="C716" s="104"/>
      <c r="D716" s="105"/>
      <c r="E716" s="105"/>
      <c r="F716" s="105"/>
      <c r="G716" s="105"/>
      <c r="H716" s="194"/>
      <c r="I716" s="195"/>
      <c r="J716" s="195"/>
      <c r="K716" s="97"/>
      <c r="L716" s="98"/>
      <c r="M716" s="98"/>
      <c r="N716" s="98"/>
      <c r="O716" s="98"/>
      <c r="P716" s="100"/>
    </row>
    <row r="717" spans="2:16" x14ac:dyDescent="0.3">
      <c r="B717" s="108">
        <v>711</v>
      </c>
      <c r="C717" s="104"/>
      <c r="D717" s="105"/>
      <c r="E717" s="105"/>
      <c r="F717" s="105"/>
      <c r="G717" s="105"/>
      <c r="H717" s="194"/>
      <c r="I717" s="195"/>
      <c r="J717" s="195"/>
      <c r="K717" s="97"/>
      <c r="L717" s="98"/>
      <c r="M717" s="98"/>
      <c r="N717" s="98"/>
      <c r="O717" s="98"/>
      <c r="P717" s="100"/>
    </row>
    <row r="718" spans="2:16" x14ac:dyDescent="0.3">
      <c r="B718" s="108">
        <v>712</v>
      </c>
      <c r="C718" s="104"/>
      <c r="D718" s="105"/>
      <c r="E718" s="105"/>
      <c r="F718" s="105"/>
      <c r="G718" s="105"/>
      <c r="H718" s="194"/>
      <c r="I718" s="195"/>
      <c r="J718" s="195"/>
      <c r="K718" s="97"/>
      <c r="L718" s="98"/>
      <c r="M718" s="98"/>
      <c r="N718" s="98"/>
      <c r="O718" s="98"/>
      <c r="P718" s="100"/>
    </row>
    <row r="719" spans="2:16" x14ac:dyDescent="0.3">
      <c r="B719" s="108">
        <v>713</v>
      </c>
      <c r="C719" s="104"/>
      <c r="D719" s="105"/>
      <c r="E719" s="105"/>
      <c r="F719" s="105"/>
      <c r="G719" s="105"/>
      <c r="H719" s="194"/>
      <c r="I719" s="195"/>
      <c r="J719" s="195"/>
      <c r="K719" s="97"/>
      <c r="L719" s="98"/>
      <c r="M719" s="98"/>
      <c r="N719" s="98"/>
      <c r="O719" s="98"/>
      <c r="P719" s="100"/>
    </row>
    <row r="720" spans="2:16" x14ac:dyDescent="0.3">
      <c r="B720" s="108">
        <v>714</v>
      </c>
      <c r="C720" s="104"/>
      <c r="D720" s="105"/>
      <c r="E720" s="105"/>
      <c r="F720" s="105"/>
      <c r="G720" s="105"/>
      <c r="H720" s="194"/>
      <c r="I720" s="195"/>
      <c r="J720" s="195"/>
      <c r="K720" s="97"/>
      <c r="L720" s="98"/>
      <c r="M720" s="98"/>
      <c r="N720" s="98"/>
      <c r="O720" s="98"/>
      <c r="P720" s="100"/>
    </row>
    <row r="721" spans="2:16" x14ac:dyDescent="0.3">
      <c r="B721" s="108">
        <v>715</v>
      </c>
      <c r="C721" s="104"/>
      <c r="D721" s="105"/>
      <c r="E721" s="105"/>
      <c r="F721" s="105"/>
      <c r="G721" s="105"/>
      <c r="H721" s="194"/>
      <c r="I721" s="195"/>
      <c r="J721" s="195"/>
      <c r="K721" s="97"/>
      <c r="L721" s="98"/>
      <c r="M721" s="98"/>
      <c r="N721" s="98"/>
      <c r="O721" s="98"/>
      <c r="P721" s="100"/>
    </row>
    <row r="722" spans="2:16" x14ac:dyDescent="0.3">
      <c r="B722" s="108">
        <v>716</v>
      </c>
      <c r="C722" s="104"/>
      <c r="D722" s="105"/>
      <c r="E722" s="105"/>
      <c r="F722" s="105"/>
      <c r="G722" s="105"/>
      <c r="H722" s="194"/>
      <c r="I722" s="195"/>
      <c r="J722" s="195"/>
      <c r="K722" s="97"/>
      <c r="L722" s="98"/>
      <c r="M722" s="98"/>
      <c r="N722" s="98"/>
      <c r="O722" s="98"/>
      <c r="P722" s="100"/>
    </row>
    <row r="723" spans="2:16" x14ac:dyDescent="0.3">
      <c r="B723" s="108">
        <v>717</v>
      </c>
      <c r="C723" s="104"/>
      <c r="D723" s="105"/>
      <c r="E723" s="105"/>
      <c r="F723" s="105"/>
      <c r="G723" s="105"/>
      <c r="H723" s="194"/>
      <c r="I723" s="195"/>
      <c r="J723" s="195"/>
      <c r="K723" s="97"/>
      <c r="L723" s="98"/>
      <c r="M723" s="98"/>
      <c r="N723" s="98"/>
      <c r="O723" s="98"/>
      <c r="P723" s="100"/>
    </row>
    <row r="724" spans="2:16" x14ac:dyDescent="0.3">
      <c r="B724" s="108">
        <v>718</v>
      </c>
      <c r="C724" s="104"/>
      <c r="D724" s="105"/>
      <c r="E724" s="105"/>
      <c r="F724" s="105"/>
      <c r="G724" s="105"/>
      <c r="H724" s="194"/>
      <c r="I724" s="195"/>
      <c r="J724" s="195"/>
      <c r="K724" s="97"/>
      <c r="L724" s="98"/>
      <c r="M724" s="98"/>
      <c r="N724" s="98"/>
      <c r="O724" s="98"/>
      <c r="P724" s="100"/>
    </row>
    <row r="725" spans="2:16" x14ac:dyDescent="0.3">
      <c r="B725" s="108">
        <v>719</v>
      </c>
      <c r="C725" s="104"/>
      <c r="D725" s="105"/>
      <c r="E725" s="105"/>
      <c r="F725" s="105"/>
      <c r="G725" s="105"/>
      <c r="H725" s="194"/>
      <c r="I725" s="195"/>
      <c r="J725" s="195"/>
      <c r="K725" s="97"/>
      <c r="L725" s="98"/>
      <c r="M725" s="98"/>
      <c r="N725" s="98"/>
      <c r="O725" s="98"/>
      <c r="P725" s="100"/>
    </row>
    <row r="726" spans="2:16" x14ac:dyDescent="0.3">
      <c r="B726" s="108">
        <v>720</v>
      </c>
      <c r="C726" s="104"/>
      <c r="D726" s="105"/>
      <c r="E726" s="105"/>
      <c r="F726" s="105"/>
      <c r="G726" s="105"/>
      <c r="H726" s="194"/>
      <c r="I726" s="195"/>
      <c r="J726" s="195"/>
      <c r="K726" s="97"/>
      <c r="L726" s="98"/>
      <c r="M726" s="98"/>
      <c r="N726" s="98"/>
      <c r="O726" s="98"/>
      <c r="P726" s="100"/>
    </row>
    <row r="727" spans="2:16" x14ac:dyDescent="0.3">
      <c r="B727" s="108">
        <v>721</v>
      </c>
      <c r="C727" s="104"/>
      <c r="D727" s="105"/>
      <c r="E727" s="105"/>
      <c r="F727" s="105"/>
      <c r="G727" s="105"/>
      <c r="H727" s="194"/>
      <c r="I727" s="195"/>
      <c r="J727" s="195"/>
      <c r="K727" s="97"/>
      <c r="L727" s="98"/>
      <c r="M727" s="98"/>
      <c r="N727" s="98"/>
      <c r="O727" s="98"/>
      <c r="P727" s="100"/>
    </row>
    <row r="728" spans="2:16" x14ac:dyDescent="0.3">
      <c r="B728" s="108">
        <v>722</v>
      </c>
      <c r="C728" s="104"/>
      <c r="D728" s="105"/>
      <c r="E728" s="105"/>
      <c r="F728" s="105"/>
      <c r="G728" s="105"/>
      <c r="H728" s="194"/>
      <c r="I728" s="195"/>
      <c r="J728" s="195"/>
      <c r="K728" s="97"/>
      <c r="L728" s="98"/>
      <c r="M728" s="98"/>
      <c r="N728" s="98"/>
      <c r="O728" s="98"/>
      <c r="P728" s="100"/>
    </row>
    <row r="729" spans="2:16" x14ac:dyDescent="0.3">
      <c r="B729" s="108">
        <v>723</v>
      </c>
      <c r="C729" s="104"/>
      <c r="D729" s="105"/>
      <c r="E729" s="105"/>
      <c r="F729" s="105"/>
      <c r="G729" s="105"/>
      <c r="H729" s="194"/>
      <c r="I729" s="195"/>
      <c r="J729" s="195"/>
      <c r="K729" s="97"/>
      <c r="L729" s="98"/>
      <c r="M729" s="98"/>
      <c r="N729" s="98"/>
      <c r="O729" s="98"/>
      <c r="P729" s="100"/>
    </row>
    <row r="730" spans="2:16" x14ac:dyDescent="0.3">
      <c r="B730" s="108">
        <v>724</v>
      </c>
      <c r="C730" s="104"/>
      <c r="D730" s="105"/>
      <c r="E730" s="105"/>
      <c r="F730" s="105"/>
      <c r="G730" s="105"/>
      <c r="H730" s="194"/>
      <c r="I730" s="195"/>
      <c r="J730" s="195"/>
      <c r="K730" s="97"/>
      <c r="L730" s="98"/>
      <c r="M730" s="98"/>
      <c r="N730" s="98"/>
      <c r="O730" s="98"/>
      <c r="P730" s="100"/>
    </row>
    <row r="731" spans="2:16" x14ac:dyDescent="0.3">
      <c r="B731" s="108">
        <v>725</v>
      </c>
      <c r="C731" s="104"/>
      <c r="D731" s="105"/>
      <c r="E731" s="105"/>
      <c r="F731" s="105"/>
      <c r="G731" s="105"/>
      <c r="H731" s="194"/>
      <c r="I731" s="195"/>
      <c r="J731" s="195"/>
      <c r="K731" s="97"/>
      <c r="L731" s="98"/>
      <c r="M731" s="98"/>
      <c r="N731" s="98"/>
      <c r="O731" s="98"/>
      <c r="P731" s="100"/>
    </row>
    <row r="732" spans="2:16" x14ac:dyDescent="0.3">
      <c r="B732" s="108">
        <v>726</v>
      </c>
      <c r="C732" s="104"/>
      <c r="D732" s="105"/>
      <c r="E732" s="105"/>
      <c r="F732" s="105"/>
      <c r="G732" s="105"/>
      <c r="H732" s="194"/>
      <c r="I732" s="195"/>
      <c r="J732" s="195"/>
      <c r="K732" s="97"/>
      <c r="L732" s="98"/>
      <c r="M732" s="98"/>
      <c r="N732" s="98"/>
      <c r="O732" s="98"/>
      <c r="P732" s="100"/>
    </row>
    <row r="733" spans="2:16" x14ac:dyDescent="0.3">
      <c r="B733" s="108">
        <v>727</v>
      </c>
      <c r="C733" s="104"/>
      <c r="D733" s="105"/>
      <c r="E733" s="105"/>
      <c r="F733" s="105"/>
      <c r="G733" s="105"/>
      <c r="H733" s="194"/>
      <c r="I733" s="195"/>
      <c r="J733" s="195"/>
      <c r="K733" s="97"/>
      <c r="L733" s="98"/>
      <c r="M733" s="98"/>
      <c r="N733" s="98"/>
      <c r="O733" s="98"/>
      <c r="P733" s="100"/>
    </row>
    <row r="734" spans="2:16" x14ac:dyDescent="0.3">
      <c r="B734" s="108">
        <v>728</v>
      </c>
      <c r="C734" s="104"/>
      <c r="D734" s="105"/>
      <c r="E734" s="105"/>
      <c r="F734" s="105"/>
      <c r="G734" s="105"/>
      <c r="H734" s="194"/>
      <c r="I734" s="195"/>
      <c r="J734" s="195"/>
      <c r="K734" s="97"/>
      <c r="L734" s="98"/>
      <c r="M734" s="98"/>
      <c r="N734" s="98"/>
      <c r="O734" s="98"/>
      <c r="P734" s="100"/>
    </row>
    <row r="735" spans="2:16" x14ac:dyDescent="0.3">
      <c r="B735" s="108">
        <v>729</v>
      </c>
      <c r="C735" s="104"/>
      <c r="D735" s="105"/>
      <c r="E735" s="105"/>
      <c r="F735" s="105"/>
      <c r="G735" s="105"/>
      <c r="H735" s="194"/>
      <c r="I735" s="195"/>
      <c r="J735" s="195"/>
      <c r="K735" s="97"/>
      <c r="L735" s="98"/>
      <c r="M735" s="98"/>
      <c r="N735" s="98"/>
      <c r="O735" s="98"/>
      <c r="P735" s="100"/>
    </row>
    <row r="736" spans="2:16" x14ac:dyDescent="0.3">
      <c r="B736" s="108">
        <v>730</v>
      </c>
      <c r="C736" s="104"/>
      <c r="D736" s="105"/>
      <c r="E736" s="105"/>
      <c r="F736" s="105"/>
      <c r="G736" s="105"/>
      <c r="H736" s="194"/>
      <c r="I736" s="195"/>
      <c r="J736" s="195"/>
      <c r="K736" s="97"/>
      <c r="L736" s="98"/>
      <c r="M736" s="98"/>
      <c r="N736" s="98"/>
      <c r="O736" s="98"/>
      <c r="P736" s="100"/>
    </row>
    <row r="737" spans="2:16" x14ac:dyDescent="0.3">
      <c r="B737" s="108">
        <v>731</v>
      </c>
      <c r="C737" s="104"/>
      <c r="D737" s="105"/>
      <c r="E737" s="105"/>
      <c r="F737" s="105"/>
      <c r="G737" s="105"/>
      <c r="H737" s="194"/>
      <c r="I737" s="195"/>
      <c r="J737" s="195"/>
      <c r="K737" s="97"/>
      <c r="L737" s="98"/>
      <c r="M737" s="98"/>
      <c r="N737" s="98"/>
      <c r="O737" s="98"/>
      <c r="P737" s="100"/>
    </row>
    <row r="738" spans="2:16" x14ac:dyDescent="0.3">
      <c r="B738" s="108">
        <v>732</v>
      </c>
      <c r="C738" s="104"/>
      <c r="D738" s="105"/>
      <c r="E738" s="105"/>
      <c r="F738" s="105"/>
      <c r="G738" s="105"/>
      <c r="H738" s="194"/>
      <c r="I738" s="195"/>
      <c r="J738" s="195"/>
      <c r="K738" s="97"/>
      <c r="L738" s="98"/>
      <c r="M738" s="98"/>
      <c r="N738" s="98"/>
      <c r="O738" s="98"/>
      <c r="P738" s="100"/>
    </row>
    <row r="739" spans="2:16" x14ac:dyDescent="0.3">
      <c r="B739" s="108">
        <v>733</v>
      </c>
      <c r="C739" s="104"/>
      <c r="D739" s="105"/>
      <c r="E739" s="105"/>
      <c r="F739" s="105"/>
      <c r="G739" s="105"/>
      <c r="H739" s="194"/>
      <c r="I739" s="195"/>
      <c r="J739" s="195"/>
      <c r="K739" s="97"/>
      <c r="L739" s="98"/>
      <c r="M739" s="98"/>
      <c r="N739" s="98"/>
      <c r="O739" s="98"/>
      <c r="P739" s="100"/>
    </row>
    <row r="740" spans="2:16" x14ac:dyDescent="0.3">
      <c r="B740" s="108">
        <v>734</v>
      </c>
      <c r="C740" s="104"/>
      <c r="D740" s="105"/>
      <c r="E740" s="105"/>
      <c r="F740" s="105"/>
      <c r="G740" s="105"/>
      <c r="H740" s="194"/>
      <c r="I740" s="195"/>
      <c r="J740" s="195"/>
      <c r="K740" s="97"/>
      <c r="L740" s="98"/>
      <c r="M740" s="98"/>
      <c r="N740" s="98"/>
      <c r="O740" s="98"/>
      <c r="P740" s="100"/>
    </row>
    <row r="741" spans="2:16" x14ac:dyDescent="0.3">
      <c r="B741" s="108">
        <v>735</v>
      </c>
      <c r="C741" s="104"/>
      <c r="D741" s="105"/>
      <c r="E741" s="105"/>
      <c r="F741" s="105"/>
      <c r="G741" s="105"/>
      <c r="H741" s="194"/>
      <c r="I741" s="195"/>
      <c r="J741" s="195"/>
      <c r="K741" s="97"/>
      <c r="L741" s="98"/>
      <c r="M741" s="98"/>
      <c r="N741" s="98"/>
      <c r="O741" s="98"/>
      <c r="P741" s="100"/>
    </row>
    <row r="742" spans="2:16" x14ac:dyDescent="0.3">
      <c r="B742" s="108">
        <v>736</v>
      </c>
      <c r="C742" s="104"/>
      <c r="D742" s="105"/>
      <c r="E742" s="105"/>
      <c r="F742" s="105"/>
      <c r="G742" s="105"/>
      <c r="H742" s="194"/>
      <c r="I742" s="195"/>
      <c r="J742" s="195"/>
      <c r="K742" s="97"/>
      <c r="L742" s="98"/>
      <c r="M742" s="98"/>
      <c r="N742" s="98"/>
      <c r="O742" s="98"/>
      <c r="P742" s="100"/>
    </row>
    <row r="743" spans="2:16" x14ac:dyDescent="0.3">
      <c r="B743" s="108">
        <v>737</v>
      </c>
      <c r="C743" s="104"/>
      <c r="D743" s="105"/>
      <c r="E743" s="105"/>
      <c r="F743" s="105"/>
      <c r="G743" s="105"/>
      <c r="H743" s="194"/>
      <c r="I743" s="195"/>
      <c r="J743" s="195"/>
      <c r="K743" s="97"/>
      <c r="L743" s="98"/>
      <c r="M743" s="98"/>
      <c r="N743" s="98"/>
      <c r="O743" s="98"/>
      <c r="P743" s="100"/>
    </row>
    <row r="744" spans="2:16" x14ac:dyDescent="0.3">
      <c r="B744" s="108">
        <v>738</v>
      </c>
      <c r="C744" s="104"/>
      <c r="D744" s="105"/>
      <c r="E744" s="105"/>
      <c r="F744" s="105"/>
      <c r="G744" s="105"/>
      <c r="H744" s="194"/>
      <c r="I744" s="195"/>
      <c r="J744" s="195"/>
      <c r="K744" s="97"/>
      <c r="L744" s="98"/>
      <c r="M744" s="98"/>
      <c r="N744" s="98"/>
      <c r="O744" s="98"/>
      <c r="P744" s="100"/>
    </row>
    <row r="745" spans="2:16" x14ac:dyDescent="0.3">
      <c r="B745" s="108">
        <v>739</v>
      </c>
      <c r="C745" s="104"/>
      <c r="D745" s="105"/>
      <c r="E745" s="105"/>
      <c r="F745" s="105"/>
      <c r="G745" s="105"/>
      <c r="H745" s="194"/>
      <c r="I745" s="195"/>
      <c r="J745" s="195"/>
      <c r="K745" s="97"/>
      <c r="L745" s="98"/>
      <c r="M745" s="98"/>
      <c r="N745" s="98"/>
      <c r="O745" s="98"/>
      <c r="P745" s="100"/>
    </row>
    <row r="746" spans="2:16" x14ac:dyDescent="0.3">
      <c r="B746" s="108">
        <v>740</v>
      </c>
      <c r="C746" s="104"/>
      <c r="D746" s="105"/>
      <c r="E746" s="105"/>
      <c r="F746" s="105"/>
      <c r="G746" s="105"/>
      <c r="H746" s="194"/>
      <c r="I746" s="195"/>
      <c r="J746" s="195"/>
      <c r="K746" s="97"/>
      <c r="L746" s="98"/>
      <c r="M746" s="98"/>
      <c r="N746" s="98"/>
      <c r="O746" s="98"/>
      <c r="P746" s="100"/>
    </row>
    <row r="747" spans="2:16" x14ac:dyDescent="0.3">
      <c r="B747" s="108">
        <v>741</v>
      </c>
      <c r="C747" s="104"/>
      <c r="D747" s="105"/>
      <c r="E747" s="105"/>
      <c r="F747" s="105"/>
      <c r="G747" s="105"/>
      <c r="H747" s="194"/>
      <c r="I747" s="195"/>
      <c r="J747" s="195"/>
      <c r="K747" s="97"/>
      <c r="L747" s="98"/>
      <c r="M747" s="98"/>
      <c r="N747" s="98"/>
      <c r="O747" s="98"/>
      <c r="P747" s="100"/>
    </row>
    <row r="748" spans="2:16" x14ac:dyDescent="0.3">
      <c r="B748" s="108">
        <v>742</v>
      </c>
      <c r="C748" s="104"/>
      <c r="D748" s="105"/>
      <c r="E748" s="105"/>
      <c r="F748" s="105"/>
      <c r="G748" s="105"/>
      <c r="H748" s="194"/>
      <c r="I748" s="195"/>
      <c r="J748" s="195"/>
      <c r="K748" s="97"/>
      <c r="L748" s="98"/>
      <c r="M748" s="98"/>
      <c r="N748" s="98"/>
      <c r="O748" s="98"/>
      <c r="P748" s="100"/>
    </row>
    <row r="749" spans="2:16" x14ac:dyDescent="0.3">
      <c r="B749" s="108">
        <v>743</v>
      </c>
      <c r="C749" s="104"/>
      <c r="D749" s="105"/>
      <c r="E749" s="105"/>
      <c r="F749" s="105"/>
      <c r="G749" s="105"/>
      <c r="H749" s="194"/>
      <c r="I749" s="195"/>
      <c r="J749" s="195"/>
      <c r="K749" s="97"/>
      <c r="L749" s="98"/>
      <c r="M749" s="98"/>
      <c r="N749" s="98"/>
      <c r="O749" s="98"/>
      <c r="P749" s="100"/>
    </row>
    <row r="750" spans="2:16" x14ac:dyDescent="0.3">
      <c r="B750" s="108">
        <v>744</v>
      </c>
      <c r="C750" s="104"/>
      <c r="D750" s="105"/>
      <c r="E750" s="105"/>
      <c r="F750" s="105"/>
      <c r="G750" s="105"/>
      <c r="H750" s="194"/>
      <c r="I750" s="195"/>
      <c r="J750" s="195"/>
      <c r="K750" s="97"/>
      <c r="L750" s="98"/>
      <c r="M750" s="98"/>
      <c r="N750" s="98"/>
      <c r="O750" s="98"/>
      <c r="P750" s="100"/>
    </row>
    <row r="751" spans="2:16" x14ac:dyDescent="0.3">
      <c r="B751" s="108">
        <v>745</v>
      </c>
      <c r="C751" s="104"/>
      <c r="D751" s="105"/>
      <c r="E751" s="105"/>
      <c r="F751" s="105"/>
      <c r="G751" s="105"/>
      <c r="H751" s="194"/>
      <c r="I751" s="195"/>
      <c r="J751" s="195"/>
      <c r="K751" s="97"/>
      <c r="L751" s="98"/>
      <c r="M751" s="98"/>
      <c r="N751" s="98"/>
      <c r="O751" s="98"/>
      <c r="P751" s="100"/>
    </row>
    <row r="752" spans="2:16" x14ac:dyDescent="0.3">
      <c r="B752" s="108">
        <v>746</v>
      </c>
      <c r="C752" s="104"/>
      <c r="D752" s="105"/>
      <c r="E752" s="105"/>
      <c r="F752" s="105"/>
      <c r="G752" s="105"/>
      <c r="H752" s="194"/>
      <c r="I752" s="195"/>
      <c r="J752" s="195"/>
      <c r="K752" s="97"/>
      <c r="L752" s="98"/>
      <c r="M752" s="98"/>
      <c r="N752" s="98"/>
      <c r="O752" s="98"/>
      <c r="P752" s="100"/>
    </row>
    <row r="753" spans="2:16" x14ac:dyDescent="0.3">
      <c r="B753" s="108">
        <v>747</v>
      </c>
      <c r="C753" s="104"/>
      <c r="D753" s="105"/>
      <c r="E753" s="105"/>
      <c r="F753" s="105"/>
      <c r="G753" s="105"/>
      <c r="H753" s="194"/>
      <c r="I753" s="195"/>
      <c r="J753" s="195"/>
      <c r="K753" s="97"/>
      <c r="L753" s="98"/>
      <c r="M753" s="98"/>
      <c r="N753" s="98"/>
      <c r="O753" s="98"/>
      <c r="P753" s="100"/>
    </row>
    <row r="754" spans="2:16" x14ac:dyDescent="0.3">
      <c r="B754" s="108">
        <v>748</v>
      </c>
      <c r="C754" s="104"/>
      <c r="D754" s="105"/>
      <c r="E754" s="105"/>
      <c r="F754" s="105"/>
      <c r="G754" s="105"/>
      <c r="H754" s="194"/>
      <c r="I754" s="195"/>
      <c r="J754" s="195"/>
      <c r="K754" s="97"/>
      <c r="L754" s="98"/>
      <c r="M754" s="98"/>
      <c r="N754" s="98"/>
      <c r="O754" s="98"/>
      <c r="P754" s="100"/>
    </row>
    <row r="755" spans="2:16" x14ac:dyDescent="0.3">
      <c r="B755" s="108">
        <v>749</v>
      </c>
      <c r="C755" s="104"/>
      <c r="D755" s="105"/>
      <c r="E755" s="105"/>
      <c r="F755" s="105"/>
      <c r="G755" s="105"/>
      <c r="H755" s="194"/>
      <c r="I755" s="195"/>
      <c r="J755" s="195"/>
      <c r="K755" s="97"/>
      <c r="L755" s="98"/>
      <c r="M755" s="98"/>
      <c r="N755" s="98"/>
      <c r="O755" s="98"/>
      <c r="P755" s="100"/>
    </row>
    <row r="756" spans="2:16" x14ac:dyDescent="0.3">
      <c r="B756" s="108">
        <v>750</v>
      </c>
      <c r="C756" s="104"/>
      <c r="D756" s="105"/>
      <c r="E756" s="105"/>
      <c r="F756" s="105"/>
      <c r="G756" s="105"/>
      <c r="H756" s="194"/>
      <c r="I756" s="195"/>
      <c r="J756" s="195"/>
      <c r="K756" s="97"/>
      <c r="L756" s="98"/>
      <c r="M756" s="98"/>
      <c r="N756" s="98"/>
      <c r="O756" s="98"/>
      <c r="P756" s="100"/>
    </row>
    <row r="757" spans="2:16" x14ac:dyDescent="0.3">
      <c r="B757" s="108">
        <v>751</v>
      </c>
      <c r="C757" s="104"/>
      <c r="D757" s="105"/>
      <c r="E757" s="105"/>
      <c r="F757" s="105"/>
      <c r="G757" s="105"/>
      <c r="H757" s="194"/>
      <c r="I757" s="195"/>
      <c r="J757" s="195"/>
      <c r="K757" s="97"/>
      <c r="L757" s="98"/>
      <c r="M757" s="98"/>
      <c r="N757" s="98"/>
      <c r="O757" s="98"/>
      <c r="P757" s="100"/>
    </row>
    <row r="758" spans="2:16" x14ac:dyDescent="0.3">
      <c r="B758" s="108">
        <v>752</v>
      </c>
      <c r="C758" s="104"/>
      <c r="D758" s="105"/>
      <c r="E758" s="105"/>
      <c r="F758" s="105"/>
      <c r="G758" s="105"/>
      <c r="H758" s="194"/>
      <c r="I758" s="195"/>
      <c r="J758" s="195"/>
      <c r="K758" s="97"/>
      <c r="L758" s="98"/>
      <c r="M758" s="98"/>
      <c r="N758" s="98"/>
      <c r="O758" s="98"/>
      <c r="P758" s="100"/>
    </row>
    <row r="759" spans="2:16" x14ac:dyDescent="0.3">
      <c r="B759" s="108">
        <v>753</v>
      </c>
      <c r="C759" s="104"/>
      <c r="D759" s="105"/>
      <c r="E759" s="105"/>
      <c r="F759" s="105"/>
      <c r="G759" s="105"/>
      <c r="H759" s="194"/>
      <c r="I759" s="195"/>
      <c r="J759" s="195"/>
      <c r="K759" s="97"/>
      <c r="L759" s="98"/>
      <c r="M759" s="98"/>
      <c r="N759" s="98"/>
      <c r="O759" s="98"/>
      <c r="P759" s="100"/>
    </row>
    <row r="760" spans="2:16" x14ac:dyDescent="0.3">
      <c r="B760" s="108">
        <v>754</v>
      </c>
      <c r="C760" s="104"/>
      <c r="D760" s="105"/>
      <c r="E760" s="105"/>
      <c r="F760" s="105"/>
      <c r="G760" s="105"/>
      <c r="H760" s="194"/>
      <c r="I760" s="195"/>
      <c r="J760" s="195"/>
      <c r="K760" s="97"/>
      <c r="L760" s="98"/>
      <c r="M760" s="98"/>
      <c r="N760" s="98"/>
      <c r="O760" s="98"/>
      <c r="P760" s="100"/>
    </row>
    <row r="761" spans="2:16" x14ac:dyDescent="0.3">
      <c r="B761" s="108">
        <v>755</v>
      </c>
      <c r="C761" s="104"/>
      <c r="D761" s="105"/>
      <c r="E761" s="105"/>
      <c r="F761" s="105"/>
      <c r="G761" s="105"/>
      <c r="H761" s="194"/>
      <c r="I761" s="195"/>
      <c r="J761" s="195"/>
      <c r="K761" s="97"/>
      <c r="L761" s="98"/>
      <c r="M761" s="98"/>
      <c r="N761" s="98"/>
      <c r="O761" s="98"/>
      <c r="P761" s="100"/>
    </row>
    <row r="762" spans="2:16" x14ac:dyDescent="0.3">
      <c r="B762" s="108">
        <v>756</v>
      </c>
      <c r="C762" s="104"/>
      <c r="D762" s="105"/>
      <c r="E762" s="105"/>
      <c r="F762" s="105"/>
      <c r="G762" s="105"/>
      <c r="H762" s="194"/>
      <c r="I762" s="195"/>
      <c r="J762" s="195"/>
      <c r="K762" s="97"/>
      <c r="L762" s="98"/>
      <c r="M762" s="98"/>
      <c r="N762" s="98"/>
      <c r="O762" s="98"/>
      <c r="P762" s="100"/>
    </row>
    <row r="763" spans="2:16" x14ac:dyDescent="0.3">
      <c r="B763" s="108">
        <v>757</v>
      </c>
      <c r="C763" s="104"/>
      <c r="D763" s="105"/>
      <c r="E763" s="105"/>
      <c r="F763" s="105"/>
      <c r="G763" s="105"/>
      <c r="H763" s="194"/>
      <c r="I763" s="195"/>
      <c r="J763" s="195"/>
      <c r="K763" s="97"/>
      <c r="L763" s="98"/>
      <c r="M763" s="98"/>
      <c r="N763" s="98"/>
      <c r="O763" s="98"/>
      <c r="P763" s="100"/>
    </row>
    <row r="764" spans="2:16" x14ac:dyDescent="0.3">
      <c r="B764" s="108">
        <v>758</v>
      </c>
      <c r="C764" s="104"/>
      <c r="D764" s="105"/>
      <c r="E764" s="105"/>
      <c r="F764" s="105"/>
      <c r="G764" s="105"/>
      <c r="H764" s="194"/>
      <c r="I764" s="195"/>
      <c r="J764" s="195"/>
      <c r="K764" s="97"/>
      <c r="L764" s="98"/>
      <c r="M764" s="98"/>
      <c r="N764" s="98"/>
      <c r="O764" s="98"/>
      <c r="P764" s="100"/>
    </row>
    <row r="765" spans="2:16" x14ac:dyDescent="0.3">
      <c r="B765" s="108">
        <v>759</v>
      </c>
      <c r="C765" s="104"/>
      <c r="D765" s="105"/>
      <c r="E765" s="105"/>
      <c r="F765" s="105"/>
      <c r="G765" s="105"/>
      <c r="H765" s="194"/>
      <c r="I765" s="195"/>
      <c r="J765" s="195"/>
      <c r="K765" s="97"/>
      <c r="L765" s="98"/>
      <c r="M765" s="98"/>
      <c r="N765" s="98"/>
      <c r="O765" s="98"/>
      <c r="P765" s="100"/>
    </row>
    <row r="766" spans="2:16" x14ac:dyDescent="0.3">
      <c r="B766" s="108">
        <v>760</v>
      </c>
      <c r="C766" s="104"/>
      <c r="D766" s="105"/>
      <c r="E766" s="105"/>
      <c r="F766" s="105"/>
      <c r="G766" s="105"/>
      <c r="H766" s="194"/>
      <c r="I766" s="195"/>
      <c r="J766" s="195"/>
      <c r="K766" s="97"/>
      <c r="L766" s="98"/>
      <c r="M766" s="98"/>
      <c r="N766" s="98"/>
      <c r="O766" s="98"/>
      <c r="P766" s="100"/>
    </row>
    <row r="767" spans="2:16" x14ac:dyDescent="0.3">
      <c r="B767" s="108">
        <v>761</v>
      </c>
      <c r="C767" s="104"/>
      <c r="D767" s="105"/>
      <c r="E767" s="105"/>
      <c r="F767" s="105"/>
      <c r="G767" s="105"/>
      <c r="H767" s="194"/>
      <c r="I767" s="195"/>
      <c r="J767" s="195"/>
      <c r="K767" s="97"/>
      <c r="L767" s="98"/>
      <c r="M767" s="98"/>
      <c r="N767" s="98"/>
      <c r="O767" s="98"/>
      <c r="P767" s="100"/>
    </row>
    <row r="768" spans="2:16" x14ac:dyDescent="0.3">
      <c r="B768" s="108">
        <v>762</v>
      </c>
      <c r="C768" s="104"/>
      <c r="D768" s="105"/>
      <c r="E768" s="105"/>
      <c r="F768" s="105"/>
      <c r="G768" s="105"/>
      <c r="H768" s="194"/>
      <c r="I768" s="195"/>
      <c r="J768" s="195"/>
      <c r="K768" s="97"/>
      <c r="L768" s="98"/>
      <c r="M768" s="98"/>
      <c r="N768" s="98"/>
      <c r="O768" s="98"/>
      <c r="P768" s="100"/>
    </row>
    <row r="769" spans="2:16" x14ac:dyDescent="0.3">
      <c r="B769" s="108">
        <v>763</v>
      </c>
      <c r="C769" s="104"/>
      <c r="D769" s="105"/>
      <c r="E769" s="105"/>
      <c r="F769" s="105"/>
      <c r="G769" s="105"/>
      <c r="H769" s="194"/>
      <c r="I769" s="195"/>
      <c r="J769" s="195"/>
      <c r="K769" s="97"/>
      <c r="L769" s="98"/>
      <c r="M769" s="98"/>
      <c r="N769" s="98"/>
      <c r="O769" s="98"/>
      <c r="P769" s="100"/>
    </row>
    <row r="770" spans="2:16" x14ac:dyDescent="0.3">
      <c r="B770" s="108">
        <v>764</v>
      </c>
      <c r="C770" s="104"/>
      <c r="D770" s="105"/>
      <c r="E770" s="105"/>
      <c r="F770" s="105"/>
      <c r="G770" s="105"/>
      <c r="H770" s="194"/>
      <c r="I770" s="195"/>
      <c r="J770" s="195"/>
      <c r="K770" s="97"/>
      <c r="L770" s="98"/>
      <c r="M770" s="98"/>
      <c r="N770" s="98"/>
      <c r="O770" s="98"/>
      <c r="P770" s="100"/>
    </row>
    <row r="771" spans="2:16" x14ac:dyDescent="0.3">
      <c r="B771" s="108">
        <v>765</v>
      </c>
      <c r="C771" s="104"/>
      <c r="D771" s="105"/>
      <c r="E771" s="105"/>
      <c r="F771" s="105"/>
      <c r="G771" s="105"/>
      <c r="H771" s="194"/>
      <c r="I771" s="195"/>
      <c r="J771" s="195"/>
      <c r="K771" s="97"/>
      <c r="L771" s="98"/>
      <c r="M771" s="98"/>
      <c r="N771" s="98"/>
      <c r="O771" s="98"/>
      <c r="P771" s="100"/>
    </row>
    <row r="772" spans="2:16" x14ac:dyDescent="0.3">
      <c r="B772" s="108">
        <v>766</v>
      </c>
      <c r="C772" s="104"/>
      <c r="D772" s="105"/>
      <c r="E772" s="105"/>
      <c r="F772" s="105"/>
      <c r="G772" s="105"/>
      <c r="H772" s="194"/>
      <c r="I772" s="195"/>
      <c r="J772" s="195"/>
      <c r="K772" s="97"/>
      <c r="L772" s="98"/>
      <c r="M772" s="98"/>
      <c r="N772" s="98"/>
      <c r="O772" s="98"/>
      <c r="P772" s="100"/>
    </row>
    <row r="773" spans="2:16" x14ac:dyDescent="0.3">
      <c r="B773" s="108">
        <v>767</v>
      </c>
      <c r="C773" s="104"/>
      <c r="D773" s="105"/>
      <c r="E773" s="105"/>
      <c r="F773" s="105"/>
      <c r="G773" s="105"/>
      <c r="H773" s="194"/>
      <c r="I773" s="195"/>
      <c r="J773" s="195"/>
      <c r="K773" s="97"/>
      <c r="L773" s="98"/>
      <c r="M773" s="98"/>
      <c r="N773" s="98"/>
      <c r="O773" s="98"/>
      <c r="P773" s="100"/>
    </row>
    <row r="774" spans="2:16" x14ac:dyDescent="0.3">
      <c r="B774" s="108">
        <v>768</v>
      </c>
      <c r="C774" s="104"/>
      <c r="D774" s="105"/>
      <c r="E774" s="105"/>
      <c r="F774" s="105"/>
      <c r="G774" s="105"/>
      <c r="H774" s="194"/>
      <c r="I774" s="195"/>
      <c r="J774" s="195"/>
      <c r="K774" s="97"/>
      <c r="L774" s="98"/>
      <c r="M774" s="98"/>
      <c r="N774" s="98"/>
      <c r="O774" s="98"/>
      <c r="P774" s="100"/>
    </row>
    <row r="775" spans="2:16" x14ac:dyDescent="0.3">
      <c r="B775" s="108">
        <v>769</v>
      </c>
      <c r="C775" s="104"/>
      <c r="D775" s="105"/>
      <c r="E775" s="105"/>
      <c r="F775" s="105"/>
      <c r="G775" s="105"/>
      <c r="H775" s="194"/>
      <c r="I775" s="195"/>
      <c r="J775" s="195"/>
      <c r="K775" s="97"/>
      <c r="L775" s="98"/>
      <c r="M775" s="98"/>
      <c r="N775" s="98"/>
      <c r="O775" s="98"/>
      <c r="P775" s="100"/>
    </row>
    <row r="776" spans="2:16" x14ac:dyDescent="0.3">
      <c r="B776" s="108">
        <v>770</v>
      </c>
      <c r="C776" s="104"/>
      <c r="D776" s="105"/>
      <c r="E776" s="105"/>
      <c r="F776" s="105"/>
      <c r="G776" s="105"/>
      <c r="H776" s="194"/>
      <c r="I776" s="195"/>
      <c r="J776" s="195"/>
      <c r="K776" s="97"/>
      <c r="L776" s="98"/>
      <c r="M776" s="98"/>
      <c r="N776" s="98"/>
      <c r="O776" s="98"/>
      <c r="P776" s="100"/>
    </row>
    <row r="777" spans="2:16" x14ac:dyDescent="0.3">
      <c r="B777" s="108">
        <v>771</v>
      </c>
      <c r="C777" s="104"/>
      <c r="D777" s="105"/>
      <c r="E777" s="105"/>
      <c r="F777" s="105"/>
      <c r="G777" s="105"/>
      <c r="H777" s="194"/>
      <c r="I777" s="195"/>
      <c r="J777" s="195"/>
      <c r="K777" s="97"/>
      <c r="L777" s="98"/>
      <c r="M777" s="98"/>
      <c r="N777" s="98"/>
      <c r="O777" s="98"/>
      <c r="P777" s="100"/>
    </row>
    <row r="778" spans="2:16" x14ac:dyDescent="0.3">
      <c r="B778" s="108">
        <v>772</v>
      </c>
      <c r="C778" s="104"/>
      <c r="D778" s="105"/>
      <c r="E778" s="105"/>
      <c r="F778" s="105"/>
      <c r="G778" s="105"/>
      <c r="H778" s="194"/>
      <c r="I778" s="195"/>
      <c r="J778" s="195"/>
      <c r="K778" s="97"/>
      <c r="L778" s="98"/>
      <c r="M778" s="98"/>
      <c r="N778" s="98"/>
      <c r="O778" s="98"/>
      <c r="P778" s="100"/>
    </row>
    <row r="779" spans="2:16" x14ac:dyDescent="0.3">
      <c r="B779" s="108">
        <v>773</v>
      </c>
      <c r="C779" s="104"/>
      <c r="D779" s="105"/>
      <c r="E779" s="105"/>
      <c r="F779" s="105"/>
      <c r="G779" s="105"/>
      <c r="H779" s="194"/>
      <c r="I779" s="195"/>
      <c r="J779" s="195"/>
      <c r="K779" s="97"/>
      <c r="L779" s="98"/>
      <c r="M779" s="98"/>
      <c r="N779" s="98"/>
      <c r="O779" s="98"/>
      <c r="P779" s="100"/>
    </row>
    <row r="780" spans="2:16" x14ac:dyDescent="0.3">
      <c r="B780" s="108">
        <v>774</v>
      </c>
      <c r="C780" s="104"/>
      <c r="D780" s="105"/>
      <c r="E780" s="105"/>
      <c r="F780" s="105"/>
      <c r="G780" s="105"/>
      <c r="H780" s="194"/>
      <c r="I780" s="195"/>
      <c r="J780" s="195"/>
      <c r="K780" s="97"/>
      <c r="L780" s="98"/>
      <c r="M780" s="98"/>
      <c r="N780" s="98"/>
      <c r="O780" s="98"/>
      <c r="P780" s="100"/>
    </row>
    <row r="781" spans="2:16" x14ac:dyDescent="0.3">
      <c r="B781" s="108">
        <v>775</v>
      </c>
      <c r="C781" s="104"/>
      <c r="D781" s="105"/>
      <c r="E781" s="105"/>
      <c r="F781" s="105"/>
      <c r="G781" s="105"/>
      <c r="H781" s="194"/>
      <c r="I781" s="195"/>
      <c r="J781" s="195"/>
      <c r="K781" s="97"/>
      <c r="L781" s="98"/>
      <c r="M781" s="98"/>
      <c r="N781" s="98"/>
      <c r="O781" s="98"/>
      <c r="P781" s="100"/>
    </row>
    <row r="782" spans="2:16" x14ac:dyDescent="0.3">
      <c r="B782" s="108">
        <v>776</v>
      </c>
      <c r="C782" s="104"/>
      <c r="D782" s="105"/>
      <c r="E782" s="105"/>
      <c r="F782" s="105"/>
      <c r="G782" s="105"/>
      <c r="H782" s="194"/>
      <c r="I782" s="195"/>
      <c r="J782" s="195"/>
      <c r="K782" s="97"/>
      <c r="L782" s="98"/>
      <c r="M782" s="98"/>
      <c r="N782" s="98"/>
      <c r="O782" s="98"/>
      <c r="P782" s="100"/>
    </row>
    <row r="783" spans="2:16" x14ac:dyDescent="0.3">
      <c r="B783" s="108">
        <v>777</v>
      </c>
      <c r="C783" s="104"/>
      <c r="D783" s="105"/>
      <c r="E783" s="105"/>
      <c r="F783" s="105"/>
      <c r="G783" s="105"/>
      <c r="H783" s="194"/>
      <c r="I783" s="195"/>
      <c r="J783" s="195"/>
      <c r="K783" s="97"/>
      <c r="L783" s="98"/>
      <c r="M783" s="98"/>
      <c r="N783" s="98"/>
      <c r="O783" s="98"/>
      <c r="P783" s="100"/>
    </row>
    <row r="784" spans="2:16" x14ac:dyDescent="0.3">
      <c r="B784" s="108">
        <v>778</v>
      </c>
      <c r="C784" s="104"/>
      <c r="D784" s="105"/>
      <c r="E784" s="105"/>
      <c r="F784" s="105"/>
      <c r="G784" s="105"/>
      <c r="H784" s="194"/>
      <c r="I784" s="195"/>
      <c r="J784" s="195"/>
      <c r="K784" s="97"/>
      <c r="L784" s="98"/>
      <c r="M784" s="98"/>
      <c r="N784" s="98"/>
      <c r="O784" s="98"/>
      <c r="P784" s="100"/>
    </row>
    <row r="785" spans="2:16" x14ac:dyDescent="0.3">
      <c r="B785" s="108">
        <v>779</v>
      </c>
      <c r="C785" s="104"/>
      <c r="D785" s="105"/>
      <c r="E785" s="105"/>
      <c r="F785" s="105"/>
      <c r="G785" s="105"/>
      <c r="H785" s="194"/>
      <c r="I785" s="195"/>
      <c r="J785" s="195"/>
      <c r="K785" s="97"/>
      <c r="L785" s="98"/>
      <c r="M785" s="98"/>
      <c r="N785" s="98"/>
      <c r="O785" s="98"/>
      <c r="P785" s="100"/>
    </row>
    <row r="786" spans="2:16" x14ac:dyDescent="0.3">
      <c r="B786" s="108">
        <v>780</v>
      </c>
      <c r="C786" s="104"/>
      <c r="D786" s="105"/>
      <c r="E786" s="105"/>
      <c r="F786" s="105"/>
      <c r="G786" s="105"/>
      <c r="H786" s="194"/>
      <c r="I786" s="195"/>
      <c r="J786" s="195"/>
      <c r="K786" s="97"/>
      <c r="L786" s="98"/>
      <c r="M786" s="98"/>
      <c r="N786" s="98"/>
      <c r="O786" s="98"/>
      <c r="P786" s="100"/>
    </row>
    <row r="787" spans="2:16" x14ac:dyDescent="0.3">
      <c r="B787" s="108">
        <v>781</v>
      </c>
      <c r="C787" s="104"/>
      <c r="D787" s="105"/>
      <c r="E787" s="105"/>
      <c r="F787" s="105"/>
      <c r="G787" s="105"/>
      <c r="H787" s="194"/>
      <c r="I787" s="195"/>
      <c r="J787" s="195"/>
      <c r="K787" s="97"/>
      <c r="L787" s="98"/>
      <c r="M787" s="98"/>
      <c r="N787" s="98"/>
      <c r="O787" s="98"/>
      <c r="P787" s="100"/>
    </row>
    <row r="788" spans="2:16" x14ac:dyDescent="0.3">
      <c r="B788" s="108">
        <v>782</v>
      </c>
      <c r="C788" s="104"/>
      <c r="D788" s="105"/>
      <c r="E788" s="105"/>
      <c r="F788" s="105"/>
      <c r="G788" s="105"/>
      <c r="H788" s="194"/>
      <c r="I788" s="195"/>
      <c r="J788" s="195"/>
      <c r="K788" s="97"/>
      <c r="L788" s="98"/>
      <c r="M788" s="98"/>
      <c r="N788" s="98"/>
      <c r="O788" s="98"/>
      <c r="P788" s="100"/>
    </row>
    <row r="789" spans="2:16" x14ac:dyDescent="0.3">
      <c r="B789" s="108">
        <v>783</v>
      </c>
      <c r="C789" s="104"/>
      <c r="D789" s="105"/>
      <c r="E789" s="105"/>
      <c r="F789" s="105"/>
      <c r="G789" s="105"/>
      <c r="H789" s="194"/>
      <c r="I789" s="195"/>
      <c r="J789" s="195"/>
      <c r="K789" s="97"/>
      <c r="L789" s="98"/>
      <c r="M789" s="98"/>
      <c r="N789" s="98"/>
      <c r="O789" s="98"/>
      <c r="P789" s="100"/>
    </row>
    <row r="790" spans="2:16" x14ac:dyDescent="0.3">
      <c r="B790" s="108">
        <v>784</v>
      </c>
      <c r="C790" s="104"/>
      <c r="D790" s="105"/>
      <c r="E790" s="105"/>
      <c r="F790" s="105"/>
      <c r="G790" s="105"/>
      <c r="H790" s="194"/>
      <c r="I790" s="195"/>
      <c r="J790" s="195"/>
      <c r="K790" s="97"/>
      <c r="L790" s="98"/>
      <c r="M790" s="98"/>
      <c r="N790" s="98"/>
      <c r="O790" s="98"/>
      <c r="P790" s="100"/>
    </row>
    <row r="791" spans="2:16" x14ac:dyDescent="0.3">
      <c r="B791" s="108">
        <v>785</v>
      </c>
      <c r="C791" s="104"/>
      <c r="D791" s="105"/>
      <c r="E791" s="105"/>
      <c r="F791" s="105"/>
      <c r="G791" s="105"/>
      <c r="H791" s="194"/>
      <c r="I791" s="195"/>
      <c r="J791" s="195"/>
      <c r="K791" s="97"/>
      <c r="L791" s="98"/>
      <c r="M791" s="98"/>
      <c r="N791" s="98"/>
      <c r="O791" s="98"/>
      <c r="P791" s="100"/>
    </row>
    <row r="792" spans="2:16" x14ac:dyDescent="0.3">
      <c r="B792" s="108">
        <v>786</v>
      </c>
      <c r="C792" s="104"/>
      <c r="D792" s="105"/>
      <c r="E792" s="105"/>
      <c r="F792" s="105"/>
      <c r="G792" s="105"/>
      <c r="H792" s="194"/>
      <c r="I792" s="195"/>
      <c r="J792" s="195"/>
      <c r="K792" s="97"/>
      <c r="L792" s="98"/>
      <c r="M792" s="98"/>
      <c r="N792" s="98"/>
      <c r="O792" s="98"/>
      <c r="P792" s="100"/>
    </row>
    <row r="793" spans="2:16" x14ac:dyDescent="0.3">
      <c r="B793" s="108">
        <v>787</v>
      </c>
      <c r="C793" s="104"/>
      <c r="D793" s="105"/>
      <c r="E793" s="105"/>
      <c r="F793" s="105"/>
      <c r="G793" s="105"/>
      <c r="H793" s="194"/>
      <c r="I793" s="195"/>
      <c r="J793" s="195"/>
      <c r="K793" s="97"/>
      <c r="L793" s="98"/>
      <c r="M793" s="98"/>
      <c r="N793" s="98"/>
      <c r="O793" s="98"/>
      <c r="P793" s="100"/>
    </row>
    <row r="794" spans="2:16" x14ac:dyDescent="0.3">
      <c r="B794" s="108">
        <v>788</v>
      </c>
      <c r="C794" s="104"/>
      <c r="D794" s="105"/>
      <c r="E794" s="105"/>
      <c r="F794" s="105"/>
      <c r="G794" s="105"/>
      <c r="H794" s="194"/>
      <c r="I794" s="195"/>
      <c r="J794" s="195"/>
      <c r="K794" s="97"/>
      <c r="L794" s="98"/>
      <c r="M794" s="98"/>
      <c r="N794" s="98"/>
      <c r="O794" s="98"/>
      <c r="P794" s="100"/>
    </row>
    <row r="795" spans="2:16" x14ac:dyDescent="0.3">
      <c r="B795" s="108">
        <v>789</v>
      </c>
      <c r="C795" s="104"/>
      <c r="D795" s="105"/>
      <c r="E795" s="105"/>
      <c r="F795" s="105"/>
      <c r="G795" s="105"/>
      <c r="H795" s="194"/>
      <c r="I795" s="195"/>
      <c r="J795" s="195"/>
      <c r="K795" s="97"/>
      <c r="L795" s="98"/>
      <c r="M795" s="98"/>
      <c r="N795" s="98"/>
      <c r="O795" s="98"/>
      <c r="P795" s="100"/>
    </row>
    <row r="796" spans="2:16" x14ac:dyDescent="0.3">
      <c r="B796" s="108">
        <v>790</v>
      </c>
      <c r="C796" s="104"/>
      <c r="D796" s="105"/>
      <c r="E796" s="105"/>
      <c r="F796" s="105"/>
      <c r="G796" s="105"/>
      <c r="H796" s="194"/>
      <c r="I796" s="195"/>
      <c r="J796" s="195"/>
      <c r="K796" s="97"/>
      <c r="L796" s="98"/>
      <c r="M796" s="98"/>
      <c r="N796" s="98"/>
      <c r="O796" s="98"/>
      <c r="P796" s="100"/>
    </row>
    <row r="797" spans="2:16" x14ac:dyDescent="0.3">
      <c r="B797" s="108">
        <v>791</v>
      </c>
      <c r="C797" s="104"/>
      <c r="D797" s="105"/>
      <c r="E797" s="105"/>
      <c r="F797" s="105"/>
      <c r="G797" s="105"/>
      <c r="H797" s="194"/>
      <c r="I797" s="195"/>
      <c r="J797" s="195"/>
      <c r="K797" s="97"/>
      <c r="L797" s="98"/>
      <c r="M797" s="98"/>
      <c r="N797" s="98"/>
      <c r="O797" s="98"/>
      <c r="P797" s="100"/>
    </row>
    <row r="798" spans="2:16" x14ac:dyDescent="0.3">
      <c r="B798" s="108">
        <v>792</v>
      </c>
      <c r="C798" s="104"/>
      <c r="D798" s="105"/>
      <c r="E798" s="105"/>
      <c r="F798" s="105"/>
      <c r="G798" s="105"/>
      <c r="H798" s="194"/>
      <c r="I798" s="195"/>
      <c r="J798" s="195"/>
      <c r="K798" s="97"/>
      <c r="L798" s="98"/>
      <c r="M798" s="98"/>
      <c r="N798" s="98"/>
      <c r="O798" s="98"/>
      <c r="P798" s="100"/>
    </row>
    <row r="799" spans="2:16" x14ac:dyDescent="0.3">
      <c r="B799" s="108">
        <v>793</v>
      </c>
      <c r="C799" s="104"/>
      <c r="D799" s="105"/>
      <c r="E799" s="105"/>
      <c r="F799" s="105"/>
      <c r="G799" s="105"/>
      <c r="H799" s="194"/>
      <c r="I799" s="195"/>
      <c r="J799" s="195"/>
      <c r="K799" s="97"/>
      <c r="L799" s="98"/>
      <c r="M799" s="98"/>
      <c r="N799" s="98"/>
      <c r="O799" s="98"/>
      <c r="P799" s="100"/>
    </row>
    <row r="800" spans="2:16" x14ac:dyDescent="0.3">
      <c r="B800" s="108">
        <v>794</v>
      </c>
      <c r="C800" s="104"/>
      <c r="D800" s="105"/>
      <c r="E800" s="105"/>
      <c r="F800" s="105"/>
      <c r="G800" s="105"/>
      <c r="H800" s="194"/>
      <c r="I800" s="195"/>
      <c r="J800" s="195"/>
      <c r="K800" s="97"/>
      <c r="L800" s="98"/>
      <c r="M800" s="98"/>
      <c r="N800" s="98"/>
      <c r="O800" s="98"/>
      <c r="P800" s="100"/>
    </row>
    <row r="801" spans="2:16" x14ac:dyDescent="0.3">
      <c r="B801" s="108">
        <v>795</v>
      </c>
      <c r="C801" s="104"/>
      <c r="D801" s="105"/>
      <c r="E801" s="105"/>
      <c r="F801" s="105"/>
      <c r="G801" s="105"/>
      <c r="H801" s="194"/>
      <c r="I801" s="195"/>
      <c r="J801" s="195"/>
      <c r="K801" s="97"/>
      <c r="L801" s="98"/>
      <c r="M801" s="98"/>
      <c r="N801" s="98"/>
      <c r="O801" s="98"/>
      <c r="P801" s="100"/>
    </row>
    <row r="802" spans="2:16" x14ac:dyDescent="0.3">
      <c r="B802" s="108">
        <v>796</v>
      </c>
      <c r="C802" s="104"/>
      <c r="D802" s="105"/>
      <c r="E802" s="105"/>
      <c r="F802" s="105"/>
      <c r="G802" s="105"/>
      <c r="H802" s="194"/>
      <c r="I802" s="195"/>
      <c r="J802" s="195"/>
      <c r="K802" s="97"/>
      <c r="L802" s="98"/>
      <c r="M802" s="98"/>
      <c r="N802" s="98"/>
      <c r="O802" s="98"/>
      <c r="P802" s="100"/>
    </row>
    <row r="803" spans="2:16" x14ac:dyDescent="0.3">
      <c r="B803" s="108">
        <v>797</v>
      </c>
      <c r="C803" s="104"/>
      <c r="D803" s="105"/>
      <c r="E803" s="105"/>
      <c r="F803" s="105"/>
      <c r="G803" s="105"/>
      <c r="H803" s="194"/>
      <c r="I803" s="195"/>
      <c r="J803" s="195"/>
      <c r="K803" s="97"/>
      <c r="L803" s="98"/>
      <c r="M803" s="98"/>
      <c r="N803" s="98"/>
      <c r="O803" s="98"/>
      <c r="P803" s="100"/>
    </row>
    <row r="804" spans="2:16" x14ac:dyDescent="0.3">
      <c r="B804" s="108">
        <v>798</v>
      </c>
      <c r="C804" s="104"/>
      <c r="D804" s="105"/>
      <c r="E804" s="105"/>
      <c r="F804" s="105"/>
      <c r="G804" s="105"/>
      <c r="H804" s="194"/>
      <c r="I804" s="195"/>
      <c r="J804" s="195"/>
      <c r="K804" s="97"/>
      <c r="L804" s="98"/>
      <c r="M804" s="98"/>
      <c r="N804" s="98"/>
      <c r="O804" s="98"/>
      <c r="P804" s="100"/>
    </row>
    <row r="805" spans="2:16" x14ac:dyDescent="0.3">
      <c r="B805" s="108">
        <v>799</v>
      </c>
      <c r="C805" s="104"/>
      <c r="D805" s="105"/>
      <c r="E805" s="105"/>
      <c r="F805" s="105"/>
      <c r="G805" s="105"/>
      <c r="H805" s="194"/>
      <c r="I805" s="195"/>
      <c r="J805" s="195"/>
      <c r="K805" s="97"/>
      <c r="L805" s="98"/>
      <c r="M805" s="98"/>
      <c r="N805" s="98"/>
      <c r="O805" s="98"/>
      <c r="P805" s="100"/>
    </row>
    <row r="806" spans="2:16" x14ac:dyDescent="0.3">
      <c r="B806" s="108">
        <v>800</v>
      </c>
      <c r="C806" s="104"/>
      <c r="D806" s="105"/>
      <c r="E806" s="105"/>
      <c r="F806" s="105"/>
      <c r="G806" s="105"/>
      <c r="H806" s="194"/>
      <c r="I806" s="195"/>
      <c r="J806" s="195"/>
      <c r="K806" s="97"/>
      <c r="L806" s="98"/>
      <c r="M806" s="98"/>
      <c r="N806" s="98"/>
      <c r="O806" s="98"/>
      <c r="P806" s="100"/>
    </row>
    <row r="807" spans="2:16" x14ac:dyDescent="0.3">
      <c r="B807" s="108">
        <v>801</v>
      </c>
      <c r="C807" s="104"/>
      <c r="D807" s="105"/>
      <c r="E807" s="105"/>
      <c r="F807" s="105"/>
      <c r="G807" s="105"/>
      <c r="H807" s="194"/>
      <c r="I807" s="195"/>
      <c r="J807" s="195"/>
      <c r="K807" s="97"/>
      <c r="L807" s="98"/>
      <c r="M807" s="98"/>
      <c r="N807" s="98"/>
      <c r="O807" s="98"/>
      <c r="P807" s="100"/>
    </row>
    <row r="808" spans="2:16" x14ac:dyDescent="0.3">
      <c r="B808" s="108">
        <v>802</v>
      </c>
      <c r="C808" s="104"/>
      <c r="D808" s="105"/>
      <c r="E808" s="105"/>
      <c r="F808" s="105"/>
      <c r="G808" s="105"/>
      <c r="H808" s="194"/>
      <c r="I808" s="195"/>
      <c r="J808" s="195"/>
      <c r="K808" s="97"/>
      <c r="L808" s="98"/>
      <c r="M808" s="98"/>
      <c r="N808" s="98"/>
      <c r="O808" s="98"/>
      <c r="P808" s="100"/>
    </row>
    <row r="809" spans="2:16" x14ac:dyDescent="0.3">
      <c r="B809" s="108">
        <v>803</v>
      </c>
      <c r="C809" s="104"/>
      <c r="D809" s="105"/>
      <c r="E809" s="105"/>
      <c r="F809" s="105"/>
      <c r="G809" s="105"/>
      <c r="H809" s="194"/>
      <c r="I809" s="195"/>
      <c r="J809" s="195"/>
      <c r="K809" s="97"/>
      <c r="L809" s="98"/>
      <c r="M809" s="98"/>
      <c r="N809" s="98"/>
      <c r="O809" s="98"/>
      <c r="P809" s="100"/>
    </row>
    <row r="810" spans="2:16" x14ac:dyDescent="0.3">
      <c r="B810" s="108">
        <v>804</v>
      </c>
      <c r="C810" s="104"/>
      <c r="D810" s="105"/>
      <c r="E810" s="105"/>
      <c r="F810" s="105"/>
      <c r="G810" s="105"/>
      <c r="H810" s="194"/>
      <c r="I810" s="195"/>
      <c r="J810" s="195"/>
      <c r="K810" s="97"/>
      <c r="L810" s="98"/>
      <c r="M810" s="98"/>
      <c r="N810" s="98"/>
      <c r="O810" s="98"/>
      <c r="P810" s="100"/>
    </row>
    <row r="811" spans="2:16" x14ac:dyDescent="0.3">
      <c r="B811" s="108">
        <v>805</v>
      </c>
      <c r="C811" s="104"/>
      <c r="D811" s="105"/>
      <c r="E811" s="105"/>
      <c r="F811" s="105"/>
      <c r="G811" s="105"/>
      <c r="H811" s="194"/>
      <c r="I811" s="195"/>
      <c r="J811" s="195"/>
      <c r="K811" s="97"/>
      <c r="L811" s="98"/>
      <c r="M811" s="98"/>
      <c r="N811" s="98"/>
      <c r="O811" s="98"/>
      <c r="P811" s="100"/>
    </row>
    <row r="812" spans="2:16" x14ac:dyDescent="0.3">
      <c r="B812" s="108">
        <v>806</v>
      </c>
      <c r="C812" s="104"/>
      <c r="D812" s="105"/>
      <c r="E812" s="105"/>
      <c r="F812" s="105"/>
      <c r="G812" s="105"/>
      <c r="H812" s="194"/>
      <c r="I812" s="195"/>
      <c r="J812" s="195"/>
      <c r="K812" s="97"/>
      <c r="L812" s="98"/>
      <c r="M812" s="98"/>
      <c r="N812" s="98"/>
      <c r="O812" s="98"/>
      <c r="P812" s="100"/>
    </row>
    <row r="813" spans="2:16" x14ac:dyDescent="0.3">
      <c r="B813" s="108">
        <v>807</v>
      </c>
      <c r="C813" s="104"/>
      <c r="D813" s="105"/>
      <c r="E813" s="105"/>
      <c r="F813" s="105"/>
      <c r="G813" s="105"/>
      <c r="H813" s="194"/>
      <c r="I813" s="195"/>
      <c r="J813" s="195"/>
      <c r="K813" s="97"/>
      <c r="L813" s="98"/>
      <c r="M813" s="98"/>
      <c r="N813" s="98"/>
      <c r="O813" s="98"/>
      <c r="P813" s="100"/>
    </row>
    <row r="814" spans="2:16" x14ac:dyDescent="0.3">
      <c r="B814" s="108">
        <v>808</v>
      </c>
      <c r="C814" s="104"/>
      <c r="D814" s="105"/>
      <c r="E814" s="105"/>
      <c r="F814" s="105"/>
      <c r="G814" s="105"/>
      <c r="H814" s="194"/>
      <c r="I814" s="195"/>
      <c r="J814" s="195"/>
      <c r="K814" s="97"/>
      <c r="L814" s="98"/>
      <c r="M814" s="98"/>
      <c r="N814" s="98"/>
      <c r="O814" s="98"/>
      <c r="P814" s="100"/>
    </row>
    <row r="815" spans="2:16" x14ac:dyDescent="0.3">
      <c r="B815" s="108">
        <v>809</v>
      </c>
      <c r="C815" s="104"/>
      <c r="D815" s="105"/>
      <c r="E815" s="105"/>
      <c r="F815" s="105"/>
      <c r="G815" s="105"/>
      <c r="H815" s="194"/>
      <c r="I815" s="195"/>
      <c r="J815" s="195"/>
      <c r="K815" s="97"/>
      <c r="L815" s="98"/>
      <c r="M815" s="98"/>
      <c r="N815" s="98"/>
      <c r="O815" s="98"/>
      <c r="P815" s="100"/>
    </row>
    <row r="816" spans="2:16" x14ac:dyDescent="0.3">
      <c r="B816" s="108">
        <v>810</v>
      </c>
      <c r="C816" s="104"/>
      <c r="D816" s="105"/>
      <c r="E816" s="105"/>
      <c r="F816" s="105"/>
      <c r="G816" s="105"/>
      <c r="H816" s="194"/>
      <c r="I816" s="195"/>
      <c r="J816" s="195"/>
      <c r="K816" s="97"/>
      <c r="L816" s="98"/>
      <c r="M816" s="98"/>
      <c r="N816" s="98"/>
      <c r="O816" s="98"/>
      <c r="P816" s="100"/>
    </row>
    <row r="817" spans="2:16" x14ac:dyDescent="0.3">
      <c r="B817" s="108">
        <v>811</v>
      </c>
      <c r="C817" s="104"/>
      <c r="D817" s="105"/>
      <c r="E817" s="105"/>
      <c r="F817" s="105"/>
      <c r="G817" s="105"/>
      <c r="H817" s="194"/>
      <c r="I817" s="195"/>
      <c r="J817" s="195"/>
      <c r="K817" s="97"/>
      <c r="L817" s="98"/>
      <c r="M817" s="98"/>
      <c r="N817" s="98"/>
      <c r="O817" s="98"/>
      <c r="P817" s="100"/>
    </row>
    <row r="818" spans="2:16" x14ac:dyDescent="0.3">
      <c r="B818" s="108">
        <v>812</v>
      </c>
      <c r="C818" s="104"/>
      <c r="D818" s="105"/>
      <c r="E818" s="105"/>
      <c r="F818" s="105"/>
      <c r="G818" s="105"/>
      <c r="H818" s="194"/>
      <c r="I818" s="195"/>
      <c r="J818" s="195"/>
      <c r="K818" s="97"/>
      <c r="L818" s="98"/>
      <c r="M818" s="98"/>
      <c r="N818" s="98"/>
      <c r="O818" s="98"/>
      <c r="P818" s="100"/>
    </row>
    <row r="819" spans="2:16" x14ac:dyDescent="0.3">
      <c r="B819" s="108">
        <v>813</v>
      </c>
      <c r="C819" s="104"/>
      <c r="D819" s="105"/>
      <c r="E819" s="105"/>
      <c r="F819" s="105"/>
      <c r="G819" s="105"/>
      <c r="H819" s="194"/>
      <c r="I819" s="195"/>
      <c r="J819" s="195"/>
      <c r="K819" s="97"/>
      <c r="L819" s="98"/>
      <c r="M819" s="98"/>
      <c r="N819" s="98"/>
      <c r="O819" s="98"/>
      <c r="P819" s="100"/>
    </row>
    <row r="820" spans="2:16" x14ac:dyDescent="0.3">
      <c r="B820" s="108">
        <v>814</v>
      </c>
      <c r="C820" s="104"/>
      <c r="D820" s="105"/>
      <c r="E820" s="105"/>
      <c r="F820" s="105"/>
      <c r="G820" s="105"/>
      <c r="H820" s="194"/>
      <c r="I820" s="195"/>
      <c r="J820" s="195"/>
      <c r="K820" s="97"/>
      <c r="L820" s="98"/>
      <c r="M820" s="98"/>
      <c r="N820" s="98"/>
      <c r="O820" s="98"/>
      <c r="P820" s="100"/>
    </row>
    <row r="821" spans="2:16" x14ac:dyDescent="0.3">
      <c r="B821" s="108">
        <v>815</v>
      </c>
      <c r="C821" s="104"/>
      <c r="D821" s="105"/>
      <c r="E821" s="105"/>
      <c r="F821" s="105"/>
      <c r="G821" s="105"/>
      <c r="H821" s="194"/>
      <c r="I821" s="195"/>
      <c r="J821" s="195"/>
      <c r="K821" s="97"/>
      <c r="L821" s="98"/>
      <c r="M821" s="98"/>
      <c r="N821" s="98"/>
      <c r="O821" s="98"/>
      <c r="P821" s="100"/>
    </row>
    <row r="822" spans="2:16" x14ac:dyDescent="0.3">
      <c r="B822" s="108">
        <v>816</v>
      </c>
      <c r="C822" s="104"/>
      <c r="D822" s="105"/>
      <c r="E822" s="105"/>
      <c r="F822" s="105"/>
      <c r="G822" s="105"/>
      <c r="H822" s="194"/>
      <c r="I822" s="195"/>
      <c r="J822" s="195"/>
      <c r="K822" s="97"/>
      <c r="L822" s="98"/>
      <c r="M822" s="98"/>
      <c r="N822" s="98"/>
      <c r="O822" s="98"/>
      <c r="P822" s="100"/>
    </row>
    <row r="823" spans="2:16" x14ac:dyDescent="0.3">
      <c r="B823" s="108">
        <v>817</v>
      </c>
      <c r="C823" s="104"/>
      <c r="D823" s="105"/>
      <c r="E823" s="105"/>
      <c r="F823" s="105"/>
      <c r="G823" s="105"/>
      <c r="H823" s="194"/>
      <c r="I823" s="195"/>
      <c r="J823" s="195"/>
      <c r="K823" s="97"/>
      <c r="L823" s="98"/>
      <c r="M823" s="98"/>
      <c r="N823" s="98"/>
      <c r="O823" s="98"/>
      <c r="P823" s="100"/>
    </row>
    <row r="824" spans="2:16" x14ac:dyDescent="0.3">
      <c r="B824" s="108">
        <v>818</v>
      </c>
      <c r="C824" s="104"/>
      <c r="D824" s="105"/>
      <c r="E824" s="105"/>
      <c r="F824" s="105"/>
      <c r="G824" s="105"/>
      <c r="H824" s="194"/>
      <c r="I824" s="195"/>
      <c r="J824" s="195"/>
      <c r="K824" s="97"/>
      <c r="L824" s="98"/>
      <c r="M824" s="98"/>
      <c r="N824" s="98"/>
      <c r="O824" s="98"/>
      <c r="P824" s="100"/>
    </row>
    <row r="825" spans="2:16" x14ac:dyDescent="0.3">
      <c r="B825" s="108">
        <v>819</v>
      </c>
      <c r="C825" s="104"/>
      <c r="D825" s="105"/>
      <c r="E825" s="105"/>
      <c r="F825" s="105"/>
      <c r="G825" s="105"/>
      <c r="H825" s="194"/>
      <c r="I825" s="195"/>
      <c r="J825" s="195"/>
      <c r="K825" s="97"/>
      <c r="L825" s="98"/>
      <c r="M825" s="98"/>
      <c r="N825" s="98"/>
      <c r="O825" s="98"/>
      <c r="P825" s="100"/>
    </row>
    <row r="826" spans="2:16" x14ac:dyDescent="0.3">
      <c r="B826" s="108">
        <v>820</v>
      </c>
      <c r="C826" s="104"/>
      <c r="D826" s="105"/>
      <c r="E826" s="105"/>
      <c r="F826" s="105"/>
      <c r="G826" s="105"/>
      <c r="H826" s="194"/>
      <c r="I826" s="195"/>
      <c r="J826" s="195"/>
      <c r="K826" s="97"/>
      <c r="L826" s="98"/>
      <c r="M826" s="98"/>
      <c r="N826" s="98"/>
      <c r="O826" s="98"/>
      <c r="P826" s="100"/>
    </row>
    <row r="827" spans="2:16" x14ac:dyDescent="0.3">
      <c r="B827" s="108">
        <v>821</v>
      </c>
      <c r="C827" s="104"/>
      <c r="D827" s="105"/>
      <c r="E827" s="105"/>
      <c r="F827" s="105"/>
      <c r="G827" s="105"/>
      <c r="H827" s="194"/>
      <c r="I827" s="195"/>
      <c r="J827" s="195"/>
      <c r="K827" s="97"/>
      <c r="L827" s="98"/>
      <c r="M827" s="98"/>
      <c r="N827" s="98"/>
      <c r="O827" s="98"/>
      <c r="P827" s="100"/>
    </row>
    <row r="828" spans="2:16" x14ac:dyDescent="0.3">
      <c r="B828" s="108">
        <v>822</v>
      </c>
      <c r="C828" s="104"/>
      <c r="D828" s="105"/>
      <c r="E828" s="105"/>
      <c r="F828" s="105"/>
      <c r="G828" s="105"/>
      <c r="H828" s="194"/>
      <c r="I828" s="195"/>
      <c r="J828" s="195"/>
      <c r="K828" s="97"/>
      <c r="L828" s="98"/>
      <c r="M828" s="98"/>
      <c r="N828" s="98"/>
      <c r="O828" s="98"/>
      <c r="P828" s="100"/>
    </row>
    <row r="829" spans="2:16" x14ac:dyDescent="0.3">
      <c r="B829" s="108">
        <v>823</v>
      </c>
      <c r="C829" s="104"/>
      <c r="D829" s="105"/>
      <c r="E829" s="105"/>
      <c r="F829" s="105"/>
      <c r="G829" s="105"/>
      <c r="H829" s="194"/>
      <c r="I829" s="195"/>
      <c r="J829" s="195"/>
      <c r="K829" s="97"/>
      <c r="L829" s="98"/>
      <c r="M829" s="98"/>
      <c r="N829" s="98"/>
      <c r="O829" s="98"/>
      <c r="P829" s="100"/>
    </row>
    <row r="830" spans="2:16" x14ac:dyDescent="0.3">
      <c r="B830" s="108">
        <v>824</v>
      </c>
      <c r="C830" s="104"/>
      <c r="D830" s="105"/>
      <c r="E830" s="105"/>
      <c r="F830" s="105"/>
      <c r="G830" s="105"/>
      <c r="H830" s="194"/>
      <c r="I830" s="195"/>
      <c r="J830" s="195"/>
      <c r="K830" s="97"/>
      <c r="L830" s="98"/>
      <c r="M830" s="98"/>
      <c r="N830" s="98"/>
      <c r="O830" s="98"/>
      <c r="P830" s="100"/>
    </row>
    <row r="831" spans="2:16" x14ac:dyDescent="0.3">
      <c r="B831" s="108">
        <v>825</v>
      </c>
      <c r="C831" s="104"/>
      <c r="D831" s="105"/>
      <c r="E831" s="105"/>
      <c r="F831" s="105"/>
      <c r="G831" s="105"/>
      <c r="H831" s="194"/>
      <c r="I831" s="195"/>
      <c r="J831" s="195"/>
      <c r="K831" s="97"/>
      <c r="L831" s="98"/>
      <c r="M831" s="98"/>
      <c r="N831" s="98"/>
      <c r="O831" s="98"/>
      <c r="P831" s="100"/>
    </row>
    <row r="832" spans="2:16" x14ac:dyDescent="0.3">
      <c r="B832" s="108">
        <v>826</v>
      </c>
      <c r="C832" s="104"/>
      <c r="D832" s="105"/>
      <c r="E832" s="105"/>
      <c r="F832" s="105"/>
      <c r="G832" s="105"/>
      <c r="H832" s="194"/>
      <c r="I832" s="195"/>
      <c r="J832" s="195"/>
      <c r="K832" s="97"/>
      <c r="L832" s="98"/>
      <c r="M832" s="98"/>
      <c r="N832" s="98"/>
      <c r="O832" s="98"/>
      <c r="P832" s="100"/>
    </row>
    <row r="833" spans="2:16" x14ac:dyDescent="0.3">
      <c r="B833" s="108">
        <v>827</v>
      </c>
      <c r="C833" s="104"/>
      <c r="D833" s="105"/>
      <c r="E833" s="105"/>
      <c r="F833" s="105"/>
      <c r="G833" s="105"/>
      <c r="H833" s="194"/>
      <c r="I833" s="195"/>
      <c r="J833" s="195"/>
      <c r="K833" s="97"/>
      <c r="L833" s="98"/>
      <c r="M833" s="98"/>
      <c r="N833" s="98"/>
      <c r="O833" s="98"/>
      <c r="P833" s="100"/>
    </row>
    <row r="834" spans="2:16" x14ac:dyDescent="0.3">
      <c r="B834" s="108">
        <v>828</v>
      </c>
      <c r="C834" s="104"/>
      <c r="D834" s="105"/>
      <c r="E834" s="105"/>
      <c r="F834" s="105"/>
      <c r="G834" s="105"/>
      <c r="H834" s="194"/>
      <c r="I834" s="195"/>
      <c r="J834" s="195"/>
      <c r="K834" s="97"/>
      <c r="L834" s="98"/>
      <c r="M834" s="98"/>
      <c r="N834" s="98"/>
      <c r="O834" s="98"/>
      <c r="P834" s="100"/>
    </row>
    <row r="835" spans="2:16" x14ac:dyDescent="0.3">
      <c r="B835" s="108">
        <v>829</v>
      </c>
      <c r="C835" s="104"/>
      <c r="D835" s="105"/>
      <c r="E835" s="105"/>
      <c r="F835" s="105"/>
      <c r="G835" s="105"/>
      <c r="H835" s="194"/>
      <c r="I835" s="195"/>
      <c r="J835" s="195"/>
      <c r="K835" s="97"/>
      <c r="L835" s="98"/>
      <c r="M835" s="98"/>
      <c r="N835" s="98"/>
      <c r="O835" s="98"/>
      <c r="P835" s="100"/>
    </row>
    <row r="836" spans="2:16" x14ac:dyDescent="0.3">
      <c r="B836" s="108">
        <v>830</v>
      </c>
      <c r="C836" s="104"/>
      <c r="D836" s="105"/>
      <c r="E836" s="105"/>
      <c r="F836" s="105"/>
      <c r="G836" s="105"/>
      <c r="H836" s="194"/>
      <c r="I836" s="195"/>
      <c r="J836" s="195"/>
      <c r="K836" s="97"/>
      <c r="L836" s="98"/>
      <c r="M836" s="98"/>
      <c r="N836" s="98"/>
      <c r="O836" s="98"/>
      <c r="P836" s="100"/>
    </row>
    <row r="837" spans="2:16" x14ac:dyDescent="0.3">
      <c r="B837" s="108">
        <v>831</v>
      </c>
      <c r="C837" s="104"/>
      <c r="D837" s="105"/>
      <c r="E837" s="105"/>
      <c r="F837" s="105"/>
      <c r="G837" s="105"/>
      <c r="H837" s="194"/>
      <c r="I837" s="195"/>
      <c r="J837" s="195"/>
      <c r="K837" s="97"/>
      <c r="L837" s="98"/>
      <c r="M837" s="98"/>
      <c r="N837" s="98"/>
      <c r="O837" s="98"/>
      <c r="P837" s="100"/>
    </row>
    <row r="838" spans="2:16" x14ac:dyDescent="0.3">
      <c r="B838" s="108">
        <v>832</v>
      </c>
      <c r="C838" s="104"/>
      <c r="D838" s="105"/>
      <c r="E838" s="105"/>
      <c r="F838" s="105"/>
      <c r="G838" s="105"/>
      <c r="H838" s="194"/>
      <c r="I838" s="195"/>
      <c r="J838" s="195"/>
      <c r="K838" s="97"/>
      <c r="L838" s="98"/>
      <c r="M838" s="98"/>
      <c r="N838" s="98"/>
      <c r="O838" s="98"/>
      <c r="P838" s="100"/>
    </row>
    <row r="839" spans="2:16" x14ac:dyDescent="0.3">
      <c r="B839" s="108">
        <v>833</v>
      </c>
      <c r="C839" s="104"/>
      <c r="D839" s="105"/>
      <c r="E839" s="105"/>
      <c r="F839" s="105"/>
      <c r="G839" s="105"/>
      <c r="H839" s="194"/>
      <c r="I839" s="195"/>
      <c r="J839" s="195"/>
      <c r="K839" s="97"/>
      <c r="L839" s="98"/>
      <c r="M839" s="98"/>
      <c r="N839" s="98"/>
      <c r="O839" s="98"/>
      <c r="P839" s="100"/>
    </row>
    <row r="840" spans="2:16" x14ac:dyDescent="0.3">
      <c r="B840" s="108">
        <v>834</v>
      </c>
      <c r="C840" s="104"/>
      <c r="D840" s="105"/>
      <c r="E840" s="105"/>
      <c r="F840" s="105"/>
      <c r="G840" s="105"/>
      <c r="H840" s="194"/>
      <c r="I840" s="195"/>
      <c r="J840" s="195"/>
      <c r="K840" s="97"/>
      <c r="L840" s="98"/>
      <c r="M840" s="98"/>
      <c r="N840" s="98"/>
      <c r="O840" s="98"/>
      <c r="P840" s="100"/>
    </row>
    <row r="841" spans="2:16" x14ac:dyDescent="0.3">
      <c r="B841" s="108">
        <v>835</v>
      </c>
      <c r="C841" s="104"/>
      <c r="D841" s="105"/>
      <c r="E841" s="105"/>
      <c r="F841" s="105"/>
      <c r="G841" s="105"/>
      <c r="H841" s="194"/>
      <c r="I841" s="195"/>
      <c r="J841" s="195"/>
      <c r="K841" s="97"/>
      <c r="L841" s="98"/>
      <c r="M841" s="98"/>
      <c r="N841" s="98"/>
      <c r="O841" s="98"/>
      <c r="P841" s="100"/>
    </row>
    <row r="842" spans="2:16" x14ac:dyDescent="0.3">
      <c r="B842" s="108">
        <v>836</v>
      </c>
      <c r="C842" s="104"/>
      <c r="D842" s="105"/>
      <c r="E842" s="105"/>
      <c r="F842" s="105"/>
      <c r="G842" s="105"/>
      <c r="H842" s="194"/>
      <c r="I842" s="195"/>
      <c r="J842" s="195"/>
      <c r="K842" s="97"/>
      <c r="L842" s="98"/>
      <c r="M842" s="98"/>
      <c r="N842" s="98"/>
      <c r="O842" s="98"/>
      <c r="P842" s="100"/>
    </row>
    <row r="843" spans="2:16" x14ac:dyDescent="0.3">
      <c r="B843" s="108">
        <v>837</v>
      </c>
      <c r="C843" s="104"/>
      <c r="D843" s="105"/>
      <c r="E843" s="105"/>
      <c r="F843" s="105"/>
      <c r="G843" s="105"/>
      <c r="H843" s="194"/>
      <c r="I843" s="195"/>
      <c r="J843" s="195"/>
      <c r="K843" s="97"/>
      <c r="L843" s="98"/>
      <c r="M843" s="98"/>
      <c r="N843" s="98"/>
      <c r="O843" s="98"/>
      <c r="P843" s="100"/>
    </row>
    <row r="844" spans="2:16" x14ac:dyDescent="0.3">
      <c r="B844" s="108">
        <v>838</v>
      </c>
      <c r="C844" s="104"/>
      <c r="D844" s="105"/>
      <c r="E844" s="105"/>
      <c r="F844" s="105"/>
      <c r="G844" s="105"/>
      <c r="H844" s="194"/>
      <c r="I844" s="195"/>
      <c r="J844" s="195"/>
      <c r="K844" s="97"/>
      <c r="L844" s="98"/>
      <c r="M844" s="98"/>
      <c r="N844" s="98"/>
      <c r="O844" s="98"/>
      <c r="P844" s="100"/>
    </row>
    <row r="845" spans="2:16" x14ac:dyDescent="0.3">
      <c r="B845" s="108">
        <v>839</v>
      </c>
      <c r="C845" s="104"/>
      <c r="D845" s="105"/>
      <c r="E845" s="105"/>
      <c r="F845" s="105"/>
      <c r="G845" s="105"/>
      <c r="H845" s="194"/>
      <c r="I845" s="195"/>
      <c r="J845" s="195"/>
      <c r="K845" s="97"/>
      <c r="L845" s="98"/>
      <c r="M845" s="98"/>
      <c r="N845" s="98"/>
      <c r="O845" s="98"/>
      <c r="P845" s="100"/>
    </row>
    <row r="846" spans="2:16" x14ac:dyDescent="0.3">
      <c r="B846" s="108">
        <v>840</v>
      </c>
      <c r="C846" s="104"/>
      <c r="D846" s="105"/>
      <c r="E846" s="105"/>
      <c r="F846" s="105"/>
      <c r="G846" s="105"/>
      <c r="H846" s="194"/>
      <c r="I846" s="195"/>
      <c r="J846" s="195"/>
      <c r="K846" s="97"/>
      <c r="L846" s="98"/>
      <c r="M846" s="98"/>
      <c r="N846" s="98"/>
      <c r="O846" s="98"/>
      <c r="P846" s="100"/>
    </row>
    <row r="847" spans="2:16" x14ac:dyDescent="0.3">
      <c r="B847" s="108">
        <v>841</v>
      </c>
      <c r="C847" s="104"/>
      <c r="D847" s="105"/>
      <c r="E847" s="105"/>
      <c r="F847" s="105"/>
      <c r="G847" s="105"/>
      <c r="H847" s="194"/>
      <c r="I847" s="195"/>
      <c r="J847" s="195"/>
      <c r="K847" s="97"/>
      <c r="L847" s="98"/>
      <c r="M847" s="98"/>
      <c r="N847" s="98"/>
      <c r="O847" s="98"/>
      <c r="P847" s="100"/>
    </row>
    <row r="848" spans="2:16" x14ac:dyDescent="0.3">
      <c r="B848" s="108">
        <v>842</v>
      </c>
      <c r="C848" s="104"/>
      <c r="D848" s="105"/>
      <c r="E848" s="105"/>
      <c r="F848" s="105"/>
      <c r="G848" s="105"/>
      <c r="H848" s="194"/>
      <c r="I848" s="195"/>
      <c r="J848" s="195"/>
      <c r="K848" s="97"/>
      <c r="L848" s="98"/>
      <c r="M848" s="98"/>
      <c r="N848" s="98"/>
      <c r="O848" s="98"/>
      <c r="P848" s="100"/>
    </row>
    <row r="849" spans="2:16" x14ac:dyDescent="0.3">
      <c r="B849" s="108">
        <v>843</v>
      </c>
      <c r="C849" s="104"/>
      <c r="D849" s="105"/>
      <c r="E849" s="105"/>
      <c r="F849" s="105"/>
      <c r="G849" s="105"/>
      <c r="H849" s="194"/>
      <c r="I849" s="195"/>
      <c r="J849" s="195"/>
      <c r="K849" s="97"/>
      <c r="L849" s="98"/>
      <c r="M849" s="98"/>
      <c r="N849" s="98"/>
      <c r="O849" s="98"/>
      <c r="P849" s="100"/>
    </row>
    <row r="850" spans="2:16" x14ac:dyDescent="0.3">
      <c r="B850" s="108">
        <v>844</v>
      </c>
      <c r="C850" s="104"/>
      <c r="D850" s="105"/>
      <c r="E850" s="105"/>
      <c r="F850" s="105"/>
      <c r="G850" s="105"/>
      <c r="H850" s="194"/>
      <c r="I850" s="195"/>
      <c r="J850" s="195"/>
      <c r="K850" s="97"/>
      <c r="L850" s="98"/>
      <c r="M850" s="98"/>
      <c r="N850" s="98"/>
      <c r="O850" s="98"/>
      <c r="P850" s="100"/>
    </row>
    <row r="851" spans="2:16" x14ac:dyDescent="0.3">
      <c r="B851" s="108">
        <v>845</v>
      </c>
      <c r="C851" s="104"/>
      <c r="D851" s="105"/>
      <c r="E851" s="105"/>
      <c r="F851" s="105"/>
      <c r="G851" s="105"/>
      <c r="H851" s="194"/>
      <c r="I851" s="195"/>
      <c r="J851" s="195"/>
      <c r="K851" s="97"/>
      <c r="L851" s="98"/>
      <c r="M851" s="98"/>
      <c r="N851" s="98"/>
      <c r="O851" s="98"/>
      <c r="P851" s="100"/>
    </row>
    <row r="852" spans="2:16" x14ac:dyDescent="0.3">
      <c r="B852" s="108">
        <v>846</v>
      </c>
      <c r="C852" s="104"/>
      <c r="D852" s="105"/>
      <c r="E852" s="105"/>
      <c r="F852" s="105"/>
      <c r="G852" s="105"/>
      <c r="H852" s="194"/>
      <c r="I852" s="195"/>
      <c r="J852" s="195"/>
      <c r="K852" s="97"/>
      <c r="L852" s="98"/>
      <c r="M852" s="98"/>
      <c r="N852" s="98"/>
      <c r="O852" s="98"/>
      <c r="P852" s="100"/>
    </row>
    <row r="853" spans="2:16" x14ac:dyDescent="0.3">
      <c r="B853" s="108">
        <v>847</v>
      </c>
      <c r="C853" s="104"/>
      <c r="D853" s="105"/>
      <c r="E853" s="105"/>
      <c r="F853" s="105"/>
      <c r="G853" s="105"/>
      <c r="H853" s="194"/>
      <c r="I853" s="195"/>
      <c r="J853" s="195"/>
      <c r="K853" s="97"/>
      <c r="L853" s="98"/>
      <c r="M853" s="98"/>
      <c r="N853" s="98"/>
      <c r="O853" s="98"/>
      <c r="P853" s="100"/>
    </row>
    <row r="854" spans="2:16" x14ac:dyDescent="0.3">
      <c r="B854" s="108">
        <v>848</v>
      </c>
      <c r="C854" s="104"/>
      <c r="D854" s="105"/>
      <c r="E854" s="105"/>
      <c r="F854" s="105"/>
      <c r="G854" s="105"/>
      <c r="H854" s="194"/>
      <c r="I854" s="195"/>
      <c r="J854" s="195"/>
      <c r="K854" s="97"/>
      <c r="L854" s="98"/>
      <c r="M854" s="98"/>
      <c r="N854" s="98"/>
      <c r="O854" s="98"/>
      <c r="P854" s="100"/>
    </row>
    <row r="855" spans="2:16" x14ac:dyDescent="0.3">
      <c r="B855" s="108">
        <v>849</v>
      </c>
      <c r="C855" s="104"/>
      <c r="D855" s="105"/>
      <c r="E855" s="105"/>
      <c r="F855" s="105"/>
      <c r="G855" s="105"/>
      <c r="H855" s="194"/>
      <c r="I855" s="195"/>
      <c r="J855" s="195"/>
      <c r="K855" s="97"/>
      <c r="L855" s="98"/>
      <c r="M855" s="98"/>
      <c r="N855" s="98"/>
      <c r="O855" s="98"/>
      <c r="P855" s="100"/>
    </row>
    <row r="856" spans="2:16" x14ac:dyDescent="0.3">
      <c r="B856" s="108">
        <v>850</v>
      </c>
      <c r="C856" s="104"/>
      <c r="D856" s="105"/>
      <c r="E856" s="105"/>
      <c r="F856" s="105"/>
      <c r="G856" s="105"/>
      <c r="H856" s="194"/>
      <c r="I856" s="195"/>
      <c r="J856" s="195"/>
      <c r="K856" s="97"/>
      <c r="L856" s="98"/>
      <c r="M856" s="98"/>
      <c r="N856" s="98"/>
      <c r="O856" s="98"/>
      <c r="P856" s="100"/>
    </row>
    <row r="857" spans="2:16" x14ac:dyDescent="0.3">
      <c r="B857" s="108">
        <v>851</v>
      </c>
      <c r="C857" s="104"/>
      <c r="D857" s="105"/>
      <c r="E857" s="105"/>
      <c r="F857" s="105"/>
      <c r="G857" s="105"/>
      <c r="H857" s="194"/>
      <c r="I857" s="195"/>
      <c r="J857" s="195"/>
      <c r="K857" s="97"/>
      <c r="L857" s="98"/>
      <c r="M857" s="98"/>
      <c r="N857" s="98"/>
      <c r="O857" s="98"/>
      <c r="P857" s="100"/>
    </row>
    <row r="858" spans="2:16" x14ac:dyDescent="0.3">
      <c r="B858" s="108">
        <v>852</v>
      </c>
      <c r="C858" s="104"/>
      <c r="D858" s="105"/>
      <c r="E858" s="105"/>
      <c r="F858" s="105"/>
      <c r="G858" s="105"/>
      <c r="H858" s="194"/>
      <c r="I858" s="195"/>
      <c r="J858" s="195"/>
      <c r="K858" s="97"/>
      <c r="L858" s="98"/>
      <c r="M858" s="98"/>
      <c r="N858" s="98"/>
      <c r="O858" s="98"/>
      <c r="P858" s="100"/>
    </row>
    <row r="859" spans="2:16" x14ac:dyDescent="0.3">
      <c r="B859" s="108">
        <v>853</v>
      </c>
      <c r="C859" s="104"/>
      <c r="D859" s="105"/>
      <c r="E859" s="105"/>
      <c r="F859" s="105"/>
      <c r="G859" s="105"/>
      <c r="H859" s="194"/>
      <c r="I859" s="195"/>
      <c r="J859" s="195"/>
      <c r="K859" s="97"/>
      <c r="L859" s="98"/>
      <c r="M859" s="98"/>
      <c r="N859" s="98"/>
      <c r="O859" s="98"/>
      <c r="P859" s="100"/>
    </row>
    <row r="860" spans="2:16" x14ac:dyDescent="0.3">
      <c r="B860" s="108">
        <v>854</v>
      </c>
      <c r="C860" s="104"/>
      <c r="D860" s="105"/>
      <c r="E860" s="105"/>
      <c r="F860" s="105"/>
      <c r="G860" s="105"/>
      <c r="H860" s="194"/>
      <c r="I860" s="195"/>
      <c r="J860" s="195"/>
      <c r="K860" s="97"/>
      <c r="L860" s="98"/>
      <c r="M860" s="98"/>
      <c r="N860" s="98"/>
      <c r="O860" s="98"/>
      <c r="P860" s="100"/>
    </row>
    <row r="861" spans="2:16" x14ac:dyDescent="0.3">
      <c r="B861" s="108">
        <v>855</v>
      </c>
      <c r="C861" s="104"/>
      <c r="D861" s="105"/>
      <c r="E861" s="105"/>
      <c r="F861" s="105"/>
      <c r="G861" s="105"/>
      <c r="H861" s="194"/>
      <c r="I861" s="195"/>
      <c r="J861" s="195"/>
      <c r="K861" s="97"/>
      <c r="L861" s="98"/>
      <c r="M861" s="98"/>
      <c r="N861" s="98"/>
      <c r="O861" s="98"/>
      <c r="P861" s="100"/>
    </row>
    <row r="862" spans="2:16" x14ac:dyDescent="0.3">
      <c r="B862" s="108">
        <v>856</v>
      </c>
      <c r="C862" s="104"/>
      <c r="D862" s="105"/>
      <c r="E862" s="105"/>
      <c r="F862" s="105"/>
      <c r="G862" s="105"/>
      <c r="H862" s="194"/>
      <c r="I862" s="195"/>
      <c r="J862" s="195"/>
      <c r="K862" s="97"/>
      <c r="L862" s="98"/>
      <c r="M862" s="98"/>
      <c r="N862" s="98"/>
      <c r="O862" s="98"/>
      <c r="P862" s="100"/>
    </row>
    <row r="863" spans="2:16" x14ac:dyDescent="0.3">
      <c r="B863" s="108">
        <v>857</v>
      </c>
      <c r="C863" s="104"/>
      <c r="D863" s="105"/>
      <c r="E863" s="105"/>
      <c r="F863" s="105"/>
      <c r="G863" s="105"/>
      <c r="H863" s="194"/>
      <c r="I863" s="195"/>
      <c r="J863" s="195"/>
      <c r="K863" s="97"/>
      <c r="L863" s="98"/>
      <c r="M863" s="98"/>
      <c r="N863" s="98"/>
      <c r="O863" s="98"/>
      <c r="P863" s="100"/>
    </row>
    <row r="864" spans="2:16" x14ac:dyDescent="0.3">
      <c r="B864" s="108">
        <v>858</v>
      </c>
      <c r="C864" s="104"/>
      <c r="D864" s="105"/>
      <c r="E864" s="105"/>
      <c r="F864" s="105"/>
      <c r="G864" s="105"/>
      <c r="H864" s="194"/>
      <c r="I864" s="195"/>
      <c r="J864" s="195"/>
      <c r="K864" s="97"/>
      <c r="L864" s="98"/>
      <c r="M864" s="98"/>
      <c r="N864" s="98"/>
      <c r="O864" s="98"/>
      <c r="P864" s="100"/>
    </row>
    <row r="865" spans="2:16" x14ac:dyDescent="0.3">
      <c r="B865" s="108">
        <v>859</v>
      </c>
      <c r="C865" s="104"/>
      <c r="D865" s="105"/>
      <c r="E865" s="105"/>
      <c r="F865" s="105"/>
      <c r="G865" s="105"/>
      <c r="H865" s="194"/>
      <c r="I865" s="195"/>
      <c r="J865" s="195"/>
      <c r="K865" s="97"/>
      <c r="L865" s="98"/>
      <c r="M865" s="98"/>
      <c r="N865" s="98"/>
      <c r="O865" s="98"/>
      <c r="P865" s="100"/>
    </row>
    <row r="866" spans="2:16" x14ac:dyDescent="0.3">
      <c r="B866" s="108">
        <v>860</v>
      </c>
      <c r="C866" s="104"/>
      <c r="D866" s="105"/>
      <c r="E866" s="105"/>
      <c r="F866" s="105"/>
      <c r="G866" s="105"/>
      <c r="H866" s="194"/>
      <c r="I866" s="195"/>
      <c r="J866" s="195"/>
      <c r="K866" s="97"/>
      <c r="L866" s="98"/>
      <c r="M866" s="98"/>
      <c r="N866" s="98"/>
      <c r="O866" s="98"/>
      <c r="P866" s="100"/>
    </row>
    <row r="867" spans="2:16" x14ac:dyDescent="0.3">
      <c r="B867" s="108">
        <v>861</v>
      </c>
      <c r="C867" s="104"/>
      <c r="D867" s="105"/>
      <c r="E867" s="105"/>
      <c r="F867" s="105"/>
      <c r="G867" s="105"/>
      <c r="H867" s="194"/>
      <c r="I867" s="195"/>
      <c r="J867" s="195"/>
      <c r="K867" s="97"/>
      <c r="L867" s="98"/>
      <c r="M867" s="98"/>
      <c r="N867" s="98"/>
      <c r="O867" s="98"/>
      <c r="P867" s="100"/>
    </row>
    <row r="868" spans="2:16" x14ac:dyDescent="0.3">
      <c r="B868" s="108">
        <v>862</v>
      </c>
      <c r="C868" s="104"/>
      <c r="D868" s="105"/>
      <c r="E868" s="105"/>
      <c r="F868" s="105"/>
      <c r="G868" s="105"/>
      <c r="H868" s="194"/>
      <c r="I868" s="195"/>
      <c r="J868" s="195"/>
      <c r="K868" s="97"/>
      <c r="L868" s="98"/>
      <c r="M868" s="98"/>
      <c r="N868" s="98"/>
      <c r="O868" s="98"/>
      <c r="P868" s="100"/>
    </row>
    <row r="869" spans="2:16" x14ac:dyDescent="0.3">
      <c r="B869" s="108">
        <v>863</v>
      </c>
      <c r="C869" s="104"/>
      <c r="D869" s="105"/>
      <c r="E869" s="105"/>
      <c r="F869" s="105"/>
      <c r="G869" s="105"/>
      <c r="H869" s="194"/>
      <c r="I869" s="195"/>
      <c r="J869" s="195"/>
      <c r="K869" s="97"/>
      <c r="L869" s="98"/>
      <c r="M869" s="98"/>
      <c r="N869" s="98"/>
      <c r="O869" s="98"/>
      <c r="P869" s="100"/>
    </row>
    <row r="870" spans="2:16" x14ac:dyDescent="0.3">
      <c r="B870" s="108">
        <v>864</v>
      </c>
      <c r="C870" s="104"/>
      <c r="D870" s="105"/>
      <c r="E870" s="105"/>
      <c r="F870" s="105"/>
      <c r="G870" s="105"/>
      <c r="H870" s="194"/>
      <c r="I870" s="195"/>
      <c r="J870" s="195"/>
      <c r="K870" s="97"/>
      <c r="L870" s="98"/>
      <c r="M870" s="98"/>
      <c r="N870" s="98"/>
      <c r="O870" s="98"/>
      <c r="P870" s="100"/>
    </row>
    <row r="871" spans="2:16" x14ac:dyDescent="0.3">
      <c r="B871" s="108">
        <v>865</v>
      </c>
      <c r="C871" s="104"/>
      <c r="D871" s="105"/>
      <c r="E871" s="105"/>
      <c r="F871" s="105"/>
      <c r="G871" s="105"/>
      <c r="H871" s="194"/>
      <c r="I871" s="195"/>
      <c r="J871" s="195"/>
      <c r="K871" s="97"/>
      <c r="L871" s="98"/>
      <c r="M871" s="98"/>
      <c r="N871" s="98"/>
      <c r="O871" s="98"/>
      <c r="P871" s="100"/>
    </row>
    <row r="872" spans="2:16" x14ac:dyDescent="0.3">
      <c r="B872" s="108">
        <v>866</v>
      </c>
      <c r="C872" s="104"/>
      <c r="D872" s="105"/>
      <c r="E872" s="105"/>
      <c r="F872" s="105"/>
      <c r="G872" s="105"/>
      <c r="H872" s="194"/>
      <c r="I872" s="195"/>
      <c r="J872" s="195"/>
      <c r="K872" s="97"/>
      <c r="L872" s="98"/>
      <c r="M872" s="98"/>
      <c r="N872" s="98"/>
      <c r="O872" s="98"/>
      <c r="P872" s="100"/>
    </row>
    <row r="873" spans="2:16" x14ac:dyDescent="0.3">
      <c r="B873" s="108">
        <v>867</v>
      </c>
      <c r="C873" s="104"/>
      <c r="D873" s="105"/>
      <c r="E873" s="105"/>
      <c r="F873" s="105"/>
      <c r="G873" s="105"/>
      <c r="H873" s="194"/>
      <c r="I873" s="195"/>
      <c r="J873" s="195"/>
      <c r="K873" s="97"/>
      <c r="L873" s="98"/>
      <c r="M873" s="98"/>
      <c r="N873" s="98"/>
      <c r="O873" s="98"/>
      <c r="P873" s="100"/>
    </row>
    <row r="874" spans="2:16" x14ac:dyDescent="0.3">
      <c r="B874" s="108">
        <v>868</v>
      </c>
      <c r="C874" s="104"/>
      <c r="D874" s="105"/>
      <c r="E874" s="105"/>
      <c r="F874" s="105"/>
      <c r="G874" s="105"/>
      <c r="H874" s="194"/>
      <c r="I874" s="195"/>
      <c r="J874" s="195"/>
      <c r="K874" s="97"/>
      <c r="L874" s="98"/>
      <c r="M874" s="98"/>
      <c r="N874" s="98"/>
      <c r="O874" s="98"/>
      <c r="P874" s="100"/>
    </row>
    <row r="875" spans="2:16" x14ac:dyDescent="0.3">
      <c r="B875" s="108">
        <v>869</v>
      </c>
      <c r="C875" s="104"/>
      <c r="D875" s="105"/>
      <c r="E875" s="105"/>
      <c r="F875" s="105"/>
      <c r="G875" s="105"/>
      <c r="H875" s="194"/>
      <c r="I875" s="195"/>
      <c r="J875" s="195"/>
      <c r="K875" s="97"/>
      <c r="L875" s="98"/>
      <c r="M875" s="98"/>
      <c r="N875" s="98"/>
      <c r="O875" s="98"/>
      <c r="P875" s="100"/>
    </row>
    <row r="876" spans="2:16" x14ac:dyDescent="0.3">
      <c r="B876" s="108">
        <v>870</v>
      </c>
      <c r="C876" s="104"/>
      <c r="D876" s="105"/>
      <c r="E876" s="105"/>
      <c r="F876" s="105"/>
      <c r="G876" s="105"/>
      <c r="H876" s="194"/>
      <c r="I876" s="195"/>
      <c r="J876" s="195"/>
      <c r="K876" s="97"/>
      <c r="L876" s="98"/>
      <c r="M876" s="98"/>
      <c r="N876" s="98"/>
      <c r="O876" s="98"/>
      <c r="P876" s="100"/>
    </row>
    <row r="877" spans="2:16" x14ac:dyDescent="0.3">
      <c r="B877" s="108">
        <v>871</v>
      </c>
      <c r="C877" s="104"/>
      <c r="D877" s="105"/>
      <c r="E877" s="105"/>
      <c r="F877" s="105"/>
      <c r="G877" s="105"/>
      <c r="H877" s="194"/>
      <c r="I877" s="195"/>
      <c r="J877" s="195"/>
      <c r="K877" s="97"/>
      <c r="L877" s="98"/>
      <c r="M877" s="98"/>
      <c r="N877" s="98"/>
      <c r="O877" s="98"/>
      <c r="P877" s="100"/>
    </row>
    <row r="878" spans="2:16" x14ac:dyDescent="0.3">
      <c r="B878" s="108">
        <v>872</v>
      </c>
      <c r="C878" s="104"/>
      <c r="D878" s="105"/>
      <c r="E878" s="105"/>
      <c r="F878" s="105"/>
      <c r="G878" s="105"/>
      <c r="H878" s="194"/>
      <c r="I878" s="195"/>
      <c r="J878" s="195"/>
      <c r="K878" s="97"/>
      <c r="L878" s="98"/>
      <c r="M878" s="98"/>
      <c r="N878" s="98"/>
      <c r="O878" s="98"/>
      <c r="P878" s="100"/>
    </row>
    <row r="879" spans="2:16" x14ac:dyDescent="0.3">
      <c r="B879" s="108">
        <v>873</v>
      </c>
      <c r="C879" s="104"/>
      <c r="D879" s="105"/>
      <c r="E879" s="105"/>
      <c r="F879" s="105"/>
      <c r="G879" s="105"/>
      <c r="H879" s="194"/>
      <c r="I879" s="195"/>
      <c r="J879" s="195"/>
      <c r="K879" s="97"/>
      <c r="L879" s="98"/>
      <c r="M879" s="98"/>
      <c r="N879" s="98"/>
      <c r="O879" s="98"/>
      <c r="P879" s="100"/>
    </row>
    <row r="880" spans="2:16" x14ac:dyDescent="0.3">
      <c r="B880" s="108">
        <v>874</v>
      </c>
      <c r="C880" s="104"/>
      <c r="D880" s="105"/>
      <c r="E880" s="105"/>
      <c r="F880" s="105"/>
      <c r="G880" s="105"/>
      <c r="H880" s="194"/>
      <c r="I880" s="195"/>
      <c r="J880" s="195"/>
      <c r="K880" s="97"/>
      <c r="L880" s="98"/>
      <c r="M880" s="98"/>
      <c r="N880" s="98"/>
      <c r="O880" s="98"/>
      <c r="P880" s="100"/>
    </row>
    <row r="881" spans="2:16" x14ac:dyDescent="0.3">
      <c r="B881" s="108">
        <v>875</v>
      </c>
      <c r="C881" s="104"/>
      <c r="D881" s="105"/>
      <c r="E881" s="105"/>
      <c r="F881" s="105"/>
      <c r="G881" s="105"/>
      <c r="H881" s="194"/>
      <c r="I881" s="195"/>
      <c r="J881" s="195"/>
      <c r="K881" s="97"/>
      <c r="L881" s="98"/>
      <c r="M881" s="98"/>
      <c r="N881" s="98"/>
      <c r="O881" s="98"/>
      <c r="P881" s="100"/>
    </row>
    <row r="882" spans="2:16" x14ac:dyDescent="0.3">
      <c r="B882" s="108">
        <v>876</v>
      </c>
      <c r="C882" s="104"/>
      <c r="D882" s="105"/>
      <c r="E882" s="105"/>
      <c r="F882" s="105"/>
      <c r="G882" s="105"/>
      <c r="H882" s="194"/>
      <c r="I882" s="195"/>
      <c r="J882" s="195"/>
      <c r="K882" s="97"/>
      <c r="L882" s="98"/>
      <c r="M882" s="98"/>
      <c r="N882" s="98"/>
      <c r="O882" s="98"/>
      <c r="P882" s="100"/>
    </row>
    <row r="883" spans="2:16" x14ac:dyDescent="0.3">
      <c r="B883" s="108">
        <v>877</v>
      </c>
      <c r="C883" s="104"/>
      <c r="D883" s="105"/>
      <c r="E883" s="105"/>
      <c r="F883" s="105"/>
      <c r="G883" s="105"/>
      <c r="H883" s="194"/>
      <c r="I883" s="195"/>
      <c r="J883" s="195"/>
      <c r="K883" s="97"/>
      <c r="L883" s="98"/>
      <c r="M883" s="98"/>
      <c r="N883" s="98"/>
      <c r="O883" s="98"/>
      <c r="P883" s="100"/>
    </row>
    <row r="884" spans="2:16" x14ac:dyDescent="0.3">
      <c r="B884" s="108">
        <v>878</v>
      </c>
      <c r="C884" s="104"/>
      <c r="D884" s="105"/>
      <c r="E884" s="105"/>
      <c r="F884" s="105"/>
      <c r="G884" s="105"/>
      <c r="H884" s="194"/>
      <c r="I884" s="195"/>
      <c r="J884" s="195"/>
      <c r="K884" s="97"/>
      <c r="L884" s="98"/>
      <c r="M884" s="98"/>
      <c r="N884" s="98"/>
      <c r="O884" s="98"/>
      <c r="P884" s="100"/>
    </row>
    <row r="885" spans="2:16" x14ac:dyDescent="0.3">
      <c r="B885" s="108">
        <v>879</v>
      </c>
      <c r="C885" s="104"/>
      <c r="D885" s="105"/>
      <c r="E885" s="105"/>
      <c r="F885" s="105"/>
      <c r="G885" s="105"/>
      <c r="H885" s="194"/>
      <c r="I885" s="195"/>
      <c r="J885" s="195"/>
      <c r="K885" s="97"/>
      <c r="L885" s="98"/>
      <c r="M885" s="98"/>
      <c r="N885" s="98"/>
      <c r="O885" s="98"/>
      <c r="P885" s="100"/>
    </row>
    <row r="886" spans="2:16" x14ac:dyDescent="0.3">
      <c r="B886" s="108">
        <v>880</v>
      </c>
      <c r="C886" s="104"/>
      <c r="D886" s="105"/>
      <c r="E886" s="105"/>
      <c r="F886" s="105"/>
      <c r="G886" s="105"/>
      <c r="H886" s="194"/>
      <c r="I886" s="195"/>
      <c r="J886" s="195"/>
      <c r="K886" s="97"/>
      <c r="L886" s="98"/>
      <c r="M886" s="98"/>
      <c r="N886" s="98"/>
      <c r="O886" s="98"/>
      <c r="P886" s="100"/>
    </row>
    <row r="887" spans="2:16" x14ac:dyDescent="0.3">
      <c r="B887" s="108">
        <v>881</v>
      </c>
      <c r="C887" s="104"/>
      <c r="D887" s="105"/>
      <c r="E887" s="105"/>
      <c r="F887" s="105"/>
      <c r="G887" s="105"/>
      <c r="H887" s="194"/>
      <c r="I887" s="195"/>
      <c r="J887" s="195"/>
      <c r="K887" s="97"/>
      <c r="L887" s="98"/>
      <c r="M887" s="98"/>
      <c r="N887" s="98"/>
      <c r="O887" s="98"/>
      <c r="P887" s="100"/>
    </row>
    <row r="888" spans="2:16" x14ac:dyDescent="0.3">
      <c r="B888" s="108">
        <v>882</v>
      </c>
      <c r="C888" s="104"/>
      <c r="D888" s="105"/>
      <c r="E888" s="105"/>
      <c r="F888" s="105"/>
      <c r="G888" s="105"/>
      <c r="H888" s="194"/>
      <c r="I888" s="195"/>
      <c r="J888" s="195"/>
      <c r="K888" s="97"/>
      <c r="L888" s="98"/>
      <c r="M888" s="98"/>
      <c r="N888" s="98"/>
      <c r="O888" s="98"/>
      <c r="P888" s="100"/>
    </row>
    <row r="889" spans="2:16" x14ac:dyDescent="0.3">
      <c r="B889" s="108">
        <v>883</v>
      </c>
      <c r="C889" s="104"/>
      <c r="D889" s="105"/>
      <c r="E889" s="105"/>
      <c r="F889" s="105"/>
      <c r="G889" s="105"/>
      <c r="H889" s="194"/>
      <c r="I889" s="195"/>
      <c r="J889" s="195"/>
      <c r="K889" s="97"/>
      <c r="L889" s="98"/>
      <c r="M889" s="98"/>
      <c r="N889" s="98"/>
      <c r="O889" s="98"/>
      <c r="P889" s="100"/>
    </row>
    <row r="890" spans="2:16" x14ac:dyDescent="0.3">
      <c r="B890" s="108">
        <v>884</v>
      </c>
      <c r="C890" s="104"/>
      <c r="D890" s="105"/>
      <c r="E890" s="105"/>
      <c r="F890" s="105"/>
      <c r="G890" s="105"/>
      <c r="H890" s="194"/>
      <c r="I890" s="195"/>
      <c r="J890" s="195"/>
      <c r="K890" s="97"/>
      <c r="L890" s="98"/>
      <c r="M890" s="98"/>
      <c r="N890" s="98"/>
      <c r="O890" s="98"/>
      <c r="P890" s="100"/>
    </row>
    <row r="891" spans="2:16" x14ac:dyDescent="0.3">
      <c r="B891" s="108">
        <v>885</v>
      </c>
      <c r="C891" s="104"/>
      <c r="D891" s="105"/>
      <c r="E891" s="105"/>
      <c r="F891" s="105"/>
      <c r="G891" s="105"/>
      <c r="H891" s="194"/>
      <c r="I891" s="195"/>
      <c r="J891" s="195"/>
      <c r="K891" s="97"/>
      <c r="L891" s="98"/>
      <c r="M891" s="98"/>
      <c r="N891" s="98"/>
      <c r="O891" s="98"/>
      <c r="P891" s="100"/>
    </row>
    <row r="892" spans="2:16" x14ac:dyDescent="0.3">
      <c r="B892" s="108">
        <v>886</v>
      </c>
      <c r="C892" s="104"/>
      <c r="D892" s="105"/>
      <c r="E892" s="105"/>
      <c r="F892" s="105"/>
      <c r="G892" s="105"/>
      <c r="H892" s="194"/>
      <c r="I892" s="195"/>
      <c r="J892" s="195"/>
      <c r="K892" s="97"/>
      <c r="L892" s="98"/>
      <c r="M892" s="98"/>
      <c r="N892" s="98"/>
      <c r="O892" s="98"/>
      <c r="P892" s="100"/>
    </row>
    <row r="893" spans="2:16" x14ac:dyDescent="0.3">
      <c r="B893" s="108">
        <v>887</v>
      </c>
      <c r="C893" s="104"/>
      <c r="D893" s="105"/>
      <c r="E893" s="105"/>
      <c r="F893" s="105"/>
      <c r="G893" s="105"/>
      <c r="H893" s="194"/>
      <c r="I893" s="195"/>
      <c r="J893" s="195"/>
      <c r="K893" s="97"/>
      <c r="L893" s="98"/>
      <c r="M893" s="98"/>
      <c r="N893" s="98"/>
      <c r="O893" s="98"/>
      <c r="P893" s="100"/>
    </row>
    <row r="894" spans="2:16" x14ac:dyDescent="0.3">
      <c r="B894" s="108">
        <v>888</v>
      </c>
      <c r="C894" s="104"/>
      <c r="D894" s="105"/>
      <c r="E894" s="105"/>
      <c r="F894" s="105"/>
      <c r="G894" s="105"/>
      <c r="H894" s="194"/>
      <c r="I894" s="195"/>
      <c r="J894" s="195"/>
      <c r="K894" s="97"/>
      <c r="L894" s="98"/>
      <c r="M894" s="98"/>
      <c r="N894" s="98"/>
      <c r="O894" s="98"/>
      <c r="P894" s="100"/>
    </row>
    <row r="895" spans="2:16" x14ac:dyDescent="0.3">
      <c r="B895" s="108">
        <v>889</v>
      </c>
      <c r="C895" s="104"/>
      <c r="D895" s="105"/>
      <c r="E895" s="105"/>
      <c r="F895" s="105"/>
      <c r="G895" s="105"/>
      <c r="H895" s="194"/>
      <c r="I895" s="195"/>
      <c r="J895" s="195"/>
      <c r="K895" s="97"/>
      <c r="L895" s="98"/>
      <c r="M895" s="98"/>
      <c r="N895" s="98"/>
      <c r="O895" s="98"/>
      <c r="P895" s="100"/>
    </row>
    <row r="896" spans="2:16" x14ac:dyDescent="0.3">
      <c r="B896" s="108">
        <v>890</v>
      </c>
      <c r="C896" s="104"/>
      <c r="D896" s="105"/>
      <c r="E896" s="105"/>
      <c r="F896" s="105"/>
      <c r="G896" s="105"/>
      <c r="H896" s="194"/>
      <c r="I896" s="195"/>
      <c r="J896" s="195"/>
      <c r="K896" s="97"/>
      <c r="L896" s="98"/>
      <c r="M896" s="98"/>
      <c r="N896" s="98"/>
      <c r="O896" s="98"/>
      <c r="P896" s="100"/>
    </row>
    <row r="897" spans="2:16" x14ac:dyDescent="0.3">
      <c r="B897" s="108">
        <v>891</v>
      </c>
      <c r="C897" s="104"/>
      <c r="D897" s="105"/>
      <c r="E897" s="105"/>
      <c r="F897" s="105"/>
      <c r="G897" s="105"/>
      <c r="H897" s="194"/>
      <c r="I897" s="195"/>
      <c r="J897" s="195"/>
      <c r="K897" s="97"/>
      <c r="L897" s="98"/>
      <c r="M897" s="98"/>
      <c r="N897" s="98"/>
      <c r="O897" s="98"/>
      <c r="P897" s="100"/>
    </row>
    <row r="898" spans="2:16" x14ac:dyDescent="0.3">
      <c r="B898" s="108">
        <v>892</v>
      </c>
      <c r="C898" s="104"/>
      <c r="D898" s="105"/>
      <c r="E898" s="105"/>
      <c r="F898" s="105"/>
      <c r="G898" s="105"/>
      <c r="H898" s="194"/>
      <c r="I898" s="195"/>
      <c r="J898" s="195"/>
      <c r="K898" s="97"/>
      <c r="L898" s="98"/>
      <c r="M898" s="98"/>
      <c r="N898" s="98"/>
      <c r="O898" s="98"/>
      <c r="P898" s="100"/>
    </row>
    <row r="899" spans="2:16" x14ac:dyDescent="0.3">
      <c r="B899" s="108">
        <v>893</v>
      </c>
      <c r="C899" s="104"/>
      <c r="D899" s="105"/>
      <c r="E899" s="105"/>
      <c r="F899" s="105"/>
      <c r="G899" s="105"/>
      <c r="H899" s="194"/>
      <c r="I899" s="195"/>
      <c r="J899" s="195"/>
      <c r="K899" s="97"/>
      <c r="L899" s="98"/>
      <c r="M899" s="98"/>
      <c r="N899" s="98"/>
      <c r="O899" s="98"/>
      <c r="P899" s="100"/>
    </row>
    <row r="900" spans="2:16" x14ac:dyDescent="0.3">
      <c r="B900" s="108">
        <v>894</v>
      </c>
      <c r="C900" s="104"/>
      <c r="D900" s="105"/>
      <c r="E900" s="105"/>
      <c r="F900" s="105"/>
      <c r="G900" s="105"/>
      <c r="H900" s="194"/>
      <c r="I900" s="195"/>
      <c r="J900" s="195"/>
      <c r="K900" s="97"/>
      <c r="L900" s="98"/>
      <c r="M900" s="98"/>
      <c r="N900" s="98"/>
      <c r="O900" s="98"/>
      <c r="P900" s="100"/>
    </row>
    <row r="901" spans="2:16" x14ac:dyDescent="0.3">
      <c r="B901" s="108">
        <v>895</v>
      </c>
      <c r="C901" s="104"/>
      <c r="D901" s="105"/>
      <c r="E901" s="105"/>
      <c r="F901" s="105"/>
      <c r="G901" s="105"/>
      <c r="H901" s="194"/>
      <c r="I901" s="195"/>
      <c r="J901" s="195"/>
      <c r="K901" s="97"/>
      <c r="L901" s="98"/>
      <c r="M901" s="98"/>
      <c r="N901" s="98"/>
      <c r="O901" s="98"/>
      <c r="P901" s="100"/>
    </row>
    <row r="902" spans="2:16" x14ac:dyDescent="0.3">
      <c r="B902" s="108">
        <v>896</v>
      </c>
      <c r="C902" s="104"/>
      <c r="D902" s="105"/>
      <c r="E902" s="105"/>
      <c r="F902" s="105"/>
      <c r="G902" s="105"/>
      <c r="H902" s="194"/>
      <c r="I902" s="195"/>
      <c r="J902" s="195"/>
      <c r="K902" s="97"/>
      <c r="L902" s="98"/>
      <c r="M902" s="98"/>
      <c r="N902" s="98"/>
      <c r="O902" s="98"/>
      <c r="P902" s="100"/>
    </row>
    <row r="903" spans="2:16" x14ac:dyDescent="0.3">
      <c r="B903" s="108">
        <v>897</v>
      </c>
      <c r="C903" s="104"/>
      <c r="D903" s="105"/>
      <c r="E903" s="105"/>
      <c r="F903" s="105"/>
      <c r="G903" s="105"/>
      <c r="H903" s="194"/>
      <c r="I903" s="195"/>
      <c r="J903" s="195"/>
      <c r="K903" s="97"/>
      <c r="L903" s="98"/>
      <c r="M903" s="98"/>
      <c r="N903" s="98"/>
      <c r="O903" s="98"/>
      <c r="P903" s="100"/>
    </row>
    <row r="904" spans="2:16" x14ac:dyDescent="0.3">
      <c r="B904" s="108">
        <v>898</v>
      </c>
      <c r="C904" s="104"/>
      <c r="D904" s="105"/>
      <c r="E904" s="105"/>
      <c r="F904" s="105"/>
      <c r="G904" s="105"/>
      <c r="H904" s="194"/>
      <c r="I904" s="195"/>
      <c r="J904" s="195"/>
      <c r="K904" s="97"/>
      <c r="L904" s="98"/>
      <c r="M904" s="98"/>
      <c r="N904" s="98"/>
      <c r="O904" s="98"/>
      <c r="P904" s="100"/>
    </row>
    <row r="905" spans="2:16" x14ac:dyDescent="0.3">
      <c r="B905" s="108">
        <v>899</v>
      </c>
      <c r="C905" s="104"/>
      <c r="D905" s="105"/>
      <c r="E905" s="105"/>
      <c r="F905" s="105"/>
      <c r="G905" s="105"/>
      <c r="H905" s="194"/>
      <c r="I905" s="195"/>
      <c r="J905" s="195"/>
      <c r="K905" s="97"/>
      <c r="L905" s="98"/>
      <c r="M905" s="98"/>
      <c r="N905" s="98"/>
      <c r="O905" s="98"/>
      <c r="P905" s="100"/>
    </row>
    <row r="906" spans="2:16" x14ac:dyDescent="0.3">
      <c r="B906" s="108">
        <v>900</v>
      </c>
      <c r="C906" s="104"/>
      <c r="D906" s="105"/>
      <c r="E906" s="105"/>
      <c r="F906" s="105"/>
      <c r="G906" s="105"/>
      <c r="H906" s="194"/>
      <c r="I906" s="195"/>
      <c r="J906" s="195"/>
      <c r="K906" s="97"/>
      <c r="L906" s="98"/>
      <c r="M906" s="98"/>
      <c r="N906" s="98"/>
      <c r="O906" s="98"/>
      <c r="P906" s="100"/>
    </row>
    <row r="907" spans="2:16" x14ac:dyDescent="0.3">
      <c r="B907" s="108">
        <v>901</v>
      </c>
      <c r="C907" s="104"/>
      <c r="D907" s="105"/>
      <c r="E907" s="105"/>
      <c r="F907" s="105"/>
      <c r="G907" s="105"/>
      <c r="H907" s="194"/>
      <c r="I907" s="195"/>
      <c r="J907" s="195"/>
      <c r="K907" s="97"/>
      <c r="L907" s="98"/>
      <c r="M907" s="98"/>
      <c r="N907" s="98"/>
      <c r="O907" s="98"/>
      <c r="P907" s="100"/>
    </row>
    <row r="908" spans="2:16" x14ac:dyDescent="0.3">
      <c r="B908" s="108">
        <v>902</v>
      </c>
      <c r="C908" s="104"/>
      <c r="D908" s="105"/>
      <c r="E908" s="105"/>
      <c r="F908" s="105"/>
      <c r="G908" s="105"/>
      <c r="H908" s="194"/>
      <c r="I908" s="195"/>
      <c r="J908" s="195"/>
      <c r="K908" s="97"/>
      <c r="L908" s="98"/>
      <c r="M908" s="98"/>
      <c r="N908" s="98"/>
      <c r="O908" s="98"/>
      <c r="P908" s="100"/>
    </row>
    <row r="909" spans="2:16" x14ac:dyDescent="0.3">
      <c r="B909" s="108">
        <v>903</v>
      </c>
      <c r="C909" s="104"/>
      <c r="D909" s="105"/>
      <c r="E909" s="105"/>
      <c r="F909" s="105"/>
      <c r="G909" s="105"/>
      <c r="H909" s="194"/>
      <c r="I909" s="195"/>
      <c r="J909" s="195"/>
      <c r="K909" s="97"/>
      <c r="L909" s="98"/>
      <c r="M909" s="98"/>
      <c r="N909" s="98"/>
      <c r="O909" s="98"/>
      <c r="P909" s="100"/>
    </row>
    <row r="910" spans="2:16" x14ac:dyDescent="0.3">
      <c r="B910" s="108">
        <v>904</v>
      </c>
      <c r="C910" s="104"/>
      <c r="D910" s="105"/>
      <c r="E910" s="105"/>
      <c r="F910" s="105"/>
      <c r="G910" s="105"/>
      <c r="H910" s="194"/>
      <c r="I910" s="195"/>
      <c r="J910" s="195"/>
      <c r="K910" s="97"/>
      <c r="L910" s="98"/>
      <c r="M910" s="98"/>
      <c r="N910" s="98"/>
      <c r="O910" s="98"/>
      <c r="P910" s="100"/>
    </row>
    <row r="911" spans="2:16" x14ac:dyDescent="0.3">
      <c r="B911" s="108">
        <v>905</v>
      </c>
      <c r="C911" s="104"/>
      <c r="D911" s="105"/>
      <c r="E911" s="105"/>
      <c r="F911" s="105"/>
      <c r="G911" s="105"/>
      <c r="H911" s="194"/>
      <c r="I911" s="195"/>
      <c r="J911" s="195"/>
      <c r="K911" s="97"/>
      <c r="L911" s="98"/>
      <c r="M911" s="98"/>
      <c r="N911" s="98"/>
      <c r="O911" s="98"/>
      <c r="P911" s="100"/>
    </row>
    <row r="912" spans="2:16" x14ac:dyDescent="0.3">
      <c r="B912" s="108">
        <v>906</v>
      </c>
      <c r="C912" s="104"/>
      <c r="D912" s="105"/>
      <c r="E912" s="105"/>
      <c r="F912" s="105"/>
      <c r="G912" s="105"/>
      <c r="H912" s="194"/>
      <c r="I912" s="195"/>
      <c r="J912" s="195"/>
      <c r="K912" s="97"/>
      <c r="L912" s="98"/>
      <c r="M912" s="98"/>
      <c r="N912" s="98"/>
      <c r="O912" s="98"/>
      <c r="P912" s="100"/>
    </row>
    <row r="913" spans="2:16" x14ac:dyDescent="0.3">
      <c r="B913" s="108">
        <v>907</v>
      </c>
      <c r="C913" s="104"/>
      <c r="D913" s="105"/>
      <c r="E913" s="105"/>
      <c r="F913" s="105"/>
      <c r="G913" s="105"/>
      <c r="H913" s="194"/>
      <c r="I913" s="195"/>
      <c r="J913" s="195"/>
      <c r="K913" s="97"/>
      <c r="L913" s="98"/>
      <c r="M913" s="98"/>
      <c r="N913" s="98"/>
      <c r="O913" s="98"/>
      <c r="P913" s="100"/>
    </row>
    <row r="914" spans="2:16" x14ac:dyDescent="0.3">
      <c r="B914" s="108">
        <v>908</v>
      </c>
      <c r="C914" s="104"/>
      <c r="D914" s="105"/>
      <c r="E914" s="105"/>
      <c r="F914" s="105"/>
      <c r="G914" s="105"/>
      <c r="H914" s="194"/>
      <c r="I914" s="195"/>
      <c r="J914" s="195"/>
      <c r="K914" s="97"/>
      <c r="L914" s="98"/>
      <c r="M914" s="98"/>
      <c r="N914" s="98"/>
      <c r="O914" s="98"/>
      <c r="P914" s="100"/>
    </row>
    <row r="915" spans="2:16" x14ac:dyDescent="0.3">
      <c r="B915" s="108">
        <v>909</v>
      </c>
      <c r="C915" s="104"/>
      <c r="D915" s="105"/>
      <c r="E915" s="105"/>
      <c r="F915" s="105"/>
      <c r="G915" s="105"/>
      <c r="H915" s="194"/>
      <c r="I915" s="195"/>
      <c r="J915" s="195"/>
      <c r="K915" s="97"/>
      <c r="L915" s="98"/>
      <c r="M915" s="98"/>
      <c r="N915" s="98"/>
      <c r="O915" s="98"/>
      <c r="P915" s="100"/>
    </row>
    <row r="916" spans="2:16" x14ac:dyDescent="0.3">
      <c r="B916" s="108">
        <v>910</v>
      </c>
      <c r="C916" s="104"/>
      <c r="D916" s="105"/>
      <c r="E916" s="105"/>
      <c r="F916" s="105"/>
      <c r="G916" s="105"/>
      <c r="H916" s="194"/>
      <c r="I916" s="195"/>
      <c r="J916" s="195"/>
      <c r="K916" s="97"/>
      <c r="L916" s="98"/>
      <c r="M916" s="98"/>
      <c r="N916" s="98"/>
      <c r="O916" s="98"/>
      <c r="P916" s="100"/>
    </row>
    <row r="917" spans="2:16" x14ac:dyDescent="0.3">
      <c r="B917" s="108">
        <v>911</v>
      </c>
      <c r="C917" s="104"/>
      <c r="D917" s="105"/>
      <c r="E917" s="105"/>
      <c r="F917" s="105"/>
      <c r="G917" s="105"/>
      <c r="H917" s="194"/>
      <c r="I917" s="195"/>
      <c r="J917" s="195"/>
      <c r="K917" s="97"/>
      <c r="L917" s="98"/>
      <c r="M917" s="98"/>
      <c r="N917" s="98"/>
      <c r="O917" s="98"/>
      <c r="P917" s="100"/>
    </row>
    <row r="918" spans="2:16" x14ac:dyDescent="0.3">
      <c r="B918" s="108">
        <v>912</v>
      </c>
      <c r="C918" s="104"/>
      <c r="D918" s="105"/>
      <c r="E918" s="105"/>
      <c r="F918" s="105"/>
      <c r="G918" s="105"/>
      <c r="H918" s="194"/>
      <c r="I918" s="195"/>
      <c r="J918" s="195"/>
      <c r="K918" s="97"/>
      <c r="L918" s="98"/>
      <c r="M918" s="98"/>
      <c r="N918" s="98"/>
      <c r="O918" s="98"/>
      <c r="P918" s="100"/>
    </row>
    <row r="919" spans="2:16" x14ac:dyDescent="0.3">
      <c r="B919" s="108">
        <v>913</v>
      </c>
      <c r="C919" s="104"/>
      <c r="D919" s="105"/>
      <c r="E919" s="105"/>
      <c r="F919" s="105"/>
      <c r="G919" s="105"/>
      <c r="H919" s="194"/>
      <c r="I919" s="195"/>
      <c r="J919" s="195"/>
      <c r="K919" s="97"/>
      <c r="L919" s="98"/>
      <c r="M919" s="98"/>
      <c r="N919" s="98"/>
      <c r="O919" s="98"/>
      <c r="P919" s="100"/>
    </row>
    <row r="920" spans="2:16" x14ac:dyDescent="0.3">
      <c r="B920" s="108">
        <v>914</v>
      </c>
      <c r="C920" s="104"/>
      <c r="D920" s="105"/>
      <c r="E920" s="105"/>
      <c r="F920" s="105"/>
      <c r="G920" s="105"/>
      <c r="H920" s="194"/>
      <c r="I920" s="195"/>
      <c r="J920" s="195"/>
      <c r="K920" s="97"/>
      <c r="L920" s="98"/>
      <c r="M920" s="98"/>
      <c r="N920" s="98"/>
      <c r="O920" s="98"/>
      <c r="P920" s="100"/>
    </row>
    <row r="921" spans="2:16" x14ac:dyDescent="0.3">
      <c r="B921" s="108">
        <v>915</v>
      </c>
      <c r="C921" s="104"/>
      <c r="D921" s="105"/>
      <c r="E921" s="105"/>
      <c r="F921" s="105"/>
      <c r="G921" s="105"/>
      <c r="H921" s="194"/>
      <c r="I921" s="195"/>
      <c r="J921" s="195"/>
      <c r="K921" s="97"/>
      <c r="L921" s="98"/>
      <c r="M921" s="98"/>
      <c r="N921" s="98"/>
      <c r="O921" s="98"/>
      <c r="P921" s="100"/>
    </row>
    <row r="922" spans="2:16" x14ac:dyDescent="0.3">
      <c r="B922" s="108">
        <v>916</v>
      </c>
      <c r="C922" s="104"/>
      <c r="D922" s="105"/>
      <c r="E922" s="105"/>
      <c r="F922" s="105"/>
      <c r="G922" s="105"/>
      <c r="H922" s="194"/>
      <c r="I922" s="195"/>
      <c r="J922" s="195"/>
      <c r="K922" s="97"/>
      <c r="L922" s="98"/>
      <c r="M922" s="98"/>
      <c r="N922" s="98"/>
      <c r="O922" s="98"/>
      <c r="P922" s="100"/>
    </row>
    <row r="923" spans="2:16" x14ac:dyDescent="0.3">
      <c r="B923" s="108">
        <v>917</v>
      </c>
      <c r="C923" s="104"/>
      <c r="D923" s="105"/>
      <c r="E923" s="105"/>
      <c r="F923" s="105"/>
      <c r="G923" s="105"/>
      <c r="H923" s="194"/>
      <c r="I923" s="195"/>
      <c r="J923" s="195"/>
      <c r="K923" s="97"/>
      <c r="L923" s="98"/>
      <c r="M923" s="98"/>
      <c r="N923" s="98"/>
      <c r="O923" s="98"/>
      <c r="P923" s="100"/>
    </row>
    <row r="924" spans="2:16" x14ac:dyDescent="0.3">
      <c r="B924" s="108">
        <v>918</v>
      </c>
      <c r="C924" s="104"/>
      <c r="D924" s="105"/>
      <c r="E924" s="105"/>
      <c r="F924" s="105"/>
      <c r="G924" s="105"/>
      <c r="H924" s="194"/>
      <c r="I924" s="195"/>
      <c r="J924" s="195"/>
      <c r="K924" s="97"/>
      <c r="L924" s="98"/>
      <c r="M924" s="98"/>
      <c r="N924" s="98"/>
      <c r="O924" s="98"/>
      <c r="P924" s="100"/>
    </row>
    <row r="925" spans="2:16" x14ac:dyDescent="0.3">
      <c r="B925" s="108">
        <v>919</v>
      </c>
      <c r="C925" s="104"/>
      <c r="D925" s="105"/>
      <c r="E925" s="105"/>
      <c r="F925" s="105"/>
      <c r="G925" s="105"/>
      <c r="H925" s="194"/>
      <c r="I925" s="195"/>
      <c r="J925" s="195"/>
      <c r="K925" s="97"/>
      <c r="L925" s="98"/>
      <c r="M925" s="98"/>
      <c r="N925" s="98"/>
      <c r="O925" s="98"/>
      <c r="P925" s="100"/>
    </row>
    <row r="926" spans="2:16" x14ac:dyDescent="0.3">
      <c r="B926" s="108">
        <v>920</v>
      </c>
      <c r="C926" s="104"/>
      <c r="D926" s="105"/>
      <c r="E926" s="105"/>
      <c r="F926" s="105"/>
      <c r="G926" s="105"/>
      <c r="H926" s="194"/>
      <c r="I926" s="195"/>
      <c r="J926" s="195"/>
      <c r="K926" s="97"/>
      <c r="L926" s="98"/>
      <c r="M926" s="98"/>
      <c r="N926" s="98"/>
      <c r="O926" s="98"/>
      <c r="P926" s="100"/>
    </row>
    <row r="927" spans="2:16" x14ac:dyDescent="0.3">
      <c r="B927" s="108">
        <v>921</v>
      </c>
      <c r="C927" s="104"/>
      <c r="D927" s="105"/>
      <c r="E927" s="105"/>
      <c r="F927" s="105"/>
      <c r="G927" s="105"/>
      <c r="H927" s="194"/>
      <c r="I927" s="195"/>
      <c r="J927" s="195"/>
      <c r="K927" s="97"/>
      <c r="L927" s="98"/>
      <c r="M927" s="98"/>
      <c r="N927" s="98"/>
      <c r="O927" s="98"/>
      <c r="P927" s="100"/>
    </row>
    <row r="928" spans="2:16" x14ac:dyDescent="0.3">
      <c r="B928" s="108">
        <v>922</v>
      </c>
      <c r="C928" s="104"/>
      <c r="D928" s="105"/>
      <c r="E928" s="105"/>
      <c r="F928" s="105"/>
      <c r="G928" s="105"/>
      <c r="H928" s="194"/>
      <c r="I928" s="195"/>
      <c r="J928" s="195"/>
      <c r="K928" s="97"/>
      <c r="L928" s="98"/>
      <c r="M928" s="98"/>
      <c r="N928" s="98"/>
      <c r="O928" s="98"/>
      <c r="P928" s="100"/>
    </row>
    <row r="929" spans="2:16" x14ac:dyDescent="0.3">
      <c r="B929" s="108">
        <v>923</v>
      </c>
      <c r="C929" s="104"/>
      <c r="D929" s="105"/>
      <c r="E929" s="105"/>
      <c r="F929" s="105"/>
      <c r="G929" s="105"/>
      <c r="H929" s="194"/>
      <c r="I929" s="195"/>
      <c r="J929" s="195"/>
      <c r="K929" s="97"/>
      <c r="L929" s="98"/>
      <c r="M929" s="98"/>
      <c r="N929" s="98"/>
      <c r="O929" s="98"/>
      <c r="P929" s="100"/>
    </row>
    <row r="930" spans="2:16" x14ac:dyDescent="0.3">
      <c r="B930" s="108">
        <v>924</v>
      </c>
      <c r="C930" s="104"/>
      <c r="D930" s="105"/>
      <c r="E930" s="105"/>
      <c r="F930" s="105"/>
      <c r="G930" s="105"/>
      <c r="H930" s="194"/>
      <c r="I930" s="195"/>
      <c r="J930" s="195"/>
      <c r="K930" s="97"/>
      <c r="L930" s="98"/>
      <c r="M930" s="98"/>
      <c r="N930" s="98"/>
      <c r="O930" s="98"/>
      <c r="P930" s="100"/>
    </row>
    <row r="931" spans="2:16" x14ac:dyDescent="0.3">
      <c r="B931" s="108">
        <v>925</v>
      </c>
      <c r="C931" s="104"/>
      <c r="D931" s="105"/>
      <c r="E931" s="105"/>
      <c r="F931" s="105"/>
      <c r="G931" s="105"/>
      <c r="H931" s="194"/>
      <c r="I931" s="195"/>
      <c r="J931" s="195"/>
      <c r="K931" s="97"/>
      <c r="L931" s="98"/>
      <c r="M931" s="98"/>
      <c r="N931" s="98"/>
      <c r="O931" s="98"/>
      <c r="P931" s="100"/>
    </row>
    <row r="932" spans="2:16" x14ac:dyDescent="0.3">
      <c r="B932" s="108">
        <v>926</v>
      </c>
      <c r="C932" s="104"/>
      <c r="D932" s="105"/>
      <c r="E932" s="105"/>
      <c r="F932" s="105"/>
      <c r="G932" s="105"/>
      <c r="H932" s="194"/>
      <c r="I932" s="195"/>
      <c r="J932" s="195"/>
      <c r="K932" s="97"/>
      <c r="L932" s="98"/>
      <c r="M932" s="98"/>
      <c r="N932" s="98"/>
      <c r="O932" s="98"/>
      <c r="P932" s="100"/>
    </row>
    <row r="933" spans="2:16" x14ac:dyDescent="0.3">
      <c r="B933" s="108">
        <v>927</v>
      </c>
      <c r="C933" s="104"/>
      <c r="D933" s="105"/>
      <c r="E933" s="105"/>
      <c r="F933" s="105"/>
      <c r="G933" s="105"/>
      <c r="H933" s="194"/>
      <c r="I933" s="195"/>
      <c r="J933" s="195"/>
      <c r="K933" s="97"/>
      <c r="L933" s="98"/>
      <c r="M933" s="98"/>
      <c r="N933" s="98"/>
      <c r="O933" s="98"/>
      <c r="P933" s="100"/>
    </row>
    <row r="934" spans="2:16" x14ac:dyDescent="0.3">
      <c r="B934" s="108">
        <v>928</v>
      </c>
      <c r="C934" s="104"/>
      <c r="D934" s="105"/>
      <c r="E934" s="105"/>
      <c r="F934" s="105"/>
      <c r="G934" s="105"/>
      <c r="H934" s="194"/>
      <c r="I934" s="195"/>
      <c r="J934" s="195"/>
      <c r="K934" s="97"/>
      <c r="L934" s="98"/>
      <c r="M934" s="98"/>
      <c r="N934" s="98"/>
      <c r="O934" s="98"/>
      <c r="P934" s="100"/>
    </row>
    <row r="935" spans="2:16" x14ac:dyDescent="0.3">
      <c r="B935" s="108">
        <v>929</v>
      </c>
      <c r="C935" s="104"/>
      <c r="D935" s="105"/>
      <c r="E935" s="105"/>
      <c r="F935" s="105"/>
      <c r="G935" s="105"/>
      <c r="H935" s="194"/>
      <c r="I935" s="195"/>
      <c r="J935" s="195"/>
      <c r="K935" s="97"/>
      <c r="L935" s="98"/>
      <c r="M935" s="98"/>
      <c r="N935" s="98"/>
      <c r="O935" s="98"/>
      <c r="P935" s="100"/>
    </row>
    <row r="936" spans="2:16" x14ac:dyDescent="0.3">
      <c r="B936" s="108">
        <v>930</v>
      </c>
      <c r="C936" s="104"/>
      <c r="D936" s="105"/>
      <c r="E936" s="105"/>
      <c r="F936" s="105"/>
      <c r="G936" s="105"/>
      <c r="H936" s="194"/>
      <c r="I936" s="195"/>
      <c r="J936" s="195"/>
      <c r="K936" s="97"/>
      <c r="L936" s="98"/>
      <c r="M936" s="98"/>
      <c r="N936" s="98"/>
      <c r="O936" s="98"/>
      <c r="P936" s="100"/>
    </row>
    <row r="937" spans="2:16" x14ac:dyDescent="0.3">
      <c r="B937" s="108">
        <v>931</v>
      </c>
      <c r="C937" s="104"/>
      <c r="D937" s="105"/>
      <c r="E937" s="105"/>
      <c r="F937" s="105"/>
      <c r="G937" s="105"/>
      <c r="H937" s="194"/>
      <c r="I937" s="195"/>
      <c r="J937" s="195"/>
      <c r="K937" s="97"/>
      <c r="L937" s="98"/>
      <c r="M937" s="98"/>
      <c r="N937" s="98"/>
      <c r="O937" s="98"/>
      <c r="P937" s="100"/>
    </row>
    <row r="938" spans="2:16" x14ac:dyDescent="0.3">
      <c r="B938" s="108">
        <v>932</v>
      </c>
      <c r="C938" s="104"/>
      <c r="D938" s="105"/>
      <c r="E938" s="105"/>
      <c r="F938" s="105"/>
      <c r="G938" s="105"/>
      <c r="H938" s="194"/>
      <c r="I938" s="195"/>
      <c r="J938" s="195"/>
      <c r="K938" s="97"/>
      <c r="L938" s="98"/>
      <c r="M938" s="98"/>
      <c r="N938" s="98"/>
      <c r="O938" s="98"/>
      <c r="P938" s="100"/>
    </row>
    <row r="939" spans="2:16" x14ac:dyDescent="0.3">
      <c r="B939" s="108">
        <v>933</v>
      </c>
      <c r="C939" s="104"/>
      <c r="D939" s="105"/>
      <c r="E939" s="105"/>
      <c r="F939" s="105"/>
      <c r="G939" s="105"/>
      <c r="H939" s="194"/>
      <c r="I939" s="195"/>
      <c r="J939" s="195"/>
      <c r="K939" s="97"/>
      <c r="L939" s="98"/>
      <c r="M939" s="98"/>
      <c r="N939" s="98"/>
      <c r="O939" s="98"/>
      <c r="P939" s="100"/>
    </row>
    <row r="940" spans="2:16" x14ac:dyDescent="0.3">
      <c r="B940" s="108">
        <v>934</v>
      </c>
      <c r="C940" s="104"/>
      <c r="D940" s="105"/>
      <c r="E940" s="105"/>
      <c r="F940" s="105"/>
      <c r="G940" s="105"/>
      <c r="H940" s="194"/>
      <c r="I940" s="195"/>
      <c r="J940" s="195"/>
      <c r="K940" s="97"/>
      <c r="L940" s="98"/>
      <c r="M940" s="98"/>
      <c r="N940" s="98"/>
      <c r="O940" s="98"/>
      <c r="P940" s="100"/>
    </row>
    <row r="941" spans="2:16" x14ac:dyDescent="0.3">
      <c r="B941" s="108">
        <v>935</v>
      </c>
      <c r="C941" s="104"/>
      <c r="D941" s="105"/>
      <c r="E941" s="105"/>
      <c r="F941" s="105"/>
      <c r="G941" s="105"/>
      <c r="H941" s="194"/>
      <c r="I941" s="195"/>
      <c r="J941" s="195"/>
      <c r="K941" s="97"/>
      <c r="L941" s="98"/>
      <c r="M941" s="98"/>
      <c r="N941" s="98"/>
      <c r="O941" s="98"/>
      <c r="P941" s="100"/>
    </row>
    <row r="942" spans="2:16" x14ac:dyDescent="0.3">
      <c r="B942" s="108">
        <v>936</v>
      </c>
      <c r="C942" s="104"/>
      <c r="D942" s="105"/>
      <c r="E942" s="105"/>
      <c r="F942" s="105"/>
      <c r="G942" s="105"/>
      <c r="H942" s="194"/>
      <c r="I942" s="195"/>
      <c r="J942" s="195"/>
      <c r="K942" s="97"/>
      <c r="L942" s="98"/>
      <c r="M942" s="98"/>
      <c r="N942" s="98"/>
      <c r="O942" s="98"/>
      <c r="P942" s="100"/>
    </row>
    <row r="943" spans="2:16" x14ac:dyDescent="0.3">
      <c r="B943" s="108">
        <v>937</v>
      </c>
      <c r="C943" s="104"/>
      <c r="D943" s="105"/>
      <c r="E943" s="105"/>
      <c r="F943" s="105"/>
      <c r="G943" s="105"/>
      <c r="H943" s="194"/>
      <c r="I943" s="195"/>
      <c r="J943" s="195"/>
      <c r="K943" s="97"/>
      <c r="L943" s="98"/>
      <c r="M943" s="98"/>
      <c r="N943" s="98"/>
      <c r="O943" s="98"/>
      <c r="P943" s="100"/>
    </row>
    <row r="944" spans="2:16" x14ac:dyDescent="0.3">
      <c r="B944" s="108">
        <v>938</v>
      </c>
      <c r="C944" s="104"/>
      <c r="D944" s="105"/>
      <c r="E944" s="105"/>
      <c r="F944" s="105"/>
      <c r="G944" s="105"/>
      <c r="H944" s="194"/>
      <c r="I944" s="195"/>
      <c r="J944" s="195"/>
      <c r="K944" s="97"/>
      <c r="L944" s="98"/>
      <c r="M944" s="98"/>
      <c r="N944" s="98"/>
      <c r="O944" s="98"/>
      <c r="P944" s="100"/>
    </row>
    <row r="945" spans="2:16" x14ac:dyDescent="0.3">
      <c r="B945" s="108">
        <v>939</v>
      </c>
      <c r="C945" s="104"/>
      <c r="D945" s="105"/>
      <c r="E945" s="105"/>
      <c r="F945" s="105"/>
      <c r="G945" s="105"/>
      <c r="H945" s="194"/>
      <c r="I945" s="195"/>
      <c r="J945" s="195"/>
      <c r="K945" s="97"/>
      <c r="L945" s="98"/>
      <c r="M945" s="98"/>
      <c r="N945" s="98"/>
      <c r="O945" s="98"/>
      <c r="P945" s="100"/>
    </row>
    <row r="946" spans="2:16" x14ac:dyDescent="0.3">
      <c r="B946" s="108">
        <v>940</v>
      </c>
      <c r="C946" s="104"/>
      <c r="D946" s="105"/>
      <c r="E946" s="105"/>
      <c r="F946" s="105"/>
      <c r="G946" s="105"/>
      <c r="H946" s="194"/>
      <c r="I946" s="195"/>
      <c r="J946" s="195"/>
      <c r="K946" s="97"/>
      <c r="L946" s="98"/>
      <c r="M946" s="98"/>
      <c r="N946" s="98"/>
      <c r="O946" s="98"/>
      <c r="P946" s="100"/>
    </row>
    <row r="947" spans="2:16" x14ac:dyDescent="0.3">
      <c r="B947" s="108">
        <v>941</v>
      </c>
      <c r="C947" s="104"/>
      <c r="D947" s="105"/>
      <c r="E947" s="105"/>
      <c r="F947" s="105"/>
      <c r="G947" s="105"/>
      <c r="H947" s="194"/>
      <c r="I947" s="195"/>
      <c r="J947" s="195"/>
      <c r="K947" s="97"/>
      <c r="L947" s="98"/>
      <c r="M947" s="98"/>
      <c r="N947" s="98"/>
      <c r="O947" s="98"/>
      <c r="P947" s="100"/>
    </row>
    <row r="948" spans="2:16" x14ac:dyDescent="0.3">
      <c r="B948" s="108">
        <v>942</v>
      </c>
      <c r="C948" s="104"/>
      <c r="D948" s="105"/>
      <c r="E948" s="105"/>
      <c r="F948" s="105"/>
      <c r="G948" s="105"/>
      <c r="H948" s="194"/>
      <c r="I948" s="195"/>
      <c r="J948" s="195"/>
      <c r="K948" s="97"/>
      <c r="L948" s="98"/>
      <c r="M948" s="98"/>
      <c r="N948" s="98"/>
      <c r="O948" s="98"/>
      <c r="P948" s="100"/>
    </row>
    <row r="949" spans="2:16" x14ac:dyDescent="0.3">
      <c r="B949" s="108">
        <v>943</v>
      </c>
      <c r="C949" s="104"/>
      <c r="D949" s="105"/>
      <c r="E949" s="105"/>
      <c r="F949" s="105"/>
      <c r="G949" s="105"/>
      <c r="H949" s="194"/>
      <c r="I949" s="195"/>
      <c r="J949" s="195"/>
      <c r="K949" s="97"/>
      <c r="L949" s="98"/>
      <c r="M949" s="98"/>
      <c r="N949" s="98"/>
      <c r="O949" s="98"/>
      <c r="P949" s="100"/>
    </row>
    <row r="950" spans="2:16" x14ac:dyDescent="0.3">
      <c r="B950" s="108">
        <v>944</v>
      </c>
      <c r="C950" s="104"/>
      <c r="D950" s="105"/>
      <c r="E950" s="105"/>
      <c r="F950" s="105"/>
      <c r="G950" s="105"/>
      <c r="H950" s="194"/>
      <c r="I950" s="195"/>
      <c r="J950" s="195"/>
      <c r="K950" s="97"/>
      <c r="L950" s="98"/>
      <c r="M950" s="98"/>
      <c r="N950" s="98"/>
      <c r="O950" s="98"/>
      <c r="P950" s="100"/>
    </row>
    <row r="951" spans="2:16" x14ac:dyDescent="0.3">
      <c r="B951" s="108">
        <v>945</v>
      </c>
      <c r="C951" s="104"/>
      <c r="D951" s="105"/>
      <c r="E951" s="105"/>
      <c r="F951" s="105"/>
      <c r="G951" s="105"/>
      <c r="H951" s="194"/>
      <c r="I951" s="195"/>
      <c r="J951" s="195"/>
      <c r="K951" s="97"/>
      <c r="L951" s="98"/>
      <c r="M951" s="98"/>
      <c r="N951" s="98"/>
      <c r="O951" s="98"/>
      <c r="P951" s="100"/>
    </row>
    <row r="952" spans="2:16" x14ac:dyDescent="0.3">
      <c r="B952" s="108">
        <v>946</v>
      </c>
      <c r="C952" s="104"/>
      <c r="D952" s="105"/>
      <c r="E952" s="105"/>
      <c r="F952" s="105"/>
      <c r="G952" s="105"/>
      <c r="H952" s="194"/>
      <c r="I952" s="195"/>
      <c r="J952" s="195"/>
      <c r="K952" s="97"/>
      <c r="L952" s="98"/>
      <c r="M952" s="98"/>
      <c r="N952" s="98"/>
      <c r="O952" s="98"/>
      <c r="P952" s="100"/>
    </row>
    <row r="953" spans="2:16" x14ac:dyDescent="0.3">
      <c r="B953" s="108">
        <v>947</v>
      </c>
      <c r="C953" s="104"/>
      <c r="D953" s="105"/>
      <c r="E953" s="105"/>
      <c r="F953" s="105"/>
      <c r="G953" s="105"/>
      <c r="H953" s="194"/>
      <c r="I953" s="195"/>
      <c r="J953" s="195"/>
      <c r="K953" s="97"/>
      <c r="L953" s="98"/>
      <c r="M953" s="98"/>
      <c r="N953" s="98"/>
      <c r="O953" s="98"/>
      <c r="P953" s="100"/>
    </row>
    <row r="954" spans="2:16" x14ac:dyDescent="0.3">
      <c r="B954" s="108">
        <v>948</v>
      </c>
      <c r="C954" s="104"/>
      <c r="D954" s="105"/>
      <c r="E954" s="105"/>
      <c r="F954" s="105"/>
      <c r="G954" s="105"/>
      <c r="H954" s="194"/>
      <c r="I954" s="195"/>
      <c r="J954" s="195"/>
      <c r="K954" s="97"/>
      <c r="L954" s="98"/>
      <c r="M954" s="98"/>
      <c r="N954" s="98"/>
      <c r="O954" s="98"/>
      <c r="P954" s="100"/>
    </row>
    <row r="955" spans="2:16" x14ac:dyDescent="0.3">
      <c r="B955" s="108">
        <v>949</v>
      </c>
      <c r="C955" s="104"/>
      <c r="D955" s="105"/>
      <c r="E955" s="105"/>
      <c r="F955" s="105"/>
      <c r="G955" s="105"/>
      <c r="H955" s="194"/>
      <c r="I955" s="195"/>
      <c r="J955" s="195"/>
      <c r="K955" s="97"/>
      <c r="L955" s="98"/>
      <c r="M955" s="98"/>
      <c r="N955" s="98"/>
      <c r="O955" s="98"/>
      <c r="P955" s="100"/>
    </row>
    <row r="956" spans="2:16" x14ac:dyDescent="0.3">
      <c r="B956" s="108">
        <v>950</v>
      </c>
      <c r="C956" s="104"/>
      <c r="D956" s="105"/>
      <c r="E956" s="105"/>
      <c r="F956" s="105"/>
      <c r="G956" s="105"/>
      <c r="H956" s="194"/>
      <c r="I956" s="195"/>
      <c r="J956" s="195"/>
      <c r="K956" s="97"/>
      <c r="L956" s="98"/>
      <c r="M956" s="98"/>
      <c r="N956" s="98"/>
      <c r="O956" s="98"/>
      <c r="P956" s="100"/>
    </row>
    <row r="957" spans="2:16" x14ac:dyDescent="0.3">
      <c r="B957" s="108">
        <v>951</v>
      </c>
      <c r="C957" s="104"/>
      <c r="D957" s="105"/>
      <c r="E957" s="105"/>
      <c r="F957" s="105"/>
      <c r="G957" s="105"/>
      <c r="H957" s="194"/>
      <c r="I957" s="195"/>
      <c r="J957" s="195"/>
      <c r="K957" s="97"/>
      <c r="L957" s="98"/>
      <c r="M957" s="98"/>
      <c r="N957" s="98"/>
      <c r="O957" s="98"/>
      <c r="P957" s="100"/>
    </row>
    <row r="958" spans="2:16" x14ac:dyDescent="0.3">
      <c r="B958" s="108">
        <v>952</v>
      </c>
      <c r="C958" s="104"/>
      <c r="D958" s="105"/>
      <c r="E958" s="105"/>
      <c r="F958" s="105"/>
      <c r="G958" s="105"/>
      <c r="H958" s="194"/>
      <c r="I958" s="195"/>
      <c r="J958" s="195"/>
      <c r="K958" s="97"/>
      <c r="L958" s="98"/>
      <c r="M958" s="98"/>
      <c r="N958" s="98"/>
      <c r="O958" s="98"/>
      <c r="P958" s="100"/>
    </row>
    <row r="959" spans="2:16" x14ac:dyDescent="0.3">
      <c r="B959" s="108">
        <v>953</v>
      </c>
      <c r="C959" s="104"/>
      <c r="D959" s="105"/>
      <c r="E959" s="105"/>
      <c r="F959" s="105"/>
      <c r="G959" s="105"/>
      <c r="H959" s="194"/>
      <c r="I959" s="195"/>
      <c r="J959" s="195"/>
      <c r="K959" s="97"/>
      <c r="L959" s="98"/>
      <c r="M959" s="98"/>
      <c r="N959" s="98"/>
      <c r="O959" s="98"/>
      <c r="P959" s="100"/>
    </row>
    <row r="960" spans="2:16" x14ac:dyDescent="0.3">
      <c r="B960" s="108">
        <v>954</v>
      </c>
      <c r="C960" s="104"/>
      <c r="D960" s="105"/>
      <c r="E960" s="105"/>
      <c r="F960" s="105"/>
      <c r="G960" s="105"/>
      <c r="H960" s="194"/>
      <c r="I960" s="195"/>
      <c r="J960" s="195"/>
      <c r="K960" s="97"/>
      <c r="L960" s="98"/>
      <c r="M960" s="98"/>
      <c r="N960" s="98"/>
      <c r="O960" s="98"/>
      <c r="P960" s="100"/>
    </row>
    <row r="961" spans="2:16" x14ac:dyDescent="0.3">
      <c r="B961" s="108">
        <v>955</v>
      </c>
      <c r="C961" s="104"/>
      <c r="D961" s="105"/>
      <c r="E961" s="105"/>
      <c r="F961" s="105"/>
      <c r="G961" s="105"/>
      <c r="H961" s="194"/>
      <c r="I961" s="195"/>
      <c r="J961" s="195"/>
      <c r="K961" s="97"/>
      <c r="L961" s="98"/>
      <c r="M961" s="98"/>
      <c r="N961" s="98"/>
      <c r="O961" s="98"/>
      <c r="P961" s="100"/>
    </row>
    <row r="962" spans="2:16" x14ac:dyDescent="0.3">
      <c r="B962" s="108">
        <v>956</v>
      </c>
      <c r="C962" s="104"/>
      <c r="D962" s="105"/>
      <c r="E962" s="105"/>
      <c r="F962" s="105"/>
      <c r="G962" s="105"/>
      <c r="H962" s="194"/>
      <c r="I962" s="195"/>
      <c r="J962" s="195"/>
      <c r="K962" s="97"/>
      <c r="L962" s="98"/>
      <c r="M962" s="98"/>
      <c r="N962" s="98"/>
      <c r="O962" s="98"/>
      <c r="P962" s="100"/>
    </row>
    <row r="963" spans="2:16" x14ac:dyDescent="0.3">
      <c r="B963" s="108">
        <v>957</v>
      </c>
      <c r="C963" s="104"/>
      <c r="D963" s="105"/>
      <c r="E963" s="105"/>
      <c r="F963" s="105"/>
      <c r="G963" s="105"/>
      <c r="H963" s="194"/>
      <c r="I963" s="195"/>
      <c r="J963" s="195"/>
      <c r="K963" s="97"/>
      <c r="L963" s="98"/>
      <c r="M963" s="98"/>
      <c r="N963" s="98"/>
      <c r="O963" s="98"/>
      <c r="P963" s="100"/>
    </row>
    <row r="964" spans="2:16" x14ac:dyDescent="0.3">
      <c r="B964" s="108">
        <v>958</v>
      </c>
      <c r="C964" s="104"/>
      <c r="D964" s="105"/>
      <c r="E964" s="105"/>
      <c r="F964" s="105"/>
      <c r="G964" s="105"/>
      <c r="H964" s="194"/>
      <c r="I964" s="195"/>
      <c r="J964" s="195"/>
      <c r="K964" s="97"/>
      <c r="L964" s="98"/>
      <c r="M964" s="98"/>
      <c r="N964" s="98"/>
      <c r="O964" s="98"/>
      <c r="P964" s="100"/>
    </row>
    <row r="965" spans="2:16" x14ac:dyDescent="0.3">
      <c r="B965" s="108">
        <v>959</v>
      </c>
      <c r="C965" s="104"/>
      <c r="D965" s="105"/>
      <c r="E965" s="105"/>
      <c r="F965" s="105"/>
      <c r="G965" s="105"/>
      <c r="H965" s="194"/>
      <c r="I965" s="195"/>
      <c r="J965" s="195"/>
      <c r="K965" s="97"/>
      <c r="L965" s="98"/>
      <c r="M965" s="98"/>
      <c r="N965" s="98"/>
      <c r="O965" s="98"/>
      <c r="P965" s="100"/>
    </row>
    <row r="966" spans="2:16" x14ac:dyDescent="0.3">
      <c r="B966" s="108">
        <v>960</v>
      </c>
      <c r="C966" s="104"/>
      <c r="D966" s="105"/>
      <c r="E966" s="105"/>
      <c r="F966" s="105"/>
      <c r="G966" s="105"/>
      <c r="H966" s="194"/>
      <c r="I966" s="195"/>
      <c r="J966" s="195"/>
      <c r="K966" s="97"/>
      <c r="L966" s="98"/>
      <c r="M966" s="98"/>
      <c r="N966" s="98"/>
      <c r="O966" s="98"/>
      <c r="P966" s="100"/>
    </row>
    <row r="967" spans="2:16" x14ac:dyDescent="0.3">
      <c r="B967" s="108">
        <v>961</v>
      </c>
      <c r="C967" s="104"/>
      <c r="D967" s="105"/>
      <c r="E967" s="105"/>
      <c r="F967" s="105"/>
      <c r="G967" s="105"/>
      <c r="H967" s="194"/>
      <c r="I967" s="195"/>
      <c r="J967" s="195"/>
      <c r="K967" s="97"/>
      <c r="L967" s="98"/>
      <c r="M967" s="98"/>
      <c r="N967" s="98"/>
      <c r="O967" s="98"/>
      <c r="P967" s="100"/>
    </row>
    <row r="968" spans="2:16" x14ac:dyDescent="0.3">
      <c r="B968" s="108">
        <v>962</v>
      </c>
      <c r="C968" s="104"/>
      <c r="D968" s="105"/>
      <c r="E968" s="105"/>
      <c r="F968" s="105"/>
      <c r="G968" s="105"/>
      <c r="H968" s="194"/>
      <c r="I968" s="195"/>
      <c r="J968" s="195"/>
      <c r="K968" s="97"/>
      <c r="L968" s="98"/>
      <c r="M968" s="98"/>
      <c r="N968" s="98"/>
      <c r="O968" s="98"/>
      <c r="P968" s="100"/>
    </row>
    <row r="969" spans="2:16" x14ac:dyDescent="0.3">
      <c r="B969" s="108">
        <v>963</v>
      </c>
      <c r="C969" s="104"/>
      <c r="D969" s="105"/>
      <c r="E969" s="105"/>
      <c r="F969" s="105"/>
      <c r="G969" s="105"/>
      <c r="H969" s="194"/>
      <c r="I969" s="195"/>
      <c r="J969" s="195"/>
      <c r="K969" s="97"/>
      <c r="L969" s="98"/>
      <c r="M969" s="98"/>
      <c r="N969" s="98"/>
      <c r="O969" s="98"/>
      <c r="P969" s="100"/>
    </row>
    <row r="970" spans="2:16" x14ac:dyDescent="0.3">
      <c r="B970" s="108">
        <v>964</v>
      </c>
      <c r="C970" s="104"/>
      <c r="D970" s="105"/>
      <c r="E970" s="105"/>
      <c r="F970" s="105"/>
      <c r="G970" s="105"/>
      <c r="H970" s="194"/>
      <c r="I970" s="195"/>
      <c r="J970" s="195"/>
      <c r="K970" s="97"/>
      <c r="L970" s="98"/>
      <c r="M970" s="98"/>
      <c r="N970" s="98"/>
      <c r="O970" s="98"/>
      <c r="P970" s="100"/>
    </row>
    <row r="971" spans="2:16" x14ac:dyDescent="0.3">
      <c r="B971" s="108">
        <v>965</v>
      </c>
      <c r="C971" s="104"/>
      <c r="D971" s="105"/>
      <c r="E971" s="105"/>
      <c r="F971" s="105"/>
      <c r="G971" s="105"/>
      <c r="H971" s="194"/>
      <c r="I971" s="195"/>
      <c r="J971" s="195"/>
      <c r="K971" s="97"/>
      <c r="L971" s="98"/>
      <c r="M971" s="98"/>
      <c r="N971" s="98"/>
      <c r="O971" s="98"/>
      <c r="P971" s="100"/>
    </row>
    <row r="972" spans="2:16" x14ac:dyDescent="0.3">
      <c r="B972" s="108">
        <v>966</v>
      </c>
      <c r="C972" s="104"/>
      <c r="D972" s="105"/>
      <c r="E972" s="105"/>
      <c r="F972" s="105"/>
      <c r="G972" s="105"/>
      <c r="H972" s="194"/>
      <c r="I972" s="195"/>
      <c r="J972" s="195"/>
      <c r="K972" s="97"/>
      <c r="L972" s="98"/>
      <c r="M972" s="98"/>
      <c r="N972" s="98"/>
      <c r="O972" s="98"/>
      <c r="P972" s="100"/>
    </row>
    <row r="973" spans="2:16" x14ac:dyDescent="0.3">
      <c r="B973" s="108">
        <v>967</v>
      </c>
      <c r="C973" s="104"/>
      <c r="D973" s="105"/>
      <c r="E973" s="105"/>
      <c r="F973" s="105"/>
      <c r="G973" s="105"/>
      <c r="H973" s="194"/>
      <c r="I973" s="195"/>
      <c r="J973" s="195"/>
      <c r="K973" s="97"/>
      <c r="L973" s="98"/>
      <c r="M973" s="98"/>
      <c r="N973" s="98"/>
      <c r="O973" s="98"/>
      <c r="P973" s="100"/>
    </row>
    <row r="974" spans="2:16" x14ac:dyDescent="0.3">
      <c r="B974" s="108">
        <v>968</v>
      </c>
      <c r="C974" s="104"/>
      <c r="D974" s="105"/>
      <c r="E974" s="105"/>
      <c r="F974" s="105"/>
      <c r="G974" s="105"/>
      <c r="H974" s="194"/>
      <c r="I974" s="195"/>
      <c r="J974" s="195"/>
      <c r="K974" s="97"/>
      <c r="L974" s="98"/>
      <c r="M974" s="98"/>
      <c r="N974" s="98"/>
      <c r="O974" s="98"/>
      <c r="P974" s="100"/>
    </row>
    <row r="975" spans="2:16" x14ac:dyDescent="0.3">
      <c r="B975" s="108">
        <v>969</v>
      </c>
      <c r="C975" s="104"/>
      <c r="D975" s="105"/>
      <c r="E975" s="105"/>
      <c r="F975" s="105"/>
      <c r="G975" s="105"/>
      <c r="H975" s="194"/>
      <c r="I975" s="195"/>
      <c r="J975" s="195"/>
      <c r="K975" s="97"/>
      <c r="L975" s="98"/>
      <c r="M975" s="98"/>
      <c r="N975" s="98"/>
      <c r="O975" s="98"/>
      <c r="P975" s="100"/>
    </row>
    <row r="976" spans="2:16" x14ac:dyDescent="0.3">
      <c r="B976" s="108">
        <v>970</v>
      </c>
      <c r="C976" s="104"/>
      <c r="D976" s="105"/>
      <c r="E976" s="105"/>
      <c r="F976" s="105"/>
      <c r="G976" s="105"/>
      <c r="H976" s="194"/>
      <c r="I976" s="195"/>
      <c r="J976" s="195"/>
      <c r="K976" s="97"/>
      <c r="L976" s="98"/>
      <c r="M976" s="98"/>
      <c r="N976" s="98"/>
      <c r="O976" s="98"/>
      <c r="P976" s="100"/>
    </row>
    <row r="977" spans="2:16" x14ac:dyDescent="0.3">
      <c r="B977" s="108">
        <v>971</v>
      </c>
      <c r="C977" s="104"/>
      <c r="D977" s="105"/>
      <c r="E977" s="105"/>
      <c r="F977" s="105"/>
      <c r="G977" s="105"/>
      <c r="H977" s="194"/>
      <c r="I977" s="195"/>
      <c r="J977" s="195"/>
      <c r="K977" s="97"/>
      <c r="L977" s="98"/>
      <c r="M977" s="98"/>
      <c r="N977" s="98"/>
      <c r="O977" s="98"/>
      <c r="P977" s="100"/>
    </row>
    <row r="978" spans="2:16" x14ac:dyDescent="0.3">
      <c r="B978" s="108">
        <v>972</v>
      </c>
      <c r="C978" s="104"/>
      <c r="D978" s="105"/>
      <c r="E978" s="105"/>
      <c r="F978" s="105"/>
      <c r="G978" s="105"/>
      <c r="H978" s="194"/>
      <c r="I978" s="195"/>
      <c r="J978" s="195"/>
      <c r="K978" s="97"/>
      <c r="L978" s="98"/>
      <c r="M978" s="98"/>
      <c r="N978" s="98"/>
      <c r="O978" s="98"/>
      <c r="P978" s="100"/>
    </row>
    <row r="979" spans="2:16" x14ac:dyDescent="0.3">
      <c r="B979" s="108">
        <v>973</v>
      </c>
      <c r="C979" s="104"/>
      <c r="D979" s="105"/>
      <c r="E979" s="105"/>
      <c r="F979" s="105"/>
      <c r="G979" s="105"/>
      <c r="H979" s="194"/>
      <c r="I979" s="195"/>
      <c r="J979" s="195"/>
      <c r="K979" s="97"/>
      <c r="L979" s="98"/>
      <c r="M979" s="98"/>
      <c r="N979" s="98"/>
      <c r="O979" s="98"/>
      <c r="P979" s="100"/>
    </row>
    <row r="980" spans="2:16" x14ac:dyDescent="0.3">
      <c r="B980" s="108">
        <v>974</v>
      </c>
      <c r="C980" s="104"/>
      <c r="D980" s="105"/>
      <c r="E980" s="105"/>
      <c r="F980" s="105"/>
      <c r="G980" s="105"/>
      <c r="H980" s="194"/>
      <c r="I980" s="195"/>
      <c r="J980" s="195"/>
      <c r="K980" s="97"/>
      <c r="L980" s="98"/>
      <c r="M980" s="98"/>
      <c r="N980" s="98"/>
      <c r="O980" s="98"/>
      <c r="P980" s="100"/>
    </row>
    <row r="981" spans="2:16" x14ac:dyDescent="0.3">
      <c r="B981" s="108">
        <v>975</v>
      </c>
      <c r="C981" s="104"/>
      <c r="D981" s="105"/>
      <c r="E981" s="105"/>
      <c r="F981" s="105"/>
      <c r="G981" s="105"/>
      <c r="H981" s="194"/>
      <c r="I981" s="195"/>
      <c r="J981" s="195"/>
      <c r="K981" s="97"/>
      <c r="L981" s="98"/>
      <c r="M981" s="98"/>
      <c r="N981" s="98"/>
      <c r="O981" s="98"/>
      <c r="P981" s="100"/>
    </row>
    <row r="982" spans="2:16" x14ac:dyDescent="0.3">
      <c r="B982" s="108">
        <v>976</v>
      </c>
      <c r="C982" s="104"/>
      <c r="D982" s="105"/>
      <c r="E982" s="105"/>
      <c r="F982" s="105"/>
      <c r="G982" s="105"/>
      <c r="H982" s="194"/>
      <c r="I982" s="195"/>
      <c r="J982" s="195"/>
      <c r="K982" s="97"/>
      <c r="L982" s="98"/>
      <c r="M982" s="98"/>
      <c r="N982" s="98"/>
      <c r="O982" s="98"/>
      <c r="P982" s="100"/>
    </row>
    <row r="983" spans="2:16" x14ac:dyDescent="0.3">
      <c r="B983" s="108">
        <v>977</v>
      </c>
      <c r="C983" s="104"/>
      <c r="D983" s="105"/>
      <c r="E983" s="105"/>
      <c r="F983" s="105"/>
      <c r="G983" s="105"/>
      <c r="H983" s="194"/>
      <c r="I983" s="195"/>
      <c r="J983" s="195"/>
      <c r="K983" s="97"/>
      <c r="L983" s="98"/>
      <c r="M983" s="98"/>
      <c r="N983" s="98"/>
      <c r="O983" s="98"/>
      <c r="P983" s="100"/>
    </row>
    <row r="984" spans="2:16" x14ac:dyDescent="0.3">
      <c r="B984" s="108">
        <v>978</v>
      </c>
      <c r="C984" s="104"/>
      <c r="D984" s="105"/>
      <c r="E984" s="105"/>
      <c r="F984" s="105"/>
      <c r="G984" s="105"/>
      <c r="H984" s="194"/>
      <c r="I984" s="195"/>
      <c r="J984" s="195"/>
      <c r="K984" s="97"/>
      <c r="L984" s="98"/>
      <c r="M984" s="98"/>
      <c r="N984" s="98"/>
      <c r="O984" s="98"/>
      <c r="P984" s="100"/>
    </row>
    <row r="985" spans="2:16" x14ac:dyDescent="0.3">
      <c r="B985" s="108">
        <v>979</v>
      </c>
      <c r="C985" s="104"/>
      <c r="D985" s="105"/>
      <c r="E985" s="105"/>
      <c r="F985" s="105"/>
      <c r="G985" s="105"/>
      <c r="H985" s="194"/>
      <c r="I985" s="195"/>
      <c r="J985" s="195"/>
      <c r="K985" s="97"/>
      <c r="L985" s="98"/>
      <c r="M985" s="98"/>
      <c r="N985" s="98"/>
      <c r="O985" s="98"/>
      <c r="P985" s="100"/>
    </row>
    <row r="986" spans="2:16" x14ac:dyDescent="0.3">
      <c r="B986" s="108">
        <v>980</v>
      </c>
      <c r="C986" s="104"/>
      <c r="D986" s="105"/>
      <c r="E986" s="105"/>
      <c r="F986" s="105"/>
      <c r="G986" s="105"/>
      <c r="H986" s="194"/>
      <c r="I986" s="195"/>
      <c r="J986" s="195"/>
      <c r="K986" s="97"/>
      <c r="L986" s="98"/>
      <c r="M986" s="98"/>
      <c r="N986" s="98"/>
      <c r="O986" s="98"/>
      <c r="P986" s="100"/>
    </row>
    <row r="987" spans="2:16" x14ac:dyDescent="0.3">
      <c r="B987" s="108">
        <v>981</v>
      </c>
      <c r="C987" s="104"/>
      <c r="D987" s="105"/>
      <c r="E987" s="105"/>
      <c r="F987" s="105"/>
      <c r="G987" s="105"/>
      <c r="H987" s="194"/>
      <c r="I987" s="195"/>
      <c r="J987" s="195"/>
      <c r="K987" s="97"/>
      <c r="L987" s="98"/>
      <c r="M987" s="98"/>
      <c r="N987" s="98"/>
      <c r="O987" s="98"/>
      <c r="P987" s="100"/>
    </row>
    <row r="988" spans="2:16" x14ac:dyDescent="0.3">
      <c r="B988" s="108">
        <v>982</v>
      </c>
      <c r="C988" s="104"/>
      <c r="D988" s="105"/>
      <c r="E988" s="105"/>
      <c r="F988" s="105"/>
      <c r="G988" s="105"/>
      <c r="H988" s="194"/>
      <c r="I988" s="195"/>
      <c r="J988" s="195"/>
      <c r="K988" s="97"/>
      <c r="L988" s="98"/>
      <c r="M988" s="98"/>
      <c r="N988" s="98"/>
      <c r="O988" s="98"/>
      <c r="P988" s="100"/>
    </row>
    <row r="989" spans="2:16" x14ac:dyDescent="0.3">
      <c r="B989" s="108">
        <v>983</v>
      </c>
      <c r="C989" s="104"/>
      <c r="D989" s="105"/>
      <c r="E989" s="105"/>
      <c r="F989" s="105"/>
      <c r="G989" s="105"/>
      <c r="H989" s="194"/>
      <c r="I989" s="195"/>
      <c r="J989" s="195"/>
      <c r="K989" s="97"/>
      <c r="L989" s="98"/>
      <c r="M989" s="98"/>
      <c r="N989" s="98"/>
      <c r="O989" s="98"/>
      <c r="P989" s="100"/>
    </row>
    <row r="990" spans="2:16" x14ac:dyDescent="0.3">
      <c r="B990" s="108">
        <v>984</v>
      </c>
      <c r="C990" s="104"/>
      <c r="D990" s="105"/>
      <c r="E990" s="105"/>
      <c r="F990" s="105"/>
      <c r="G990" s="105"/>
      <c r="H990" s="194"/>
      <c r="I990" s="195"/>
      <c r="J990" s="195"/>
      <c r="K990" s="97"/>
      <c r="L990" s="98"/>
      <c r="M990" s="98"/>
      <c r="N990" s="98"/>
      <c r="O990" s="98"/>
      <c r="P990" s="100"/>
    </row>
    <row r="991" spans="2:16" x14ac:dyDescent="0.3">
      <c r="B991" s="108">
        <v>985</v>
      </c>
      <c r="C991" s="104"/>
      <c r="D991" s="105"/>
      <c r="E991" s="105"/>
      <c r="F991" s="105"/>
      <c r="G991" s="105"/>
      <c r="H991" s="194"/>
      <c r="I991" s="195"/>
      <c r="J991" s="195"/>
      <c r="K991" s="97"/>
      <c r="L991" s="98"/>
      <c r="M991" s="98"/>
      <c r="N991" s="98"/>
      <c r="O991" s="98"/>
      <c r="P991" s="100"/>
    </row>
    <row r="992" spans="2:16" x14ac:dyDescent="0.3">
      <c r="B992" s="108">
        <v>986</v>
      </c>
      <c r="C992" s="104"/>
      <c r="D992" s="105"/>
      <c r="E992" s="105"/>
      <c r="F992" s="105"/>
      <c r="G992" s="105"/>
      <c r="H992" s="194"/>
      <c r="I992" s="195"/>
      <c r="J992" s="195"/>
      <c r="K992" s="97"/>
      <c r="L992" s="98"/>
      <c r="M992" s="98"/>
      <c r="N992" s="98"/>
      <c r="O992" s="98"/>
      <c r="P992" s="100"/>
    </row>
    <row r="993" spans="2:16" x14ac:dyDescent="0.3">
      <c r="B993" s="108">
        <v>987</v>
      </c>
      <c r="C993" s="104"/>
      <c r="D993" s="105"/>
      <c r="E993" s="105"/>
      <c r="F993" s="105"/>
      <c r="G993" s="105"/>
      <c r="H993" s="194"/>
      <c r="I993" s="195"/>
      <c r="J993" s="195"/>
      <c r="K993" s="97"/>
      <c r="L993" s="98"/>
      <c r="M993" s="98"/>
      <c r="N993" s="98"/>
      <c r="O993" s="98"/>
      <c r="P993" s="100"/>
    </row>
    <row r="994" spans="2:16" x14ac:dyDescent="0.3">
      <c r="B994" s="108">
        <v>988</v>
      </c>
      <c r="C994" s="104"/>
      <c r="D994" s="105"/>
      <c r="E994" s="105"/>
      <c r="F994" s="105"/>
      <c r="G994" s="105"/>
      <c r="H994" s="194"/>
      <c r="I994" s="195"/>
      <c r="J994" s="195"/>
      <c r="K994" s="97"/>
      <c r="L994" s="98"/>
      <c r="M994" s="98"/>
      <c r="N994" s="98"/>
      <c r="O994" s="98"/>
      <c r="P994" s="100"/>
    </row>
    <row r="995" spans="2:16" x14ac:dyDescent="0.3">
      <c r="B995" s="108">
        <v>989</v>
      </c>
      <c r="C995" s="104"/>
      <c r="D995" s="105"/>
      <c r="E995" s="105"/>
      <c r="F995" s="105"/>
      <c r="G995" s="105"/>
      <c r="H995" s="194"/>
      <c r="I995" s="195"/>
      <c r="J995" s="195"/>
      <c r="K995" s="97"/>
      <c r="L995" s="98"/>
      <c r="M995" s="98"/>
      <c r="N995" s="98"/>
      <c r="O995" s="98"/>
      <c r="P995" s="100"/>
    </row>
    <row r="996" spans="2:16" x14ac:dyDescent="0.3">
      <c r="B996" s="108">
        <v>990</v>
      </c>
      <c r="C996" s="104"/>
      <c r="D996" s="105"/>
      <c r="E996" s="105"/>
      <c r="F996" s="105"/>
      <c r="G996" s="105"/>
      <c r="H996" s="194"/>
      <c r="I996" s="195"/>
      <c r="J996" s="195"/>
      <c r="K996" s="97"/>
      <c r="L996" s="98"/>
      <c r="M996" s="98"/>
      <c r="N996" s="98"/>
      <c r="O996" s="98"/>
      <c r="P996" s="100"/>
    </row>
    <row r="997" spans="2:16" x14ac:dyDescent="0.3">
      <c r="B997" s="108">
        <v>991</v>
      </c>
      <c r="C997" s="104"/>
      <c r="D997" s="105"/>
      <c r="E997" s="105"/>
      <c r="F997" s="105"/>
      <c r="G997" s="105"/>
      <c r="H997" s="194"/>
      <c r="I997" s="195"/>
      <c r="J997" s="195"/>
      <c r="K997" s="97"/>
      <c r="L997" s="98"/>
      <c r="M997" s="98"/>
      <c r="N997" s="98"/>
      <c r="O997" s="98"/>
      <c r="P997" s="100"/>
    </row>
    <row r="998" spans="2:16" x14ac:dyDescent="0.3">
      <c r="B998" s="108">
        <v>992</v>
      </c>
      <c r="C998" s="104"/>
      <c r="D998" s="105"/>
      <c r="E998" s="105"/>
      <c r="F998" s="105"/>
      <c r="G998" s="105"/>
      <c r="H998" s="194"/>
      <c r="I998" s="195"/>
      <c r="J998" s="195"/>
      <c r="K998" s="97"/>
      <c r="L998" s="98"/>
      <c r="M998" s="98"/>
      <c r="N998" s="98"/>
      <c r="O998" s="98"/>
      <c r="P998" s="100"/>
    </row>
    <row r="999" spans="2:16" x14ac:dyDescent="0.3">
      <c r="B999" s="108">
        <v>993</v>
      </c>
      <c r="C999" s="104"/>
      <c r="D999" s="105"/>
      <c r="E999" s="105"/>
      <c r="F999" s="105"/>
      <c r="G999" s="105"/>
      <c r="H999" s="194"/>
      <c r="I999" s="195"/>
      <c r="J999" s="195"/>
      <c r="K999" s="97"/>
      <c r="L999" s="98"/>
      <c r="M999" s="98"/>
      <c r="N999" s="98"/>
      <c r="O999" s="98"/>
      <c r="P999" s="100"/>
    </row>
    <row r="1000" spans="2:16" x14ac:dyDescent="0.3">
      <c r="B1000" s="108">
        <v>994</v>
      </c>
      <c r="C1000" s="104"/>
      <c r="D1000" s="105"/>
      <c r="E1000" s="105"/>
      <c r="F1000" s="105"/>
      <c r="G1000" s="105"/>
      <c r="H1000" s="194"/>
      <c r="I1000" s="195"/>
      <c r="J1000" s="195"/>
      <c r="K1000" s="97"/>
      <c r="L1000" s="98"/>
      <c r="M1000" s="98"/>
      <c r="N1000" s="98"/>
      <c r="O1000" s="98"/>
      <c r="P1000" s="100"/>
    </row>
    <row r="1001" spans="2:16" x14ac:dyDescent="0.3">
      <c r="B1001" s="108">
        <v>995</v>
      </c>
      <c r="C1001" s="104"/>
      <c r="D1001" s="105"/>
      <c r="E1001" s="105"/>
      <c r="F1001" s="105"/>
      <c r="G1001" s="105"/>
      <c r="H1001" s="194"/>
      <c r="I1001" s="195"/>
      <c r="J1001" s="195"/>
      <c r="K1001" s="97"/>
      <c r="L1001" s="98"/>
      <c r="M1001" s="98"/>
      <c r="N1001" s="98"/>
      <c r="O1001" s="98"/>
      <c r="P1001" s="100"/>
    </row>
    <row r="1002" spans="2:16" x14ac:dyDescent="0.3">
      <c r="B1002" s="108">
        <v>996</v>
      </c>
      <c r="C1002" s="104"/>
      <c r="D1002" s="105"/>
      <c r="E1002" s="105"/>
      <c r="F1002" s="105"/>
      <c r="G1002" s="105"/>
      <c r="H1002" s="194"/>
      <c r="I1002" s="195"/>
      <c r="J1002" s="195"/>
      <c r="K1002" s="97"/>
      <c r="L1002" s="98"/>
      <c r="M1002" s="98"/>
      <c r="N1002" s="98"/>
      <c r="O1002" s="98"/>
      <c r="P1002" s="100"/>
    </row>
    <row r="1003" spans="2:16" x14ac:dyDescent="0.3">
      <c r="B1003" s="108">
        <v>997</v>
      </c>
      <c r="C1003" s="104"/>
      <c r="D1003" s="105"/>
      <c r="E1003" s="105"/>
      <c r="F1003" s="105"/>
      <c r="G1003" s="105"/>
      <c r="H1003" s="194"/>
      <c r="I1003" s="195"/>
      <c r="J1003" s="195"/>
      <c r="K1003" s="97"/>
      <c r="L1003" s="98"/>
      <c r="M1003" s="98"/>
      <c r="N1003" s="98"/>
      <c r="O1003" s="98"/>
      <c r="P1003" s="100"/>
    </row>
    <row r="1004" spans="2:16" x14ac:dyDescent="0.3">
      <c r="B1004" s="108">
        <v>998</v>
      </c>
      <c r="C1004" s="104"/>
      <c r="D1004" s="105"/>
      <c r="E1004" s="105"/>
      <c r="F1004" s="105"/>
      <c r="G1004" s="105"/>
      <c r="H1004" s="194"/>
      <c r="I1004" s="195"/>
      <c r="J1004" s="195"/>
      <c r="K1004" s="97"/>
      <c r="L1004" s="98"/>
      <c r="M1004" s="98"/>
      <c r="N1004" s="98"/>
      <c r="O1004" s="98"/>
      <c r="P1004" s="100"/>
    </row>
    <row r="1005" spans="2:16" x14ac:dyDescent="0.3">
      <c r="B1005" s="108">
        <v>999</v>
      </c>
      <c r="C1005" s="104"/>
      <c r="D1005" s="105"/>
      <c r="E1005" s="105"/>
      <c r="F1005" s="105"/>
      <c r="G1005" s="105"/>
      <c r="H1005" s="194"/>
      <c r="I1005" s="195"/>
      <c r="J1005" s="195"/>
      <c r="K1005" s="97"/>
      <c r="L1005" s="98"/>
      <c r="M1005" s="98"/>
      <c r="N1005" s="98"/>
      <c r="O1005" s="98"/>
      <c r="P1005" s="100"/>
    </row>
    <row r="1006" spans="2:16" x14ac:dyDescent="0.3">
      <c r="B1006" s="108">
        <v>1000</v>
      </c>
      <c r="C1006" s="104"/>
      <c r="D1006" s="105"/>
      <c r="E1006" s="105"/>
      <c r="F1006" s="105"/>
      <c r="G1006" s="105"/>
      <c r="H1006" s="194"/>
      <c r="I1006" s="195"/>
      <c r="J1006" s="195"/>
      <c r="K1006" s="97"/>
      <c r="L1006" s="98"/>
      <c r="M1006" s="98"/>
      <c r="N1006" s="98"/>
      <c r="O1006" s="98"/>
      <c r="P1006" s="100"/>
    </row>
  </sheetData>
  <sheetProtection sheet="1" objects="1" scenarios="1" selectLockedCells="1" autoFilter="0"/>
  <protectedRanges>
    <protectedRange sqref="B6:P6" name="AllowFilter"/>
  </protectedRanges>
  <autoFilter ref="B6:P6" xr:uid="{00E4309F-68FE-490B-B910-B42FC51AB7CE}"/>
  <pageMargins left="0.7" right="0.7" top="0.75" bottom="0.75" header="0.3" footer="0.3"/>
  <pageSetup paperSize="5" scale="56" fitToHeight="0" orientation="landscape" r:id="rId1"/>
  <headerFooter>
    <oddHeader>&amp;C&amp;"Arial,Bold"EXHIBIT A-6-a-V2
FINANCIAL COMMITMENT TEMPLATE</oddHeader>
    <oddFooter>&amp;C&amp;"Arial,Bold"AHCA ITN 010-22/23, Attachment A, Exhibit A-6-a-V2,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E0870A74-8F06-4E57-9742-E4CD16C694F3}">
            <xm:f>'Instructions &amp; General Inputs'!$D$21&lt;&gt;"Yes"</xm:f>
            <x14:dxf>
              <fill>
                <patternFill patternType="lightTrellis"/>
              </fill>
            </x14:dxf>
          </x14:cfRule>
          <xm:sqref>B3:P1006</xm:sqref>
        </x14:conditionalFormatting>
        <x14:conditionalFormatting xmlns:xm="http://schemas.microsoft.com/office/excel/2006/main">
          <x14:cfRule type="expression" priority="2" id="{877F20E2-ADF1-416D-B0D6-78B26D5B61FC}">
            <xm:f>'Instructions &amp; General Inputs'!$C$13="No"</xm:f>
            <x14:dxf>
              <fill>
                <patternFill patternType="lightTrellis"/>
              </fill>
            </x14:dxf>
          </x14:cfRule>
          <xm:sqref>H6:J1006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D0100723-5E22-43CB-BF6F-FC63D193777A}">
          <x14:formula1>
            <xm:f>INDIRECT("Lookups!"&amp;INDEX(Lookups!$J$5:$J$17,MATCH($E7,Lookups!$I$5:$I$17,0))&amp;":"&amp;INDEX(Lookups!$K$5:$K$17,MATCH($E7,Lookups!$I$5:$I$17,0)))</xm:f>
          </x14:formula1>
          <xm:sqref>F7:F1006</xm:sqref>
        </x14:dataValidation>
        <x14:dataValidation type="list" allowBlank="1" showInputMessage="1" showErrorMessage="1" xr:uid="{B43F3431-0889-4F13-8F21-F1DAF4BCF194}">
          <x14:formula1>
            <xm:f>Lookups!$I$5:$I$17</xm:f>
          </x14:formula1>
          <xm:sqref>E7:E1006</xm:sqref>
        </x14:dataValidation>
        <x14:dataValidation type="list" allowBlank="1" showInputMessage="1" showErrorMessage="1" xr:uid="{D588CAD1-912C-4ED7-906E-4742CF6DE387}">
          <x14:formula1>
            <xm:f>Lookups!$P$5:$P$25</xm:f>
          </x14:formula1>
          <xm:sqref>G7:G1006</xm:sqref>
        </x14:dataValidation>
        <x14:dataValidation type="list" allowBlank="1" showInputMessage="1" showErrorMessage="1" xr:uid="{49103538-37B7-4A35-9747-1D14E1E75C0E}">
          <x14:formula1>
            <xm:f>Lookups!$G$5:$G$14</xm:f>
          </x14:formula1>
          <xm:sqref>D7:D1006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51F76-2DC6-472A-B17A-C53EE4778745}">
  <sheetPr codeName="Sheet9">
    <pageSetUpPr fitToPage="1"/>
  </sheetPr>
  <dimension ref="B2:O1006"/>
  <sheetViews>
    <sheetView zoomScale="85" zoomScaleNormal="85" workbookViewId="0">
      <selection activeCell="B7" sqref="B7"/>
    </sheetView>
  </sheetViews>
  <sheetFormatPr defaultColWidth="9.15234375" defaultRowHeight="12.45" x14ac:dyDescent="0.3"/>
  <cols>
    <col min="1" max="1" width="2.69140625" style="25" customWidth="1"/>
    <col min="2" max="2" width="15.15234375" style="25" customWidth="1"/>
    <col min="3" max="3" width="56.15234375" style="25" customWidth="1"/>
    <col min="4" max="4" width="9.15234375" style="25"/>
    <col min="5" max="6" width="24.15234375" style="25" customWidth="1"/>
    <col min="7" max="15" width="15" style="25" customWidth="1"/>
    <col min="16" max="16384" width="9.15234375" style="25"/>
  </cols>
  <sheetData>
    <row r="2" spans="2:15" x14ac:dyDescent="0.3">
      <c r="B2" s="51"/>
    </row>
    <row r="3" spans="2:15" x14ac:dyDescent="0.3">
      <c r="B3" s="1" t="s">
        <v>90</v>
      </c>
      <c r="C3" s="2"/>
      <c r="D3" s="2"/>
      <c r="E3" s="2"/>
      <c r="F3" s="2"/>
      <c r="G3" s="2"/>
      <c r="H3" s="2"/>
      <c r="I3" s="2"/>
      <c r="J3" s="2"/>
      <c r="K3" s="2"/>
      <c r="L3" s="2"/>
      <c r="M3" s="2"/>
      <c r="N3" s="2"/>
      <c r="O3" s="7"/>
    </row>
    <row r="4" spans="2:15" x14ac:dyDescent="0.3">
      <c r="B4" s="3" t="s">
        <v>92</v>
      </c>
      <c r="C4" s="4"/>
      <c r="D4" s="4"/>
      <c r="E4" s="4"/>
      <c r="F4" s="4"/>
      <c r="G4" s="4"/>
      <c r="H4" s="4"/>
      <c r="I4" s="4"/>
      <c r="J4" s="4"/>
      <c r="K4" s="4"/>
      <c r="L4" s="4"/>
      <c r="M4" s="4"/>
      <c r="N4" s="4"/>
      <c r="O4" s="6"/>
    </row>
    <row r="5" spans="2:15" ht="37.299999999999997" x14ac:dyDescent="0.3">
      <c r="B5" s="124"/>
      <c r="C5" s="92"/>
      <c r="D5" s="92"/>
      <c r="E5" s="92"/>
      <c r="F5" s="125"/>
      <c r="G5" s="41" t="s">
        <v>444</v>
      </c>
      <c r="H5" s="42"/>
      <c r="I5" s="42"/>
      <c r="J5" s="42" t="s">
        <v>94</v>
      </c>
      <c r="K5" s="42"/>
      <c r="L5" s="42"/>
      <c r="M5" s="42"/>
      <c r="N5" s="42"/>
      <c r="O5" s="44"/>
    </row>
    <row r="6" spans="2:15" ht="49.75" x14ac:dyDescent="0.3">
      <c r="B6" s="5" t="s">
        <v>36</v>
      </c>
      <c r="C6" s="126" t="s">
        <v>125</v>
      </c>
      <c r="D6" s="127" t="s">
        <v>41</v>
      </c>
      <c r="E6" s="127" t="s">
        <v>1</v>
      </c>
      <c r="F6" s="127" t="s">
        <v>37</v>
      </c>
      <c r="G6" s="133" t="s">
        <v>440</v>
      </c>
      <c r="H6" s="133" t="s">
        <v>438</v>
      </c>
      <c r="I6" s="133" t="s">
        <v>437</v>
      </c>
      <c r="J6" s="133" t="s">
        <v>431</v>
      </c>
      <c r="K6" s="133" t="s">
        <v>432</v>
      </c>
      <c r="L6" s="133" t="s">
        <v>433</v>
      </c>
      <c r="M6" s="133" t="s">
        <v>434</v>
      </c>
      <c r="N6" s="133" t="s">
        <v>435</v>
      </c>
      <c r="O6" s="190" t="s">
        <v>436</v>
      </c>
    </row>
    <row r="7" spans="2:15" x14ac:dyDescent="0.3">
      <c r="B7" s="101">
        <v>1</v>
      </c>
      <c r="C7" s="101"/>
      <c r="D7" s="102"/>
      <c r="E7" s="102"/>
      <c r="F7" s="102"/>
      <c r="G7" s="192"/>
      <c r="H7" s="193"/>
      <c r="I7" s="193"/>
      <c r="J7" s="94"/>
      <c r="K7" s="95"/>
      <c r="L7" s="95"/>
      <c r="M7" s="95"/>
      <c r="N7" s="95"/>
      <c r="O7" s="96"/>
    </row>
    <row r="8" spans="2:15" x14ac:dyDescent="0.3">
      <c r="B8" s="104">
        <v>2</v>
      </c>
      <c r="C8" s="104"/>
      <c r="D8" s="105"/>
      <c r="E8" s="105"/>
      <c r="F8" s="105"/>
      <c r="G8" s="194"/>
      <c r="H8" s="195"/>
      <c r="I8" s="195"/>
      <c r="J8" s="97"/>
      <c r="K8" s="98"/>
      <c r="L8" s="99"/>
      <c r="M8" s="99"/>
      <c r="N8" s="99"/>
      <c r="O8" s="100"/>
    </row>
    <row r="9" spans="2:15" x14ac:dyDescent="0.3">
      <c r="B9" s="104">
        <v>3</v>
      </c>
      <c r="C9" s="104"/>
      <c r="D9" s="105"/>
      <c r="E9" s="105"/>
      <c r="F9" s="105"/>
      <c r="G9" s="194"/>
      <c r="H9" s="195"/>
      <c r="I9" s="195"/>
      <c r="J9" s="97"/>
      <c r="K9" s="98"/>
      <c r="L9" s="99"/>
      <c r="M9" s="99"/>
      <c r="N9" s="99"/>
      <c r="O9" s="100"/>
    </row>
    <row r="10" spans="2:15" x14ac:dyDescent="0.3">
      <c r="B10" s="108">
        <v>4</v>
      </c>
      <c r="C10" s="104"/>
      <c r="D10" s="105"/>
      <c r="E10" s="105"/>
      <c r="F10" s="105"/>
      <c r="G10" s="194"/>
      <c r="H10" s="195"/>
      <c r="I10" s="195"/>
      <c r="J10" s="97"/>
      <c r="K10" s="98"/>
      <c r="L10" s="99"/>
      <c r="M10" s="99"/>
      <c r="N10" s="99"/>
      <c r="O10" s="100"/>
    </row>
    <row r="11" spans="2:15" x14ac:dyDescent="0.3">
      <c r="B11" s="104">
        <v>5</v>
      </c>
      <c r="C11" s="104"/>
      <c r="D11" s="105"/>
      <c r="E11" s="105"/>
      <c r="F11" s="105"/>
      <c r="G11" s="194"/>
      <c r="H11" s="195"/>
      <c r="I11" s="195"/>
      <c r="J11" s="97"/>
      <c r="K11" s="98"/>
      <c r="L11" s="99"/>
      <c r="M11" s="99"/>
      <c r="N11" s="99"/>
      <c r="O11" s="100"/>
    </row>
    <row r="12" spans="2:15" x14ac:dyDescent="0.3">
      <c r="B12" s="104">
        <v>6</v>
      </c>
      <c r="C12" s="104"/>
      <c r="D12" s="105"/>
      <c r="E12" s="105"/>
      <c r="F12" s="105"/>
      <c r="G12" s="194"/>
      <c r="H12" s="195"/>
      <c r="I12" s="195"/>
      <c r="J12" s="97"/>
      <c r="K12" s="98"/>
      <c r="L12" s="99"/>
      <c r="M12" s="99"/>
      <c r="N12" s="99"/>
      <c r="O12" s="100"/>
    </row>
    <row r="13" spans="2:15" x14ac:dyDescent="0.3">
      <c r="B13" s="104">
        <v>7</v>
      </c>
      <c r="C13" s="104"/>
      <c r="D13" s="105"/>
      <c r="E13" s="105"/>
      <c r="F13" s="105"/>
      <c r="G13" s="194"/>
      <c r="H13" s="195"/>
      <c r="I13" s="195"/>
      <c r="J13" s="97"/>
      <c r="K13" s="98"/>
      <c r="L13" s="99"/>
      <c r="M13" s="99"/>
      <c r="N13" s="99"/>
      <c r="O13" s="100"/>
    </row>
    <row r="14" spans="2:15" x14ac:dyDescent="0.3">
      <c r="B14" s="104">
        <v>8</v>
      </c>
      <c r="C14" s="104"/>
      <c r="D14" s="105"/>
      <c r="E14" s="105"/>
      <c r="F14" s="105"/>
      <c r="G14" s="194"/>
      <c r="H14" s="195"/>
      <c r="I14" s="195"/>
      <c r="J14" s="97"/>
      <c r="K14" s="98"/>
      <c r="L14" s="99"/>
      <c r="M14" s="99"/>
      <c r="N14" s="99"/>
      <c r="O14" s="100"/>
    </row>
    <row r="15" spans="2:15" x14ac:dyDescent="0.3">
      <c r="B15" s="104">
        <v>9</v>
      </c>
      <c r="C15" s="104"/>
      <c r="D15" s="105"/>
      <c r="E15" s="105"/>
      <c r="F15" s="105"/>
      <c r="G15" s="194"/>
      <c r="H15" s="195"/>
      <c r="I15" s="195"/>
      <c r="J15" s="97"/>
      <c r="K15" s="98"/>
      <c r="L15" s="99"/>
      <c r="M15" s="99"/>
      <c r="N15" s="99"/>
      <c r="O15" s="100"/>
    </row>
    <row r="16" spans="2:15" x14ac:dyDescent="0.3">
      <c r="B16" s="104">
        <v>10</v>
      </c>
      <c r="C16" s="104"/>
      <c r="D16" s="105"/>
      <c r="E16" s="105"/>
      <c r="F16" s="105"/>
      <c r="G16" s="194"/>
      <c r="H16" s="195"/>
      <c r="I16" s="195"/>
      <c r="J16" s="97"/>
      <c r="K16" s="98"/>
      <c r="L16" s="99"/>
      <c r="M16" s="99"/>
      <c r="N16" s="99"/>
      <c r="O16" s="100"/>
    </row>
    <row r="17" spans="2:15" x14ac:dyDescent="0.3">
      <c r="B17" s="104">
        <v>11</v>
      </c>
      <c r="C17" s="104"/>
      <c r="D17" s="105"/>
      <c r="E17" s="105"/>
      <c r="F17" s="105"/>
      <c r="G17" s="194"/>
      <c r="H17" s="195"/>
      <c r="I17" s="195"/>
      <c r="J17" s="97"/>
      <c r="K17" s="98"/>
      <c r="L17" s="99"/>
      <c r="M17" s="99"/>
      <c r="N17" s="99"/>
      <c r="O17" s="100"/>
    </row>
    <row r="18" spans="2:15" x14ac:dyDescent="0.3">
      <c r="B18" s="104">
        <v>12</v>
      </c>
      <c r="C18" s="104"/>
      <c r="D18" s="105"/>
      <c r="E18" s="105"/>
      <c r="F18" s="105"/>
      <c r="G18" s="194"/>
      <c r="H18" s="195"/>
      <c r="I18" s="195"/>
      <c r="J18" s="97"/>
      <c r="K18" s="98"/>
      <c r="L18" s="98"/>
      <c r="M18" s="98"/>
      <c r="N18" s="98"/>
      <c r="O18" s="100"/>
    </row>
    <row r="19" spans="2:15" x14ac:dyDescent="0.3">
      <c r="B19" s="104">
        <v>13</v>
      </c>
      <c r="C19" s="104"/>
      <c r="D19" s="105"/>
      <c r="E19" s="105"/>
      <c r="F19" s="105"/>
      <c r="G19" s="194"/>
      <c r="H19" s="195"/>
      <c r="I19" s="195"/>
      <c r="J19" s="97"/>
      <c r="K19" s="98"/>
      <c r="L19" s="98"/>
      <c r="M19" s="98"/>
      <c r="N19" s="98"/>
      <c r="O19" s="100"/>
    </row>
    <row r="20" spans="2:15" x14ac:dyDescent="0.3">
      <c r="B20" s="104">
        <v>14</v>
      </c>
      <c r="C20" s="104"/>
      <c r="D20" s="105"/>
      <c r="E20" s="105"/>
      <c r="F20" s="105"/>
      <c r="G20" s="194"/>
      <c r="H20" s="195"/>
      <c r="I20" s="195"/>
      <c r="J20" s="97"/>
      <c r="K20" s="98"/>
      <c r="L20" s="98"/>
      <c r="M20" s="98"/>
      <c r="N20" s="98"/>
      <c r="O20" s="100"/>
    </row>
    <row r="21" spans="2:15" x14ac:dyDescent="0.3">
      <c r="B21" s="104">
        <v>15</v>
      </c>
      <c r="C21" s="104"/>
      <c r="D21" s="105"/>
      <c r="E21" s="105"/>
      <c r="F21" s="105"/>
      <c r="G21" s="194"/>
      <c r="H21" s="195"/>
      <c r="I21" s="195"/>
      <c r="J21" s="97"/>
      <c r="K21" s="98"/>
      <c r="L21" s="98"/>
      <c r="M21" s="98"/>
      <c r="N21" s="98"/>
      <c r="O21" s="100"/>
    </row>
    <row r="22" spans="2:15" x14ac:dyDescent="0.3">
      <c r="B22" s="104">
        <v>16</v>
      </c>
      <c r="C22" s="104"/>
      <c r="D22" s="105"/>
      <c r="E22" s="105"/>
      <c r="F22" s="105"/>
      <c r="G22" s="194"/>
      <c r="H22" s="195"/>
      <c r="I22" s="195"/>
      <c r="J22" s="97"/>
      <c r="K22" s="98"/>
      <c r="L22" s="98"/>
      <c r="M22" s="98"/>
      <c r="N22" s="98"/>
      <c r="O22" s="100"/>
    </row>
    <row r="23" spans="2:15" x14ac:dyDescent="0.3">
      <c r="B23" s="104">
        <v>17</v>
      </c>
      <c r="C23" s="104"/>
      <c r="D23" s="105"/>
      <c r="E23" s="105"/>
      <c r="F23" s="105"/>
      <c r="G23" s="194"/>
      <c r="H23" s="195"/>
      <c r="I23" s="195"/>
      <c r="J23" s="97"/>
      <c r="K23" s="98"/>
      <c r="L23" s="98"/>
      <c r="M23" s="98"/>
      <c r="N23" s="98"/>
      <c r="O23" s="100"/>
    </row>
    <row r="24" spans="2:15" x14ac:dyDescent="0.3">
      <c r="B24" s="104">
        <v>18</v>
      </c>
      <c r="C24" s="104"/>
      <c r="D24" s="105"/>
      <c r="E24" s="105"/>
      <c r="F24" s="105"/>
      <c r="G24" s="194"/>
      <c r="H24" s="195"/>
      <c r="I24" s="195"/>
      <c r="J24" s="97"/>
      <c r="K24" s="98"/>
      <c r="L24" s="98"/>
      <c r="M24" s="98"/>
      <c r="N24" s="98"/>
      <c r="O24" s="100"/>
    </row>
    <row r="25" spans="2:15" x14ac:dyDescent="0.3">
      <c r="B25" s="104">
        <v>19</v>
      </c>
      <c r="C25" s="104"/>
      <c r="D25" s="105"/>
      <c r="E25" s="105"/>
      <c r="F25" s="105"/>
      <c r="G25" s="194"/>
      <c r="H25" s="195"/>
      <c r="I25" s="195"/>
      <c r="J25" s="97"/>
      <c r="K25" s="98"/>
      <c r="L25" s="98"/>
      <c r="M25" s="98"/>
      <c r="N25" s="98"/>
      <c r="O25" s="100"/>
    </row>
    <row r="26" spans="2:15" x14ac:dyDescent="0.3">
      <c r="B26" s="104">
        <v>20</v>
      </c>
      <c r="C26" s="104"/>
      <c r="D26" s="105"/>
      <c r="E26" s="105"/>
      <c r="F26" s="105"/>
      <c r="G26" s="194"/>
      <c r="H26" s="195"/>
      <c r="I26" s="195"/>
      <c r="J26" s="97"/>
      <c r="K26" s="98"/>
      <c r="L26" s="98"/>
      <c r="M26" s="98"/>
      <c r="N26" s="98"/>
      <c r="O26" s="100"/>
    </row>
    <row r="27" spans="2:15" x14ac:dyDescent="0.3">
      <c r="B27" s="104">
        <v>21</v>
      </c>
      <c r="C27" s="104"/>
      <c r="D27" s="105"/>
      <c r="E27" s="105"/>
      <c r="F27" s="105"/>
      <c r="G27" s="194"/>
      <c r="H27" s="195"/>
      <c r="I27" s="195"/>
      <c r="J27" s="97"/>
      <c r="K27" s="98"/>
      <c r="L27" s="98"/>
      <c r="M27" s="98"/>
      <c r="N27" s="98"/>
      <c r="O27" s="100"/>
    </row>
    <row r="28" spans="2:15" x14ac:dyDescent="0.3">
      <c r="B28" s="104">
        <v>22</v>
      </c>
      <c r="C28" s="104"/>
      <c r="D28" s="105"/>
      <c r="E28" s="105"/>
      <c r="F28" s="105"/>
      <c r="G28" s="194"/>
      <c r="H28" s="195"/>
      <c r="I28" s="195"/>
      <c r="J28" s="97"/>
      <c r="K28" s="98"/>
      <c r="L28" s="98"/>
      <c r="M28" s="98"/>
      <c r="N28" s="98"/>
      <c r="O28" s="100"/>
    </row>
    <row r="29" spans="2:15" x14ac:dyDescent="0.3">
      <c r="B29" s="104">
        <v>23</v>
      </c>
      <c r="C29" s="104"/>
      <c r="D29" s="105"/>
      <c r="E29" s="105"/>
      <c r="F29" s="105"/>
      <c r="G29" s="194"/>
      <c r="H29" s="195"/>
      <c r="I29" s="195"/>
      <c r="J29" s="97"/>
      <c r="K29" s="98"/>
      <c r="L29" s="98"/>
      <c r="M29" s="98"/>
      <c r="N29" s="98"/>
      <c r="O29" s="100"/>
    </row>
    <row r="30" spans="2:15" x14ac:dyDescent="0.3">
      <c r="B30" s="104">
        <v>24</v>
      </c>
      <c r="C30" s="104"/>
      <c r="D30" s="105"/>
      <c r="E30" s="105"/>
      <c r="F30" s="105"/>
      <c r="G30" s="194"/>
      <c r="H30" s="195"/>
      <c r="I30" s="195"/>
      <c r="J30" s="97"/>
      <c r="K30" s="98"/>
      <c r="L30" s="98"/>
      <c r="M30" s="98"/>
      <c r="N30" s="98"/>
      <c r="O30" s="100"/>
    </row>
    <row r="31" spans="2:15" x14ac:dyDescent="0.3">
      <c r="B31" s="104">
        <v>25</v>
      </c>
      <c r="C31" s="104"/>
      <c r="D31" s="105"/>
      <c r="E31" s="105"/>
      <c r="F31" s="105"/>
      <c r="G31" s="194"/>
      <c r="H31" s="195"/>
      <c r="I31" s="195"/>
      <c r="J31" s="97"/>
      <c r="K31" s="98"/>
      <c r="L31" s="98"/>
      <c r="M31" s="98"/>
      <c r="N31" s="98"/>
      <c r="O31" s="100"/>
    </row>
    <row r="32" spans="2:15" x14ac:dyDescent="0.3">
      <c r="B32" s="104">
        <v>26</v>
      </c>
      <c r="C32" s="104"/>
      <c r="D32" s="105"/>
      <c r="E32" s="105"/>
      <c r="F32" s="105"/>
      <c r="G32" s="194"/>
      <c r="H32" s="195"/>
      <c r="I32" s="195"/>
      <c r="J32" s="97"/>
      <c r="K32" s="98"/>
      <c r="L32" s="98"/>
      <c r="M32" s="98"/>
      <c r="N32" s="98"/>
      <c r="O32" s="100"/>
    </row>
    <row r="33" spans="2:15" x14ac:dyDescent="0.3">
      <c r="B33" s="104">
        <v>27</v>
      </c>
      <c r="C33" s="104"/>
      <c r="D33" s="105"/>
      <c r="E33" s="105"/>
      <c r="F33" s="105"/>
      <c r="G33" s="194"/>
      <c r="H33" s="195"/>
      <c r="I33" s="195"/>
      <c r="J33" s="97"/>
      <c r="K33" s="98"/>
      <c r="L33" s="98"/>
      <c r="M33" s="98"/>
      <c r="N33" s="98"/>
      <c r="O33" s="100"/>
    </row>
    <row r="34" spans="2:15" x14ac:dyDescent="0.3">
      <c r="B34" s="104">
        <v>28</v>
      </c>
      <c r="C34" s="104"/>
      <c r="D34" s="105"/>
      <c r="E34" s="105"/>
      <c r="F34" s="105"/>
      <c r="G34" s="194"/>
      <c r="H34" s="195"/>
      <c r="I34" s="195"/>
      <c r="J34" s="97"/>
      <c r="K34" s="98"/>
      <c r="L34" s="98"/>
      <c r="M34" s="98"/>
      <c r="N34" s="98"/>
      <c r="O34" s="100"/>
    </row>
    <row r="35" spans="2:15" x14ac:dyDescent="0.3">
      <c r="B35" s="104">
        <v>29</v>
      </c>
      <c r="C35" s="104"/>
      <c r="D35" s="105"/>
      <c r="E35" s="105"/>
      <c r="F35" s="105"/>
      <c r="G35" s="194"/>
      <c r="H35" s="195"/>
      <c r="I35" s="195"/>
      <c r="J35" s="97"/>
      <c r="K35" s="98"/>
      <c r="L35" s="98"/>
      <c r="M35" s="98"/>
      <c r="N35" s="98"/>
      <c r="O35" s="100"/>
    </row>
    <row r="36" spans="2:15" x14ac:dyDescent="0.3">
      <c r="B36" s="104">
        <v>30</v>
      </c>
      <c r="C36" s="104"/>
      <c r="D36" s="105"/>
      <c r="E36" s="105"/>
      <c r="F36" s="105"/>
      <c r="G36" s="194"/>
      <c r="H36" s="195"/>
      <c r="I36" s="195"/>
      <c r="J36" s="97"/>
      <c r="K36" s="98"/>
      <c r="L36" s="98"/>
      <c r="M36" s="98"/>
      <c r="N36" s="98"/>
      <c r="O36" s="100"/>
    </row>
    <row r="37" spans="2:15" x14ac:dyDescent="0.3">
      <c r="B37" s="104">
        <v>31</v>
      </c>
      <c r="C37" s="104"/>
      <c r="D37" s="105"/>
      <c r="E37" s="105"/>
      <c r="F37" s="105"/>
      <c r="G37" s="194"/>
      <c r="H37" s="195"/>
      <c r="I37" s="195"/>
      <c r="J37" s="97"/>
      <c r="K37" s="98"/>
      <c r="L37" s="98"/>
      <c r="M37" s="98"/>
      <c r="N37" s="98"/>
      <c r="O37" s="100"/>
    </row>
    <row r="38" spans="2:15" x14ac:dyDescent="0.3">
      <c r="B38" s="104">
        <v>32</v>
      </c>
      <c r="C38" s="104"/>
      <c r="D38" s="105"/>
      <c r="E38" s="105"/>
      <c r="F38" s="105"/>
      <c r="G38" s="194"/>
      <c r="H38" s="195"/>
      <c r="I38" s="195"/>
      <c r="J38" s="97"/>
      <c r="K38" s="98"/>
      <c r="L38" s="98"/>
      <c r="M38" s="98"/>
      <c r="N38" s="98"/>
      <c r="O38" s="100"/>
    </row>
    <row r="39" spans="2:15" x14ac:dyDescent="0.3">
      <c r="B39" s="104">
        <v>33</v>
      </c>
      <c r="C39" s="104"/>
      <c r="D39" s="105"/>
      <c r="E39" s="105"/>
      <c r="F39" s="105"/>
      <c r="G39" s="194"/>
      <c r="H39" s="195"/>
      <c r="I39" s="195"/>
      <c r="J39" s="97"/>
      <c r="K39" s="98"/>
      <c r="L39" s="98"/>
      <c r="M39" s="98"/>
      <c r="N39" s="98"/>
      <c r="O39" s="100"/>
    </row>
    <row r="40" spans="2:15" x14ac:dyDescent="0.3">
      <c r="B40" s="104">
        <v>34</v>
      </c>
      <c r="C40" s="104"/>
      <c r="D40" s="105"/>
      <c r="E40" s="105"/>
      <c r="F40" s="105"/>
      <c r="G40" s="194"/>
      <c r="H40" s="195"/>
      <c r="I40" s="195"/>
      <c r="J40" s="97"/>
      <c r="K40" s="98"/>
      <c r="L40" s="98"/>
      <c r="M40" s="98"/>
      <c r="N40" s="98"/>
      <c r="O40" s="100"/>
    </row>
    <row r="41" spans="2:15" x14ac:dyDescent="0.3">
      <c r="B41" s="104">
        <v>35</v>
      </c>
      <c r="C41" s="104"/>
      <c r="D41" s="105"/>
      <c r="E41" s="105"/>
      <c r="F41" s="105"/>
      <c r="G41" s="194"/>
      <c r="H41" s="195"/>
      <c r="I41" s="195"/>
      <c r="J41" s="97"/>
      <c r="K41" s="98"/>
      <c r="L41" s="98"/>
      <c r="M41" s="98"/>
      <c r="N41" s="98"/>
      <c r="O41" s="100"/>
    </row>
    <row r="42" spans="2:15" x14ac:dyDescent="0.3">
      <c r="B42" s="104">
        <v>36</v>
      </c>
      <c r="C42" s="104"/>
      <c r="D42" s="105"/>
      <c r="E42" s="105"/>
      <c r="F42" s="105"/>
      <c r="G42" s="194"/>
      <c r="H42" s="195"/>
      <c r="I42" s="195"/>
      <c r="J42" s="97"/>
      <c r="K42" s="98"/>
      <c r="L42" s="98"/>
      <c r="M42" s="98"/>
      <c r="N42" s="98"/>
      <c r="O42" s="100"/>
    </row>
    <row r="43" spans="2:15" x14ac:dyDescent="0.3">
      <c r="B43" s="104">
        <v>37</v>
      </c>
      <c r="C43" s="104"/>
      <c r="D43" s="105"/>
      <c r="E43" s="105"/>
      <c r="F43" s="105"/>
      <c r="G43" s="194"/>
      <c r="H43" s="195"/>
      <c r="I43" s="195"/>
      <c r="J43" s="97"/>
      <c r="K43" s="98"/>
      <c r="L43" s="98"/>
      <c r="M43" s="98"/>
      <c r="N43" s="98"/>
      <c r="O43" s="100"/>
    </row>
    <row r="44" spans="2:15" x14ac:dyDescent="0.3">
      <c r="B44" s="104">
        <v>38</v>
      </c>
      <c r="C44" s="104"/>
      <c r="D44" s="105"/>
      <c r="E44" s="105"/>
      <c r="F44" s="105"/>
      <c r="G44" s="194"/>
      <c r="H44" s="195"/>
      <c r="I44" s="195"/>
      <c r="J44" s="97"/>
      <c r="K44" s="98"/>
      <c r="L44" s="98"/>
      <c r="M44" s="98"/>
      <c r="N44" s="98"/>
      <c r="O44" s="100"/>
    </row>
    <row r="45" spans="2:15" x14ac:dyDescent="0.3">
      <c r="B45" s="104">
        <v>39</v>
      </c>
      <c r="C45" s="104"/>
      <c r="D45" s="105"/>
      <c r="E45" s="105"/>
      <c r="F45" s="105"/>
      <c r="G45" s="194"/>
      <c r="H45" s="195"/>
      <c r="I45" s="195"/>
      <c r="J45" s="97"/>
      <c r="K45" s="98"/>
      <c r="L45" s="98"/>
      <c r="M45" s="98"/>
      <c r="N45" s="98"/>
      <c r="O45" s="100"/>
    </row>
    <row r="46" spans="2:15" x14ac:dyDescent="0.3">
      <c r="B46" s="104">
        <v>40</v>
      </c>
      <c r="C46" s="104"/>
      <c r="D46" s="105"/>
      <c r="E46" s="105"/>
      <c r="F46" s="105"/>
      <c r="G46" s="194"/>
      <c r="H46" s="195"/>
      <c r="I46" s="195"/>
      <c r="J46" s="97"/>
      <c r="K46" s="98"/>
      <c r="L46" s="98"/>
      <c r="M46" s="98"/>
      <c r="N46" s="98"/>
      <c r="O46" s="100"/>
    </row>
    <row r="47" spans="2:15" x14ac:dyDescent="0.3">
      <c r="B47" s="104">
        <v>41</v>
      </c>
      <c r="C47" s="104"/>
      <c r="D47" s="105"/>
      <c r="E47" s="105"/>
      <c r="F47" s="105"/>
      <c r="G47" s="194"/>
      <c r="H47" s="195"/>
      <c r="I47" s="195"/>
      <c r="J47" s="97"/>
      <c r="K47" s="98"/>
      <c r="L47" s="98"/>
      <c r="M47" s="98"/>
      <c r="N47" s="98"/>
      <c r="O47" s="100"/>
    </row>
    <row r="48" spans="2:15" x14ac:dyDescent="0.3">
      <c r="B48" s="104">
        <v>42</v>
      </c>
      <c r="C48" s="104"/>
      <c r="D48" s="105"/>
      <c r="E48" s="105"/>
      <c r="F48" s="105"/>
      <c r="G48" s="194"/>
      <c r="H48" s="195"/>
      <c r="I48" s="195"/>
      <c r="J48" s="97"/>
      <c r="K48" s="98"/>
      <c r="L48" s="98"/>
      <c r="M48" s="98"/>
      <c r="N48" s="98"/>
      <c r="O48" s="100"/>
    </row>
    <row r="49" spans="2:15" x14ac:dyDescent="0.3">
      <c r="B49" s="104">
        <v>43</v>
      </c>
      <c r="C49" s="104"/>
      <c r="D49" s="105"/>
      <c r="E49" s="105"/>
      <c r="F49" s="105"/>
      <c r="G49" s="194"/>
      <c r="H49" s="195"/>
      <c r="I49" s="195"/>
      <c r="J49" s="97"/>
      <c r="K49" s="98"/>
      <c r="L49" s="98"/>
      <c r="M49" s="98"/>
      <c r="N49" s="98"/>
      <c r="O49" s="100"/>
    </row>
    <row r="50" spans="2:15" x14ac:dyDescent="0.3">
      <c r="B50" s="104">
        <v>44</v>
      </c>
      <c r="C50" s="104"/>
      <c r="D50" s="105"/>
      <c r="E50" s="105"/>
      <c r="F50" s="105"/>
      <c r="G50" s="194"/>
      <c r="H50" s="195"/>
      <c r="I50" s="195"/>
      <c r="J50" s="97"/>
      <c r="K50" s="98"/>
      <c r="L50" s="98"/>
      <c r="M50" s="98"/>
      <c r="N50" s="98"/>
      <c r="O50" s="100"/>
    </row>
    <row r="51" spans="2:15" x14ac:dyDescent="0.3">
      <c r="B51" s="104">
        <v>45</v>
      </c>
      <c r="C51" s="104"/>
      <c r="D51" s="105"/>
      <c r="E51" s="105"/>
      <c r="F51" s="105"/>
      <c r="G51" s="194"/>
      <c r="H51" s="195"/>
      <c r="I51" s="195"/>
      <c r="J51" s="97"/>
      <c r="K51" s="98"/>
      <c r="L51" s="98"/>
      <c r="M51" s="98"/>
      <c r="N51" s="98"/>
      <c r="O51" s="100"/>
    </row>
    <row r="52" spans="2:15" x14ac:dyDescent="0.3">
      <c r="B52" s="104">
        <v>46</v>
      </c>
      <c r="C52" s="104"/>
      <c r="D52" s="105"/>
      <c r="E52" s="105"/>
      <c r="F52" s="105"/>
      <c r="G52" s="194"/>
      <c r="H52" s="195"/>
      <c r="I52" s="195"/>
      <c r="J52" s="97"/>
      <c r="K52" s="98"/>
      <c r="L52" s="98"/>
      <c r="M52" s="98"/>
      <c r="N52" s="98"/>
      <c r="O52" s="100"/>
    </row>
    <row r="53" spans="2:15" x14ac:dyDescent="0.3">
      <c r="B53" s="104">
        <v>47</v>
      </c>
      <c r="C53" s="104"/>
      <c r="D53" s="105"/>
      <c r="E53" s="105"/>
      <c r="F53" s="105"/>
      <c r="G53" s="194"/>
      <c r="H53" s="195"/>
      <c r="I53" s="195"/>
      <c r="J53" s="97"/>
      <c r="K53" s="98"/>
      <c r="L53" s="98"/>
      <c r="M53" s="98"/>
      <c r="N53" s="98"/>
      <c r="O53" s="100"/>
    </row>
    <row r="54" spans="2:15" x14ac:dyDescent="0.3">
      <c r="B54" s="104">
        <v>48</v>
      </c>
      <c r="C54" s="104"/>
      <c r="D54" s="105"/>
      <c r="E54" s="105"/>
      <c r="F54" s="105"/>
      <c r="G54" s="194"/>
      <c r="H54" s="195"/>
      <c r="I54" s="195"/>
      <c r="J54" s="97"/>
      <c r="K54" s="98"/>
      <c r="L54" s="98"/>
      <c r="M54" s="98"/>
      <c r="N54" s="98"/>
      <c r="O54" s="100"/>
    </row>
    <row r="55" spans="2:15" x14ac:dyDescent="0.3">
      <c r="B55" s="104">
        <v>49</v>
      </c>
      <c r="C55" s="104"/>
      <c r="D55" s="105"/>
      <c r="E55" s="105"/>
      <c r="F55" s="105"/>
      <c r="G55" s="194"/>
      <c r="H55" s="195"/>
      <c r="I55" s="195"/>
      <c r="J55" s="97"/>
      <c r="K55" s="98"/>
      <c r="L55" s="98"/>
      <c r="M55" s="98"/>
      <c r="N55" s="98"/>
      <c r="O55" s="100"/>
    </row>
    <row r="56" spans="2:15" x14ac:dyDescent="0.3">
      <c r="B56" s="104">
        <v>50</v>
      </c>
      <c r="C56" s="104"/>
      <c r="D56" s="105"/>
      <c r="E56" s="105"/>
      <c r="F56" s="105"/>
      <c r="G56" s="194"/>
      <c r="H56" s="195"/>
      <c r="I56" s="195"/>
      <c r="J56" s="97"/>
      <c r="K56" s="98"/>
      <c r="L56" s="98"/>
      <c r="M56" s="98"/>
      <c r="N56" s="98"/>
      <c r="O56" s="100"/>
    </row>
    <row r="57" spans="2:15" x14ac:dyDescent="0.3">
      <c r="B57" s="104">
        <v>51</v>
      </c>
      <c r="C57" s="104"/>
      <c r="D57" s="105"/>
      <c r="E57" s="105"/>
      <c r="F57" s="105"/>
      <c r="G57" s="194"/>
      <c r="H57" s="195"/>
      <c r="I57" s="195"/>
      <c r="J57" s="97"/>
      <c r="K57" s="98"/>
      <c r="L57" s="98"/>
      <c r="M57" s="98"/>
      <c r="N57" s="98"/>
      <c r="O57" s="100"/>
    </row>
    <row r="58" spans="2:15" x14ac:dyDescent="0.3">
      <c r="B58" s="104">
        <v>52</v>
      </c>
      <c r="C58" s="104"/>
      <c r="D58" s="105"/>
      <c r="E58" s="105"/>
      <c r="F58" s="105"/>
      <c r="G58" s="194"/>
      <c r="H58" s="195"/>
      <c r="I58" s="195"/>
      <c r="J58" s="97"/>
      <c r="K58" s="98"/>
      <c r="L58" s="98"/>
      <c r="M58" s="98"/>
      <c r="N58" s="98"/>
      <c r="O58" s="100"/>
    </row>
    <row r="59" spans="2:15" x14ac:dyDescent="0.3">
      <c r="B59" s="104">
        <v>53</v>
      </c>
      <c r="C59" s="104"/>
      <c r="D59" s="105"/>
      <c r="E59" s="105"/>
      <c r="F59" s="105"/>
      <c r="G59" s="194"/>
      <c r="H59" s="195"/>
      <c r="I59" s="195"/>
      <c r="J59" s="97"/>
      <c r="K59" s="98"/>
      <c r="L59" s="98"/>
      <c r="M59" s="98"/>
      <c r="N59" s="98"/>
      <c r="O59" s="100"/>
    </row>
    <row r="60" spans="2:15" x14ac:dyDescent="0.3">
      <c r="B60" s="104">
        <v>54</v>
      </c>
      <c r="C60" s="104"/>
      <c r="D60" s="105"/>
      <c r="E60" s="105"/>
      <c r="F60" s="105"/>
      <c r="G60" s="194"/>
      <c r="H60" s="195"/>
      <c r="I60" s="195"/>
      <c r="J60" s="97"/>
      <c r="K60" s="98"/>
      <c r="L60" s="98"/>
      <c r="M60" s="98"/>
      <c r="N60" s="98"/>
      <c r="O60" s="100"/>
    </row>
    <row r="61" spans="2:15" x14ac:dyDescent="0.3">
      <c r="B61" s="104">
        <v>55</v>
      </c>
      <c r="C61" s="104"/>
      <c r="D61" s="105"/>
      <c r="E61" s="105"/>
      <c r="F61" s="105"/>
      <c r="G61" s="194"/>
      <c r="H61" s="195"/>
      <c r="I61" s="195"/>
      <c r="J61" s="97"/>
      <c r="K61" s="98"/>
      <c r="L61" s="98"/>
      <c r="M61" s="98"/>
      <c r="N61" s="98"/>
      <c r="O61" s="100"/>
    </row>
    <row r="62" spans="2:15" x14ac:dyDescent="0.3">
      <c r="B62" s="104">
        <v>56</v>
      </c>
      <c r="C62" s="104"/>
      <c r="D62" s="105"/>
      <c r="E62" s="105"/>
      <c r="F62" s="105"/>
      <c r="G62" s="194"/>
      <c r="H62" s="195"/>
      <c r="I62" s="195"/>
      <c r="J62" s="97"/>
      <c r="K62" s="98"/>
      <c r="L62" s="98"/>
      <c r="M62" s="98"/>
      <c r="N62" s="98"/>
      <c r="O62" s="100"/>
    </row>
    <row r="63" spans="2:15" x14ac:dyDescent="0.3">
      <c r="B63" s="104">
        <v>57</v>
      </c>
      <c r="C63" s="104"/>
      <c r="D63" s="105"/>
      <c r="E63" s="105"/>
      <c r="F63" s="105"/>
      <c r="G63" s="194"/>
      <c r="H63" s="195"/>
      <c r="I63" s="195"/>
      <c r="J63" s="97"/>
      <c r="K63" s="98"/>
      <c r="L63" s="98"/>
      <c r="M63" s="98"/>
      <c r="N63" s="98"/>
      <c r="O63" s="100"/>
    </row>
    <row r="64" spans="2:15" x14ac:dyDescent="0.3">
      <c r="B64" s="104">
        <v>58</v>
      </c>
      <c r="C64" s="104"/>
      <c r="D64" s="105"/>
      <c r="E64" s="105"/>
      <c r="F64" s="105"/>
      <c r="G64" s="194"/>
      <c r="H64" s="195"/>
      <c r="I64" s="195"/>
      <c r="J64" s="97"/>
      <c r="K64" s="98"/>
      <c r="L64" s="98"/>
      <c r="M64" s="98"/>
      <c r="N64" s="98"/>
      <c r="O64" s="100"/>
    </row>
    <row r="65" spans="2:15" x14ac:dyDescent="0.3">
      <c r="B65" s="104">
        <v>59</v>
      </c>
      <c r="C65" s="104"/>
      <c r="D65" s="105"/>
      <c r="E65" s="105"/>
      <c r="F65" s="105"/>
      <c r="G65" s="194"/>
      <c r="H65" s="195"/>
      <c r="I65" s="195"/>
      <c r="J65" s="97"/>
      <c r="K65" s="98"/>
      <c r="L65" s="98"/>
      <c r="M65" s="98"/>
      <c r="N65" s="98"/>
      <c r="O65" s="100"/>
    </row>
    <row r="66" spans="2:15" x14ac:dyDescent="0.3">
      <c r="B66" s="104">
        <v>60</v>
      </c>
      <c r="C66" s="104"/>
      <c r="D66" s="105"/>
      <c r="E66" s="105"/>
      <c r="F66" s="105"/>
      <c r="G66" s="194"/>
      <c r="H66" s="195"/>
      <c r="I66" s="195"/>
      <c r="J66" s="97"/>
      <c r="K66" s="98"/>
      <c r="L66" s="98"/>
      <c r="M66" s="98"/>
      <c r="N66" s="98"/>
      <c r="O66" s="100"/>
    </row>
    <row r="67" spans="2:15" x14ac:dyDescent="0.3">
      <c r="B67" s="104">
        <v>61</v>
      </c>
      <c r="C67" s="104"/>
      <c r="D67" s="105"/>
      <c r="E67" s="105"/>
      <c r="F67" s="105"/>
      <c r="G67" s="194"/>
      <c r="H67" s="195"/>
      <c r="I67" s="195"/>
      <c r="J67" s="97"/>
      <c r="K67" s="98"/>
      <c r="L67" s="98"/>
      <c r="M67" s="98"/>
      <c r="N67" s="98"/>
      <c r="O67" s="100"/>
    </row>
    <row r="68" spans="2:15" x14ac:dyDescent="0.3">
      <c r="B68" s="104">
        <v>62</v>
      </c>
      <c r="C68" s="104"/>
      <c r="D68" s="105"/>
      <c r="E68" s="105"/>
      <c r="F68" s="105"/>
      <c r="G68" s="194"/>
      <c r="H68" s="195"/>
      <c r="I68" s="195"/>
      <c r="J68" s="97"/>
      <c r="K68" s="98"/>
      <c r="L68" s="98"/>
      <c r="M68" s="98"/>
      <c r="N68" s="98"/>
      <c r="O68" s="100"/>
    </row>
    <row r="69" spans="2:15" x14ac:dyDescent="0.3">
      <c r="B69" s="104">
        <v>63</v>
      </c>
      <c r="C69" s="104"/>
      <c r="D69" s="105"/>
      <c r="E69" s="105"/>
      <c r="F69" s="105"/>
      <c r="G69" s="194"/>
      <c r="H69" s="195"/>
      <c r="I69" s="195"/>
      <c r="J69" s="97"/>
      <c r="K69" s="98"/>
      <c r="L69" s="98"/>
      <c r="M69" s="98"/>
      <c r="N69" s="98"/>
      <c r="O69" s="100"/>
    </row>
    <row r="70" spans="2:15" x14ac:dyDescent="0.3">
      <c r="B70" s="104">
        <v>64</v>
      </c>
      <c r="C70" s="104"/>
      <c r="D70" s="105"/>
      <c r="E70" s="105"/>
      <c r="F70" s="105"/>
      <c r="G70" s="194"/>
      <c r="H70" s="195"/>
      <c r="I70" s="195"/>
      <c r="J70" s="97"/>
      <c r="K70" s="98"/>
      <c r="L70" s="98"/>
      <c r="M70" s="98"/>
      <c r="N70" s="98"/>
      <c r="O70" s="100"/>
    </row>
    <row r="71" spans="2:15" x14ac:dyDescent="0.3">
      <c r="B71" s="104">
        <v>65</v>
      </c>
      <c r="C71" s="104"/>
      <c r="D71" s="105"/>
      <c r="E71" s="105"/>
      <c r="F71" s="105"/>
      <c r="G71" s="194"/>
      <c r="H71" s="195"/>
      <c r="I71" s="195"/>
      <c r="J71" s="97"/>
      <c r="K71" s="98"/>
      <c r="L71" s="98"/>
      <c r="M71" s="98"/>
      <c r="N71" s="98"/>
      <c r="O71" s="100"/>
    </row>
    <row r="72" spans="2:15" x14ac:dyDescent="0.3">
      <c r="B72" s="104">
        <v>66</v>
      </c>
      <c r="C72" s="104"/>
      <c r="D72" s="105"/>
      <c r="E72" s="105"/>
      <c r="F72" s="105"/>
      <c r="G72" s="194"/>
      <c r="H72" s="195"/>
      <c r="I72" s="195"/>
      <c r="J72" s="97"/>
      <c r="K72" s="98"/>
      <c r="L72" s="98"/>
      <c r="M72" s="98"/>
      <c r="N72" s="98"/>
      <c r="O72" s="100"/>
    </row>
    <row r="73" spans="2:15" x14ac:dyDescent="0.3">
      <c r="B73" s="104">
        <v>67</v>
      </c>
      <c r="C73" s="104"/>
      <c r="D73" s="105"/>
      <c r="E73" s="105"/>
      <c r="F73" s="105"/>
      <c r="G73" s="194"/>
      <c r="H73" s="195"/>
      <c r="I73" s="195"/>
      <c r="J73" s="97"/>
      <c r="K73" s="98"/>
      <c r="L73" s="98"/>
      <c r="M73" s="98"/>
      <c r="N73" s="98"/>
      <c r="O73" s="100"/>
    </row>
    <row r="74" spans="2:15" x14ac:dyDescent="0.3">
      <c r="B74" s="104">
        <v>68</v>
      </c>
      <c r="C74" s="104"/>
      <c r="D74" s="105"/>
      <c r="E74" s="105"/>
      <c r="F74" s="105"/>
      <c r="G74" s="194"/>
      <c r="H74" s="195"/>
      <c r="I74" s="195"/>
      <c r="J74" s="97"/>
      <c r="K74" s="98"/>
      <c r="L74" s="98"/>
      <c r="M74" s="98"/>
      <c r="N74" s="98"/>
      <c r="O74" s="100"/>
    </row>
    <row r="75" spans="2:15" x14ac:dyDescent="0.3">
      <c r="B75" s="104">
        <v>69</v>
      </c>
      <c r="C75" s="104"/>
      <c r="D75" s="105"/>
      <c r="E75" s="105"/>
      <c r="F75" s="105"/>
      <c r="G75" s="194"/>
      <c r="H75" s="195"/>
      <c r="I75" s="195"/>
      <c r="J75" s="97"/>
      <c r="K75" s="98"/>
      <c r="L75" s="98"/>
      <c r="M75" s="98"/>
      <c r="N75" s="98"/>
      <c r="O75" s="100"/>
    </row>
    <row r="76" spans="2:15" x14ac:dyDescent="0.3">
      <c r="B76" s="104">
        <v>70</v>
      </c>
      <c r="C76" s="104"/>
      <c r="D76" s="105"/>
      <c r="E76" s="105"/>
      <c r="F76" s="105"/>
      <c r="G76" s="194"/>
      <c r="H76" s="195"/>
      <c r="I76" s="195"/>
      <c r="J76" s="97"/>
      <c r="K76" s="98"/>
      <c r="L76" s="98"/>
      <c r="M76" s="98"/>
      <c r="N76" s="98"/>
      <c r="O76" s="100"/>
    </row>
    <row r="77" spans="2:15" x14ac:dyDescent="0.3">
      <c r="B77" s="104">
        <v>71</v>
      </c>
      <c r="C77" s="104"/>
      <c r="D77" s="105"/>
      <c r="E77" s="105"/>
      <c r="F77" s="105"/>
      <c r="G77" s="194"/>
      <c r="H77" s="195"/>
      <c r="I77" s="195"/>
      <c r="J77" s="97"/>
      <c r="K77" s="98"/>
      <c r="L77" s="98"/>
      <c r="M77" s="98"/>
      <c r="N77" s="98"/>
      <c r="O77" s="100"/>
    </row>
    <row r="78" spans="2:15" x14ac:dyDescent="0.3">
      <c r="B78" s="104">
        <v>72</v>
      </c>
      <c r="C78" s="104"/>
      <c r="D78" s="105"/>
      <c r="E78" s="105"/>
      <c r="F78" s="105"/>
      <c r="G78" s="194"/>
      <c r="H78" s="195"/>
      <c r="I78" s="195"/>
      <c r="J78" s="97"/>
      <c r="K78" s="98"/>
      <c r="L78" s="98"/>
      <c r="M78" s="98"/>
      <c r="N78" s="98"/>
      <c r="O78" s="100"/>
    </row>
    <row r="79" spans="2:15" x14ac:dyDescent="0.3">
      <c r="B79" s="104">
        <v>73</v>
      </c>
      <c r="C79" s="104"/>
      <c r="D79" s="105"/>
      <c r="E79" s="105"/>
      <c r="F79" s="105"/>
      <c r="G79" s="194"/>
      <c r="H79" s="195"/>
      <c r="I79" s="195"/>
      <c r="J79" s="97"/>
      <c r="K79" s="98"/>
      <c r="L79" s="98"/>
      <c r="M79" s="98"/>
      <c r="N79" s="98"/>
      <c r="O79" s="100"/>
    </row>
    <row r="80" spans="2:15" x14ac:dyDescent="0.3">
      <c r="B80" s="104">
        <v>74</v>
      </c>
      <c r="C80" s="104"/>
      <c r="D80" s="105"/>
      <c r="E80" s="105"/>
      <c r="F80" s="105"/>
      <c r="G80" s="194"/>
      <c r="H80" s="195"/>
      <c r="I80" s="195"/>
      <c r="J80" s="97"/>
      <c r="K80" s="98"/>
      <c r="L80" s="98"/>
      <c r="M80" s="98"/>
      <c r="N80" s="98"/>
      <c r="O80" s="100"/>
    </row>
    <row r="81" spans="2:15" x14ac:dyDescent="0.3">
      <c r="B81" s="104">
        <v>75</v>
      </c>
      <c r="C81" s="104"/>
      <c r="D81" s="105"/>
      <c r="E81" s="105"/>
      <c r="F81" s="105"/>
      <c r="G81" s="194"/>
      <c r="H81" s="195"/>
      <c r="I81" s="195"/>
      <c r="J81" s="97"/>
      <c r="K81" s="98"/>
      <c r="L81" s="98"/>
      <c r="M81" s="98"/>
      <c r="N81" s="98"/>
      <c r="O81" s="100"/>
    </row>
    <row r="82" spans="2:15" x14ac:dyDescent="0.3">
      <c r="B82" s="104">
        <v>76</v>
      </c>
      <c r="C82" s="104"/>
      <c r="D82" s="105"/>
      <c r="E82" s="105"/>
      <c r="F82" s="105"/>
      <c r="G82" s="194"/>
      <c r="H82" s="195"/>
      <c r="I82" s="195"/>
      <c r="J82" s="97"/>
      <c r="K82" s="98"/>
      <c r="L82" s="98"/>
      <c r="M82" s="98"/>
      <c r="N82" s="98"/>
      <c r="O82" s="100"/>
    </row>
    <row r="83" spans="2:15" x14ac:dyDescent="0.3">
      <c r="B83" s="104">
        <v>77</v>
      </c>
      <c r="C83" s="104"/>
      <c r="D83" s="105"/>
      <c r="E83" s="105"/>
      <c r="F83" s="105"/>
      <c r="G83" s="194"/>
      <c r="H83" s="195"/>
      <c r="I83" s="195"/>
      <c r="J83" s="97"/>
      <c r="K83" s="98"/>
      <c r="L83" s="98"/>
      <c r="M83" s="98"/>
      <c r="N83" s="98"/>
      <c r="O83" s="100"/>
    </row>
    <row r="84" spans="2:15" x14ac:dyDescent="0.3">
      <c r="B84" s="104">
        <v>78</v>
      </c>
      <c r="C84" s="104"/>
      <c r="D84" s="105"/>
      <c r="E84" s="105"/>
      <c r="F84" s="105"/>
      <c r="G84" s="194"/>
      <c r="H84" s="195"/>
      <c r="I84" s="195"/>
      <c r="J84" s="97"/>
      <c r="K84" s="98"/>
      <c r="L84" s="98"/>
      <c r="M84" s="98"/>
      <c r="N84" s="98"/>
      <c r="O84" s="100"/>
    </row>
    <row r="85" spans="2:15" x14ac:dyDescent="0.3">
      <c r="B85" s="104">
        <v>79</v>
      </c>
      <c r="C85" s="104"/>
      <c r="D85" s="105"/>
      <c r="E85" s="105"/>
      <c r="F85" s="105"/>
      <c r="G85" s="194"/>
      <c r="H85" s="195"/>
      <c r="I85" s="195"/>
      <c r="J85" s="97"/>
      <c r="K85" s="98"/>
      <c r="L85" s="98"/>
      <c r="M85" s="98"/>
      <c r="N85" s="98"/>
      <c r="O85" s="100"/>
    </row>
    <row r="86" spans="2:15" x14ac:dyDescent="0.3">
      <c r="B86" s="104">
        <v>80</v>
      </c>
      <c r="C86" s="104"/>
      <c r="D86" s="105"/>
      <c r="E86" s="105"/>
      <c r="F86" s="105"/>
      <c r="G86" s="194"/>
      <c r="H86" s="195"/>
      <c r="I86" s="195"/>
      <c r="J86" s="97"/>
      <c r="K86" s="98"/>
      <c r="L86" s="98"/>
      <c r="M86" s="98"/>
      <c r="N86" s="98"/>
      <c r="O86" s="100"/>
    </row>
    <row r="87" spans="2:15" x14ac:dyDescent="0.3">
      <c r="B87" s="104">
        <v>81</v>
      </c>
      <c r="C87" s="104"/>
      <c r="D87" s="105"/>
      <c r="E87" s="105"/>
      <c r="F87" s="105"/>
      <c r="G87" s="194"/>
      <c r="H87" s="195"/>
      <c r="I87" s="195"/>
      <c r="J87" s="97"/>
      <c r="K87" s="98"/>
      <c r="L87" s="98"/>
      <c r="M87" s="98"/>
      <c r="N87" s="98"/>
      <c r="O87" s="100"/>
    </row>
    <row r="88" spans="2:15" x14ac:dyDescent="0.3">
      <c r="B88" s="104">
        <v>82</v>
      </c>
      <c r="C88" s="104"/>
      <c r="D88" s="105"/>
      <c r="E88" s="105"/>
      <c r="F88" s="105"/>
      <c r="G88" s="194"/>
      <c r="H88" s="195"/>
      <c r="I88" s="195"/>
      <c r="J88" s="97"/>
      <c r="K88" s="98"/>
      <c r="L88" s="98"/>
      <c r="M88" s="98"/>
      <c r="N88" s="98"/>
      <c r="O88" s="100"/>
    </row>
    <row r="89" spans="2:15" x14ac:dyDescent="0.3">
      <c r="B89" s="104">
        <v>83</v>
      </c>
      <c r="C89" s="104"/>
      <c r="D89" s="105"/>
      <c r="E89" s="105"/>
      <c r="F89" s="105"/>
      <c r="G89" s="194"/>
      <c r="H89" s="195"/>
      <c r="I89" s="195"/>
      <c r="J89" s="97"/>
      <c r="K89" s="98"/>
      <c r="L89" s="98"/>
      <c r="M89" s="98"/>
      <c r="N89" s="98"/>
      <c r="O89" s="100"/>
    </row>
    <row r="90" spans="2:15" x14ac:dyDescent="0.3">
      <c r="B90" s="104">
        <v>84</v>
      </c>
      <c r="C90" s="104"/>
      <c r="D90" s="105"/>
      <c r="E90" s="105"/>
      <c r="F90" s="105"/>
      <c r="G90" s="194"/>
      <c r="H90" s="195"/>
      <c r="I90" s="195"/>
      <c r="J90" s="97"/>
      <c r="K90" s="98"/>
      <c r="L90" s="98"/>
      <c r="M90" s="98"/>
      <c r="N90" s="98"/>
      <c r="O90" s="100"/>
    </row>
    <row r="91" spans="2:15" x14ac:dyDescent="0.3">
      <c r="B91" s="104">
        <v>85</v>
      </c>
      <c r="C91" s="104"/>
      <c r="D91" s="105"/>
      <c r="E91" s="105"/>
      <c r="F91" s="105"/>
      <c r="G91" s="194"/>
      <c r="H91" s="195"/>
      <c r="I91" s="195"/>
      <c r="J91" s="97"/>
      <c r="K91" s="98"/>
      <c r="L91" s="98"/>
      <c r="M91" s="98"/>
      <c r="N91" s="98"/>
      <c r="O91" s="100"/>
    </row>
    <row r="92" spans="2:15" x14ac:dyDescent="0.3">
      <c r="B92" s="104">
        <v>86</v>
      </c>
      <c r="C92" s="104"/>
      <c r="D92" s="105"/>
      <c r="E92" s="105"/>
      <c r="F92" s="105"/>
      <c r="G92" s="194"/>
      <c r="H92" s="195"/>
      <c r="I92" s="195"/>
      <c r="J92" s="97"/>
      <c r="K92" s="98"/>
      <c r="L92" s="98"/>
      <c r="M92" s="98"/>
      <c r="N92" s="98"/>
      <c r="O92" s="100"/>
    </row>
    <row r="93" spans="2:15" x14ac:dyDescent="0.3">
      <c r="B93" s="104">
        <v>87</v>
      </c>
      <c r="C93" s="104"/>
      <c r="D93" s="105"/>
      <c r="E93" s="105"/>
      <c r="F93" s="105"/>
      <c r="G93" s="194"/>
      <c r="H93" s="195"/>
      <c r="I93" s="195"/>
      <c r="J93" s="97"/>
      <c r="K93" s="98"/>
      <c r="L93" s="98"/>
      <c r="M93" s="98"/>
      <c r="N93" s="98"/>
      <c r="O93" s="100"/>
    </row>
    <row r="94" spans="2:15" x14ac:dyDescent="0.3">
      <c r="B94" s="104">
        <v>88</v>
      </c>
      <c r="C94" s="104"/>
      <c r="D94" s="105"/>
      <c r="E94" s="105"/>
      <c r="F94" s="105"/>
      <c r="G94" s="194"/>
      <c r="H94" s="195"/>
      <c r="I94" s="195"/>
      <c r="J94" s="97"/>
      <c r="K94" s="98"/>
      <c r="L94" s="98"/>
      <c r="M94" s="98"/>
      <c r="N94" s="98"/>
      <c r="O94" s="100"/>
    </row>
    <row r="95" spans="2:15" x14ac:dyDescent="0.3">
      <c r="B95" s="104">
        <v>89</v>
      </c>
      <c r="C95" s="104"/>
      <c r="D95" s="105"/>
      <c r="E95" s="105"/>
      <c r="F95" s="105"/>
      <c r="G95" s="194"/>
      <c r="H95" s="195"/>
      <c r="I95" s="195"/>
      <c r="J95" s="97"/>
      <c r="K95" s="98"/>
      <c r="L95" s="98"/>
      <c r="M95" s="98"/>
      <c r="N95" s="98"/>
      <c r="O95" s="100"/>
    </row>
    <row r="96" spans="2:15" x14ac:dyDescent="0.3">
      <c r="B96" s="104">
        <v>90</v>
      </c>
      <c r="C96" s="104"/>
      <c r="D96" s="105"/>
      <c r="E96" s="105"/>
      <c r="F96" s="105"/>
      <c r="G96" s="194"/>
      <c r="H96" s="195"/>
      <c r="I96" s="195"/>
      <c r="J96" s="97"/>
      <c r="K96" s="98"/>
      <c r="L96" s="98"/>
      <c r="M96" s="98"/>
      <c r="N96" s="98"/>
      <c r="O96" s="100"/>
    </row>
    <row r="97" spans="2:15" x14ac:dyDescent="0.3">
      <c r="B97" s="104">
        <v>91</v>
      </c>
      <c r="C97" s="104"/>
      <c r="D97" s="105"/>
      <c r="E97" s="105"/>
      <c r="F97" s="105"/>
      <c r="G97" s="194"/>
      <c r="H97" s="195"/>
      <c r="I97" s="195"/>
      <c r="J97" s="97"/>
      <c r="K97" s="98"/>
      <c r="L97" s="98"/>
      <c r="M97" s="98"/>
      <c r="N97" s="98"/>
      <c r="O97" s="100"/>
    </row>
    <row r="98" spans="2:15" x14ac:dyDescent="0.3">
      <c r="B98" s="104">
        <v>92</v>
      </c>
      <c r="C98" s="104"/>
      <c r="D98" s="105"/>
      <c r="E98" s="105"/>
      <c r="F98" s="105"/>
      <c r="G98" s="194"/>
      <c r="H98" s="195"/>
      <c r="I98" s="195"/>
      <c r="J98" s="97"/>
      <c r="K98" s="98"/>
      <c r="L98" s="98"/>
      <c r="M98" s="98"/>
      <c r="N98" s="98"/>
      <c r="O98" s="100"/>
    </row>
    <row r="99" spans="2:15" x14ac:dyDescent="0.3">
      <c r="B99" s="104">
        <v>93</v>
      </c>
      <c r="C99" s="104"/>
      <c r="D99" s="105"/>
      <c r="E99" s="105"/>
      <c r="F99" s="105"/>
      <c r="G99" s="194"/>
      <c r="H99" s="195"/>
      <c r="I99" s="195"/>
      <c r="J99" s="97"/>
      <c r="K99" s="98"/>
      <c r="L99" s="98"/>
      <c r="M99" s="98"/>
      <c r="N99" s="98"/>
      <c r="O99" s="100"/>
    </row>
    <row r="100" spans="2:15" x14ac:dyDescent="0.3">
      <c r="B100" s="104">
        <v>94</v>
      </c>
      <c r="C100" s="104"/>
      <c r="D100" s="105"/>
      <c r="E100" s="105"/>
      <c r="F100" s="105"/>
      <c r="G100" s="194"/>
      <c r="H100" s="195"/>
      <c r="I100" s="195"/>
      <c r="J100" s="97"/>
      <c r="K100" s="98"/>
      <c r="L100" s="98"/>
      <c r="M100" s="98"/>
      <c r="N100" s="98"/>
      <c r="O100" s="100"/>
    </row>
    <row r="101" spans="2:15" x14ac:dyDescent="0.3">
      <c r="B101" s="104">
        <v>95</v>
      </c>
      <c r="C101" s="104"/>
      <c r="D101" s="105"/>
      <c r="E101" s="105"/>
      <c r="F101" s="105"/>
      <c r="G101" s="194"/>
      <c r="H101" s="195"/>
      <c r="I101" s="195"/>
      <c r="J101" s="97"/>
      <c r="K101" s="98"/>
      <c r="L101" s="98"/>
      <c r="M101" s="98"/>
      <c r="N101" s="98"/>
      <c r="O101" s="100"/>
    </row>
    <row r="102" spans="2:15" x14ac:dyDescent="0.3">
      <c r="B102" s="104">
        <v>96</v>
      </c>
      <c r="C102" s="104"/>
      <c r="D102" s="105"/>
      <c r="E102" s="105"/>
      <c r="F102" s="105"/>
      <c r="G102" s="194"/>
      <c r="H102" s="195"/>
      <c r="I102" s="195"/>
      <c r="J102" s="97"/>
      <c r="K102" s="98"/>
      <c r="L102" s="98"/>
      <c r="M102" s="98"/>
      <c r="N102" s="98"/>
      <c r="O102" s="100"/>
    </row>
    <row r="103" spans="2:15" x14ac:dyDescent="0.3">
      <c r="B103" s="104">
        <v>97</v>
      </c>
      <c r="C103" s="104"/>
      <c r="D103" s="105"/>
      <c r="E103" s="105"/>
      <c r="F103" s="105"/>
      <c r="G103" s="194"/>
      <c r="H103" s="195"/>
      <c r="I103" s="195"/>
      <c r="J103" s="97"/>
      <c r="K103" s="98"/>
      <c r="L103" s="98"/>
      <c r="M103" s="98"/>
      <c r="N103" s="98"/>
      <c r="O103" s="100"/>
    </row>
    <row r="104" spans="2:15" x14ac:dyDescent="0.3">
      <c r="B104" s="104">
        <v>98</v>
      </c>
      <c r="C104" s="104"/>
      <c r="D104" s="105"/>
      <c r="E104" s="105"/>
      <c r="F104" s="105"/>
      <c r="G104" s="194"/>
      <c r="H104" s="195"/>
      <c r="I104" s="195"/>
      <c r="J104" s="97"/>
      <c r="K104" s="98"/>
      <c r="L104" s="98"/>
      <c r="M104" s="98"/>
      <c r="N104" s="98"/>
      <c r="O104" s="100"/>
    </row>
    <row r="105" spans="2:15" x14ac:dyDescent="0.3">
      <c r="B105" s="104">
        <v>99</v>
      </c>
      <c r="C105" s="104"/>
      <c r="D105" s="105"/>
      <c r="E105" s="105"/>
      <c r="F105" s="105"/>
      <c r="G105" s="194"/>
      <c r="H105" s="195"/>
      <c r="I105" s="195"/>
      <c r="J105" s="97"/>
      <c r="K105" s="98"/>
      <c r="L105" s="98"/>
      <c r="M105" s="98"/>
      <c r="N105" s="98"/>
      <c r="O105" s="100"/>
    </row>
    <row r="106" spans="2:15" x14ac:dyDescent="0.3">
      <c r="B106" s="104">
        <v>100</v>
      </c>
      <c r="C106" s="104"/>
      <c r="D106" s="105"/>
      <c r="E106" s="105"/>
      <c r="F106" s="105"/>
      <c r="G106" s="194"/>
      <c r="H106" s="195"/>
      <c r="I106" s="195"/>
      <c r="J106" s="97"/>
      <c r="K106" s="98"/>
      <c r="L106" s="98"/>
      <c r="M106" s="98"/>
      <c r="N106" s="98"/>
      <c r="O106" s="100"/>
    </row>
    <row r="107" spans="2:15" x14ac:dyDescent="0.3">
      <c r="B107" s="104">
        <v>101</v>
      </c>
      <c r="C107" s="104"/>
      <c r="D107" s="105"/>
      <c r="E107" s="105"/>
      <c r="F107" s="105"/>
      <c r="G107" s="194"/>
      <c r="H107" s="195"/>
      <c r="I107" s="195"/>
      <c r="J107" s="97"/>
      <c r="K107" s="98"/>
      <c r="L107" s="98"/>
      <c r="M107" s="98"/>
      <c r="N107" s="98"/>
      <c r="O107" s="100"/>
    </row>
    <row r="108" spans="2:15" x14ac:dyDescent="0.3">
      <c r="B108" s="104">
        <v>102</v>
      </c>
      <c r="C108" s="104"/>
      <c r="D108" s="105"/>
      <c r="E108" s="105"/>
      <c r="F108" s="105"/>
      <c r="G108" s="194"/>
      <c r="H108" s="195"/>
      <c r="I108" s="195"/>
      <c r="J108" s="97"/>
      <c r="K108" s="98"/>
      <c r="L108" s="98"/>
      <c r="M108" s="98"/>
      <c r="N108" s="98"/>
      <c r="O108" s="100"/>
    </row>
    <row r="109" spans="2:15" x14ac:dyDescent="0.3">
      <c r="B109" s="104">
        <v>103</v>
      </c>
      <c r="C109" s="104"/>
      <c r="D109" s="105"/>
      <c r="E109" s="105"/>
      <c r="F109" s="105"/>
      <c r="G109" s="194"/>
      <c r="H109" s="195"/>
      <c r="I109" s="195"/>
      <c r="J109" s="97"/>
      <c r="K109" s="98"/>
      <c r="L109" s="98"/>
      <c r="M109" s="98"/>
      <c r="N109" s="98"/>
      <c r="O109" s="100"/>
    </row>
    <row r="110" spans="2:15" x14ac:dyDescent="0.3">
      <c r="B110" s="104">
        <v>104</v>
      </c>
      <c r="C110" s="104"/>
      <c r="D110" s="105"/>
      <c r="E110" s="105"/>
      <c r="F110" s="105"/>
      <c r="G110" s="194"/>
      <c r="H110" s="195"/>
      <c r="I110" s="195"/>
      <c r="J110" s="97"/>
      <c r="K110" s="98"/>
      <c r="L110" s="98"/>
      <c r="M110" s="98"/>
      <c r="N110" s="98"/>
      <c r="O110" s="100"/>
    </row>
    <row r="111" spans="2:15" x14ac:dyDescent="0.3">
      <c r="B111" s="104">
        <v>105</v>
      </c>
      <c r="C111" s="104"/>
      <c r="D111" s="105"/>
      <c r="E111" s="105"/>
      <c r="F111" s="105"/>
      <c r="G111" s="194"/>
      <c r="H111" s="195"/>
      <c r="I111" s="195"/>
      <c r="J111" s="97"/>
      <c r="K111" s="98"/>
      <c r="L111" s="98"/>
      <c r="M111" s="98"/>
      <c r="N111" s="98"/>
      <c r="O111" s="100"/>
    </row>
    <row r="112" spans="2:15" x14ac:dyDescent="0.3">
      <c r="B112" s="104">
        <v>106</v>
      </c>
      <c r="C112" s="104"/>
      <c r="D112" s="105"/>
      <c r="E112" s="105"/>
      <c r="F112" s="105"/>
      <c r="G112" s="194"/>
      <c r="H112" s="195"/>
      <c r="I112" s="195"/>
      <c r="J112" s="97"/>
      <c r="K112" s="98"/>
      <c r="L112" s="98"/>
      <c r="M112" s="98"/>
      <c r="N112" s="98"/>
      <c r="O112" s="100"/>
    </row>
    <row r="113" spans="2:15" x14ac:dyDescent="0.3">
      <c r="B113" s="104">
        <v>107</v>
      </c>
      <c r="C113" s="104"/>
      <c r="D113" s="105"/>
      <c r="E113" s="105"/>
      <c r="F113" s="105"/>
      <c r="G113" s="194"/>
      <c r="H113" s="195"/>
      <c r="I113" s="195"/>
      <c r="J113" s="97"/>
      <c r="K113" s="98"/>
      <c r="L113" s="98"/>
      <c r="M113" s="98"/>
      <c r="N113" s="98"/>
      <c r="O113" s="100"/>
    </row>
    <row r="114" spans="2:15" x14ac:dyDescent="0.3">
      <c r="B114" s="104">
        <v>108</v>
      </c>
      <c r="C114" s="104"/>
      <c r="D114" s="105"/>
      <c r="E114" s="105"/>
      <c r="F114" s="105"/>
      <c r="G114" s="194"/>
      <c r="H114" s="195"/>
      <c r="I114" s="195"/>
      <c r="J114" s="97"/>
      <c r="K114" s="98"/>
      <c r="L114" s="98"/>
      <c r="M114" s="98"/>
      <c r="N114" s="98"/>
      <c r="O114" s="100"/>
    </row>
    <row r="115" spans="2:15" x14ac:dyDescent="0.3">
      <c r="B115" s="104">
        <v>109</v>
      </c>
      <c r="C115" s="104"/>
      <c r="D115" s="105"/>
      <c r="E115" s="105"/>
      <c r="F115" s="105"/>
      <c r="G115" s="194"/>
      <c r="H115" s="195"/>
      <c r="I115" s="195"/>
      <c r="J115" s="97"/>
      <c r="K115" s="98"/>
      <c r="L115" s="98"/>
      <c r="M115" s="98"/>
      <c r="N115" s="98"/>
      <c r="O115" s="100"/>
    </row>
    <row r="116" spans="2:15" x14ac:dyDescent="0.3">
      <c r="B116" s="104">
        <v>110</v>
      </c>
      <c r="C116" s="104"/>
      <c r="D116" s="105"/>
      <c r="E116" s="105"/>
      <c r="F116" s="105"/>
      <c r="G116" s="194"/>
      <c r="H116" s="195"/>
      <c r="I116" s="195"/>
      <c r="J116" s="97"/>
      <c r="K116" s="98"/>
      <c r="L116" s="98"/>
      <c r="M116" s="98"/>
      <c r="N116" s="98"/>
      <c r="O116" s="100"/>
    </row>
    <row r="117" spans="2:15" x14ac:dyDescent="0.3">
      <c r="B117" s="104">
        <v>111</v>
      </c>
      <c r="C117" s="104"/>
      <c r="D117" s="105"/>
      <c r="E117" s="105"/>
      <c r="F117" s="105"/>
      <c r="G117" s="194"/>
      <c r="H117" s="195"/>
      <c r="I117" s="195"/>
      <c r="J117" s="97"/>
      <c r="K117" s="98"/>
      <c r="L117" s="98"/>
      <c r="M117" s="98"/>
      <c r="N117" s="98"/>
      <c r="O117" s="100"/>
    </row>
    <row r="118" spans="2:15" x14ac:dyDescent="0.3">
      <c r="B118" s="104">
        <v>112</v>
      </c>
      <c r="C118" s="104"/>
      <c r="D118" s="105"/>
      <c r="E118" s="105"/>
      <c r="F118" s="105"/>
      <c r="G118" s="194"/>
      <c r="H118" s="195"/>
      <c r="I118" s="195"/>
      <c r="J118" s="97"/>
      <c r="K118" s="98"/>
      <c r="L118" s="98"/>
      <c r="M118" s="98"/>
      <c r="N118" s="98"/>
      <c r="O118" s="100"/>
    </row>
    <row r="119" spans="2:15" x14ac:dyDescent="0.3">
      <c r="B119" s="104">
        <v>113</v>
      </c>
      <c r="C119" s="104"/>
      <c r="D119" s="105"/>
      <c r="E119" s="105"/>
      <c r="F119" s="105"/>
      <c r="G119" s="194"/>
      <c r="H119" s="195"/>
      <c r="I119" s="195"/>
      <c r="J119" s="97"/>
      <c r="K119" s="98"/>
      <c r="L119" s="98"/>
      <c r="M119" s="98"/>
      <c r="N119" s="98"/>
      <c r="O119" s="100"/>
    </row>
    <row r="120" spans="2:15" x14ac:dyDescent="0.3">
      <c r="B120" s="104">
        <v>114</v>
      </c>
      <c r="C120" s="104"/>
      <c r="D120" s="105"/>
      <c r="E120" s="105"/>
      <c r="F120" s="105"/>
      <c r="G120" s="194"/>
      <c r="H120" s="195"/>
      <c r="I120" s="195"/>
      <c r="J120" s="97"/>
      <c r="K120" s="98"/>
      <c r="L120" s="98"/>
      <c r="M120" s="98"/>
      <c r="N120" s="98"/>
      <c r="O120" s="100"/>
    </row>
    <row r="121" spans="2:15" x14ac:dyDescent="0.3">
      <c r="B121" s="104">
        <v>115</v>
      </c>
      <c r="C121" s="104"/>
      <c r="D121" s="105"/>
      <c r="E121" s="105"/>
      <c r="F121" s="105"/>
      <c r="G121" s="194"/>
      <c r="H121" s="195"/>
      <c r="I121" s="195"/>
      <c r="J121" s="97"/>
      <c r="K121" s="98"/>
      <c r="L121" s="98"/>
      <c r="M121" s="98"/>
      <c r="N121" s="98"/>
      <c r="O121" s="100"/>
    </row>
    <row r="122" spans="2:15" x14ac:dyDescent="0.3">
      <c r="B122" s="104">
        <v>116</v>
      </c>
      <c r="C122" s="104"/>
      <c r="D122" s="105"/>
      <c r="E122" s="105"/>
      <c r="F122" s="105"/>
      <c r="G122" s="194"/>
      <c r="H122" s="195"/>
      <c r="I122" s="195"/>
      <c r="J122" s="97"/>
      <c r="K122" s="98"/>
      <c r="L122" s="98"/>
      <c r="M122" s="98"/>
      <c r="N122" s="98"/>
      <c r="O122" s="100"/>
    </row>
    <row r="123" spans="2:15" x14ac:dyDescent="0.3">
      <c r="B123" s="104">
        <v>117</v>
      </c>
      <c r="C123" s="104"/>
      <c r="D123" s="105"/>
      <c r="E123" s="105"/>
      <c r="F123" s="105"/>
      <c r="G123" s="194"/>
      <c r="H123" s="195"/>
      <c r="I123" s="195"/>
      <c r="J123" s="97"/>
      <c r="K123" s="98"/>
      <c r="L123" s="98"/>
      <c r="M123" s="98"/>
      <c r="N123" s="98"/>
      <c r="O123" s="100"/>
    </row>
    <row r="124" spans="2:15" x14ac:dyDescent="0.3">
      <c r="B124" s="104">
        <v>118</v>
      </c>
      <c r="C124" s="104"/>
      <c r="D124" s="105"/>
      <c r="E124" s="105"/>
      <c r="F124" s="105"/>
      <c r="G124" s="194"/>
      <c r="H124" s="195"/>
      <c r="I124" s="195"/>
      <c r="J124" s="97"/>
      <c r="K124" s="98"/>
      <c r="L124" s="98"/>
      <c r="M124" s="98"/>
      <c r="N124" s="98"/>
      <c r="O124" s="100"/>
    </row>
    <row r="125" spans="2:15" x14ac:dyDescent="0.3">
      <c r="B125" s="104">
        <v>119</v>
      </c>
      <c r="C125" s="104"/>
      <c r="D125" s="105"/>
      <c r="E125" s="105"/>
      <c r="F125" s="105"/>
      <c r="G125" s="194"/>
      <c r="H125" s="195"/>
      <c r="I125" s="195"/>
      <c r="J125" s="97"/>
      <c r="K125" s="98"/>
      <c r="L125" s="98"/>
      <c r="M125" s="98"/>
      <c r="N125" s="98"/>
      <c r="O125" s="100"/>
    </row>
    <row r="126" spans="2:15" x14ac:dyDescent="0.3">
      <c r="B126" s="104">
        <v>120</v>
      </c>
      <c r="C126" s="104"/>
      <c r="D126" s="105"/>
      <c r="E126" s="105"/>
      <c r="F126" s="105"/>
      <c r="G126" s="194"/>
      <c r="H126" s="195"/>
      <c r="I126" s="195"/>
      <c r="J126" s="97"/>
      <c r="K126" s="98"/>
      <c r="L126" s="98"/>
      <c r="M126" s="98"/>
      <c r="N126" s="98"/>
      <c r="O126" s="100"/>
    </row>
    <row r="127" spans="2:15" x14ac:dyDescent="0.3">
      <c r="B127" s="104">
        <v>121</v>
      </c>
      <c r="C127" s="104"/>
      <c r="D127" s="105"/>
      <c r="E127" s="105"/>
      <c r="F127" s="105"/>
      <c r="G127" s="194"/>
      <c r="H127" s="195"/>
      <c r="I127" s="195"/>
      <c r="J127" s="97"/>
      <c r="K127" s="98"/>
      <c r="L127" s="98"/>
      <c r="M127" s="98"/>
      <c r="N127" s="98"/>
      <c r="O127" s="100"/>
    </row>
    <row r="128" spans="2:15" x14ac:dyDescent="0.3">
      <c r="B128" s="104">
        <v>122</v>
      </c>
      <c r="C128" s="104"/>
      <c r="D128" s="105"/>
      <c r="E128" s="105"/>
      <c r="F128" s="105"/>
      <c r="G128" s="194"/>
      <c r="H128" s="195"/>
      <c r="I128" s="195"/>
      <c r="J128" s="97"/>
      <c r="K128" s="98"/>
      <c r="L128" s="98"/>
      <c r="M128" s="98"/>
      <c r="N128" s="98"/>
      <c r="O128" s="100"/>
    </row>
    <row r="129" spans="2:15" x14ac:dyDescent="0.3">
      <c r="B129" s="104">
        <v>123</v>
      </c>
      <c r="C129" s="104"/>
      <c r="D129" s="105"/>
      <c r="E129" s="105"/>
      <c r="F129" s="105"/>
      <c r="G129" s="194"/>
      <c r="H129" s="195"/>
      <c r="I129" s="195"/>
      <c r="J129" s="97"/>
      <c r="K129" s="98"/>
      <c r="L129" s="98"/>
      <c r="M129" s="98"/>
      <c r="N129" s="98"/>
      <c r="O129" s="100"/>
    </row>
    <row r="130" spans="2:15" x14ac:dyDescent="0.3">
      <c r="B130" s="104">
        <v>124</v>
      </c>
      <c r="C130" s="104"/>
      <c r="D130" s="105"/>
      <c r="E130" s="105"/>
      <c r="F130" s="105"/>
      <c r="G130" s="194"/>
      <c r="H130" s="195"/>
      <c r="I130" s="195"/>
      <c r="J130" s="97"/>
      <c r="K130" s="98"/>
      <c r="L130" s="98"/>
      <c r="M130" s="98"/>
      <c r="N130" s="98"/>
      <c r="O130" s="100"/>
    </row>
    <row r="131" spans="2:15" x14ac:dyDescent="0.3">
      <c r="B131" s="104">
        <v>125</v>
      </c>
      <c r="C131" s="104"/>
      <c r="D131" s="105"/>
      <c r="E131" s="105"/>
      <c r="F131" s="105"/>
      <c r="G131" s="194"/>
      <c r="H131" s="195"/>
      <c r="I131" s="195"/>
      <c r="J131" s="97"/>
      <c r="K131" s="98"/>
      <c r="L131" s="98"/>
      <c r="M131" s="98"/>
      <c r="N131" s="98"/>
      <c r="O131" s="100"/>
    </row>
    <row r="132" spans="2:15" x14ac:dyDescent="0.3">
      <c r="B132" s="104">
        <v>126</v>
      </c>
      <c r="C132" s="104"/>
      <c r="D132" s="105"/>
      <c r="E132" s="105"/>
      <c r="F132" s="105"/>
      <c r="G132" s="194"/>
      <c r="H132" s="195"/>
      <c r="I132" s="195"/>
      <c r="J132" s="97"/>
      <c r="K132" s="98"/>
      <c r="L132" s="98"/>
      <c r="M132" s="98"/>
      <c r="N132" s="98"/>
      <c r="O132" s="100"/>
    </row>
    <row r="133" spans="2:15" x14ac:dyDescent="0.3">
      <c r="B133" s="104">
        <v>127</v>
      </c>
      <c r="C133" s="104"/>
      <c r="D133" s="105"/>
      <c r="E133" s="105"/>
      <c r="F133" s="105"/>
      <c r="G133" s="194"/>
      <c r="H133" s="195"/>
      <c r="I133" s="195"/>
      <c r="J133" s="97"/>
      <c r="K133" s="98"/>
      <c r="L133" s="98"/>
      <c r="M133" s="98"/>
      <c r="N133" s="98"/>
      <c r="O133" s="100"/>
    </row>
    <row r="134" spans="2:15" x14ac:dyDescent="0.3">
      <c r="B134" s="104">
        <v>128</v>
      </c>
      <c r="C134" s="104"/>
      <c r="D134" s="105"/>
      <c r="E134" s="105"/>
      <c r="F134" s="105"/>
      <c r="G134" s="194"/>
      <c r="H134" s="195"/>
      <c r="I134" s="195"/>
      <c r="J134" s="97"/>
      <c r="K134" s="98"/>
      <c r="L134" s="98"/>
      <c r="M134" s="98"/>
      <c r="N134" s="98"/>
      <c r="O134" s="100"/>
    </row>
    <row r="135" spans="2:15" x14ac:dyDescent="0.3">
      <c r="B135" s="104">
        <v>129</v>
      </c>
      <c r="C135" s="104"/>
      <c r="D135" s="105"/>
      <c r="E135" s="105"/>
      <c r="F135" s="105"/>
      <c r="G135" s="194"/>
      <c r="H135" s="195"/>
      <c r="I135" s="195"/>
      <c r="J135" s="97"/>
      <c r="K135" s="98"/>
      <c r="L135" s="98"/>
      <c r="M135" s="98"/>
      <c r="N135" s="98"/>
      <c r="O135" s="100"/>
    </row>
    <row r="136" spans="2:15" x14ac:dyDescent="0.3">
      <c r="B136" s="104">
        <v>130</v>
      </c>
      <c r="C136" s="104"/>
      <c r="D136" s="105"/>
      <c r="E136" s="105"/>
      <c r="F136" s="105"/>
      <c r="G136" s="194"/>
      <c r="H136" s="195"/>
      <c r="I136" s="195"/>
      <c r="J136" s="97"/>
      <c r="K136" s="98"/>
      <c r="L136" s="98"/>
      <c r="M136" s="98"/>
      <c r="N136" s="98"/>
      <c r="O136" s="100"/>
    </row>
    <row r="137" spans="2:15" x14ac:dyDescent="0.3">
      <c r="B137" s="104">
        <v>131</v>
      </c>
      <c r="C137" s="104"/>
      <c r="D137" s="105"/>
      <c r="E137" s="105"/>
      <c r="F137" s="105"/>
      <c r="G137" s="194"/>
      <c r="H137" s="195"/>
      <c r="I137" s="195"/>
      <c r="J137" s="97"/>
      <c r="K137" s="98"/>
      <c r="L137" s="98"/>
      <c r="M137" s="98"/>
      <c r="N137" s="98"/>
      <c r="O137" s="100"/>
    </row>
    <row r="138" spans="2:15" x14ac:dyDescent="0.3">
      <c r="B138" s="104">
        <v>132</v>
      </c>
      <c r="C138" s="104"/>
      <c r="D138" s="105"/>
      <c r="E138" s="105"/>
      <c r="F138" s="105"/>
      <c r="G138" s="194"/>
      <c r="H138" s="195"/>
      <c r="I138" s="195"/>
      <c r="J138" s="97"/>
      <c r="K138" s="98"/>
      <c r="L138" s="98"/>
      <c r="M138" s="98"/>
      <c r="N138" s="98"/>
      <c r="O138" s="100"/>
    </row>
    <row r="139" spans="2:15" x14ac:dyDescent="0.3">
      <c r="B139" s="104">
        <v>133</v>
      </c>
      <c r="C139" s="104"/>
      <c r="D139" s="105"/>
      <c r="E139" s="105"/>
      <c r="F139" s="105"/>
      <c r="G139" s="194"/>
      <c r="H139" s="195"/>
      <c r="I139" s="195"/>
      <c r="J139" s="97"/>
      <c r="K139" s="98"/>
      <c r="L139" s="98"/>
      <c r="M139" s="98"/>
      <c r="N139" s="98"/>
      <c r="O139" s="100"/>
    </row>
    <row r="140" spans="2:15" x14ac:dyDescent="0.3">
      <c r="B140" s="104">
        <v>134</v>
      </c>
      <c r="C140" s="104"/>
      <c r="D140" s="105"/>
      <c r="E140" s="105"/>
      <c r="F140" s="105"/>
      <c r="G140" s="194"/>
      <c r="H140" s="195"/>
      <c r="I140" s="195"/>
      <c r="J140" s="97"/>
      <c r="K140" s="98"/>
      <c r="L140" s="98"/>
      <c r="M140" s="98"/>
      <c r="N140" s="98"/>
      <c r="O140" s="100"/>
    </row>
    <row r="141" spans="2:15" x14ac:dyDescent="0.3">
      <c r="B141" s="104">
        <v>135</v>
      </c>
      <c r="C141" s="104"/>
      <c r="D141" s="105"/>
      <c r="E141" s="105"/>
      <c r="F141" s="105"/>
      <c r="G141" s="194"/>
      <c r="H141" s="195"/>
      <c r="I141" s="195"/>
      <c r="J141" s="97"/>
      <c r="K141" s="98"/>
      <c r="L141" s="98"/>
      <c r="M141" s="98"/>
      <c r="N141" s="98"/>
      <c r="O141" s="100"/>
    </row>
    <row r="142" spans="2:15" x14ac:dyDescent="0.3">
      <c r="B142" s="104">
        <v>136</v>
      </c>
      <c r="C142" s="104"/>
      <c r="D142" s="105"/>
      <c r="E142" s="105"/>
      <c r="F142" s="105"/>
      <c r="G142" s="194"/>
      <c r="H142" s="195"/>
      <c r="I142" s="195"/>
      <c r="J142" s="97"/>
      <c r="K142" s="98"/>
      <c r="L142" s="98"/>
      <c r="M142" s="98"/>
      <c r="N142" s="98"/>
      <c r="O142" s="100"/>
    </row>
    <row r="143" spans="2:15" x14ac:dyDescent="0.3">
      <c r="B143" s="104">
        <v>137</v>
      </c>
      <c r="C143" s="104"/>
      <c r="D143" s="105"/>
      <c r="E143" s="105"/>
      <c r="F143" s="105"/>
      <c r="G143" s="194"/>
      <c r="H143" s="195"/>
      <c r="I143" s="195"/>
      <c r="J143" s="97"/>
      <c r="K143" s="98"/>
      <c r="L143" s="98"/>
      <c r="M143" s="98"/>
      <c r="N143" s="98"/>
      <c r="O143" s="100"/>
    </row>
    <row r="144" spans="2:15" x14ac:dyDescent="0.3">
      <c r="B144" s="104">
        <v>138</v>
      </c>
      <c r="C144" s="104"/>
      <c r="D144" s="105"/>
      <c r="E144" s="105"/>
      <c r="F144" s="105"/>
      <c r="G144" s="194"/>
      <c r="H144" s="195"/>
      <c r="I144" s="195"/>
      <c r="J144" s="97"/>
      <c r="K144" s="98"/>
      <c r="L144" s="98"/>
      <c r="M144" s="98"/>
      <c r="N144" s="98"/>
      <c r="O144" s="100"/>
    </row>
    <row r="145" spans="2:15" x14ac:dyDescent="0.3">
      <c r="B145" s="104">
        <v>139</v>
      </c>
      <c r="C145" s="104"/>
      <c r="D145" s="105"/>
      <c r="E145" s="105"/>
      <c r="F145" s="105"/>
      <c r="G145" s="194"/>
      <c r="H145" s="195"/>
      <c r="I145" s="195"/>
      <c r="J145" s="97"/>
      <c r="K145" s="98"/>
      <c r="L145" s="98"/>
      <c r="M145" s="98"/>
      <c r="N145" s="98"/>
      <c r="O145" s="100"/>
    </row>
    <row r="146" spans="2:15" x14ac:dyDescent="0.3">
      <c r="B146" s="104">
        <v>140</v>
      </c>
      <c r="C146" s="104"/>
      <c r="D146" s="105"/>
      <c r="E146" s="105"/>
      <c r="F146" s="105"/>
      <c r="G146" s="194"/>
      <c r="H146" s="195"/>
      <c r="I146" s="195"/>
      <c r="J146" s="97"/>
      <c r="K146" s="98"/>
      <c r="L146" s="98"/>
      <c r="M146" s="98"/>
      <c r="N146" s="98"/>
      <c r="O146" s="100"/>
    </row>
    <row r="147" spans="2:15" x14ac:dyDescent="0.3">
      <c r="B147" s="104">
        <v>141</v>
      </c>
      <c r="C147" s="104"/>
      <c r="D147" s="105"/>
      <c r="E147" s="105"/>
      <c r="F147" s="105"/>
      <c r="G147" s="194"/>
      <c r="H147" s="195"/>
      <c r="I147" s="195"/>
      <c r="J147" s="97"/>
      <c r="K147" s="98"/>
      <c r="L147" s="98"/>
      <c r="M147" s="98"/>
      <c r="N147" s="98"/>
      <c r="O147" s="100"/>
    </row>
    <row r="148" spans="2:15" x14ac:dyDescent="0.3">
      <c r="B148" s="104">
        <v>142</v>
      </c>
      <c r="C148" s="104"/>
      <c r="D148" s="105"/>
      <c r="E148" s="105"/>
      <c r="F148" s="105"/>
      <c r="G148" s="194"/>
      <c r="H148" s="195"/>
      <c r="I148" s="195"/>
      <c r="J148" s="97"/>
      <c r="K148" s="98"/>
      <c r="L148" s="98"/>
      <c r="M148" s="98"/>
      <c r="N148" s="98"/>
      <c r="O148" s="100"/>
    </row>
    <row r="149" spans="2:15" x14ac:dyDescent="0.3">
      <c r="B149" s="104">
        <v>143</v>
      </c>
      <c r="C149" s="104"/>
      <c r="D149" s="105"/>
      <c r="E149" s="105"/>
      <c r="F149" s="105"/>
      <c r="G149" s="194"/>
      <c r="H149" s="195"/>
      <c r="I149" s="195"/>
      <c r="J149" s="97"/>
      <c r="K149" s="98"/>
      <c r="L149" s="98"/>
      <c r="M149" s="98"/>
      <c r="N149" s="98"/>
      <c r="O149" s="100"/>
    </row>
    <row r="150" spans="2:15" x14ac:dyDescent="0.3">
      <c r="B150" s="104">
        <v>144</v>
      </c>
      <c r="C150" s="104"/>
      <c r="D150" s="105"/>
      <c r="E150" s="105"/>
      <c r="F150" s="105"/>
      <c r="G150" s="194"/>
      <c r="H150" s="195"/>
      <c r="I150" s="195"/>
      <c r="J150" s="97"/>
      <c r="K150" s="98"/>
      <c r="L150" s="98"/>
      <c r="M150" s="98"/>
      <c r="N150" s="98"/>
      <c r="O150" s="100"/>
    </row>
    <row r="151" spans="2:15" x14ac:dyDescent="0.3">
      <c r="B151" s="104">
        <v>145</v>
      </c>
      <c r="C151" s="104"/>
      <c r="D151" s="105"/>
      <c r="E151" s="105"/>
      <c r="F151" s="105"/>
      <c r="G151" s="194"/>
      <c r="H151" s="195"/>
      <c r="I151" s="195"/>
      <c r="J151" s="97"/>
      <c r="K151" s="98"/>
      <c r="L151" s="98"/>
      <c r="M151" s="98"/>
      <c r="N151" s="98"/>
      <c r="O151" s="100"/>
    </row>
    <row r="152" spans="2:15" x14ac:dyDescent="0.3">
      <c r="B152" s="104">
        <v>146</v>
      </c>
      <c r="C152" s="104"/>
      <c r="D152" s="105"/>
      <c r="E152" s="105"/>
      <c r="F152" s="105"/>
      <c r="G152" s="194"/>
      <c r="H152" s="195"/>
      <c r="I152" s="195"/>
      <c r="J152" s="97"/>
      <c r="K152" s="98"/>
      <c r="L152" s="98"/>
      <c r="M152" s="98"/>
      <c r="N152" s="98"/>
      <c r="O152" s="100"/>
    </row>
    <row r="153" spans="2:15" x14ac:dyDescent="0.3">
      <c r="B153" s="104">
        <v>147</v>
      </c>
      <c r="C153" s="104"/>
      <c r="D153" s="105"/>
      <c r="E153" s="105"/>
      <c r="F153" s="105"/>
      <c r="G153" s="194"/>
      <c r="H153" s="195"/>
      <c r="I153" s="195"/>
      <c r="J153" s="97"/>
      <c r="K153" s="98"/>
      <c r="L153" s="98"/>
      <c r="M153" s="98"/>
      <c r="N153" s="98"/>
      <c r="O153" s="100"/>
    </row>
    <row r="154" spans="2:15" x14ac:dyDescent="0.3">
      <c r="B154" s="104">
        <v>148</v>
      </c>
      <c r="C154" s="104"/>
      <c r="D154" s="105"/>
      <c r="E154" s="105"/>
      <c r="F154" s="105"/>
      <c r="G154" s="194"/>
      <c r="H154" s="195"/>
      <c r="I154" s="195"/>
      <c r="J154" s="97"/>
      <c r="K154" s="98"/>
      <c r="L154" s="98"/>
      <c r="M154" s="98"/>
      <c r="N154" s="98"/>
      <c r="O154" s="100"/>
    </row>
    <row r="155" spans="2:15" x14ac:dyDescent="0.3">
      <c r="B155" s="104">
        <v>149</v>
      </c>
      <c r="C155" s="104"/>
      <c r="D155" s="105"/>
      <c r="E155" s="105"/>
      <c r="F155" s="105"/>
      <c r="G155" s="194"/>
      <c r="H155" s="195"/>
      <c r="I155" s="195"/>
      <c r="J155" s="97"/>
      <c r="K155" s="98"/>
      <c r="L155" s="98"/>
      <c r="M155" s="98"/>
      <c r="N155" s="98"/>
      <c r="O155" s="100"/>
    </row>
    <row r="156" spans="2:15" x14ac:dyDescent="0.3">
      <c r="B156" s="104">
        <v>150</v>
      </c>
      <c r="C156" s="104"/>
      <c r="D156" s="105"/>
      <c r="E156" s="105"/>
      <c r="F156" s="105"/>
      <c r="G156" s="194"/>
      <c r="H156" s="195"/>
      <c r="I156" s="195"/>
      <c r="J156" s="97"/>
      <c r="K156" s="98"/>
      <c r="L156" s="98"/>
      <c r="M156" s="98"/>
      <c r="N156" s="98"/>
      <c r="O156" s="100"/>
    </row>
    <row r="157" spans="2:15" x14ac:dyDescent="0.3">
      <c r="B157" s="104">
        <v>151</v>
      </c>
      <c r="C157" s="104"/>
      <c r="D157" s="105"/>
      <c r="E157" s="105"/>
      <c r="F157" s="105"/>
      <c r="G157" s="194"/>
      <c r="H157" s="195"/>
      <c r="I157" s="195"/>
      <c r="J157" s="97"/>
      <c r="K157" s="98"/>
      <c r="L157" s="98"/>
      <c r="M157" s="98"/>
      <c r="N157" s="98"/>
      <c r="O157" s="100"/>
    </row>
    <row r="158" spans="2:15" x14ac:dyDescent="0.3">
      <c r="B158" s="104">
        <v>152</v>
      </c>
      <c r="C158" s="104"/>
      <c r="D158" s="105"/>
      <c r="E158" s="105"/>
      <c r="F158" s="105"/>
      <c r="G158" s="194"/>
      <c r="H158" s="195"/>
      <c r="I158" s="195"/>
      <c r="J158" s="97"/>
      <c r="K158" s="98"/>
      <c r="L158" s="98"/>
      <c r="M158" s="98"/>
      <c r="N158" s="98"/>
      <c r="O158" s="100"/>
    </row>
    <row r="159" spans="2:15" x14ac:dyDescent="0.3">
      <c r="B159" s="104">
        <v>153</v>
      </c>
      <c r="C159" s="104"/>
      <c r="D159" s="105"/>
      <c r="E159" s="105"/>
      <c r="F159" s="105"/>
      <c r="G159" s="194"/>
      <c r="H159" s="195"/>
      <c r="I159" s="195"/>
      <c r="J159" s="97"/>
      <c r="K159" s="98"/>
      <c r="L159" s="98"/>
      <c r="M159" s="98"/>
      <c r="N159" s="98"/>
      <c r="O159" s="100"/>
    </row>
    <row r="160" spans="2:15" x14ac:dyDescent="0.3">
      <c r="B160" s="104">
        <v>154</v>
      </c>
      <c r="C160" s="104"/>
      <c r="D160" s="105"/>
      <c r="E160" s="105"/>
      <c r="F160" s="105"/>
      <c r="G160" s="194"/>
      <c r="H160" s="195"/>
      <c r="I160" s="195"/>
      <c r="J160" s="97"/>
      <c r="K160" s="98"/>
      <c r="L160" s="98"/>
      <c r="M160" s="98"/>
      <c r="N160" s="98"/>
      <c r="O160" s="100"/>
    </row>
    <row r="161" spans="2:15" x14ac:dyDescent="0.3">
      <c r="B161" s="104">
        <v>155</v>
      </c>
      <c r="C161" s="104"/>
      <c r="D161" s="105"/>
      <c r="E161" s="105"/>
      <c r="F161" s="105"/>
      <c r="G161" s="194"/>
      <c r="H161" s="195"/>
      <c r="I161" s="195"/>
      <c r="J161" s="97"/>
      <c r="K161" s="98"/>
      <c r="L161" s="98"/>
      <c r="M161" s="98"/>
      <c r="N161" s="98"/>
      <c r="O161" s="100"/>
    </row>
    <row r="162" spans="2:15" x14ac:dyDescent="0.3">
      <c r="B162" s="104">
        <v>156</v>
      </c>
      <c r="C162" s="104"/>
      <c r="D162" s="105"/>
      <c r="E162" s="105"/>
      <c r="F162" s="105"/>
      <c r="G162" s="194"/>
      <c r="H162" s="195"/>
      <c r="I162" s="195"/>
      <c r="J162" s="97"/>
      <c r="K162" s="98"/>
      <c r="L162" s="98"/>
      <c r="M162" s="98"/>
      <c r="N162" s="98"/>
      <c r="O162" s="100"/>
    </row>
    <row r="163" spans="2:15" x14ac:dyDescent="0.3">
      <c r="B163" s="104">
        <v>157</v>
      </c>
      <c r="C163" s="104"/>
      <c r="D163" s="105"/>
      <c r="E163" s="105"/>
      <c r="F163" s="105"/>
      <c r="G163" s="194"/>
      <c r="H163" s="195"/>
      <c r="I163" s="195"/>
      <c r="J163" s="97"/>
      <c r="K163" s="98"/>
      <c r="L163" s="98"/>
      <c r="M163" s="98"/>
      <c r="N163" s="98"/>
      <c r="O163" s="100"/>
    </row>
    <row r="164" spans="2:15" x14ac:dyDescent="0.3">
      <c r="B164" s="104">
        <v>158</v>
      </c>
      <c r="C164" s="104"/>
      <c r="D164" s="105"/>
      <c r="E164" s="105"/>
      <c r="F164" s="105"/>
      <c r="G164" s="194"/>
      <c r="H164" s="195"/>
      <c r="I164" s="195"/>
      <c r="J164" s="97"/>
      <c r="K164" s="98"/>
      <c r="L164" s="98"/>
      <c r="M164" s="98"/>
      <c r="N164" s="98"/>
      <c r="O164" s="100"/>
    </row>
    <row r="165" spans="2:15" x14ac:dyDescent="0.3">
      <c r="B165" s="104">
        <v>159</v>
      </c>
      <c r="C165" s="104"/>
      <c r="D165" s="105"/>
      <c r="E165" s="105"/>
      <c r="F165" s="105"/>
      <c r="G165" s="194"/>
      <c r="H165" s="195"/>
      <c r="I165" s="195"/>
      <c r="J165" s="97"/>
      <c r="K165" s="98"/>
      <c r="L165" s="98"/>
      <c r="M165" s="98"/>
      <c r="N165" s="98"/>
      <c r="O165" s="100"/>
    </row>
    <row r="166" spans="2:15" x14ac:dyDescent="0.3">
      <c r="B166" s="104">
        <v>160</v>
      </c>
      <c r="C166" s="104"/>
      <c r="D166" s="105"/>
      <c r="E166" s="105"/>
      <c r="F166" s="105"/>
      <c r="G166" s="194"/>
      <c r="H166" s="195"/>
      <c r="I166" s="195"/>
      <c r="J166" s="97"/>
      <c r="K166" s="98"/>
      <c r="L166" s="98"/>
      <c r="M166" s="98"/>
      <c r="N166" s="98"/>
      <c r="O166" s="100"/>
    </row>
    <row r="167" spans="2:15" x14ac:dyDescent="0.3">
      <c r="B167" s="104">
        <v>161</v>
      </c>
      <c r="C167" s="104"/>
      <c r="D167" s="105"/>
      <c r="E167" s="105"/>
      <c r="F167" s="105"/>
      <c r="G167" s="194"/>
      <c r="H167" s="195"/>
      <c r="I167" s="195"/>
      <c r="J167" s="97"/>
      <c r="K167" s="98"/>
      <c r="L167" s="98"/>
      <c r="M167" s="98"/>
      <c r="N167" s="98"/>
      <c r="O167" s="100"/>
    </row>
    <row r="168" spans="2:15" x14ac:dyDescent="0.3">
      <c r="B168" s="104">
        <v>162</v>
      </c>
      <c r="C168" s="104"/>
      <c r="D168" s="105"/>
      <c r="E168" s="105"/>
      <c r="F168" s="105"/>
      <c r="G168" s="194"/>
      <c r="H168" s="195"/>
      <c r="I168" s="195"/>
      <c r="J168" s="97"/>
      <c r="K168" s="98"/>
      <c r="L168" s="98"/>
      <c r="M168" s="98"/>
      <c r="N168" s="98"/>
      <c r="O168" s="100"/>
    </row>
    <row r="169" spans="2:15" x14ac:dyDescent="0.3">
      <c r="B169" s="104">
        <v>163</v>
      </c>
      <c r="C169" s="104"/>
      <c r="D169" s="105"/>
      <c r="E169" s="105"/>
      <c r="F169" s="105"/>
      <c r="G169" s="194"/>
      <c r="H169" s="195"/>
      <c r="I169" s="195"/>
      <c r="J169" s="97"/>
      <c r="K169" s="98"/>
      <c r="L169" s="98"/>
      <c r="M169" s="98"/>
      <c r="N169" s="98"/>
      <c r="O169" s="100"/>
    </row>
    <row r="170" spans="2:15" x14ac:dyDescent="0.3">
      <c r="B170" s="104">
        <v>164</v>
      </c>
      <c r="C170" s="104"/>
      <c r="D170" s="105"/>
      <c r="E170" s="105"/>
      <c r="F170" s="105"/>
      <c r="G170" s="194"/>
      <c r="H170" s="195"/>
      <c r="I170" s="195"/>
      <c r="J170" s="97"/>
      <c r="K170" s="98"/>
      <c r="L170" s="98"/>
      <c r="M170" s="98"/>
      <c r="N170" s="98"/>
      <c r="O170" s="100"/>
    </row>
    <row r="171" spans="2:15" x14ac:dyDescent="0.3">
      <c r="B171" s="104">
        <v>165</v>
      </c>
      <c r="C171" s="104"/>
      <c r="D171" s="105"/>
      <c r="E171" s="105"/>
      <c r="F171" s="105"/>
      <c r="G171" s="194"/>
      <c r="H171" s="195"/>
      <c r="I171" s="195"/>
      <c r="J171" s="97"/>
      <c r="K171" s="98"/>
      <c r="L171" s="98"/>
      <c r="M171" s="98"/>
      <c r="N171" s="98"/>
      <c r="O171" s="100"/>
    </row>
    <row r="172" spans="2:15" x14ac:dyDescent="0.3">
      <c r="B172" s="104">
        <v>166</v>
      </c>
      <c r="C172" s="104"/>
      <c r="D172" s="105"/>
      <c r="E172" s="105"/>
      <c r="F172" s="105"/>
      <c r="G172" s="194"/>
      <c r="H172" s="195"/>
      <c r="I172" s="195"/>
      <c r="J172" s="97"/>
      <c r="K172" s="98"/>
      <c r="L172" s="98"/>
      <c r="M172" s="98"/>
      <c r="N172" s="98"/>
      <c r="O172" s="100"/>
    </row>
    <row r="173" spans="2:15" x14ac:dyDescent="0.3">
      <c r="B173" s="104">
        <v>167</v>
      </c>
      <c r="C173" s="104"/>
      <c r="D173" s="105"/>
      <c r="E173" s="105"/>
      <c r="F173" s="105"/>
      <c r="G173" s="194"/>
      <c r="H173" s="195"/>
      <c r="I173" s="195"/>
      <c r="J173" s="97"/>
      <c r="K173" s="98"/>
      <c r="L173" s="98"/>
      <c r="M173" s="98"/>
      <c r="N173" s="98"/>
      <c r="O173" s="100"/>
    </row>
    <row r="174" spans="2:15" x14ac:dyDescent="0.3">
      <c r="B174" s="104">
        <v>168</v>
      </c>
      <c r="C174" s="104"/>
      <c r="D174" s="105"/>
      <c r="E174" s="105"/>
      <c r="F174" s="105"/>
      <c r="G174" s="194"/>
      <c r="H174" s="195"/>
      <c r="I174" s="195"/>
      <c r="J174" s="97"/>
      <c r="K174" s="98"/>
      <c r="L174" s="98"/>
      <c r="M174" s="98"/>
      <c r="N174" s="98"/>
      <c r="O174" s="100"/>
    </row>
    <row r="175" spans="2:15" x14ac:dyDescent="0.3">
      <c r="B175" s="104">
        <v>169</v>
      </c>
      <c r="C175" s="104"/>
      <c r="D175" s="105"/>
      <c r="E175" s="105"/>
      <c r="F175" s="105"/>
      <c r="G175" s="194"/>
      <c r="H175" s="195"/>
      <c r="I175" s="195"/>
      <c r="J175" s="97"/>
      <c r="K175" s="98"/>
      <c r="L175" s="98"/>
      <c r="M175" s="98"/>
      <c r="N175" s="98"/>
      <c r="O175" s="100"/>
    </row>
    <row r="176" spans="2:15" x14ac:dyDescent="0.3">
      <c r="B176" s="104">
        <v>170</v>
      </c>
      <c r="C176" s="104"/>
      <c r="D176" s="105"/>
      <c r="E176" s="105"/>
      <c r="F176" s="105"/>
      <c r="G176" s="194"/>
      <c r="H176" s="195"/>
      <c r="I176" s="195"/>
      <c r="J176" s="97"/>
      <c r="K176" s="98"/>
      <c r="L176" s="98"/>
      <c r="M176" s="98"/>
      <c r="N176" s="98"/>
      <c r="O176" s="100"/>
    </row>
    <row r="177" spans="2:15" x14ac:dyDescent="0.3">
      <c r="B177" s="104">
        <v>171</v>
      </c>
      <c r="C177" s="104"/>
      <c r="D177" s="105"/>
      <c r="E177" s="105"/>
      <c r="F177" s="105"/>
      <c r="G177" s="194"/>
      <c r="H177" s="195"/>
      <c r="I177" s="195"/>
      <c r="J177" s="97"/>
      <c r="K177" s="98"/>
      <c r="L177" s="98"/>
      <c r="M177" s="98"/>
      <c r="N177" s="98"/>
      <c r="O177" s="100"/>
    </row>
    <row r="178" spans="2:15" x14ac:dyDescent="0.3">
      <c r="B178" s="104">
        <v>172</v>
      </c>
      <c r="C178" s="104"/>
      <c r="D178" s="105"/>
      <c r="E178" s="105"/>
      <c r="F178" s="105"/>
      <c r="G178" s="194"/>
      <c r="H178" s="195"/>
      <c r="I178" s="195"/>
      <c r="J178" s="97"/>
      <c r="K178" s="98"/>
      <c r="L178" s="98"/>
      <c r="M178" s="98"/>
      <c r="N178" s="98"/>
      <c r="O178" s="100"/>
    </row>
    <row r="179" spans="2:15" x14ac:dyDescent="0.3">
      <c r="B179" s="104">
        <v>173</v>
      </c>
      <c r="C179" s="104"/>
      <c r="D179" s="105"/>
      <c r="E179" s="105"/>
      <c r="F179" s="105"/>
      <c r="G179" s="194"/>
      <c r="H179" s="195"/>
      <c r="I179" s="195"/>
      <c r="J179" s="97"/>
      <c r="K179" s="98"/>
      <c r="L179" s="98"/>
      <c r="M179" s="98"/>
      <c r="N179" s="98"/>
      <c r="O179" s="100"/>
    </row>
    <row r="180" spans="2:15" x14ac:dyDescent="0.3">
      <c r="B180" s="104">
        <v>174</v>
      </c>
      <c r="C180" s="104"/>
      <c r="D180" s="105"/>
      <c r="E180" s="105"/>
      <c r="F180" s="105"/>
      <c r="G180" s="194"/>
      <c r="H180" s="195"/>
      <c r="I180" s="195"/>
      <c r="J180" s="97"/>
      <c r="K180" s="98"/>
      <c r="L180" s="98"/>
      <c r="M180" s="98"/>
      <c r="N180" s="98"/>
      <c r="O180" s="100"/>
    </row>
    <row r="181" spans="2:15" x14ac:dyDescent="0.3">
      <c r="B181" s="104">
        <v>175</v>
      </c>
      <c r="C181" s="104"/>
      <c r="D181" s="105"/>
      <c r="E181" s="105"/>
      <c r="F181" s="105"/>
      <c r="G181" s="194"/>
      <c r="H181" s="195"/>
      <c r="I181" s="195"/>
      <c r="J181" s="97"/>
      <c r="K181" s="98"/>
      <c r="L181" s="98"/>
      <c r="M181" s="98"/>
      <c r="N181" s="98"/>
      <c r="O181" s="100"/>
    </row>
    <row r="182" spans="2:15" x14ac:dyDescent="0.3">
      <c r="B182" s="104">
        <v>176</v>
      </c>
      <c r="C182" s="104"/>
      <c r="D182" s="105"/>
      <c r="E182" s="105"/>
      <c r="F182" s="105"/>
      <c r="G182" s="194"/>
      <c r="H182" s="195"/>
      <c r="I182" s="195"/>
      <c r="J182" s="97"/>
      <c r="K182" s="98"/>
      <c r="L182" s="98"/>
      <c r="M182" s="98"/>
      <c r="N182" s="98"/>
      <c r="O182" s="100"/>
    </row>
    <row r="183" spans="2:15" x14ac:dyDescent="0.3">
      <c r="B183" s="104">
        <v>177</v>
      </c>
      <c r="C183" s="104"/>
      <c r="D183" s="105"/>
      <c r="E183" s="105"/>
      <c r="F183" s="105"/>
      <c r="G183" s="194"/>
      <c r="H183" s="195"/>
      <c r="I183" s="195"/>
      <c r="J183" s="97"/>
      <c r="K183" s="98"/>
      <c r="L183" s="98"/>
      <c r="M183" s="98"/>
      <c r="N183" s="98"/>
      <c r="O183" s="100"/>
    </row>
    <row r="184" spans="2:15" x14ac:dyDescent="0.3">
      <c r="B184" s="104">
        <v>178</v>
      </c>
      <c r="C184" s="104"/>
      <c r="D184" s="105"/>
      <c r="E184" s="105"/>
      <c r="F184" s="105"/>
      <c r="G184" s="194"/>
      <c r="H184" s="195"/>
      <c r="I184" s="195"/>
      <c r="J184" s="97"/>
      <c r="K184" s="98"/>
      <c r="L184" s="98"/>
      <c r="M184" s="98"/>
      <c r="N184" s="98"/>
      <c r="O184" s="100"/>
    </row>
    <row r="185" spans="2:15" x14ac:dyDescent="0.3">
      <c r="B185" s="104">
        <v>179</v>
      </c>
      <c r="C185" s="104"/>
      <c r="D185" s="105"/>
      <c r="E185" s="105"/>
      <c r="F185" s="105"/>
      <c r="G185" s="194"/>
      <c r="H185" s="195"/>
      <c r="I185" s="195"/>
      <c r="J185" s="97"/>
      <c r="K185" s="98"/>
      <c r="L185" s="98"/>
      <c r="M185" s="98"/>
      <c r="N185" s="98"/>
      <c r="O185" s="100"/>
    </row>
    <row r="186" spans="2:15" x14ac:dyDescent="0.3">
      <c r="B186" s="104">
        <v>180</v>
      </c>
      <c r="C186" s="104"/>
      <c r="D186" s="105"/>
      <c r="E186" s="105"/>
      <c r="F186" s="105"/>
      <c r="G186" s="194"/>
      <c r="H186" s="195"/>
      <c r="I186" s="195"/>
      <c r="J186" s="97"/>
      <c r="K186" s="98"/>
      <c r="L186" s="98"/>
      <c r="M186" s="98"/>
      <c r="N186" s="98"/>
      <c r="O186" s="100"/>
    </row>
    <row r="187" spans="2:15" x14ac:dyDescent="0.3">
      <c r="B187" s="104">
        <v>181</v>
      </c>
      <c r="C187" s="104"/>
      <c r="D187" s="105"/>
      <c r="E187" s="105"/>
      <c r="F187" s="105"/>
      <c r="G187" s="194"/>
      <c r="H187" s="195"/>
      <c r="I187" s="195"/>
      <c r="J187" s="97"/>
      <c r="K187" s="98"/>
      <c r="L187" s="98"/>
      <c r="M187" s="98"/>
      <c r="N187" s="98"/>
      <c r="O187" s="100"/>
    </row>
    <row r="188" spans="2:15" x14ac:dyDescent="0.3">
      <c r="B188" s="104">
        <v>182</v>
      </c>
      <c r="C188" s="104"/>
      <c r="D188" s="105"/>
      <c r="E188" s="105"/>
      <c r="F188" s="105"/>
      <c r="G188" s="194"/>
      <c r="H188" s="195"/>
      <c r="I188" s="195"/>
      <c r="J188" s="97"/>
      <c r="K188" s="98"/>
      <c r="L188" s="98"/>
      <c r="M188" s="98"/>
      <c r="N188" s="98"/>
      <c r="O188" s="100"/>
    </row>
    <row r="189" spans="2:15" x14ac:dyDescent="0.3">
      <c r="B189" s="104">
        <v>183</v>
      </c>
      <c r="C189" s="104"/>
      <c r="D189" s="105"/>
      <c r="E189" s="105"/>
      <c r="F189" s="105"/>
      <c r="G189" s="194"/>
      <c r="H189" s="195"/>
      <c r="I189" s="195"/>
      <c r="J189" s="97"/>
      <c r="K189" s="98"/>
      <c r="L189" s="98"/>
      <c r="M189" s="98"/>
      <c r="N189" s="98"/>
      <c r="O189" s="100"/>
    </row>
    <row r="190" spans="2:15" x14ac:dyDescent="0.3">
      <c r="B190" s="104">
        <v>184</v>
      </c>
      <c r="C190" s="104"/>
      <c r="D190" s="105"/>
      <c r="E190" s="105"/>
      <c r="F190" s="105"/>
      <c r="G190" s="194"/>
      <c r="H190" s="195"/>
      <c r="I190" s="195"/>
      <c r="J190" s="97"/>
      <c r="K190" s="98"/>
      <c r="L190" s="98"/>
      <c r="M190" s="98"/>
      <c r="N190" s="98"/>
      <c r="O190" s="100"/>
    </row>
    <row r="191" spans="2:15" x14ac:dyDescent="0.3">
      <c r="B191" s="104">
        <v>185</v>
      </c>
      <c r="C191" s="104"/>
      <c r="D191" s="105"/>
      <c r="E191" s="105"/>
      <c r="F191" s="105"/>
      <c r="G191" s="194"/>
      <c r="H191" s="195"/>
      <c r="I191" s="195"/>
      <c r="J191" s="97"/>
      <c r="K191" s="98"/>
      <c r="L191" s="98"/>
      <c r="M191" s="98"/>
      <c r="N191" s="98"/>
      <c r="O191" s="100"/>
    </row>
    <row r="192" spans="2:15" x14ac:dyDescent="0.3">
      <c r="B192" s="104">
        <v>186</v>
      </c>
      <c r="C192" s="104"/>
      <c r="D192" s="105"/>
      <c r="E192" s="105"/>
      <c r="F192" s="105"/>
      <c r="G192" s="194"/>
      <c r="H192" s="195"/>
      <c r="I192" s="195"/>
      <c r="J192" s="97"/>
      <c r="K192" s="98"/>
      <c r="L192" s="98"/>
      <c r="M192" s="98"/>
      <c r="N192" s="98"/>
      <c r="O192" s="100"/>
    </row>
    <row r="193" spans="2:15" x14ac:dyDescent="0.3">
      <c r="B193" s="104">
        <v>187</v>
      </c>
      <c r="C193" s="104"/>
      <c r="D193" s="105"/>
      <c r="E193" s="105"/>
      <c r="F193" s="105"/>
      <c r="G193" s="194"/>
      <c r="H193" s="195"/>
      <c r="I193" s="195"/>
      <c r="J193" s="97"/>
      <c r="K193" s="98"/>
      <c r="L193" s="98"/>
      <c r="M193" s="98"/>
      <c r="N193" s="98"/>
      <c r="O193" s="100"/>
    </row>
    <row r="194" spans="2:15" x14ac:dyDescent="0.3">
      <c r="B194" s="104">
        <v>188</v>
      </c>
      <c r="C194" s="104"/>
      <c r="D194" s="105"/>
      <c r="E194" s="105"/>
      <c r="F194" s="105"/>
      <c r="G194" s="194"/>
      <c r="H194" s="195"/>
      <c r="I194" s="195"/>
      <c r="J194" s="97"/>
      <c r="K194" s="98"/>
      <c r="L194" s="98"/>
      <c r="M194" s="98"/>
      <c r="N194" s="98"/>
      <c r="O194" s="100"/>
    </row>
    <row r="195" spans="2:15" x14ac:dyDescent="0.3">
      <c r="B195" s="104">
        <v>189</v>
      </c>
      <c r="C195" s="104"/>
      <c r="D195" s="105"/>
      <c r="E195" s="105"/>
      <c r="F195" s="105"/>
      <c r="G195" s="194"/>
      <c r="H195" s="195"/>
      <c r="I195" s="195"/>
      <c r="J195" s="97"/>
      <c r="K195" s="98"/>
      <c r="L195" s="98"/>
      <c r="M195" s="98"/>
      <c r="N195" s="98"/>
      <c r="O195" s="100"/>
    </row>
    <row r="196" spans="2:15" x14ac:dyDescent="0.3">
      <c r="B196" s="104">
        <v>190</v>
      </c>
      <c r="C196" s="104"/>
      <c r="D196" s="105"/>
      <c r="E196" s="105"/>
      <c r="F196" s="105"/>
      <c r="G196" s="194"/>
      <c r="H196" s="195"/>
      <c r="I196" s="195"/>
      <c r="J196" s="97"/>
      <c r="K196" s="98"/>
      <c r="L196" s="98"/>
      <c r="M196" s="98"/>
      <c r="N196" s="98"/>
      <c r="O196" s="100"/>
    </row>
    <row r="197" spans="2:15" x14ac:dyDescent="0.3">
      <c r="B197" s="104">
        <v>191</v>
      </c>
      <c r="C197" s="104"/>
      <c r="D197" s="105"/>
      <c r="E197" s="105"/>
      <c r="F197" s="105"/>
      <c r="G197" s="194"/>
      <c r="H197" s="195"/>
      <c r="I197" s="195"/>
      <c r="J197" s="97"/>
      <c r="K197" s="98"/>
      <c r="L197" s="98"/>
      <c r="M197" s="98"/>
      <c r="N197" s="98"/>
      <c r="O197" s="100"/>
    </row>
    <row r="198" spans="2:15" x14ac:dyDescent="0.3">
      <c r="B198" s="104">
        <v>192</v>
      </c>
      <c r="C198" s="104"/>
      <c r="D198" s="105"/>
      <c r="E198" s="105"/>
      <c r="F198" s="105"/>
      <c r="G198" s="194"/>
      <c r="H198" s="195"/>
      <c r="I198" s="195"/>
      <c r="J198" s="97"/>
      <c r="K198" s="98"/>
      <c r="L198" s="98"/>
      <c r="M198" s="98"/>
      <c r="N198" s="98"/>
      <c r="O198" s="100"/>
    </row>
    <row r="199" spans="2:15" x14ac:dyDescent="0.3">
      <c r="B199" s="104">
        <v>193</v>
      </c>
      <c r="C199" s="104"/>
      <c r="D199" s="105"/>
      <c r="E199" s="105"/>
      <c r="F199" s="105"/>
      <c r="G199" s="194"/>
      <c r="H199" s="195"/>
      <c r="I199" s="195"/>
      <c r="J199" s="97"/>
      <c r="K199" s="98"/>
      <c r="L199" s="98"/>
      <c r="M199" s="98"/>
      <c r="N199" s="98"/>
      <c r="O199" s="100"/>
    </row>
    <row r="200" spans="2:15" x14ac:dyDescent="0.3">
      <c r="B200" s="104">
        <v>194</v>
      </c>
      <c r="C200" s="104"/>
      <c r="D200" s="105"/>
      <c r="E200" s="105"/>
      <c r="F200" s="105"/>
      <c r="G200" s="194"/>
      <c r="H200" s="195"/>
      <c r="I200" s="195"/>
      <c r="J200" s="97"/>
      <c r="K200" s="98"/>
      <c r="L200" s="98"/>
      <c r="M200" s="98"/>
      <c r="N200" s="98"/>
      <c r="O200" s="100"/>
    </row>
    <row r="201" spans="2:15" x14ac:dyDescent="0.3">
      <c r="B201" s="104">
        <v>195</v>
      </c>
      <c r="C201" s="104"/>
      <c r="D201" s="105"/>
      <c r="E201" s="105"/>
      <c r="F201" s="105"/>
      <c r="G201" s="194"/>
      <c r="H201" s="195"/>
      <c r="I201" s="195"/>
      <c r="J201" s="97"/>
      <c r="K201" s="98"/>
      <c r="L201" s="98"/>
      <c r="M201" s="98"/>
      <c r="N201" s="98"/>
      <c r="O201" s="100"/>
    </row>
    <row r="202" spans="2:15" x14ac:dyDescent="0.3">
      <c r="B202" s="104">
        <v>196</v>
      </c>
      <c r="C202" s="104"/>
      <c r="D202" s="105"/>
      <c r="E202" s="105"/>
      <c r="F202" s="105"/>
      <c r="G202" s="194"/>
      <c r="H202" s="195"/>
      <c r="I202" s="195"/>
      <c r="J202" s="97"/>
      <c r="K202" s="98"/>
      <c r="L202" s="98"/>
      <c r="M202" s="98"/>
      <c r="N202" s="98"/>
      <c r="O202" s="100"/>
    </row>
    <row r="203" spans="2:15" x14ac:dyDescent="0.3">
      <c r="B203" s="104">
        <v>197</v>
      </c>
      <c r="C203" s="104"/>
      <c r="D203" s="105"/>
      <c r="E203" s="105"/>
      <c r="F203" s="105"/>
      <c r="G203" s="194"/>
      <c r="H203" s="195"/>
      <c r="I203" s="195"/>
      <c r="J203" s="97"/>
      <c r="K203" s="98"/>
      <c r="L203" s="98"/>
      <c r="M203" s="98"/>
      <c r="N203" s="98"/>
      <c r="O203" s="100"/>
    </row>
    <row r="204" spans="2:15" x14ac:dyDescent="0.3">
      <c r="B204" s="104">
        <v>198</v>
      </c>
      <c r="C204" s="104"/>
      <c r="D204" s="105"/>
      <c r="E204" s="105"/>
      <c r="F204" s="105"/>
      <c r="G204" s="194"/>
      <c r="H204" s="195"/>
      <c r="I204" s="195"/>
      <c r="J204" s="97"/>
      <c r="K204" s="98"/>
      <c r="L204" s="98"/>
      <c r="M204" s="98"/>
      <c r="N204" s="98"/>
      <c r="O204" s="100"/>
    </row>
    <row r="205" spans="2:15" x14ac:dyDescent="0.3">
      <c r="B205" s="104">
        <v>199</v>
      </c>
      <c r="C205" s="104"/>
      <c r="D205" s="105"/>
      <c r="E205" s="105"/>
      <c r="F205" s="105"/>
      <c r="G205" s="194"/>
      <c r="H205" s="195"/>
      <c r="I205" s="195"/>
      <c r="J205" s="97"/>
      <c r="K205" s="98"/>
      <c r="L205" s="98"/>
      <c r="M205" s="98"/>
      <c r="N205" s="98"/>
      <c r="O205" s="100"/>
    </row>
    <row r="206" spans="2:15" x14ac:dyDescent="0.3">
      <c r="B206" s="104">
        <v>200</v>
      </c>
      <c r="C206" s="104"/>
      <c r="D206" s="105"/>
      <c r="E206" s="105"/>
      <c r="F206" s="105"/>
      <c r="G206" s="194"/>
      <c r="H206" s="195"/>
      <c r="I206" s="195"/>
      <c r="J206" s="97"/>
      <c r="K206" s="98"/>
      <c r="L206" s="98"/>
      <c r="M206" s="98"/>
      <c r="N206" s="98"/>
      <c r="O206" s="100"/>
    </row>
    <row r="207" spans="2:15" x14ac:dyDescent="0.3">
      <c r="B207" s="104">
        <v>201</v>
      </c>
      <c r="C207" s="104"/>
      <c r="D207" s="105"/>
      <c r="E207" s="105"/>
      <c r="F207" s="105"/>
      <c r="G207" s="194"/>
      <c r="H207" s="195"/>
      <c r="I207" s="195"/>
      <c r="J207" s="97"/>
      <c r="K207" s="98"/>
      <c r="L207" s="98"/>
      <c r="M207" s="98"/>
      <c r="N207" s="98"/>
      <c r="O207" s="100"/>
    </row>
    <row r="208" spans="2:15" x14ac:dyDescent="0.3">
      <c r="B208" s="104">
        <v>202</v>
      </c>
      <c r="C208" s="104"/>
      <c r="D208" s="105"/>
      <c r="E208" s="105"/>
      <c r="F208" s="105"/>
      <c r="G208" s="194"/>
      <c r="H208" s="195"/>
      <c r="I208" s="195"/>
      <c r="J208" s="97"/>
      <c r="K208" s="98"/>
      <c r="L208" s="98"/>
      <c r="M208" s="98"/>
      <c r="N208" s="98"/>
      <c r="O208" s="100"/>
    </row>
    <row r="209" spans="2:15" x14ac:dyDescent="0.3">
      <c r="B209" s="104">
        <v>203</v>
      </c>
      <c r="C209" s="104"/>
      <c r="D209" s="105"/>
      <c r="E209" s="105"/>
      <c r="F209" s="105"/>
      <c r="G209" s="194"/>
      <c r="H209" s="195"/>
      <c r="I209" s="195"/>
      <c r="J209" s="97"/>
      <c r="K209" s="98"/>
      <c r="L209" s="98"/>
      <c r="M209" s="98"/>
      <c r="N209" s="98"/>
      <c r="O209" s="100"/>
    </row>
    <row r="210" spans="2:15" x14ac:dyDescent="0.3">
      <c r="B210" s="104">
        <v>204</v>
      </c>
      <c r="C210" s="104"/>
      <c r="D210" s="105"/>
      <c r="E210" s="105"/>
      <c r="F210" s="105"/>
      <c r="G210" s="194"/>
      <c r="H210" s="195"/>
      <c r="I210" s="195"/>
      <c r="J210" s="97"/>
      <c r="K210" s="98"/>
      <c r="L210" s="98"/>
      <c r="M210" s="98"/>
      <c r="N210" s="98"/>
      <c r="O210" s="100"/>
    </row>
    <row r="211" spans="2:15" x14ac:dyDescent="0.3">
      <c r="B211" s="104">
        <v>205</v>
      </c>
      <c r="C211" s="104"/>
      <c r="D211" s="105"/>
      <c r="E211" s="105"/>
      <c r="F211" s="105"/>
      <c r="G211" s="194"/>
      <c r="H211" s="195"/>
      <c r="I211" s="195"/>
      <c r="J211" s="97"/>
      <c r="K211" s="98"/>
      <c r="L211" s="98"/>
      <c r="M211" s="98"/>
      <c r="N211" s="98"/>
      <c r="O211" s="100"/>
    </row>
    <row r="212" spans="2:15" x14ac:dyDescent="0.3">
      <c r="B212" s="104">
        <v>206</v>
      </c>
      <c r="C212" s="104"/>
      <c r="D212" s="105"/>
      <c r="E212" s="105"/>
      <c r="F212" s="105"/>
      <c r="G212" s="194"/>
      <c r="H212" s="195"/>
      <c r="I212" s="195"/>
      <c r="J212" s="97"/>
      <c r="K212" s="98"/>
      <c r="L212" s="98"/>
      <c r="M212" s="98"/>
      <c r="N212" s="98"/>
      <c r="O212" s="100"/>
    </row>
    <row r="213" spans="2:15" x14ac:dyDescent="0.3">
      <c r="B213" s="104">
        <v>207</v>
      </c>
      <c r="C213" s="104"/>
      <c r="D213" s="105"/>
      <c r="E213" s="105"/>
      <c r="F213" s="105"/>
      <c r="G213" s="194"/>
      <c r="H213" s="195"/>
      <c r="I213" s="195"/>
      <c r="J213" s="97"/>
      <c r="K213" s="98"/>
      <c r="L213" s="98"/>
      <c r="M213" s="98"/>
      <c r="N213" s="98"/>
      <c r="O213" s="100"/>
    </row>
    <row r="214" spans="2:15" x14ac:dyDescent="0.3">
      <c r="B214" s="104">
        <v>208</v>
      </c>
      <c r="C214" s="104"/>
      <c r="D214" s="105"/>
      <c r="E214" s="105"/>
      <c r="F214" s="105"/>
      <c r="G214" s="194"/>
      <c r="H214" s="195"/>
      <c r="I214" s="195"/>
      <c r="J214" s="97"/>
      <c r="K214" s="98"/>
      <c r="L214" s="98"/>
      <c r="M214" s="98"/>
      <c r="N214" s="98"/>
      <c r="O214" s="100"/>
    </row>
    <row r="215" spans="2:15" x14ac:dyDescent="0.3">
      <c r="B215" s="104">
        <v>209</v>
      </c>
      <c r="C215" s="104"/>
      <c r="D215" s="105"/>
      <c r="E215" s="105"/>
      <c r="F215" s="105"/>
      <c r="G215" s="194"/>
      <c r="H215" s="195"/>
      <c r="I215" s="195"/>
      <c r="J215" s="97"/>
      <c r="K215" s="98"/>
      <c r="L215" s="98"/>
      <c r="M215" s="98"/>
      <c r="N215" s="98"/>
      <c r="O215" s="100"/>
    </row>
    <row r="216" spans="2:15" x14ac:dyDescent="0.3">
      <c r="B216" s="104">
        <v>210</v>
      </c>
      <c r="C216" s="104"/>
      <c r="D216" s="105"/>
      <c r="E216" s="105"/>
      <c r="F216" s="105"/>
      <c r="G216" s="194"/>
      <c r="H216" s="195"/>
      <c r="I216" s="195"/>
      <c r="J216" s="97"/>
      <c r="K216" s="98"/>
      <c r="L216" s="98"/>
      <c r="M216" s="98"/>
      <c r="N216" s="98"/>
      <c r="O216" s="100"/>
    </row>
    <row r="217" spans="2:15" x14ac:dyDescent="0.3">
      <c r="B217" s="104">
        <v>211</v>
      </c>
      <c r="C217" s="104"/>
      <c r="D217" s="105"/>
      <c r="E217" s="105"/>
      <c r="F217" s="105"/>
      <c r="G217" s="194"/>
      <c r="H217" s="195"/>
      <c r="I217" s="195"/>
      <c r="J217" s="97"/>
      <c r="K217" s="98"/>
      <c r="L217" s="98"/>
      <c r="M217" s="98"/>
      <c r="N217" s="98"/>
      <c r="O217" s="100"/>
    </row>
    <row r="218" spans="2:15" x14ac:dyDescent="0.3">
      <c r="B218" s="104">
        <v>212</v>
      </c>
      <c r="C218" s="104"/>
      <c r="D218" s="105"/>
      <c r="E218" s="105"/>
      <c r="F218" s="105"/>
      <c r="G218" s="194"/>
      <c r="H218" s="195"/>
      <c r="I218" s="195"/>
      <c r="J218" s="97"/>
      <c r="K218" s="98"/>
      <c r="L218" s="98"/>
      <c r="M218" s="98"/>
      <c r="N218" s="98"/>
      <c r="O218" s="100"/>
    </row>
    <row r="219" spans="2:15" x14ac:dyDescent="0.3">
      <c r="B219" s="104">
        <v>213</v>
      </c>
      <c r="C219" s="104"/>
      <c r="D219" s="105"/>
      <c r="E219" s="105"/>
      <c r="F219" s="105"/>
      <c r="G219" s="194"/>
      <c r="H219" s="195"/>
      <c r="I219" s="195"/>
      <c r="J219" s="97"/>
      <c r="K219" s="98"/>
      <c r="L219" s="98"/>
      <c r="M219" s="98"/>
      <c r="N219" s="98"/>
      <c r="O219" s="100"/>
    </row>
    <row r="220" spans="2:15" x14ac:dyDescent="0.3">
      <c r="B220" s="104">
        <v>214</v>
      </c>
      <c r="C220" s="104"/>
      <c r="D220" s="105"/>
      <c r="E220" s="105"/>
      <c r="F220" s="105"/>
      <c r="G220" s="194"/>
      <c r="H220" s="195"/>
      <c r="I220" s="195"/>
      <c r="J220" s="97"/>
      <c r="K220" s="98"/>
      <c r="L220" s="98"/>
      <c r="M220" s="98"/>
      <c r="N220" s="98"/>
      <c r="O220" s="100"/>
    </row>
    <row r="221" spans="2:15" x14ac:dyDescent="0.3">
      <c r="B221" s="104">
        <v>215</v>
      </c>
      <c r="C221" s="104"/>
      <c r="D221" s="105"/>
      <c r="E221" s="105"/>
      <c r="F221" s="105"/>
      <c r="G221" s="194"/>
      <c r="H221" s="195"/>
      <c r="I221" s="195"/>
      <c r="J221" s="97"/>
      <c r="K221" s="98"/>
      <c r="L221" s="98"/>
      <c r="M221" s="98"/>
      <c r="N221" s="98"/>
      <c r="O221" s="100"/>
    </row>
    <row r="222" spans="2:15" x14ac:dyDescent="0.3">
      <c r="B222" s="104">
        <v>216</v>
      </c>
      <c r="C222" s="104"/>
      <c r="D222" s="105"/>
      <c r="E222" s="105"/>
      <c r="F222" s="105"/>
      <c r="G222" s="194"/>
      <c r="H222" s="195"/>
      <c r="I222" s="195"/>
      <c r="J222" s="97"/>
      <c r="K222" s="98"/>
      <c r="L222" s="98"/>
      <c r="M222" s="98"/>
      <c r="N222" s="98"/>
      <c r="O222" s="100"/>
    </row>
    <row r="223" spans="2:15" x14ac:dyDescent="0.3">
      <c r="B223" s="104">
        <v>217</v>
      </c>
      <c r="C223" s="104"/>
      <c r="D223" s="105"/>
      <c r="E223" s="105"/>
      <c r="F223" s="105"/>
      <c r="G223" s="194"/>
      <c r="H223" s="195"/>
      <c r="I223" s="195"/>
      <c r="J223" s="97"/>
      <c r="K223" s="98"/>
      <c r="L223" s="98"/>
      <c r="M223" s="98"/>
      <c r="N223" s="98"/>
      <c r="O223" s="100"/>
    </row>
    <row r="224" spans="2:15" x14ac:dyDescent="0.3">
      <c r="B224" s="104">
        <v>218</v>
      </c>
      <c r="C224" s="104"/>
      <c r="D224" s="105"/>
      <c r="E224" s="105"/>
      <c r="F224" s="105"/>
      <c r="G224" s="194"/>
      <c r="H224" s="195"/>
      <c r="I224" s="195"/>
      <c r="J224" s="97"/>
      <c r="K224" s="98"/>
      <c r="L224" s="98"/>
      <c r="M224" s="98"/>
      <c r="N224" s="98"/>
      <c r="O224" s="100"/>
    </row>
    <row r="225" spans="2:15" x14ac:dyDescent="0.3">
      <c r="B225" s="104">
        <v>219</v>
      </c>
      <c r="C225" s="104"/>
      <c r="D225" s="105"/>
      <c r="E225" s="105"/>
      <c r="F225" s="105"/>
      <c r="G225" s="194"/>
      <c r="H225" s="195"/>
      <c r="I225" s="195"/>
      <c r="J225" s="97"/>
      <c r="K225" s="98"/>
      <c r="L225" s="98"/>
      <c r="M225" s="98"/>
      <c r="N225" s="98"/>
      <c r="O225" s="100"/>
    </row>
    <row r="226" spans="2:15" x14ac:dyDescent="0.3">
      <c r="B226" s="104">
        <v>220</v>
      </c>
      <c r="C226" s="104"/>
      <c r="D226" s="105"/>
      <c r="E226" s="105"/>
      <c r="F226" s="105"/>
      <c r="G226" s="194"/>
      <c r="H226" s="195"/>
      <c r="I226" s="195"/>
      <c r="J226" s="97"/>
      <c r="K226" s="98"/>
      <c r="L226" s="98"/>
      <c r="M226" s="98"/>
      <c r="N226" s="98"/>
      <c r="O226" s="100"/>
    </row>
    <row r="227" spans="2:15" x14ac:dyDescent="0.3">
      <c r="B227" s="104">
        <v>221</v>
      </c>
      <c r="C227" s="104"/>
      <c r="D227" s="105"/>
      <c r="E227" s="105"/>
      <c r="F227" s="105"/>
      <c r="G227" s="194"/>
      <c r="H227" s="195"/>
      <c r="I227" s="195"/>
      <c r="J227" s="97"/>
      <c r="K227" s="98"/>
      <c r="L227" s="98"/>
      <c r="M227" s="98"/>
      <c r="N227" s="98"/>
      <c r="O227" s="100"/>
    </row>
    <row r="228" spans="2:15" x14ac:dyDescent="0.3">
      <c r="B228" s="104">
        <v>222</v>
      </c>
      <c r="C228" s="104"/>
      <c r="D228" s="105"/>
      <c r="E228" s="105"/>
      <c r="F228" s="105"/>
      <c r="G228" s="194"/>
      <c r="H228" s="195"/>
      <c r="I228" s="195"/>
      <c r="J228" s="97"/>
      <c r="K228" s="98"/>
      <c r="L228" s="98"/>
      <c r="M228" s="98"/>
      <c r="N228" s="98"/>
      <c r="O228" s="100"/>
    </row>
    <row r="229" spans="2:15" x14ac:dyDescent="0.3">
      <c r="B229" s="104">
        <v>223</v>
      </c>
      <c r="C229" s="104"/>
      <c r="D229" s="105"/>
      <c r="E229" s="105"/>
      <c r="F229" s="105"/>
      <c r="G229" s="194"/>
      <c r="H229" s="195"/>
      <c r="I229" s="195"/>
      <c r="J229" s="97"/>
      <c r="K229" s="98"/>
      <c r="L229" s="98"/>
      <c r="M229" s="98"/>
      <c r="N229" s="98"/>
      <c r="O229" s="100"/>
    </row>
    <row r="230" spans="2:15" x14ac:dyDescent="0.3">
      <c r="B230" s="104">
        <v>224</v>
      </c>
      <c r="C230" s="104"/>
      <c r="D230" s="105"/>
      <c r="E230" s="105"/>
      <c r="F230" s="105"/>
      <c r="G230" s="194"/>
      <c r="H230" s="195"/>
      <c r="I230" s="195"/>
      <c r="J230" s="97"/>
      <c r="K230" s="98"/>
      <c r="L230" s="98"/>
      <c r="M230" s="98"/>
      <c r="N230" s="98"/>
      <c r="O230" s="100"/>
    </row>
    <row r="231" spans="2:15" x14ac:dyDescent="0.3">
      <c r="B231" s="104">
        <v>225</v>
      </c>
      <c r="C231" s="104"/>
      <c r="D231" s="105"/>
      <c r="E231" s="105"/>
      <c r="F231" s="105"/>
      <c r="G231" s="194"/>
      <c r="H231" s="195"/>
      <c r="I231" s="195"/>
      <c r="J231" s="97"/>
      <c r="K231" s="98"/>
      <c r="L231" s="98"/>
      <c r="M231" s="98"/>
      <c r="N231" s="98"/>
      <c r="O231" s="100"/>
    </row>
    <row r="232" spans="2:15" x14ac:dyDescent="0.3">
      <c r="B232" s="104">
        <v>226</v>
      </c>
      <c r="C232" s="104"/>
      <c r="D232" s="105"/>
      <c r="E232" s="105"/>
      <c r="F232" s="105"/>
      <c r="G232" s="194"/>
      <c r="H232" s="195"/>
      <c r="I232" s="195"/>
      <c r="J232" s="97"/>
      <c r="K232" s="98"/>
      <c r="L232" s="98"/>
      <c r="M232" s="98"/>
      <c r="N232" s="98"/>
      <c r="O232" s="100"/>
    </row>
    <row r="233" spans="2:15" x14ac:dyDescent="0.3">
      <c r="B233" s="104">
        <v>227</v>
      </c>
      <c r="C233" s="104"/>
      <c r="D233" s="105"/>
      <c r="E233" s="105"/>
      <c r="F233" s="105"/>
      <c r="G233" s="194"/>
      <c r="H233" s="195"/>
      <c r="I233" s="195"/>
      <c r="J233" s="97"/>
      <c r="K233" s="98"/>
      <c r="L233" s="98"/>
      <c r="M233" s="98"/>
      <c r="N233" s="98"/>
      <c r="O233" s="100"/>
    </row>
    <row r="234" spans="2:15" x14ac:dyDescent="0.3">
      <c r="B234" s="104">
        <v>228</v>
      </c>
      <c r="C234" s="104"/>
      <c r="D234" s="105"/>
      <c r="E234" s="105"/>
      <c r="F234" s="105"/>
      <c r="G234" s="194"/>
      <c r="H234" s="195"/>
      <c r="I234" s="195"/>
      <c r="J234" s="97"/>
      <c r="K234" s="98"/>
      <c r="L234" s="98"/>
      <c r="M234" s="98"/>
      <c r="N234" s="98"/>
      <c r="O234" s="100"/>
    </row>
    <row r="235" spans="2:15" x14ac:dyDescent="0.3">
      <c r="B235" s="104">
        <v>229</v>
      </c>
      <c r="C235" s="104"/>
      <c r="D235" s="105"/>
      <c r="E235" s="105"/>
      <c r="F235" s="105"/>
      <c r="G235" s="194"/>
      <c r="H235" s="195"/>
      <c r="I235" s="195"/>
      <c r="J235" s="97"/>
      <c r="K235" s="98"/>
      <c r="L235" s="98"/>
      <c r="M235" s="98"/>
      <c r="N235" s="98"/>
      <c r="O235" s="100"/>
    </row>
    <row r="236" spans="2:15" x14ac:dyDescent="0.3">
      <c r="B236" s="104">
        <v>230</v>
      </c>
      <c r="C236" s="104"/>
      <c r="D236" s="105"/>
      <c r="E236" s="105"/>
      <c r="F236" s="105"/>
      <c r="G236" s="194"/>
      <c r="H236" s="195"/>
      <c r="I236" s="195"/>
      <c r="J236" s="97"/>
      <c r="K236" s="98"/>
      <c r="L236" s="98"/>
      <c r="M236" s="98"/>
      <c r="N236" s="98"/>
      <c r="O236" s="100"/>
    </row>
    <row r="237" spans="2:15" x14ac:dyDescent="0.3">
      <c r="B237" s="104">
        <v>231</v>
      </c>
      <c r="C237" s="104"/>
      <c r="D237" s="105"/>
      <c r="E237" s="105"/>
      <c r="F237" s="105"/>
      <c r="G237" s="194"/>
      <c r="H237" s="195"/>
      <c r="I237" s="195"/>
      <c r="J237" s="97"/>
      <c r="K237" s="98"/>
      <c r="L237" s="98"/>
      <c r="M237" s="98"/>
      <c r="N237" s="98"/>
      <c r="O237" s="100"/>
    </row>
    <row r="238" spans="2:15" x14ac:dyDescent="0.3">
      <c r="B238" s="104">
        <v>232</v>
      </c>
      <c r="C238" s="104"/>
      <c r="D238" s="105"/>
      <c r="E238" s="105"/>
      <c r="F238" s="105"/>
      <c r="G238" s="194"/>
      <c r="H238" s="195"/>
      <c r="I238" s="195"/>
      <c r="J238" s="97"/>
      <c r="K238" s="98"/>
      <c r="L238" s="98"/>
      <c r="M238" s="98"/>
      <c r="N238" s="98"/>
      <c r="O238" s="100"/>
    </row>
    <row r="239" spans="2:15" x14ac:dyDescent="0.3">
      <c r="B239" s="104">
        <v>233</v>
      </c>
      <c r="C239" s="104"/>
      <c r="D239" s="105"/>
      <c r="E239" s="105"/>
      <c r="F239" s="105"/>
      <c r="G239" s="194"/>
      <c r="H239" s="195"/>
      <c r="I239" s="195"/>
      <c r="J239" s="97"/>
      <c r="K239" s="98"/>
      <c r="L239" s="98"/>
      <c r="M239" s="98"/>
      <c r="N239" s="98"/>
      <c r="O239" s="100"/>
    </row>
    <row r="240" spans="2:15" x14ac:dyDescent="0.3">
      <c r="B240" s="104">
        <v>234</v>
      </c>
      <c r="C240" s="104"/>
      <c r="D240" s="105"/>
      <c r="E240" s="105"/>
      <c r="F240" s="105"/>
      <c r="G240" s="194"/>
      <c r="H240" s="195"/>
      <c r="I240" s="195"/>
      <c r="J240" s="97"/>
      <c r="K240" s="98"/>
      <c r="L240" s="98"/>
      <c r="M240" s="98"/>
      <c r="N240" s="98"/>
      <c r="O240" s="100"/>
    </row>
    <row r="241" spans="2:15" x14ac:dyDescent="0.3">
      <c r="B241" s="104">
        <v>235</v>
      </c>
      <c r="C241" s="104"/>
      <c r="D241" s="105"/>
      <c r="E241" s="105"/>
      <c r="F241" s="105"/>
      <c r="G241" s="194"/>
      <c r="H241" s="195"/>
      <c r="I241" s="195"/>
      <c r="J241" s="97"/>
      <c r="K241" s="98"/>
      <c r="L241" s="98"/>
      <c r="M241" s="98"/>
      <c r="N241" s="98"/>
      <c r="O241" s="100"/>
    </row>
    <row r="242" spans="2:15" x14ac:dyDescent="0.3">
      <c r="B242" s="104">
        <v>236</v>
      </c>
      <c r="C242" s="104"/>
      <c r="D242" s="105"/>
      <c r="E242" s="105"/>
      <c r="F242" s="105"/>
      <c r="G242" s="194"/>
      <c r="H242" s="195"/>
      <c r="I242" s="195"/>
      <c r="J242" s="97"/>
      <c r="K242" s="98"/>
      <c r="L242" s="98"/>
      <c r="M242" s="98"/>
      <c r="N242" s="98"/>
      <c r="O242" s="100"/>
    </row>
    <row r="243" spans="2:15" x14ac:dyDescent="0.3">
      <c r="B243" s="104">
        <v>237</v>
      </c>
      <c r="C243" s="104"/>
      <c r="D243" s="105"/>
      <c r="E243" s="105"/>
      <c r="F243" s="105"/>
      <c r="G243" s="194"/>
      <c r="H243" s="195"/>
      <c r="I243" s="195"/>
      <c r="J243" s="97"/>
      <c r="K243" s="98"/>
      <c r="L243" s="98"/>
      <c r="M243" s="98"/>
      <c r="N243" s="98"/>
      <c r="O243" s="100"/>
    </row>
    <row r="244" spans="2:15" x14ac:dyDescent="0.3">
      <c r="B244" s="104">
        <v>238</v>
      </c>
      <c r="C244" s="104"/>
      <c r="D244" s="105"/>
      <c r="E244" s="105"/>
      <c r="F244" s="105"/>
      <c r="G244" s="194"/>
      <c r="H244" s="195"/>
      <c r="I244" s="195"/>
      <c r="J244" s="97"/>
      <c r="K244" s="98"/>
      <c r="L244" s="98"/>
      <c r="M244" s="98"/>
      <c r="N244" s="98"/>
      <c r="O244" s="100"/>
    </row>
    <row r="245" spans="2:15" x14ac:dyDescent="0.3">
      <c r="B245" s="104">
        <v>239</v>
      </c>
      <c r="C245" s="104"/>
      <c r="D245" s="105"/>
      <c r="E245" s="105"/>
      <c r="F245" s="105"/>
      <c r="G245" s="194"/>
      <c r="H245" s="195"/>
      <c r="I245" s="195"/>
      <c r="J245" s="97"/>
      <c r="K245" s="98"/>
      <c r="L245" s="98"/>
      <c r="M245" s="98"/>
      <c r="N245" s="98"/>
      <c r="O245" s="100"/>
    </row>
    <row r="246" spans="2:15" x14ac:dyDescent="0.3">
      <c r="B246" s="104">
        <v>240</v>
      </c>
      <c r="C246" s="104"/>
      <c r="D246" s="105"/>
      <c r="E246" s="105"/>
      <c r="F246" s="105"/>
      <c r="G246" s="194"/>
      <c r="H246" s="195"/>
      <c r="I246" s="195"/>
      <c r="J246" s="97"/>
      <c r="K246" s="98"/>
      <c r="L246" s="98"/>
      <c r="M246" s="98"/>
      <c r="N246" s="98"/>
      <c r="O246" s="100"/>
    </row>
    <row r="247" spans="2:15" x14ac:dyDescent="0.3">
      <c r="B247" s="104">
        <v>241</v>
      </c>
      <c r="C247" s="104"/>
      <c r="D247" s="105"/>
      <c r="E247" s="105"/>
      <c r="F247" s="105"/>
      <c r="G247" s="194"/>
      <c r="H247" s="195"/>
      <c r="I247" s="195"/>
      <c r="J247" s="97"/>
      <c r="K247" s="98"/>
      <c r="L247" s="98"/>
      <c r="M247" s="98"/>
      <c r="N247" s="98"/>
      <c r="O247" s="100"/>
    </row>
    <row r="248" spans="2:15" x14ac:dyDescent="0.3">
      <c r="B248" s="104">
        <v>242</v>
      </c>
      <c r="C248" s="104"/>
      <c r="D248" s="105"/>
      <c r="E248" s="105"/>
      <c r="F248" s="105"/>
      <c r="G248" s="194"/>
      <c r="H248" s="195"/>
      <c r="I248" s="195"/>
      <c r="J248" s="97"/>
      <c r="K248" s="98"/>
      <c r="L248" s="98"/>
      <c r="M248" s="98"/>
      <c r="N248" s="98"/>
      <c r="O248" s="100"/>
    </row>
    <row r="249" spans="2:15" x14ac:dyDescent="0.3">
      <c r="B249" s="104">
        <v>243</v>
      </c>
      <c r="C249" s="104"/>
      <c r="D249" s="105"/>
      <c r="E249" s="105"/>
      <c r="F249" s="105"/>
      <c r="G249" s="194"/>
      <c r="H249" s="195"/>
      <c r="I249" s="195"/>
      <c r="J249" s="97"/>
      <c r="K249" s="98"/>
      <c r="L249" s="98"/>
      <c r="M249" s="98"/>
      <c r="N249" s="98"/>
      <c r="O249" s="100"/>
    </row>
    <row r="250" spans="2:15" x14ac:dyDescent="0.3">
      <c r="B250" s="104">
        <v>244</v>
      </c>
      <c r="C250" s="104"/>
      <c r="D250" s="105"/>
      <c r="E250" s="105"/>
      <c r="F250" s="105"/>
      <c r="G250" s="194"/>
      <c r="H250" s="195"/>
      <c r="I250" s="195"/>
      <c r="J250" s="97"/>
      <c r="K250" s="98"/>
      <c r="L250" s="98"/>
      <c r="M250" s="98"/>
      <c r="N250" s="98"/>
      <c r="O250" s="100"/>
    </row>
    <row r="251" spans="2:15" x14ac:dyDescent="0.3">
      <c r="B251" s="104">
        <v>245</v>
      </c>
      <c r="C251" s="104"/>
      <c r="D251" s="105"/>
      <c r="E251" s="105"/>
      <c r="F251" s="105"/>
      <c r="G251" s="194"/>
      <c r="H251" s="195"/>
      <c r="I251" s="195"/>
      <c r="J251" s="97"/>
      <c r="K251" s="98"/>
      <c r="L251" s="98"/>
      <c r="M251" s="98"/>
      <c r="N251" s="98"/>
      <c r="O251" s="100"/>
    </row>
    <row r="252" spans="2:15" x14ac:dyDescent="0.3">
      <c r="B252" s="104">
        <v>246</v>
      </c>
      <c r="C252" s="104"/>
      <c r="D252" s="105"/>
      <c r="E252" s="105"/>
      <c r="F252" s="105"/>
      <c r="G252" s="194"/>
      <c r="H252" s="195"/>
      <c r="I252" s="195"/>
      <c r="J252" s="97"/>
      <c r="K252" s="98"/>
      <c r="L252" s="98"/>
      <c r="M252" s="98"/>
      <c r="N252" s="98"/>
      <c r="O252" s="100"/>
    </row>
    <row r="253" spans="2:15" x14ac:dyDescent="0.3">
      <c r="B253" s="104">
        <v>247</v>
      </c>
      <c r="C253" s="104"/>
      <c r="D253" s="105"/>
      <c r="E253" s="105"/>
      <c r="F253" s="105"/>
      <c r="G253" s="194"/>
      <c r="H253" s="195"/>
      <c r="I253" s="195"/>
      <c r="J253" s="97"/>
      <c r="K253" s="98"/>
      <c r="L253" s="98"/>
      <c r="M253" s="98"/>
      <c r="N253" s="98"/>
      <c r="O253" s="100"/>
    </row>
    <row r="254" spans="2:15" x14ac:dyDescent="0.3">
      <c r="B254" s="104">
        <v>248</v>
      </c>
      <c r="C254" s="104"/>
      <c r="D254" s="105"/>
      <c r="E254" s="105"/>
      <c r="F254" s="105"/>
      <c r="G254" s="194"/>
      <c r="H254" s="195"/>
      <c r="I254" s="195"/>
      <c r="J254" s="97"/>
      <c r="K254" s="98"/>
      <c r="L254" s="98"/>
      <c r="M254" s="98"/>
      <c r="N254" s="98"/>
      <c r="O254" s="100"/>
    </row>
    <row r="255" spans="2:15" x14ac:dyDescent="0.3">
      <c r="B255" s="104">
        <v>249</v>
      </c>
      <c r="C255" s="104"/>
      <c r="D255" s="105"/>
      <c r="E255" s="105"/>
      <c r="F255" s="105"/>
      <c r="G255" s="194"/>
      <c r="H255" s="195"/>
      <c r="I255" s="195"/>
      <c r="J255" s="97"/>
      <c r="K255" s="98"/>
      <c r="L255" s="98"/>
      <c r="M255" s="98"/>
      <c r="N255" s="98"/>
      <c r="O255" s="100"/>
    </row>
    <row r="256" spans="2:15" x14ac:dyDescent="0.3">
      <c r="B256" s="104">
        <v>250</v>
      </c>
      <c r="C256" s="104"/>
      <c r="D256" s="105"/>
      <c r="E256" s="105"/>
      <c r="F256" s="105"/>
      <c r="G256" s="194"/>
      <c r="H256" s="195"/>
      <c r="I256" s="195"/>
      <c r="J256" s="97"/>
      <c r="K256" s="98"/>
      <c r="L256" s="98"/>
      <c r="M256" s="98"/>
      <c r="N256" s="98"/>
      <c r="O256" s="100"/>
    </row>
    <row r="257" spans="2:15" x14ac:dyDescent="0.3">
      <c r="B257" s="104">
        <v>251</v>
      </c>
      <c r="C257" s="104"/>
      <c r="D257" s="105"/>
      <c r="E257" s="105"/>
      <c r="F257" s="105"/>
      <c r="G257" s="194"/>
      <c r="H257" s="195"/>
      <c r="I257" s="195"/>
      <c r="J257" s="97"/>
      <c r="K257" s="98"/>
      <c r="L257" s="98"/>
      <c r="M257" s="98"/>
      <c r="N257" s="98"/>
      <c r="O257" s="100"/>
    </row>
    <row r="258" spans="2:15" x14ac:dyDescent="0.3">
      <c r="B258" s="104">
        <v>252</v>
      </c>
      <c r="C258" s="104"/>
      <c r="D258" s="105"/>
      <c r="E258" s="105"/>
      <c r="F258" s="105"/>
      <c r="G258" s="194"/>
      <c r="H258" s="195"/>
      <c r="I258" s="195"/>
      <c r="J258" s="97"/>
      <c r="K258" s="98"/>
      <c r="L258" s="98"/>
      <c r="M258" s="98"/>
      <c r="N258" s="98"/>
      <c r="O258" s="100"/>
    </row>
    <row r="259" spans="2:15" x14ac:dyDescent="0.3">
      <c r="B259" s="104">
        <v>253</v>
      </c>
      <c r="C259" s="104"/>
      <c r="D259" s="105"/>
      <c r="E259" s="105"/>
      <c r="F259" s="105"/>
      <c r="G259" s="194"/>
      <c r="H259" s="195"/>
      <c r="I259" s="195"/>
      <c r="J259" s="97"/>
      <c r="K259" s="98"/>
      <c r="L259" s="98"/>
      <c r="M259" s="98"/>
      <c r="N259" s="98"/>
      <c r="O259" s="100"/>
    </row>
    <row r="260" spans="2:15" x14ac:dyDescent="0.3">
      <c r="B260" s="104">
        <v>254</v>
      </c>
      <c r="C260" s="104"/>
      <c r="D260" s="105"/>
      <c r="E260" s="105"/>
      <c r="F260" s="105"/>
      <c r="G260" s="194"/>
      <c r="H260" s="195"/>
      <c r="I260" s="195"/>
      <c r="J260" s="97"/>
      <c r="K260" s="98"/>
      <c r="L260" s="98"/>
      <c r="M260" s="98"/>
      <c r="N260" s="98"/>
      <c r="O260" s="100"/>
    </row>
    <row r="261" spans="2:15" x14ac:dyDescent="0.3">
      <c r="B261" s="104">
        <v>255</v>
      </c>
      <c r="C261" s="104"/>
      <c r="D261" s="105"/>
      <c r="E261" s="105"/>
      <c r="F261" s="105"/>
      <c r="G261" s="194"/>
      <c r="H261" s="195"/>
      <c r="I261" s="195"/>
      <c r="J261" s="97"/>
      <c r="K261" s="98"/>
      <c r="L261" s="98"/>
      <c r="M261" s="98"/>
      <c r="N261" s="98"/>
      <c r="O261" s="100"/>
    </row>
    <row r="262" spans="2:15" x14ac:dyDescent="0.3">
      <c r="B262" s="104">
        <v>256</v>
      </c>
      <c r="C262" s="104"/>
      <c r="D262" s="105"/>
      <c r="E262" s="105"/>
      <c r="F262" s="105"/>
      <c r="G262" s="194"/>
      <c r="H262" s="195"/>
      <c r="I262" s="195"/>
      <c r="J262" s="97"/>
      <c r="K262" s="98"/>
      <c r="L262" s="98"/>
      <c r="M262" s="98"/>
      <c r="N262" s="98"/>
      <c r="O262" s="100"/>
    </row>
    <row r="263" spans="2:15" x14ac:dyDescent="0.3">
      <c r="B263" s="104">
        <v>257</v>
      </c>
      <c r="C263" s="104"/>
      <c r="D263" s="105"/>
      <c r="E263" s="105"/>
      <c r="F263" s="105"/>
      <c r="G263" s="194"/>
      <c r="H263" s="195"/>
      <c r="I263" s="195"/>
      <c r="J263" s="97"/>
      <c r="K263" s="98"/>
      <c r="L263" s="98"/>
      <c r="M263" s="98"/>
      <c r="N263" s="98"/>
      <c r="O263" s="100"/>
    </row>
    <row r="264" spans="2:15" x14ac:dyDescent="0.3">
      <c r="B264" s="104">
        <v>258</v>
      </c>
      <c r="C264" s="104"/>
      <c r="D264" s="105"/>
      <c r="E264" s="105"/>
      <c r="F264" s="105"/>
      <c r="G264" s="194"/>
      <c r="H264" s="195"/>
      <c r="I264" s="195"/>
      <c r="J264" s="97"/>
      <c r="K264" s="98"/>
      <c r="L264" s="98"/>
      <c r="M264" s="98"/>
      <c r="N264" s="98"/>
      <c r="O264" s="100"/>
    </row>
    <row r="265" spans="2:15" x14ac:dyDescent="0.3">
      <c r="B265" s="104">
        <v>259</v>
      </c>
      <c r="C265" s="104"/>
      <c r="D265" s="105"/>
      <c r="E265" s="105"/>
      <c r="F265" s="105"/>
      <c r="G265" s="194"/>
      <c r="H265" s="195"/>
      <c r="I265" s="195"/>
      <c r="J265" s="97"/>
      <c r="K265" s="98"/>
      <c r="L265" s="98"/>
      <c r="M265" s="98"/>
      <c r="N265" s="98"/>
      <c r="O265" s="100"/>
    </row>
    <row r="266" spans="2:15" x14ac:dyDescent="0.3">
      <c r="B266" s="104">
        <v>260</v>
      </c>
      <c r="C266" s="104"/>
      <c r="D266" s="105"/>
      <c r="E266" s="105"/>
      <c r="F266" s="105"/>
      <c r="G266" s="194"/>
      <c r="H266" s="195"/>
      <c r="I266" s="195"/>
      <c r="J266" s="97"/>
      <c r="K266" s="98"/>
      <c r="L266" s="98"/>
      <c r="M266" s="98"/>
      <c r="N266" s="98"/>
      <c r="O266" s="100"/>
    </row>
    <row r="267" spans="2:15" x14ac:dyDescent="0.3">
      <c r="B267" s="104">
        <v>261</v>
      </c>
      <c r="C267" s="104"/>
      <c r="D267" s="105"/>
      <c r="E267" s="105"/>
      <c r="F267" s="105"/>
      <c r="G267" s="194"/>
      <c r="H267" s="195"/>
      <c r="I267" s="195"/>
      <c r="J267" s="97"/>
      <c r="K267" s="98"/>
      <c r="L267" s="98"/>
      <c r="M267" s="98"/>
      <c r="N267" s="98"/>
      <c r="O267" s="100"/>
    </row>
    <row r="268" spans="2:15" x14ac:dyDescent="0.3">
      <c r="B268" s="104">
        <v>262</v>
      </c>
      <c r="C268" s="104"/>
      <c r="D268" s="105"/>
      <c r="E268" s="105"/>
      <c r="F268" s="105"/>
      <c r="G268" s="194"/>
      <c r="H268" s="195"/>
      <c r="I268" s="195"/>
      <c r="J268" s="97"/>
      <c r="K268" s="98"/>
      <c r="L268" s="98"/>
      <c r="M268" s="98"/>
      <c r="N268" s="98"/>
      <c r="O268" s="100"/>
    </row>
    <row r="269" spans="2:15" x14ac:dyDescent="0.3">
      <c r="B269" s="104">
        <v>263</v>
      </c>
      <c r="C269" s="104"/>
      <c r="D269" s="105"/>
      <c r="E269" s="105"/>
      <c r="F269" s="105"/>
      <c r="G269" s="194"/>
      <c r="H269" s="195"/>
      <c r="I269" s="195"/>
      <c r="J269" s="97"/>
      <c r="K269" s="98"/>
      <c r="L269" s="98"/>
      <c r="M269" s="98"/>
      <c r="N269" s="98"/>
      <c r="O269" s="100"/>
    </row>
    <row r="270" spans="2:15" x14ac:dyDescent="0.3">
      <c r="B270" s="104">
        <v>264</v>
      </c>
      <c r="C270" s="104"/>
      <c r="D270" s="105"/>
      <c r="E270" s="105"/>
      <c r="F270" s="105"/>
      <c r="G270" s="194"/>
      <c r="H270" s="195"/>
      <c r="I270" s="195"/>
      <c r="J270" s="97"/>
      <c r="K270" s="98"/>
      <c r="L270" s="98"/>
      <c r="M270" s="98"/>
      <c r="N270" s="98"/>
      <c r="O270" s="100"/>
    </row>
    <row r="271" spans="2:15" x14ac:dyDescent="0.3">
      <c r="B271" s="104">
        <v>265</v>
      </c>
      <c r="C271" s="104"/>
      <c r="D271" s="105"/>
      <c r="E271" s="105"/>
      <c r="F271" s="105"/>
      <c r="G271" s="194"/>
      <c r="H271" s="195"/>
      <c r="I271" s="195"/>
      <c r="J271" s="97"/>
      <c r="K271" s="98"/>
      <c r="L271" s="98"/>
      <c r="M271" s="98"/>
      <c r="N271" s="98"/>
      <c r="O271" s="100"/>
    </row>
    <row r="272" spans="2:15" x14ac:dyDescent="0.3">
      <c r="B272" s="104">
        <v>266</v>
      </c>
      <c r="C272" s="104"/>
      <c r="D272" s="105"/>
      <c r="E272" s="105"/>
      <c r="F272" s="105"/>
      <c r="G272" s="194"/>
      <c r="H272" s="195"/>
      <c r="I272" s="195"/>
      <c r="J272" s="97"/>
      <c r="K272" s="98"/>
      <c r="L272" s="98"/>
      <c r="M272" s="98"/>
      <c r="N272" s="98"/>
      <c r="O272" s="100"/>
    </row>
    <row r="273" spans="2:15" x14ac:dyDescent="0.3">
      <c r="B273" s="104">
        <v>267</v>
      </c>
      <c r="C273" s="104"/>
      <c r="D273" s="105"/>
      <c r="E273" s="105"/>
      <c r="F273" s="105"/>
      <c r="G273" s="194"/>
      <c r="H273" s="195"/>
      <c r="I273" s="195"/>
      <c r="J273" s="97"/>
      <c r="K273" s="98"/>
      <c r="L273" s="98"/>
      <c r="M273" s="98"/>
      <c r="N273" s="98"/>
      <c r="O273" s="100"/>
    </row>
    <row r="274" spans="2:15" x14ac:dyDescent="0.3">
      <c r="B274" s="104">
        <v>268</v>
      </c>
      <c r="C274" s="104"/>
      <c r="D274" s="105"/>
      <c r="E274" s="105"/>
      <c r="F274" s="105"/>
      <c r="G274" s="194"/>
      <c r="H274" s="195"/>
      <c r="I274" s="195"/>
      <c r="J274" s="97"/>
      <c r="K274" s="98"/>
      <c r="L274" s="98"/>
      <c r="M274" s="98"/>
      <c r="N274" s="98"/>
      <c r="O274" s="100"/>
    </row>
    <row r="275" spans="2:15" x14ac:dyDescent="0.3">
      <c r="B275" s="104">
        <v>269</v>
      </c>
      <c r="C275" s="104"/>
      <c r="D275" s="105"/>
      <c r="E275" s="105"/>
      <c r="F275" s="105"/>
      <c r="G275" s="194"/>
      <c r="H275" s="195"/>
      <c r="I275" s="195"/>
      <c r="J275" s="97"/>
      <c r="K275" s="98"/>
      <c r="L275" s="98"/>
      <c r="M275" s="98"/>
      <c r="N275" s="98"/>
      <c r="O275" s="100"/>
    </row>
    <row r="276" spans="2:15" x14ac:dyDescent="0.3">
      <c r="B276" s="104">
        <v>270</v>
      </c>
      <c r="C276" s="104"/>
      <c r="D276" s="105"/>
      <c r="E276" s="105"/>
      <c r="F276" s="105"/>
      <c r="G276" s="194"/>
      <c r="H276" s="195"/>
      <c r="I276" s="195"/>
      <c r="J276" s="97"/>
      <c r="K276" s="98"/>
      <c r="L276" s="98"/>
      <c r="M276" s="98"/>
      <c r="N276" s="98"/>
      <c r="O276" s="100"/>
    </row>
    <row r="277" spans="2:15" x14ac:dyDescent="0.3">
      <c r="B277" s="104">
        <v>271</v>
      </c>
      <c r="C277" s="104"/>
      <c r="D277" s="105"/>
      <c r="E277" s="105"/>
      <c r="F277" s="105"/>
      <c r="G277" s="194"/>
      <c r="H277" s="195"/>
      <c r="I277" s="195"/>
      <c r="J277" s="97"/>
      <c r="K277" s="98"/>
      <c r="L277" s="98"/>
      <c r="M277" s="98"/>
      <c r="N277" s="98"/>
      <c r="O277" s="100"/>
    </row>
    <row r="278" spans="2:15" x14ac:dyDescent="0.3">
      <c r="B278" s="104">
        <v>272</v>
      </c>
      <c r="C278" s="104"/>
      <c r="D278" s="105"/>
      <c r="E278" s="105"/>
      <c r="F278" s="105"/>
      <c r="G278" s="194"/>
      <c r="H278" s="195"/>
      <c r="I278" s="195"/>
      <c r="J278" s="97"/>
      <c r="K278" s="98"/>
      <c r="L278" s="98"/>
      <c r="M278" s="98"/>
      <c r="N278" s="98"/>
      <c r="O278" s="100"/>
    </row>
    <row r="279" spans="2:15" x14ac:dyDescent="0.3">
      <c r="B279" s="104">
        <v>273</v>
      </c>
      <c r="C279" s="104"/>
      <c r="D279" s="105"/>
      <c r="E279" s="105"/>
      <c r="F279" s="105"/>
      <c r="G279" s="194"/>
      <c r="H279" s="195"/>
      <c r="I279" s="195"/>
      <c r="J279" s="97"/>
      <c r="K279" s="98"/>
      <c r="L279" s="98"/>
      <c r="M279" s="98"/>
      <c r="N279" s="98"/>
      <c r="O279" s="100"/>
    </row>
    <row r="280" spans="2:15" x14ac:dyDescent="0.3">
      <c r="B280" s="104">
        <v>274</v>
      </c>
      <c r="C280" s="104"/>
      <c r="D280" s="105"/>
      <c r="E280" s="105"/>
      <c r="F280" s="105"/>
      <c r="G280" s="194"/>
      <c r="H280" s="195"/>
      <c r="I280" s="195"/>
      <c r="J280" s="97"/>
      <c r="K280" s="98"/>
      <c r="L280" s="98"/>
      <c r="M280" s="98"/>
      <c r="N280" s="98"/>
      <c r="O280" s="100"/>
    </row>
    <row r="281" spans="2:15" x14ac:dyDescent="0.3">
      <c r="B281" s="104">
        <v>275</v>
      </c>
      <c r="C281" s="104"/>
      <c r="D281" s="105"/>
      <c r="E281" s="105"/>
      <c r="F281" s="105"/>
      <c r="G281" s="194"/>
      <c r="H281" s="195"/>
      <c r="I281" s="195"/>
      <c r="J281" s="97"/>
      <c r="K281" s="98"/>
      <c r="L281" s="98"/>
      <c r="M281" s="98"/>
      <c r="N281" s="98"/>
      <c r="O281" s="100"/>
    </row>
    <row r="282" spans="2:15" x14ac:dyDescent="0.3">
      <c r="B282" s="104">
        <v>276</v>
      </c>
      <c r="C282" s="104"/>
      <c r="D282" s="105"/>
      <c r="E282" s="105"/>
      <c r="F282" s="105"/>
      <c r="G282" s="194"/>
      <c r="H282" s="195"/>
      <c r="I282" s="195"/>
      <c r="J282" s="97"/>
      <c r="K282" s="98"/>
      <c r="L282" s="98"/>
      <c r="M282" s="98"/>
      <c r="N282" s="98"/>
      <c r="O282" s="100"/>
    </row>
    <row r="283" spans="2:15" x14ac:dyDescent="0.3">
      <c r="B283" s="104">
        <v>277</v>
      </c>
      <c r="C283" s="104"/>
      <c r="D283" s="105"/>
      <c r="E283" s="105"/>
      <c r="F283" s="105"/>
      <c r="G283" s="194"/>
      <c r="H283" s="195"/>
      <c r="I283" s="195"/>
      <c r="J283" s="97"/>
      <c r="K283" s="98"/>
      <c r="L283" s="98"/>
      <c r="M283" s="98"/>
      <c r="N283" s="98"/>
      <c r="O283" s="100"/>
    </row>
    <row r="284" spans="2:15" x14ac:dyDescent="0.3">
      <c r="B284" s="104">
        <v>278</v>
      </c>
      <c r="C284" s="104"/>
      <c r="D284" s="105"/>
      <c r="E284" s="105"/>
      <c r="F284" s="105"/>
      <c r="G284" s="194"/>
      <c r="H284" s="195"/>
      <c r="I284" s="195"/>
      <c r="J284" s="97"/>
      <c r="K284" s="98"/>
      <c r="L284" s="98"/>
      <c r="M284" s="98"/>
      <c r="N284" s="98"/>
      <c r="O284" s="100"/>
    </row>
    <row r="285" spans="2:15" x14ac:dyDescent="0.3">
      <c r="B285" s="104">
        <v>279</v>
      </c>
      <c r="C285" s="104"/>
      <c r="D285" s="105"/>
      <c r="E285" s="105"/>
      <c r="F285" s="105"/>
      <c r="G285" s="194"/>
      <c r="H285" s="195"/>
      <c r="I285" s="195"/>
      <c r="J285" s="97"/>
      <c r="K285" s="98"/>
      <c r="L285" s="98"/>
      <c r="M285" s="98"/>
      <c r="N285" s="98"/>
      <c r="O285" s="100"/>
    </row>
    <row r="286" spans="2:15" x14ac:dyDescent="0.3">
      <c r="B286" s="104">
        <v>280</v>
      </c>
      <c r="C286" s="104"/>
      <c r="D286" s="105"/>
      <c r="E286" s="105"/>
      <c r="F286" s="105"/>
      <c r="G286" s="194"/>
      <c r="H286" s="195"/>
      <c r="I286" s="195"/>
      <c r="J286" s="97"/>
      <c r="K286" s="98"/>
      <c r="L286" s="98"/>
      <c r="M286" s="98"/>
      <c r="N286" s="98"/>
      <c r="O286" s="100"/>
    </row>
    <row r="287" spans="2:15" x14ac:dyDescent="0.3">
      <c r="B287" s="104">
        <v>281</v>
      </c>
      <c r="C287" s="104"/>
      <c r="D287" s="105"/>
      <c r="E287" s="105"/>
      <c r="F287" s="105"/>
      <c r="G287" s="194"/>
      <c r="H287" s="195"/>
      <c r="I287" s="195"/>
      <c r="J287" s="97"/>
      <c r="K287" s="98"/>
      <c r="L287" s="98"/>
      <c r="M287" s="98"/>
      <c r="N287" s="98"/>
      <c r="O287" s="100"/>
    </row>
    <row r="288" spans="2:15" x14ac:dyDescent="0.3">
      <c r="B288" s="104">
        <v>282</v>
      </c>
      <c r="C288" s="104"/>
      <c r="D288" s="105"/>
      <c r="E288" s="105"/>
      <c r="F288" s="105"/>
      <c r="G288" s="194"/>
      <c r="H288" s="195"/>
      <c r="I288" s="195"/>
      <c r="J288" s="97"/>
      <c r="K288" s="98"/>
      <c r="L288" s="98"/>
      <c r="M288" s="98"/>
      <c r="N288" s="98"/>
      <c r="O288" s="100"/>
    </row>
    <row r="289" spans="2:15" x14ac:dyDescent="0.3">
      <c r="B289" s="104">
        <v>283</v>
      </c>
      <c r="C289" s="104"/>
      <c r="D289" s="105"/>
      <c r="E289" s="105"/>
      <c r="F289" s="105"/>
      <c r="G289" s="194"/>
      <c r="H289" s="195"/>
      <c r="I289" s="195"/>
      <c r="J289" s="97"/>
      <c r="K289" s="98"/>
      <c r="L289" s="98"/>
      <c r="M289" s="98"/>
      <c r="N289" s="98"/>
      <c r="O289" s="100"/>
    </row>
    <row r="290" spans="2:15" x14ac:dyDescent="0.3">
      <c r="B290" s="104">
        <v>284</v>
      </c>
      <c r="C290" s="104"/>
      <c r="D290" s="105"/>
      <c r="E290" s="105"/>
      <c r="F290" s="105"/>
      <c r="G290" s="194"/>
      <c r="H290" s="195"/>
      <c r="I290" s="195"/>
      <c r="J290" s="97"/>
      <c r="K290" s="98"/>
      <c r="L290" s="98"/>
      <c r="M290" s="98"/>
      <c r="N290" s="98"/>
      <c r="O290" s="100"/>
    </row>
    <row r="291" spans="2:15" x14ac:dyDescent="0.3">
      <c r="B291" s="104">
        <v>285</v>
      </c>
      <c r="C291" s="104"/>
      <c r="D291" s="105"/>
      <c r="E291" s="105"/>
      <c r="F291" s="105"/>
      <c r="G291" s="194"/>
      <c r="H291" s="195"/>
      <c r="I291" s="195"/>
      <c r="J291" s="97"/>
      <c r="K291" s="98"/>
      <c r="L291" s="98"/>
      <c r="M291" s="98"/>
      <c r="N291" s="98"/>
      <c r="O291" s="100"/>
    </row>
    <row r="292" spans="2:15" x14ac:dyDescent="0.3">
      <c r="B292" s="104">
        <v>286</v>
      </c>
      <c r="C292" s="104"/>
      <c r="D292" s="105"/>
      <c r="E292" s="105"/>
      <c r="F292" s="105"/>
      <c r="G292" s="194"/>
      <c r="H292" s="195"/>
      <c r="I292" s="195"/>
      <c r="J292" s="97"/>
      <c r="K292" s="98"/>
      <c r="L292" s="98"/>
      <c r="M292" s="98"/>
      <c r="N292" s="98"/>
      <c r="O292" s="100"/>
    </row>
    <row r="293" spans="2:15" x14ac:dyDescent="0.3">
      <c r="B293" s="104">
        <v>287</v>
      </c>
      <c r="C293" s="104"/>
      <c r="D293" s="105"/>
      <c r="E293" s="105"/>
      <c r="F293" s="105"/>
      <c r="G293" s="194"/>
      <c r="H293" s="195"/>
      <c r="I293" s="195"/>
      <c r="J293" s="97"/>
      <c r="K293" s="98"/>
      <c r="L293" s="98"/>
      <c r="M293" s="98"/>
      <c r="N293" s="98"/>
      <c r="O293" s="100"/>
    </row>
    <row r="294" spans="2:15" x14ac:dyDescent="0.3">
      <c r="B294" s="104">
        <v>288</v>
      </c>
      <c r="C294" s="104"/>
      <c r="D294" s="105"/>
      <c r="E294" s="105"/>
      <c r="F294" s="105"/>
      <c r="G294" s="194"/>
      <c r="H294" s="195"/>
      <c r="I294" s="195"/>
      <c r="J294" s="97"/>
      <c r="K294" s="98"/>
      <c r="L294" s="98"/>
      <c r="M294" s="98"/>
      <c r="N294" s="98"/>
      <c r="O294" s="100"/>
    </row>
    <row r="295" spans="2:15" x14ac:dyDescent="0.3">
      <c r="B295" s="104">
        <v>289</v>
      </c>
      <c r="C295" s="104"/>
      <c r="D295" s="105"/>
      <c r="E295" s="105"/>
      <c r="F295" s="105"/>
      <c r="G295" s="194"/>
      <c r="H295" s="195"/>
      <c r="I295" s="195"/>
      <c r="J295" s="97"/>
      <c r="K295" s="98"/>
      <c r="L295" s="98"/>
      <c r="M295" s="98"/>
      <c r="N295" s="98"/>
      <c r="O295" s="100"/>
    </row>
    <row r="296" spans="2:15" x14ac:dyDescent="0.3">
      <c r="B296" s="104">
        <v>290</v>
      </c>
      <c r="C296" s="104"/>
      <c r="D296" s="105"/>
      <c r="E296" s="105"/>
      <c r="F296" s="105"/>
      <c r="G296" s="194"/>
      <c r="H296" s="195"/>
      <c r="I296" s="195"/>
      <c r="J296" s="97"/>
      <c r="K296" s="98"/>
      <c r="L296" s="98"/>
      <c r="M296" s="98"/>
      <c r="N296" s="98"/>
      <c r="O296" s="100"/>
    </row>
    <row r="297" spans="2:15" x14ac:dyDescent="0.3">
      <c r="B297" s="104">
        <v>291</v>
      </c>
      <c r="C297" s="104"/>
      <c r="D297" s="105"/>
      <c r="E297" s="105"/>
      <c r="F297" s="105"/>
      <c r="G297" s="194"/>
      <c r="H297" s="195"/>
      <c r="I297" s="195"/>
      <c r="J297" s="97"/>
      <c r="K297" s="98"/>
      <c r="L297" s="98"/>
      <c r="M297" s="98"/>
      <c r="N297" s="98"/>
      <c r="O297" s="100"/>
    </row>
    <row r="298" spans="2:15" x14ac:dyDescent="0.3">
      <c r="B298" s="104">
        <v>292</v>
      </c>
      <c r="C298" s="104"/>
      <c r="D298" s="105"/>
      <c r="E298" s="105"/>
      <c r="F298" s="105"/>
      <c r="G298" s="194"/>
      <c r="H298" s="195"/>
      <c r="I298" s="195"/>
      <c r="J298" s="97"/>
      <c r="K298" s="98"/>
      <c r="L298" s="98"/>
      <c r="M298" s="98"/>
      <c r="N298" s="98"/>
      <c r="O298" s="100"/>
    </row>
    <row r="299" spans="2:15" x14ac:dyDescent="0.3">
      <c r="B299" s="104">
        <v>293</v>
      </c>
      <c r="C299" s="104"/>
      <c r="D299" s="105"/>
      <c r="E299" s="105"/>
      <c r="F299" s="105"/>
      <c r="G299" s="194"/>
      <c r="H299" s="195"/>
      <c r="I299" s="195"/>
      <c r="J299" s="97"/>
      <c r="K299" s="98"/>
      <c r="L299" s="98"/>
      <c r="M299" s="98"/>
      <c r="N299" s="98"/>
      <c r="O299" s="100"/>
    </row>
    <row r="300" spans="2:15" x14ac:dyDescent="0.3">
      <c r="B300" s="104">
        <v>294</v>
      </c>
      <c r="C300" s="104"/>
      <c r="D300" s="105"/>
      <c r="E300" s="105"/>
      <c r="F300" s="105"/>
      <c r="G300" s="194"/>
      <c r="H300" s="195"/>
      <c r="I300" s="195"/>
      <c r="J300" s="97"/>
      <c r="K300" s="98"/>
      <c r="L300" s="98"/>
      <c r="M300" s="98"/>
      <c r="N300" s="98"/>
      <c r="O300" s="100"/>
    </row>
    <row r="301" spans="2:15" x14ac:dyDescent="0.3">
      <c r="B301" s="104">
        <v>295</v>
      </c>
      <c r="C301" s="104"/>
      <c r="D301" s="105"/>
      <c r="E301" s="105"/>
      <c r="F301" s="105"/>
      <c r="G301" s="194"/>
      <c r="H301" s="195"/>
      <c r="I301" s="195"/>
      <c r="J301" s="97"/>
      <c r="K301" s="98"/>
      <c r="L301" s="98"/>
      <c r="M301" s="98"/>
      <c r="N301" s="98"/>
      <c r="O301" s="100"/>
    </row>
    <row r="302" spans="2:15" x14ac:dyDescent="0.3">
      <c r="B302" s="104">
        <v>296</v>
      </c>
      <c r="C302" s="104"/>
      <c r="D302" s="105"/>
      <c r="E302" s="105"/>
      <c r="F302" s="105"/>
      <c r="G302" s="194"/>
      <c r="H302" s="195"/>
      <c r="I302" s="195"/>
      <c r="J302" s="97"/>
      <c r="K302" s="98"/>
      <c r="L302" s="98"/>
      <c r="M302" s="98"/>
      <c r="N302" s="98"/>
      <c r="O302" s="100"/>
    </row>
    <row r="303" spans="2:15" x14ac:dyDescent="0.3">
      <c r="B303" s="104">
        <v>297</v>
      </c>
      <c r="C303" s="104"/>
      <c r="D303" s="105"/>
      <c r="E303" s="105"/>
      <c r="F303" s="105"/>
      <c r="G303" s="194"/>
      <c r="H303" s="195"/>
      <c r="I303" s="195"/>
      <c r="J303" s="97"/>
      <c r="K303" s="98"/>
      <c r="L303" s="98"/>
      <c r="M303" s="98"/>
      <c r="N303" s="98"/>
      <c r="O303" s="100"/>
    </row>
    <row r="304" spans="2:15" x14ac:dyDescent="0.3">
      <c r="B304" s="104">
        <v>298</v>
      </c>
      <c r="C304" s="104"/>
      <c r="D304" s="105"/>
      <c r="E304" s="105"/>
      <c r="F304" s="105"/>
      <c r="G304" s="194"/>
      <c r="H304" s="195"/>
      <c r="I304" s="195"/>
      <c r="J304" s="97"/>
      <c r="K304" s="98"/>
      <c r="L304" s="98"/>
      <c r="M304" s="98"/>
      <c r="N304" s="98"/>
      <c r="O304" s="100"/>
    </row>
    <row r="305" spans="2:15" x14ac:dyDescent="0.3">
      <c r="B305" s="104">
        <v>299</v>
      </c>
      <c r="C305" s="104"/>
      <c r="D305" s="105"/>
      <c r="E305" s="105"/>
      <c r="F305" s="105"/>
      <c r="G305" s="194"/>
      <c r="H305" s="195"/>
      <c r="I305" s="195"/>
      <c r="J305" s="97"/>
      <c r="K305" s="98"/>
      <c r="L305" s="98"/>
      <c r="M305" s="98"/>
      <c r="N305" s="98"/>
      <c r="O305" s="100"/>
    </row>
    <row r="306" spans="2:15" x14ac:dyDescent="0.3">
      <c r="B306" s="104">
        <v>300</v>
      </c>
      <c r="C306" s="104"/>
      <c r="D306" s="105"/>
      <c r="E306" s="105"/>
      <c r="F306" s="105"/>
      <c r="G306" s="194"/>
      <c r="H306" s="195"/>
      <c r="I306" s="195"/>
      <c r="J306" s="97"/>
      <c r="K306" s="98"/>
      <c r="L306" s="98"/>
      <c r="M306" s="98"/>
      <c r="N306" s="98"/>
      <c r="O306" s="100"/>
    </row>
    <row r="307" spans="2:15" x14ac:dyDescent="0.3">
      <c r="B307" s="104">
        <v>301</v>
      </c>
      <c r="C307" s="104"/>
      <c r="D307" s="105"/>
      <c r="E307" s="105"/>
      <c r="F307" s="105"/>
      <c r="G307" s="194"/>
      <c r="H307" s="195"/>
      <c r="I307" s="195"/>
      <c r="J307" s="97"/>
      <c r="K307" s="98"/>
      <c r="L307" s="98"/>
      <c r="M307" s="98"/>
      <c r="N307" s="98"/>
      <c r="O307" s="100"/>
    </row>
    <row r="308" spans="2:15" x14ac:dyDescent="0.3">
      <c r="B308" s="104">
        <v>302</v>
      </c>
      <c r="C308" s="104"/>
      <c r="D308" s="105"/>
      <c r="E308" s="105"/>
      <c r="F308" s="105"/>
      <c r="G308" s="194"/>
      <c r="H308" s="195"/>
      <c r="I308" s="195"/>
      <c r="J308" s="97"/>
      <c r="K308" s="98"/>
      <c r="L308" s="98"/>
      <c r="M308" s="98"/>
      <c r="N308" s="98"/>
      <c r="O308" s="100"/>
    </row>
    <row r="309" spans="2:15" x14ac:dyDescent="0.3">
      <c r="B309" s="104">
        <v>303</v>
      </c>
      <c r="C309" s="104"/>
      <c r="D309" s="105"/>
      <c r="E309" s="105"/>
      <c r="F309" s="105"/>
      <c r="G309" s="194"/>
      <c r="H309" s="195"/>
      <c r="I309" s="195"/>
      <c r="J309" s="97"/>
      <c r="K309" s="98"/>
      <c r="L309" s="98"/>
      <c r="M309" s="98"/>
      <c r="N309" s="98"/>
      <c r="O309" s="100"/>
    </row>
    <row r="310" spans="2:15" x14ac:dyDescent="0.3">
      <c r="B310" s="104">
        <v>304</v>
      </c>
      <c r="C310" s="104"/>
      <c r="D310" s="105"/>
      <c r="E310" s="105"/>
      <c r="F310" s="105"/>
      <c r="G310" s="194"/>
      <c r="H310" s="195"/>
      <c r="I310" s="195"/>
      <c r="J310" s="97"/>
      <c r="K310" s="98"/>
      <c r="L310" s="98"/>
      <c r="M310" s="98"/>
      <c r="N310" s="98"/>
      <c r="O310" s="100"/>
    </row>
    <row r="311" spans="2:15" x14ac:dyDescent="0.3">
      <c r="B311" s="104">
        <v>305</v>
      </c>
      <c r="C311" s="104"/>
      <c r="D311" s="105"/>
      <c r="E311" s="105"/>
      <c r="F311" s="105"/>
      <c r="G311" s="194"/>
      <c r="H311" s="195"/>
      <c r="I311" s="195"/>
      <c r="J311" s="97"/>
      <c r="K311" s="98"/>
      <c r="L311" s="98"/>
      <c r="M311" s="98"/>
      <c r="N311" s="98"/>
      <c r="O311" s="100"/>
    </row>
    <row r="312" spans="2:15" x14ac:dyDescent="0.3">
      <c r="B312" s="104">
        <v>306</v>
      </c>
      <c r="C312" s="104"/>
      <c r="D312" s="105"/>
      <c r="E312" s="105"/>
      <c r="F312" s="105"/>
      <c r="G312" s="194"/>
      <c r="H312" s="195"/>
      <c r="I312" s="195"/>
      <c r="J312" s="97"/>
      <c r="K312" s="98"/>
      <c r="L312" s="98"/>
      <c r="M312" s="98"/>
      <c r="N312" s="98"/>
      <c r="O312" s="100"/>
    </row>
    <row r="313" spans="2:15" x14ac:dyDescent="0.3">
      <c r="B313" s="104">
        <v>307</v>
      </c>
      <c r="C313" s="104"/>
      <c r="D313" s="105"/>
      <c r="E313" s="105"/>
      <c r="F313" s="105"/>
      <c r="G313" s="194"/>
      <c r="H313" s="195"/>
      <c r="I313" s="195"/>
      <c r="J313" s="97"/>
      <c r="K313" s="98"/>
      <c r="L313" s="98"/>
      <c r="M313" s="98"/>
      <c r="N313" s="98"/>
      <c r="O313" s="100"/>
    </row>
    <row r="314" spans="2:15" x14ac:dyDescent="0.3">
      <c r="B314" s="104">
        <v>308</v>
      </c>
      <c r="C314" s="104"/>
      <c r="D314" s="105"/>
      <c r="E314" s="105"/>
      <c r="F314" s="105"/>
      <c r="G314" s="194"/>
      <c r="H314" s="195"/>
      <c r="I314" s="195"/>
      <c r="J314" s="97"/>
      <c r="K314" s="98"/>
      <c r="L314" s="98"/>
      <c r="M314" s="98"/>
      <c r="N314" s="98"/>
      <c r="O314" s="100"/>
    </row>
    <row r="315" spans="2:15" x14ac:dyDescent="0.3">
      <c r="B315" s="104">
        <v>309</v>
      </c>
      <c r="C315" s="104"/>
      <c r="D315" s="105"/>
      <c r="E315" s="105"/>
      <c r="F315" s="105"/>
      <c r="G315" s="194"/>
      <c r="H315" s="195"/>
      <c r="I315" s="195"/>
      <c r="J315" s="97"/>
      <c r="K315" s="98"/>
      <c r="L315" s="98"/>
      <c r="M315" s="98"/>
      <c r="N315" s="98"/>
      <c r="O315" s="100"/>
    </row>
    <row r="316" spans="2:15" x14ac:dyDescent="0.3">
      <c r="B316" s="104">
        <v>310</v>
      </c>
      <c r="C316" s="104"/>
      <c r="D316" s="105"/>
      <c r="E316" s="105"/>
      <c r="F316" s="105"/>
      <c r="G316" s="194"/>
      <c r="H316" s="195"/>
      <c r="I316" s="195"/>
      <c r="J316" s="97"/>
      <c r="K316" s="98"/>
      <c r="L316" s="98"/>
      <c r="M316" s="98"/>
      <c r="N316" s="98"/>
      <c r="O316" s="100"/>
    </row>
    <row r="317" spans="2:15" x14ac:dyDescent="0.3">
      <c r="B317" s="104">
        <v>311</v>
      </c>
      <c r="C317" s="104"/>
      <c r="D317" s="105"/>
      <c r="E317" s="105"/>
      <c r="F317" s="105"/>
      <c r="G317" s="194"/>
      <c r="H317" s="195"/>
      <c r="I317" s="195"/>
      <c r="J317" s="97"/>
      <c r="K317" s="98"/>
      <c r="L317" s="98"/>
      <c r="M317" s="98"/>
      <c r="N317" s="98"/>
      <c r="O317" s="100"/>
    </row>
    <row r="318" spans="2:15" x14ac:dyDescent="0.3">
      <c r="B318" s="104">
        <v>312</v>
      </c>
      <c r="C318" s="104"/>
      <c r="D318" s="105"/>
      <c r="E318" s="105"/>
      <c r="F318" s="105"/>
      <c r="G318" s="194"/>
      <c r="H318" s="195"/>
      <c r="I318" s="195"/>
      <c r="J318" s="97"/>
      <c r="K318" s="98"/>
      <c r="L318" s="98"/>
      <c r="M318" s="98"/>
      <c r="N318" s="98"/>
      <c r="O318" s="100"/>
    </row>
    <row r="319" spans="2:15" x14ac:dyDescent="0.3">
      <c r="B319" s="104">
        <v>313</v>
      </c>
      <c r="C319" s="104"/>
      <c r="D319" s="105"/>
      <c r="E319" s="105"/>
      <c r="F319" s="105"/>
      <c r="G319" s="194"/>
      <c r="H319" s="195"/>
      <c r="I319" s="195"/>
      <c r="J319" s="97"/>
      <c r="K319" s="98"/>
      <c r="L319" s="98"/>
      <c r="M319" s="98"/>
      <c r="N319" s="98"/>
      <c r="O319" s="100"/>
    </row>
    <row r="320" spans="2:15" x14ac:dyDescent="0.3">
      <c r="B320" s="104">
        <v>314</v>
      </c>
      <c r="C320" s="104"/>
      <c r="D320" s="105"/>
      <c r="E320" s="105"/>
      <c r="F320" s="105"/>
      <c r="G320" s="194"/>
      <c r="H320" s="195"/>
      <c r="I320" s="195"/>
      <c r="J320" s="97"/>
      <c r="K320" s="98"/>
      <c r="L320" s="98"/>
      <c r="M320" s="98"/>
      <c r="N320" s="98"/>
      <c r="O320" s="100"/>
    </row>
    <row r="321" spans="2:15" x14ac:dyDescent="0.3">
      <c r="B321" s="104">
        <v>315</v>
      </c>
      <c r="C321" s="104"/>
      <c r="D321" s="105"/>
      <c r="E321" s="105"/>
      <c r="F321" s="105"/>
      <c r="G321" s="194"/>
      <c r="H321" s="195"/>
      <c r="I321" s="195"/>
      <c r="J321" s="97"/>
      <c r="K321" s="98"/>
      <c r="L321" s="98"/>
      <c r="M321" s="98"/>
      <c r="N321" s="98"/>
      <c r="O321" s="100"/>
    </row>
    <row r="322" spans="2:15" x14ac:dyDescent="0.3">
      <c r="B322" s="104">
        <v>316</v>
      </c>
      <c r="C322" s="104"/>
      <c r="D322" s="105"/>
      <c r="E322" s="105"/>
      <c r="F322" s="105"/>
      <c r="G322" s="194"/>
      <c r="H322" s="195"/>
      <c r="I322" s="195"/>
      <c r="J322" s="97"/>
      <c r="K322" s="98"/>
      <c r="L322" s="98"/>
      <c r="M322" s="98"/>
      <c r="N322" s="98"/>
      <c r="O322" s="100"/>
    </row>
    <row r="323" spans="2:15" x14ac:dyDescent="0.3">
      <c r="B323" s="104">
        <v>317</v>
      </c>
      <c r="C323" s="104"/>
      <c r="D323" s="105"/>
      <c r="E323" s="105"/>
      <c r="F323" s="105"/>
      <c r="G323" s="194"/>
      <c r="H323" s="195"/>
      <c r="I323" s="195"/>
      <c r="J323" s="97"/>
      <c r="K323" s="98"/>
      <c r="L323" s="98"/>
      <c r="M323" s="98"/>
      <c r="N323" s="98"/>
      <c r="O323" s="100"/>
    </row>
    <row r="324" spans="2:15" x14ac:dyDescent="0.3">
      <c r="B324" s="104">
        <v>318</v>
      </c>
      <c r="C324" s="104"/>
      <c r="D324" s="105"/>
      <c r="E324" s="105"/>
      <c r="F324" s="105"/>
      <c r="G324" s="194"/>
      <c r="H324" s="195"/>
      <c r="I324" s="195"/>
      <c r="J324" s="97"/>
      <c r="K324" s="98"/>
      <c r="L324" s="98"/>
      <c r="M324" s="98"/>
      <c r="N324" s="98"/>
      <c r="O324" s="100"/>
    </row>
    <row r="325" spans="2:15" x14ac:dyDescent="0.3">
      <c r="B325" s="104">
        <v>319</v>
      </c>
      <c r="C325" s="104"/>
      <c r="D325" s="105"/>
      <c r="E325" s="105"/>
      <c r="F325" s="105"/>
      <c r="G325" s="194"/>
      <c r="H325" s="195"/>
      <c r="I325" s="195"/>
      <c r="J325" s="97"/>
      <c r="K325" s="98"/>
      <c r="L325" s="98"/>
      <c r="M325" s="98"/>
      <c r="N325" s="98"/>
      <c r="O325" s="100"/>
    </row>
    <row r="326" spans="2:15" x14ac:dyDescent="0.3">
      <c r="B326" s="104">
        <v>320</v>
      </c>
      <c r="C326" s="104"/>
      <c r="D326" s="105"/>
      <c r="E326" s="105"/>
      <c r="F326" s="105"/>
      <c r="G326" s="194"/>
      <c r="H326" s="195"/>
      <c r="I326" s="195"/>
      <c r="J326" s="97"/>
      <c r="K326" s="98"/>
      <c r="L326" s="98"/>
      <c r="M326" s="98"/>
      <c r="N326" s="98"/>
      <c r="O326" s="100"/>
    </row>
    <row r="327" spans="2:15" x14ac:dyDescent="0.3">
      <c r="B327" s="104">
        <v>321</v>
      </c>
      <c r="C327" s="104"/>
      <c r="D327" s="105"/>
      <c r="E327" s="105"/>
      <c r="F327" s="105"/>
      <c r="G327" s="194"/>
      <c r="H327" s="195"/>
      <c r="I327" s="195"/>
      <c r="J327" s="97"/>
      <c r="K327" s="98"/>
      <c r="L327" s="98"/>
      <c r="M327" s="98"/>
      <c r="N327" s="98"/>
      <c r="O327" s="100"/>
    </row>
    <row r="328" spans="2:15" x14ac:dyDescent="0.3">
      <c r="B328" s="104">
        <v>322</v>
      </c>
      <c r="C328" s="104"/>
      <c r="D328" s="105"/>
      <c r="E328" s="105"/>
      <c r="F328" s="105"/>
      <c r="G328" s="194"/>
      <c r="H328" s="195"/>
      <c r="I328" s="195"/>
      <c r="J328" s="97"/>
      <c r="K328" s="98"/>
      <c r="L328" s="98"/>
      <c r="M328" s="98"/>
      <c r="N328" s="98"/>
      <c r="O328" s="100"/>
    </row>
    <row r="329" spans="2:15" x14ac:dyDescent="0.3">
      <c r="B329" s="104">
        <v>323</v>
      </c>
      <c r="C329" s="104"/>
      <c r="D329" s="105"/>
      <c r="E329" s="105"/>
      <c r="F329" s="105"/>
      <c r="G329" s="194"/>
      <c r="H329" s="195"/>
      <c r="I329" s="195"/>
      <c r="J329" s="97"/>
      <c r="K329" s="98"/>
      <c r="L329" s="98"/>
      <c r="M329" s="98"/>
      <c r="N329" s="98"/>
      <c r="O329" s="100"/>
    </row>
    <row r="330" spans="2:15" x14ac:dyDescent="0.3">
      <c r="B330" s="104">
        <v>324</v>
      </c>
      <c r="C330" s="104"/>
      <c r="D330" s="105"/>
      <c r="E330" s="105"/>
      <c r="F330" s="105"/>
      <c r="G330" s="194"/>
      <c r="H330" s="195"/>
      <c r="I330" s="195"/>
      <c r="J330" s="97"/>
      <c r="K330" s="98"/>
      <c r="L330" s="98"/>
      <c r="M330" s="98"/>
      <c r="N330" s="98"/>
      <c r="O330" s="100"/>
    </row>
    <row r="331" spans="2:15" x14ac:dyDescent="0.3">
      <c r="B331" s="104">
        <v>325</v>
      </c>
      <c r="C331" s="104"/>
      <c r="D331" s="105"/>
      <c r="E331" s="105"/>
      <c r="F331" s="105"/>
      <c r="G331" s="194"/>
      <c r="H331" s="195"/>
      <c r="I331" s="195"/>
      <c r="J331" s="97"/>
      <c r="K331" s="98"/>
      <c r="L331" s="98"/>
      <c r="M331" s="98"/>
      <c r="N331" s="98"/>
      <c r="O331" s="100"/>
    </row>
    <row r="332" spans="2:15" x14ac:dyDescent="0.3">
      <c r="B332" s="104">
        <v>326</v>
      </c>
      <c r="C332" s="104"/>
      <c r="D332" s="105"/>
      <c r="E332" s="105"/>
      <c r="F332" s="105"/>
      <c r="G332" s="194"/>
      <c r="H332" s="195"/>
      <c r="I332" s="195"/>
      <c r="J332" s="97"/>
      <c r="K332" s="98"/>
      <c r="L332" s="98"/>
      <c r="M332" s="98"/>
      <c r="N332" s="98"/>
      <c r="O332" s="100"/>
    </row>
    <row r="333" spans="2:15" x14ac:dyDescent="0.3">
      <c r="B333" s="104">
        <v>327</v>
      </c>
      <c r="C333" s="104"/>
      <c r="D333" s="105"/>
      <c r="E333" s="105"/>
      <c r="F333" s="105"/>
      <c r="G333" s="194"/>
      <c r="H333" s="195"/>
      <c r="I333" s="195"/>
      <c r="J333" s="97"/>
      <c r="K333" s="98"/>
      <c r="L333" s="98"/>
      <c r="M333" s="98"/>
      <c r="N333" s="98"/>
      <c r="O333" s="100"/>
    </row>
    <row r="334" spans="2:15" x14ac:dyDescent="0.3">
      <c r="B334" s="104">
        <v>328</v>
      </c>
      <c r="C334" s="104"/>
      <c r="D334" s="105"/>
      <c r="E334" s="105"/>
      <c r="F334" s="105"/>
      <c r="G334" s="194"/>
      <c r="H334" s="195"/>
      <c r="I334" s="195"/>
      <c r="J334" s="97"/>
      <c r="K334" s="98"/>
      <c r="L334" s="98"/>
      <c r="M334" s="98"/>
      <c r="N334" s="98"/>
      <c r="O334" s="100"/>
    </row>
    <row r="335" spans="2:15" x14ac:dyDescent="0.3">
      <c r="B335" s="104">
        <v>329</v>
      </c>
      <c r="C335" s="104"/>
      <c r="D335" s="105"/>
      <c r="E335" s="105"/>
      <c r="F335" s="105"/>
      <c r="G335" s="194"/>
      <c r="H335" s="195"/>
      <c r="I335" s="195"/>
      <c r="J335" s="97"/>
      <c r="K335" s="98"/>
      <c r="L335" s="98"/>
      <c r="M335" s="98"/>
      <c r="N335" s="98"/>
      <c r="O335" s="100"/>
    </row>
    <row r="336" spans="2:15" x14ac:dyDescent="0.3">
      <c r="B336" s="104">
        <v>330</v>
      </c>
      <c r="C336" s="104"/>
      <c r="D336" s="105"/>
      <c r="E336" s="105"/>
      <c r="F336" s="105"/>
      <c r="G336" s="194"/>
      <c r="H336" s="195"/>
      <c r="I336" s="195"/>
      <c r="J336" s="97"/>
      <c r="K336" s="98"/>
      <c r="L336" s="98"/>
      <c r="M336" s="98"/>
      <c r="N336" s="98"/>
      <c r="O336" s="100"/>
    </row>
    <row r="337" spans="2:15" x14ac:dyDescent="0.3">
      <c r="B337" s="104">
        <v>331</v>
      </c>
      <c r="C337" s="104"/>
      <c r="D337" s="105"/>
      <c r="E337" s="105"/>
      <c r="F337" s="105"/>
      <c r="G337" s="194"/>
      <c r="H337" s="195"/>
      <c r="I337" s="195"/>
      <c r="J337" s="97"/>
      <c r="K337" s="98"/>
      <c r="L337" s="98"/>
      <c r="M337" s="98"/>
      <c r="N337" s="98"/>
      <c r="O337" s="100"/>
    </row>
    <row r="338" spans="2:15" x14ac:dyDescent="0.3">
      <c r="B338" s="104">
        <v>332</v>
      </c>
      <c r="C338" s="104"/>
      <c r="D338" s="105"/>
      <c r="E338" s="105"/>
      <c r="F338" s="105"/>
      <c r="G338" s="194"/>
      <c r="H338" s="195"/>
      <c r="I338" s="195"/>
      <c r="J338" s="97"/>
      <c r="K338" s="98"/>
      <c r="L338" s="98"/>
      <c r="M338" s="98"/>
      <c r="N338" s="98"/>
      <c r="O338" s="100"/>
    </row>
    <row r="339" spans="2:15" x14ac:dyDescent="0.3">
      <c r="B339" s="104">
        <v>333</v>
      </c>
      <c r="C339" s="104"/>
      <c r="D339" s="105"/>
      <c r="E339" s="105"/>
      <c r="F339" s="105"/>
      <c r="G339" s="194"/>
      <c r="H339" s="195"/>
      <c r="I339" s="195"/>
      <c r="J339" s="97"/>
      <c r="K339" s="98"/>
      <c r="L339" s="98"/>
      <c r="M339" s="98"/>
      <c r="N339" s="98"/>
      <c r="O339" s="100"/>
    </row>
    <row r="340" spans="2:15" x14ac:dyDescent="0.3">
      <c r="B340" s="104">
        <v>334</v>
      </c>
      <c r="C340" s="104"/>
      <c r="D340" s="105"/>
      <c r="E340" s="105"/>
      <c r="F340" s="105"/>
      <c r="G340" s="194"/>
      <c r="H340" s="195"/>
      <c r="I340" s="195"/>
      <c r="J340" s="97"/>
      <c r="K340" s="98"/>
      <c r="L340" s="98"/>
      <c r="M340" s="98"/>
      <c r="N340" s="98"/>
      <c r="O340" s="100"/>
    </row>
    <row r="341" spans="2:15" x14ac:dyDescent="0.3">
      <c r="B341" s="104">
        <v>335</v>
      </c>
      <c r="C341" s="104"/>
      <c r="D341" s="105"/>
      <c r="E341" s="105"/>
      <c r="F341" s="105"/>
      <c r="G341" s="194"/>
      <c r="H341" s="195"/>
      <c r="I341" s="195"/>
      <c r="J341" s="97"/>
      <c r="K341" s="98"/>
      <c r="L341" s="98"/>
      <c r="M341" s="98"/>
      <c r="N341" s="98"/>
      <c r="O341" s="100"/>
    </row>
    <row r="342" spans="2:15" x14ac:dyDescent="0.3">
      <c r="B342" s="104">
        <v>336</v>
      </c>
      <c r="C342" s="104"/>
      <c r="D342" s="105"/>
      <c r="E342" s="105"/>
      <c r="F342" s="105"/>
      <c r="G342" s="194"/>
      <c r="H342" s="195"/>
      <c r="I342" s="195"/>
      <c r="J342" s="97"/>
      <c r="K342" s="98"/>
      <c r="L342" s="98"/>
      <c r="M342" s="98"/>
      <c r="N342" s="98"/>
      <c r="O342" s="100"/>
    </row>
    <row r="343" spans="2:15" x14ac:dyDescent="0.3">
      <c r="B343" s="104">
        <v>337</v>
      </c>
      <c r="C343" s="104"/>
      <c r="D343" s="105"/>
      <c r="E343" s="105"/>
      <c r="F343" s="105"/>
      <c r="G343" s="194"/>
      <c r="H343" s="195"/>
      <c r="I343" s="195"/>
      <c r="J343" s="97"/>
      <c r="K343" s="98"/>
      <c r="L343" s="98"/>
      <c r="M343" s="98"/>
      <c r="N343" s="98"/>
      <c r="O343" s="100"/>
    </row>
    <row r="344" spans="2:15" x14ac:dyDescent="0.3">
      <c r="B344" s="104">
        <v>338</v>
      </c>
      <c r="C344" s="104"/>
      <c r="D344" s="105"/>
      <c r="E344" s="105"/>
      <c r="F344" s="105"/>
      <c r="G344" s="194"/>
      <c r="H344" s="195"/>
      <c r="I344" s="195"/>
      <c r="J344" s="97"/>
      <c r="K344" s="98"/>
      <c r="L344" s="98"/>
      <c r="M344" s="98"/>
      <c r="N344" s="98"/>
      <c r="O344" s="100"/>
    </row>
    <row r="345" spans="2:15" x14ac:dyDescent="0.3">
      <c r="B345" s="104">
        <v>339</v>
      </c>
      <c r="C345" s="104"/>
      <c r="D345" s="105"/>
      <c r="E345" s="105"/>
      <c r="F345" s="105"/>
      <c r="G345" s="194"/>
      <c r="H345" s="195"/>
      <c r="I345" s="195"/>
      <c r="J345" s="97"/>
      <c r="K345" s="98"/>
      <c r="L345" s="98"/>
      <c r="M345" s="98"/>
      <c r="N345" s="98"/>
      <c r="O345" s="100"/>
    </row>
    <row r="346" spans="2:15" x14ac:dyDescent="0.3">
      <c r="B346" s="104">
        <v>340</v>
      </c>
      <c r="C346" s="104"/>
      <c r="D346" s="105"/>
      <c r="E346" s="105"/>
      <c r="F346" s="105"/>
      <c r="G346" s="194"/>
      <c r="H346" s="195"/>
      <c r="I346" s="195"/>
      <c r="J346" s="97"/>
      <c r="K346" s="98"/>
      <c r="L346" s="98"/>
      <c r="M346" s="98"/>
      <c r="N346" s="98"/>
      <c r="O346" s="100"/>
    </row>
    <row r="347" spans="2:15" x14ac:dyDescent="0.3">
      <c r="B347" s="104">
        <v>341</v>
      </c>
      <c r="C347" s="104"/>
      <c r="D347" s="105"/>
      <c r="E347" s="105"/>
      <c r="F347" s="105"/>
      <c r="G347" s="194"/>
      <c r="H347" s="195"/>
      <c r="I347" s="195"/>
      <c r="J347" s="97"/>
      <c r="K347" s="98"/>
      <c r="L347" s="98"/>
      <c r="M347" s="98"/>
      <c r="N347" s="98"/>
      <c r="O347" s="100"/>
    </row>
    <row r="348" spans="2:15" x14ac:dyDescent="0.3">
      <c r="B348" s="104">
        <v>342</v>
      </c>
      <c r="C348" s="104"/>
      <c r="D348" s="105"/>
      <c r="E348" s="105"/>
      <c r="F348" s="105"/>
      <c r="G348" s="194"/>
      <c r="H348" s="195"/>
      <c r="I348" s="195"/>
      <c r="J348" s="97"/>
      <c r="K348" s="98"/>
      <c r="L348" s="98"/>
      <c r="M348" s="98"/>
      <c r="N348" s="98"/>
      <c r="O348" s="100"/>
    </row>
    <row r="349" spans="2:15" x14ac:dyDescent="0.3">
      <c r="B349" s="104">
        <v>343</v>
      </c>
      <c r="C349" s="104"/>
      <c r="D349" s="105"/>
      <c r="E349" s="105"/>
      <c r="F349" s="105"/>
      <c r="G349" s="194"/>
      <c r="H349" s="195"/>
      <c r="I349" s="195"/>
      <c r="J349" s="97"/>
      <c r="K349" s="98"/>
      <c r="L349" s="98"/>
      <c r="M349" s="98"/>
      <c r="N349" s="98"/>
      <c r="O349" s="100"/>
    </row>
    <row r="350" spans="2:15" x14ac:dyDescent="0.3">
      <c r="B350" s="104">
        <v>344</v>
      </c>
      <c r="C350" s="104"/>
      <c r="D350" s="105"/>
      <c r="E350" s="105"/>
      <c r="F350" s="105"/>
      <c r="G350" s="194"/>
      <c r="H350" s="195"/>
      <c r="I350" s="195"/>
      <c r="J350" s="97"/>
      <c r="K350" s="98"/>
      <c r="L350" s="98"/>
      <c r="M350" s="98"/>
      <c r="N350" s="98"/>
      <c r="O350" s="100"/>
    </row>
    <row r="351" spans="2:15" x14ac:dyDescent="0.3">
      <c r="B351" s="104">
        <v>345</v>
      </c>
      <c r="C351" s="104"/>
      <c r="D351" s="105"/>
      <c r="E351" s="105"/>
      <c r="F351" s="105"/>
      <c r="G351" s="194"/>
      <c r="H351" s="195"/>
      <c r="I351" s="195"/>
      <c r="J351" s="97"/>
      <c r="K351" s="98"/>
      <c r="L351" s="98"/>
      <c r="M351" s="98"/>
      <c r="N351" s="98"/>
      <c r="O351" s="100"/>
    </row>
    <row r="352" spans="2:15" x14ac:dyDescent="0.3">
      <c r="B352" s="104">
        <v>346</v>
      </c>
      <c r="C352" s="104"/>
      <c r="D352" s="105"/>
      <c r="E352" s="105"/>
      <c r="F352" s="105"/>
      <c r="G352" s="194"/>
      <c r="H352" s="195"/>
      <c r="I352" s="195"/>
      <c r="J352" s="97"/>
      <c r="K352" s="98"/>
      <c r="L352" s="98"/>
      <c r="M352" s="98"/>
      <c r="N352" s="98"/>
      <c r="O352" s="100"/>
    </row>
    <row r="353" spans="2:15" x14ac:dyDescent="0.3">
      <c r="B353" s="104">
        <v>347</v>
      </c>
      <c r="C353" s="104"/>
      <c r="D353" s="105"/>
      <c r="E353" s="105"/>
      <c r="F353" s="105"/>
      <c r="G353" s="194"/>
      <c r="H353" s="195"/>
      <c r="I353" s="195"/>
      <c r="J353" s="97"/>
      <c r="K353" s="98"/>
      <c r="L353" s="98"/>
      <c r="M353" s="98"/>
      <c r="N353" s="98"/>
      <c r="O353" s="100"/>
    </row>
    <row r="354" spans="2:15" x14ac:dyDescent="0.3">
      <c r="B354" s="104">
        <v>348</v>
      </c>
      <c r="C354" s="104"/>
      <c r="D354" s="105"/>
      <c r="E354" s="105"/>
      <c r="F354" s="105"/>
      <c r="G354" s="194"/>
      <c r="H354" s="195"/>
      <c r="I354" s="195"/>
      <c r="J354" s="97"/>
      <c r="K354" s="98"/>
      <c r="L354" s="98"/>
      <c r="M354" s="98"/>
      <c r="N354" s="98"/>
      <c r="O354" s="100"/>
    </row>
    <row r="355" spans="2:15" x14ac:dyDescent="0.3">
      <c r="B355" s="104">
        <v>349</v>
      </c>
      <c r="C355" s="104"/>
      <c r="D355" s="105"/>
      <c r="E355" s="105"/>
      <c r="F355" s="105"/>
      <c r="G355" s="194"/>
      <c r="H355" s="195"/>
      <c r="I355" s="195"/>
      <c r="J355" s="97"/>
      <c r="K355" s="98"/>
      <c r="L355" s="98"/>
      <c r="M355" s="98"/>
      <c r="N355" s="98"/>
      <c r="O355" s="100"/>
    </row>
    <row r="356" spans="2:15" x14ac:dyDescent="0.3">
      <c r="B356" s="104">
        <v>350</v>
      </c>
      <c r="C356" s="104"/>
      <c r="D356" s="105"/>
      <c r="E356" s="105"/>
      <c r="F356" s="105"/>
      <c r="G356" s="194"/>
      <c r="H356" s="195"/>
      <c r="I356" s="195"/>
      <c r="J356" s="97"/>
      <c r="K356" s="98"/>
      <c r="L356" s="98"/>
      <c r="M356" s="98"/>
      <c r="N356" s="98"/>
      <c r="O356" s="100"/>
    </row>
    <row r="357" spans="2:15" x14ac:dyDescent="0.3">
      <c r="B357" s="104">
        <v>351</v>
      </c>
      <c r="C357" s="104"/>
      <c r="D357" s="105"/>
      <c r="E357" s="105"/>
      <c r="F357" s="105"/>
      <c r="G357" s="194"/>
      <c r="H357" s="195"/>
      <c r="I357" s="195"/>
      <c r="J357" s="97"/>
      <c r="K357" s="98"/>
      <c r="L357" s="98"/>
      <c r="M357" s="98"/>
      <c r="N357" s="98"/>
      <c r="O357" s="100"/>
    </row>
    <row r="358" spans="2:15" x14ac:dyDescent="0.3">
      <c r="B358" s="104">
        <v>352</v>
      </c>
      <c r="C358" s="104"/>
      <c r="D358" s="105"/>
      <c r="E358" s="105"/>
      <c r="F358" s="105"/>
      <c r="G358" s="194"/>
      <c r="H358" s="195"/>
      <c r="I358" s="195"/>
      <c r="J358" s="97"/>
      <c r="K358" s="98"/>
      <c r="L358" s="98"/>
      <c r="M358" s="98"/>
      <c r="N358" s="98"/>
      <c r="O358" s="100"/>
    </row>
    <row r="359" spans="2:15" x14ac:dyDescent="0.3">
      <c r="B359" s="104">
        <v>353</v>
      </c>
      <c r="C359" s="104"/>
      <c r="D359" s="105"/>
      <c r="E359" s="105"/>
      <c r="F359" s="105"/>
      <c r="G359" s="194"/>
      <c r="H359" s="195"/>
      <c r="I359" s="195"/>
      <c r="J359" s="97"/>
      <c r="K359" s="98"/>
      <c r="L359" s="98"/>
      <c r="M359" s="98"/>
      <c r="N359" s="98"/>
      <c r="O359" s="100"/>
    </row>
    <row r="360" spans="2:15" x14ac:dyDescent="0.3">
      <c r="B360" s="104">
        <v>354</v>
      </c>
      <c r="C360" s="104"/>
      <c r="D360" s="105"/>
      <c r="E360" s="105"/>
      <c r="F360" s="105"/>
      <c r="G360" s="194"/>
      <c r="H360" s="195"/>
      <c r="I360" s="195"/>
      <c r="J360" s="97"/>
      <c r="K360" s="98"/>
      <c r="L360" s="98"/>
      <c r="M360" s="98"/>
      <c r="N360" s="98"/>
      <c r="O360" s="100"/>
    </row>
    <row r="361" spans="2:15" x14ac:dyDescent="0.3">
      <c r="B361" s="104">
        <v>355</v>
      </c>
      <c r="C361" s="104"/>
      <c r="D361" s="105"/>
      <c r="E361" s="105"/>
      <c r="F361" s="105"/>
      <c r="G361" s="194"/>
      <c r="H361" s="195"/>
      <c r="I361" s="195"/>
      <c r="J361" s="97"/>
      <c r="K361" s="98"/>
      <c r="L361" s="98"/>
      <c r="M361" s="98"/>
      <c r="N361" s="98"/>
      <c r="O361" s="100"/>
    </row>
    <row r="362" spans="2:15" x14ac:dyDescent="0.3">
      <c r="B362" s="104">
        <v>356</v>
      </c>
      <c r="C362" s="104"/>
      <c r="D362" s="105"/>
      <c r="E362" s="105"/>
      <c r="F362" s="105"/>
      <c r="G362" s="194"/>
      <c r="H362" s="195"/>
      <c r="I362" s="195"/>
      <c r="J362" s="97"/>
      <c r="K362" s="98"/>
      <c r="L362" s="98"/>
      <c r="M362" s="98"/>
      <c r="N362" s="98"/>
      <c r="O362" s="100"/>
    </row>
    <row r="363" spans="2:15" x14ac:dyDescent="0.3">
      <c r="B363" s="104">
        <v>357</v>
      </c>
      <c r="C363" s="104"/>
      <c r="D363" s="105"/>
      <c r="E363" s="105"/>
      <c r="F363" s="105"/>
      <c r="G363" s="194"/>
      <c r="H363" s="195"/>
      <c r="I363" s="195"/>
      <c r="J363" s="97"/>
      <c r="K363" s="98"/>
      <c r="L363" s="98"/>
      <c r="M363" s="98"/>
      <c r="N363" s="98"/>
      <c r="O363" s="100"/>
    </row>
    <row r="364" spans="2:15" x14ac:dyDescent="0.3">
      <c r="B364" s="104">
        <v>358</v>
      </c>
      <c r="C364" s="104"/>
      <c r="D364" s="105"/>
      <c r="E364" s="105"/>
      <c r="F364" s="105"/>
      <c r="G364" s="194"/>
      <c r="H364" s="195"/>
      <c r="I364" s="195"/>
      <c r="J364" s="97"/>
      <c r="K364" s="98"/>
      <c r="L364" s="98"/>
      <c r="M364" s="98"/>
      <c r="N364" s="98"/>
      <c r="O364" s="100"/>
    </row>
    <row r="365" spans="2:15" x14ac:dyDescent="0.3">
      <c r="B365" s="104">
        <v>359</v>
      </c>
      <c r="C365" s="104"/>
      <c r="D365" s="105"/>
      <c r="E365" s="105"/>
      <c r="F365" s="105"/>
      <c r="G365" s="194"/>
      <c r="H365" s="195"/>
      <c r="I365" s="195"/>
      <c r="J365" s="97"/>
      <c r="K365" s="98"/>
      <c r="L365" s="98"/>
      <c r="M365" s="98"/>
      <c r="N365" s="98"/>
      <c r="O365" s="100"/>
    </row>
    <row r="366" spans="2:15" x14ac:dyDescent="0.3">
      <c r="B366" s="104">
        <v>360</v>
      </c>
      <c r="C366" s="104"/>
      <c r="D366" s="105"/>
      <c r="E366" s="105"/>
      <c r="F366" s="105"/>
      <c r="G366" s="194"/>
      <c r="H366" s="195"/>
      <c r="I366" s="195"/>
      <c r="J366" s="97"/>
      <c r="K366" s="98"/>
      <c r="L366" s="98"/>
      <c r="M366" s="98"/>
      <c r="N366" s="98"/>
      <c r="O366" s="100"/>
    </row>
    <row r="367" spans="2:15" x14ac:dyDescent="0.3">
      <c r="B367" s="104">
        <v>361</v>
      </c>
      <c r="C367" s="104"/>
      <c r="D367" s="105"/>
      <c r="E367" s="105"/>
      <c r="F367" s="105"/>
      <c r="G367" s="194"/>
      <c r="H367" s="195"/>
      <c r="I367" s="195"/>
      <c r="J367" s="97"/>
      <c r="K367" s="98"/>
      <c r="L367" s="98"/>
      <c r="M367" s="98"/>
      <c r="N367" s="98"/>
      <c r="O367" s="100"/>
    </row>
    <row r="368" spans="2:15" x14ac:dyDescent="0.3">
      <c r="B368" s="104">
        <v>362</v>
      </c>
      <c r="C368" s="104"/>
      <c r="D368" s="105"/>
      <c r="E368" s="105"/>
      <c r="F368" s="105"/>
      <c r="G368" s="194"/>
      <c r="H368" s="195"/>
      <c r="I368" s="195"/>
      <c r="J368" s="97"/>
      <c r="K368" s="98"/>
      <c r="L368" s="98"/>
      <c r="M368" s="98"/>
      <c r="N368" s="98"/>
      <c r="O368" s="100"/>
    </row>
    <row r="369" spans="2:15" x14ac:dyDescent="0.3">
      <c r="B369" s="104">
        <v>363</v>
      </c>
      <c r="C369" s="104"/>
      <c r="D369" s="105"/>
      <c r="E369" s="105"/>
      <c r="F369" s="105"/>
      <c r="G369" s="194"/>
      <c r="H369" s="195"/>
      <c r="I369" s="195"/>
      <c r="J369" s="97"/>
      <c r="K369" s="98"/>
      <c r="L369" s="98"/>
      <c r="M369" s="98"/>
      <c r="N369" s="98"/>
      <c r="O369" s="100"/>
    </row>
    <row r="370" spans="2:15" x14ac:dyDescent="0.3">
      <c r="B370" s="104">
        <v>364</v>
      </c>
      <c r="C370" s="104"/>
      <c r="D370" s="105"/>
      <c r="E370" s="105"/>
      <c r="F370" s="105"/>
      <c r="G370" s="194"/>
      <c r="H370" s="195"/>
      <c r="I370" s="195"/>
      <c r="J370" s="97"/>
      <c r="K370" s="98"/>
      <c r="L370" s="98"/>
      <c r="M370" s="98"/>
      <c r="N370" s="98"/>
      <c r="O370" s="100"/>
    </row>
    <row r="371" spans="2:15" x14ac:dyDescent="0.3">
      <c r="B371" s="104">
        <v>365</v>
      </c>
      <c r="C371" s="104"/>
      <c r="D371" s="105"/>
      <c r="E371" s="105"/>
      <c r="F371" s="105"/>
      <c r="G371" s="194"/>
      <c r="H371" s="195"/>
      <c r="I371" s="195"/>
      <c r="J371" s="97"/>
      <c r="K371" s="98"/>
      <c r="L371" s="98"/>
      <c r="M371" s="98"/>
      <c r="N371" s="98"/>
      <c r="O371" s="100"/>
    </row>
    <row r="372" spans="2:15" x14ac:dyDescent="0.3">
      <c r="B372" s="104">
        <v>366</v>
      </c>
      <c r="C372" s="104"/>
      <c r="D372" s="105"/>
      <c r="E372" s="105"/>
      <c r="F372" s="105"/>
      <c r="G372" s="194"/>
      <c r="H372" s="195"/>
      <c r="I372" s="195"/>
      <c r="J372" s="97"/>
      <c r="K372" s="98"/>
      <c r="L372" s="98"/>
      <c r="M372" s="98"/>
      <c r="N372" s="98"/>
      <c r="O372" s="100"/>
    </row>
    <row r="373" spans="2:15" x14ac:dyDescent="0.3">
      <c r="B373" s="104">
        <v>367</v>
      </c>
      <c r="C373" s="104"/>
      <c r="D373" s="105"/>
      <c r="E373" s="105"/>
      <c r="F373" s="105"/>
      <c r="G373" s="194"/>
      <c r="H373" s="195"/>
      <c r="I373" s="195"/>
      <c r="J373" s="97"/>
      <c r="K373" s="98"/>
      <c r="L373" s="98"/>
      <c r="M373" s="98"/>
      <c r="N373" s="98"/>
      <c r="O373" s="100"/>
    </row>
    <row r="374" spans="2:15" x14ac:dyDescent="0.3">
      <c r="B374" s="104">
        <v>368</v>
      </c>
      <c r="C374" s="104"/>
      <c r="D374" s="105"/>
      <c r="E374" s="105"/>
      <c r="F374" s="105"/>
      <c r="G374" s="194"/>
      <c r="H374" s="195"/>
      <c r="I374" s="195"/>
      <c r="J374" s="97"/>
      <c r="K374" s="98"/>
      <c r="L374" s="98"/>
      <c r="M374" s="98"/>
      <c r="N374" s="98"/>
      <c r="O374" s="100"/>
    </row>
    <row r="375" spans="2:15" x14ac:dyDescent="0.3">
      <c r="B375" s="104">
        <v>369</v>
      </c>
      <c r="C375" s="104"/>
      <c r="D375" s="105"/>
      <c r="E375" s="105"/>
      <c r="F375" s="105"/>
      <c r="G375" s="194"/>
      <c r="H375" s="195"/>
      <c r="I375" s="195"/>
      <c r="J375" s="97"/>
      <c r="K375" s="98"/>
      <c r="L375" s="98"/>
      <c r="M375" s="98"/>
      <c r="N375" s="98"/>
      <c r="O375" s="100"/>
    </row>
    <row r="376" spans="2:15" x14ac:dyDescent="0.3">
      <c r="B376" s="104">
        <v>370</v>
      </c>
      <c r="C376" s="104"/>
      <c r="D376" s="105"/>
      <c r="E376" s="105"/>
      <c r="F376" s="105"/>
      <c r="G376" s="194"/>
      <c r="H376" s="195"/>
      <c r="I376" s="195"/>
      <c r="J376" s="97"/>
      <c r="K376" s="98"/>
      <c r="L376" s="98"/>
      <c r="M376" s="98"/>
      <c r="N376" s="98"/>
      <c r="O376" s="100"/>
    </row>
    <row r="377" spans="2:15" x14ac:dyDescent="0.3">
      <c r="B377" s="104">
        <v>371</v>
      </c>
      <c r="C377" s="104"/>
      <c r="D377" s="105"/>
      <c r="E377" s="105"/>
      <c r="F377" s="105"/>
      <c r="G377" s="194"/>
      <c r="H377" s="195"/>
      <c r="I377" s="195"/>
      <c r="J377" s="97"/>
      <c r="K377" s="98"/>
      <c r="L377" s="98"/>
      <c r="M377" s="98"/>
      <c r="N377" s="98"/>
      <c r="O377" s="100"/>
    </row>
    <row r="378" spans="2:15" x14ac:dyDescent="0.3">
      <c r="B378" s="104">
        <v>372</v>
      </c>
      <c r="C378" s="104"/>
      <c r="D378" s="105"/>
      <c r="E378" s="105"/>
      <c r="F378" s="105"/>
      <c r="G378" s="194"/>
      <c r="H378" s="195"/>
      <c r="I378" s="195"/>
      <c r="J378" s="97"/>
      <c r="K378" s="98"/>
      <c r="L378" s="98"/>
      <c r="M378" s="98"/>
      <c r="N378" s="98"/>
      <c r="O378" s="100"/>
    </row>
    <row r="379" spans="2:15" x14ac:dyDescent="0.3">
      <c r="B379" s="104">
        <v>373</v>
      </c>
      <c r="C379" s="104"/>
      <c r="D379" s="105"/>
      <c r="E379" s="105"/>
      <c r="F379" s="105"/>
      <c r="G379" s="194"/>
      <c r="H379" s="195"/>
      <c r="I379" s="195"/>
      <c r="J379" s="97"/>
      <c r="K379" s="98"/>
      <c r="L379" s="98"/>
      <c r="M379" s="98"/>
      <c r="N379" s="98"/>
      <c r="O379" s="100"/>
    </row>
    <row r="380" spans="2:15" x14ac:dyDescent="0.3">
      <c r="B380" s="104">
        <v>374</v>
      </c>
      <c r="C380" s="104"/>
      <c r="D380" s="105"/>
      <c r="E380" s="105"/>
      <c r="F380" s="105"/>
      <c r="G380" s="194"/>
      <c r="H380" s="195"/>
      <c r="I380" s="195"/>
      <c r="J380" s="97"/>
      <c r="K380" s="98"/>
      <c r="L380" s="98"/>
      <c r="M380" s="98"/>
      <c r="N380" s="98"/>
      <c r="O380" s="100"/>
    </row>
    <row r="381" spans="2:15" x14ac:dyDescent="0.3">
      <c r="B381" s="104">
        <v>375</v>
      </c>
      <c r="C381" s="104"/>
      <c r="D381" s="105"/>
      <c r="E381" s="105"/>
      <c r="F381" s="105"/>
      <c r="G381" s="194"/>
      <c r="H381" s="195"/>
      <c r="I381" s="195"/>
      <c r="J381" s="97"/>
      <c r="K381" s="98"/>
      <c r="L381" s="98"/>
      <c r="M381" s="98"/>
      <c r="N381" s="98"/>
      <c r="O381" s="100"/>
    </row>
    <row r="382" spans="2:15" x14ac:dyDescent="0.3">
      <c r="B382" s="104">
        <v>376</v>
      </c>
      <c r="C382" s="104"/>
      <c r="D382" s="105"/>
      <c r="E382" s="105"/>
      <c r="F382" s="105"/>
      <c r="G382" s="194"/>
      <c r="H382" s="195"/>
      <c r="I382" s="195"/>
      <c r="J382" s="97"/>
      <c r="K382" s="98"/>
      <c r="L382" s="98"/>
      <c r="M382" s="98"/>
      <c r="N382" s="98"/>
      <c r="O382" s="100"/>
    </row>
    <row r="383" spans="2:15" x14ac:dyDescent="0.3">
      <c r="B383" s="104">
        <v>377</v>
      </c>
      <c r="C383" s="104"/>
      <c r="D383" s="105"/>
      <c r="E383" s="105"/>
      <c r="F383" s="105"/>
      <c r="G383" s="194"/>
      <c r="H383" s="195"/>
      <c r="I383" s="195"/>
      <c r="J383" s="97"/>
      <c r="K383" s="98"/>
      <c r="L383" s="98"/>
      <c r="M383" s="98"/>
      <c r="N383" s="98"/>
      <c r="O383" s="100"/>
    </row>
    <row r="384" spans="2:15" x14ac:dyDescent="0.3">
      <c r="B384" s="104">
        <v>378</v>
      </c>
      <c r="C384" s="104"/>
      <c r="D384" s="105"/>
      <c r="E384" s="105"/>
      <c r="F384" s="105"/>
      <c r="G384" s="194"/>
      <c r="H384" s="195"/>
      <c r="I384" s="195"/>
      <c r="J384" s="97"/>
      <c r="K384" s="98"/>
      <c r="L384" s="98"/>
      <c r="M384" s="98"/>
      <c r="N384" s="98"/>
      <c r="O384" s="100"/>
    </row>
    <row r="385" spans="2:15" x14ac:dyDescent="0.3">
      <c r="B385" s="104">
        <v>379</v>
      </c>
      <c r="C385" s="104"/>
      <c r="D385" s="105"/>
      <c r="E385" s="105"/>
      <c r="F385" s="105"/>
      <c r="G385" s="194"/>
      <c r="H385" s="195"/>
      <c r="I385" s="195"/>
      <c r="J385" s="97"/>
      <c r="K385" s="98"/>
      <c r="L385" s="98"/>
      <c r="M385" s="98"/>
      <c r="N385" s="98"/>
      <c r="O385" s="100"/>
    </row>
    <row r="386" spans="2:15" x14ac:dyDescent="0.3">
      <c r="B386" s="104">
        <v>380</v>
      </c>
      <c r="C386" s="104"/>
      <c r="D386" s="105"/>
      <c r="E386" s="105"/>
      <c r="F386" s="105"/>
      <c r="G386" s="194"/>
      <c r="H386" s="195"/>
      <c r="I386" s="195"/>
      <c r="J386" s="97"/>
      <c r="K386" s="98"/>
      <c r="L386" s="98"/>
      <c r="M386" s="98"/>
      <c r="N386" s="98"/>
      <c r="O386" s="100"/>
    </row>
    <row r="387" spans="2:15" x14ac:dyDescent="0.3">
      <c r="B387" s="104">
        <v>381</v>
      </c>
      <c r="C387" s="104"/>
      <c r="D387" s="105"/>
      <c r="E387" s="105"/>
      <c r="F387" s="105"/>
      <c r="G387" s="194"/>
      <c r="H387" s="195"/>
      <c r="I387" s="195"/>
      <c r="J387" s="97"/>
      <c r="K387" s="98"/>
      <c r="L387" s="98"/>
      <c r="M387" s="98"/>
      <c r="N387" s="98"/>
      <c r="O387" s="100"/>
    </row>
    <row r="388" spans="2:15" x14ac:dyDescent="0.3">
      <c r="B388" s="104">
        <v>382</v>
      </c>
      <c r="C388" s="104"/>
      <c r="D388" s="105"/>
      <c r="E388" s="105"/>
      <c r="F388" s="105"/>
      <c r="G388" s="194"/>
      <c r="H388" s="195"/>
      <c r="I388" s="195"/>
      <c r="J388" s="97"/>
      <c r="K388" s="98"/>
      <c r="L388" s="98"/>
      <c r="M388" s="98"/>
      <c r="N388" s="98"/>
      <c r="O388" s="100"/>
    </row>
    <row r="389" spans="2:15" x14ac:dyDescent="0.3">
      <c r="B389" s="104">
        <v>383</v>
      </c>
      <c r="C389" s="104"/>
      <c r="D389" s="105"/>
      <c r="E389" s="105"/>
      <c r="F389" s="105"/>
      <c r="G389" s="194"/>
      <c r="H389" s="195"/>
      <c r="I389" s="195"/>
      <c r="J389" s="97"/>
      <c r="K389" s="98"/>
      <c r="L389" s="98"/>
      <c r="M389" s="98"/>
      <c r="N389" s="98"/>
      <c r="O389" s="100"/>
    </row>
    <row r="390" spans="2:15" x14ac:dyDescent="0.3">
      <c r="B390" s="104">
        <v>384</v>
      </c>
      <c r="C390" s="104"/>
      <c r="D390" s="105"/>
      <c r="E390" s="105"/>
      <c r="F390" s="105"/>
      <c r="G390" s="194"/>
      <c r="H390" s="195"/>
      <c r="I390" s="195"/>
      <c r="J390" s="97"/>
      <c r="K390" s="98"/>
      <c r="L390" s="98"/>
      <c r="M390" s="98"/>
      <c r="N390" s="98"/>
      <c r="O390" s="100"/>
    </row>
    <row r="391" spans="2:15" x14ac:dyDescent="0.3">
      <c r="B391" s="104">
        <v>385</v>
      </c>
      <c r="C391" s="104"/>
      <c r="D391" s="105"/>
      <c r="E391" s="105"/>
      <c r="F391" s="105"/>
      <c r="G391" s="194"/>
      <c r="H391" s="195"/>
      <c r="I391" s="195"/>
      <c r="J391" s="97"/>
      <c r="K391" s="98"/>
      <c r="L391" s="98"/>
      <c r="M391" s="98"/>
      <c r="N391" s="98"/>
      <c r="O391" s="100"/>
    </row>
    <row r="392" spans="2:15" x14ac:dyDescent="0.3">
      <c r="B392" s="104">
        <v>386</v>
      </c>
      <c r="C392" s="104"/>
      <c r="D392" s="105"/>
      <c r="E392" s="105"/>
      <c r="F392" s="105"/>
      <c r="G392" s="194"/>
      <c r="H392" s="195"/>
      <c r="I392" s="195"/>
      <c r="J392" s="97"/>
      <c r="K392" s="98"/>
      <c r="L392" s="98"/>
      <c r="M392" s="98"/>
      <c r="N392" s="98"/>
      <c r="O392" s="100"/>
    </row>
    <row r="393" spans="2:15" x14ac:dyDescent="0.3">
      <c r="B393" s="104">
        <v>387</v>
      </c>
      <c r="C393" s="104"/>
      <c r="D393" s="105"/>
      <c r="E393" s="105"/>
      <c r="F393" s="105"/>
      <c r="G393" s="194"/>
      <c r="H393" s="195"/>
      <c r="I393" s="195"/>
      <c r="J393" s="97"/>
      <c r="K393" s="98"/>
      <c r="L393" s="98"/>
      <c r="M393" s="98"/>
      <c r="N393" s="98"/>
      <c r="O393" s="100"/>
    </row>
    <row r="394" spans="2:15" x14ac:dyDescent="0.3">
      <c r="B394" s="104">
        <v>388</v>
      </c>
      <c r="C394" s="104"/>
      <c r="D394" s="105"/>
      <c r="E394" s="105"/>
      <c r="F394" s="105"/>
      <c r="G394" s="194"/>
      <c r="H394" s="195"/>
      <c r="I394" s="195"/>
      <c r="J394" s="97"/>
      <c r="K394" s="98"/>
      <c r="L394" s="98"/>
      <c r="M394" s="98"/>
      <c r="N394" s="98"/>
      <c r="O394" s="100"/>
    </row>
    <row r="395" spans="2:15" x14ac:dyDescent="0.3">
      <c r="B395" s="104">
        <v>389</v>
      </c>
      <c r="C395" s="104"/>
      <c r="D395" s="105"/>
      <c r="E395" s="105"/>
      <c r="F395" s="105"/>
      <c r="G395" s="194"/>
      <c r="H395" s="195"/>
      <c r="I395" s="195"/>
      <c r="J395" s="97"/>
      <c r="K395" s="98"/>
      <c r="L395" s="98"/>
      <c r="M395" s="98"/>
      <c r="N395" s="98"/>
      <c r="O395" s="100"/>
    </row>
    <row r="396" spans="2:15" x14ac:dyDescent="0.3">
      <c r="B396" s="104">
        <v>390</v>
      </c>
      <c r="C396" s="104"/>
      <c r="D396" s="105"/>
      <c r="E396" s="105"/>
      <c r="F396" s="105"/>
      <c r="G396" s="194"/>
      <c r="H396" s="195"/>
      <c r="I396" s="195"/>
      <c r="J396" s="97"/>
      <c r="K396" s="98"/>
      <c r="L396" s="98"/>
      <c r="M396" s="98"/>
      <c r="N396" s="98"/>
      <c r="O396" s="100"/>
    </row>
    <row r="397" spans="2:15" x14ac:dyDescent="0.3">
      <c r="B397" s="104">
        <v>391</v>
      </c>
      <c r="C397" s="104"/>
      <c r="D397" s="105"/>
      <c r="E397" s="105"/>
      <c r="F397" s="105"/>
      <c r="G397" s="194"/>
      <c r="H397" s="195"/>
      <c r="I397" s="195"/>
      <c r="J397" s="97"/>
      <c r="K397" s="98"/>
      <c r="L397" s="98"/>
      <c r="M397" s="98"/>
      <c r="N397" s="98"/>
      <c r="O397" s="100"/>
    </row>
    <row r="398" spans="2:15" x14ac:dyDescent="0.3">
      <c r="B398" s="104">
        <v>392</v>
      </c>
      <c r="C398" s="104"/>
      <c r="D398" s="105"/>
      <c r="E398" s="105"/>
      <c r="F398" s="105"/>
      <c r="G398" s="194"/>
      <c r="H398" s="195"/>
      <c r="I398" s="195"/>
      <c r="J398" s="97"/>
      <c r="K398" s="98"/>
      <c r="L398" s="98"/>
      <c r="M398" s="98"/>
      <c r="N398" s="98"/>
      <c r="O398" s="100"/>
    </row>
    <row r="399" spans="2:15" x14ac:dyDescent="0.3">
      <c r="B399" s="104">
        <v>393</v>
      </c>
      <c r="C399" s="104"/>
      <c r="D399" s="105"/>
      <c r="E399" s="105"/>
      <c r="F399" s="105"/>
      <c r="G399" s="194"/>
      <c r="H399" s="195"/>
      <c r="I399" s="195"/>
      <c r="J399" s="97"/>
      <c r="K399" s="98"/>
      <c r="L399" s="98"/>
      <c r="M399" s="98"/>
      <c r="N399" s="98"/>
      <c r="O399" s="100"/>
    </row>
    <row r="400" spans="2:15" x14ac:dyDescent="0.3">
      <c r="B400" s="104">
        <v>394</v>
      </c>
      <c r="C400" s="104"/>
      <c r="D400" s="105"/>
      <c r="E400" s="105"/>
      <c r="F400" s="105"/>
      <c r="G400" s="194"/>
      <c r="H400" s="195"/>
      <c r="I400" s="195"/>
      <c r="J400" s="97"/>
      <c r="K400" s="98"/>
      <c r="L400" s="98"/>
      <c r="M400" s="98"/>
      <c r="N400" s="98"/>
      <c r="O400" s="100"/>
    </row>
    <row r="401" spans="2:15" x14ac:dyDescent="0.3">
      <c r="B401" s="104">
        <v>395</v>
      </c>
      <c r="C401" s="104"/>
      <c r="D401" s="105"/>
      <c r="E401" s="105"/>
      <c r="F401" s="105"/>
      <c r="G401" s="194"/>
      <c r="H401" s="195"/>
      <c r="I401" s="195"/>
      <c r="J401" s="97"/>
      <c r="K401" s="98"/>
      <c r="L401" s="98"/>
      <c r="M401" s="98"/>
      <c r="N401" s="98"/>
      <c r="O401" s="100"/>
    </row>
    <row r="402" spans="2:15" x14ac:dyDescent="0.3">
      <c r="B402" s="104">
        <v>396</v>
      </c>
      <c r="C402" s="104"/>
      <c r="D402" s="105"/>
      <c r="E402" s="105"/>
      <c r="F402" s="105"/>
      <c r="G402" s="194"/>
      <c r="H402" s="195"/>
      <c r="I402" s="195"/>
      <c r="J402" s="97"/>
      <c r="K402" s="98"/>
      <c r="L402" s="98"/>
      <c r="M402" s="98"/>
      <c r="N402" s="98"/>
      <c r="O402" s="100"/>
    </row>
    <row r="403" spans="2:15" x14ac:dyDescent="0.3">
      <c r="B403" s="104">
        <v>397</v>
      </c>
      <c r="C403" s="104"/>
      <c r="D403" s="105"/>
      <c r="E403" s="105"/>
      <c r="F403" s="105"/>
      <c r="G403" s="194"/>
      <c r="H403" s="195"/>
      <c r="I403" s="195"/>
      <c r="J403" s="97"/>
      <c r="K403" s="98"/>
      <c r="L403" s="98"/>
      <c r="M403" s="98"/>
      <c r="N403" s="98"/>
      <c r="O403" s="100"/>
    </row>
    <row r="404" spans="2:15" x14ac:dyDescent="0.3">
      <c r="B404" s="104">
        <v>398</v>
      </c>
      <c r="C404" s="104"/>
      <c r="D404" s="105"/>
      <c r="E404" s="105"/>
      <c r="F404" s="105"/>
      <c r="G404" s="194"/>
      <c r="H404" s="195"/>
      <c r="I404" s="195"/>
      <c r="J404" s="97"/>
      <c r="K404" s="98"/>
      <c r="L404" s="98"/>
      <c r="M404" s="98"/>
      <c r="N404" s="98"/>
      <c r="O404" s="100"/>
    </row>
    <row r="405" spans="2:15" x14ac:dyDescent="0.3">
      <c r="B405" s="104">
        <v>399</v>
      </c>
      <c r="C405" s="104"/>
      <c r="D405" s="105"/>
      <c r="E405" s="105"/>
      <c r="F405" s="105"/>
      <c r="G405" s="194"/>
      <c r="H405" s="195"/>
      <c r="I405" s="195"/>
      <c r="J405" s="97"/>
      <c r="K405" s="98"/>
      <c r="L405" s="98"/>
      <c r="M405" s="98"/>
      <c r="N405" s="98"/>
      <c r="O405" s="100"/>
    </row>
    <row r="406" spans="2:15" x14ac:dyDescent="0.3">
      <c r="B406" s="104">
        <v>400</v>
      </c>
      <c r="C406" s="104"/>
      <c r="D406" s="105"/>
      <c r="E406" s="105"/>
      <c r="F406" s="105"/>
      <c r="G406" s="194"/>
      <c r="H406" s="195"/>
      <c r="I406" s="195"/>
      <c r="J406" s="97"/>
      <c r="K406" s="98"/>
      <c r="L406" s="98"/>
      <c r="M406" s="98"/>
      <c r="N406" s="98"/>
      <c r="O406" s="100"/>
    </row>
    <row r="407" spans="2:15" x14ac:dyDescent="0.3">
      <c r="B407" s="104">
        <v>401</v>
      </c>
      <c r="C407" s="104"/>
      <c r="D407" s="105"/>
      <c r="E407" s="105"/>
      <c r="F407" s="105"/>
      <c r="G407" s="194"/>
      <c r="H407" s="195"/>
      <c r="I407" s="195"/>
      <c r="J407" s="97"/>
      <c r="K407" s="98"/>
      <c r="L407" s="98"/>
      <c r="M407" s="98"/>
      <c r="N407" s="98"/>
      <c r="O407" s="100"/>
    </row>
    <row r="408" spans="2:15" x14ac:dyDescent="0.3">
      <c r="B408" s="104">
        <v>402</v>
      </c>
      <c r="C408" s="104"/>
      <c r="D408" s="105"/>
      <c r="E408" s="105"/>
      <c r="F408" s="105"/>
      <c r="G408" s="194"/>
      <c r="H408" s="195"/>
      <c r="I408" s="195"/>
      <c r="J408" s="97"/>
      <c r="K408" s="98"/>
      <c r="L408" s="98"/>
      <c r="M408" s="98"/>
      <c r="N408" s="98"/>
      <c r="O408" s="100"/>
    </row>
    <row r="409" spans="2:15" x14ac:dyDescent="0.3">
      <c r="B409" s="104">
        <v>403</v>
      </c>
      <c r="C409" s="104"/>
      <c r="D409" s="105"/>
      <c r="E409" s="105"/>
      <c r="F409" s="105"/>
      <c r="G409" s="194"/>
      <c r="H409" s="195"/>
      <c r="I409" s="195"/>
      <c r="J409" s="97"/>
      <c r="K409" s="98"/>
      <c r="L409" s="98"/>
      <c r="M409" s="98"/>
      <c r="N409" s="98"/>
      <c r="O409" s="100"/>
    </row>
    <row r="410" spans="2:15" x14ac:dyDescent="0.3">
      <c r="B410" s="104">
        <v>404</v>
      </c>
      <c r="C410" s="104"/>
      <c r="D410" s="105"/>
      <c r="E410" s="105"/>
      <c r="F410" s="105"/>
      <c r="G410" s="194"/>
      <c r="H410" s="195"/>
      <c r="I410" s="195"/>
      <c r="J410" s="97"/>
      <c r="K410" s="98"/>
      <c r="L410" s="98"/>
      <c r="M410" s="98"/>
      <c r="N410" s="98"/>
      <c r="O410" s="100"/>
    </row>
    <row r="411" spans="2:15" x14ac:dyDescent="0.3">
      <c r="B411" s="104">
        <v>405</v>
      </c>
      <c r="C411" s="104"/>
      <c r="D411" s="105"/>
      <c r="E411" s="105"/>
      <c r="F411" s="105"/>
      <c r="G411" s="194"/>
      <c r="H411" s="195"/>
      <c r="I411" s="195"/>
      <c r="J411" s="97"/>
      <c r="K411" s="98"/>
      <c r="L411" s="98"/>
      <c r="M411" s="98"/>
      <c r="N411" s="98"/>
      <c r="O411" s="100"/>
    </row>
    <row r="412" spans="2:15" x14ac:dyDescent="0.3">
      <c r="B412" s="104">
        <v>406</v>
      </c>
      <c r="C412" s="104"/>
      <c r="D412" s="105"/>
      <c r="E412" s="105"/>
      <c r="F412" s="105"/>
      <c r="G412" s="194"/>
      <c r="H412" s="195"/>
      <c r="I412" s="195"/>
      <c r="J412" s="97"/>
      <c r="K412" s="98"/>
      <c r="L412" s="98"/>
      <c r="M412" s="98"/>
      <c r="N412" s="98"/>
      <c r="O412" s="100"/>
    </row>
    <row r="413" spans="2:15" x14ac:dyDescent="0.3">
      <c r="B413" s="104">
        <v>407</v>
      </c>
      <c r="C413" s="104"/>
      <c r="D413" s="105"/>
      <c r="E413" s="105"/>
      <c r="F413" s="105"/>
      <c r="G413" s="194"/>
      <c r="H413" s="195"/>
      <c r="I413" s="195"/>
      <c r="J413" s="97"/>
      <c r="K413" s="98"/>
      <c r="L413" s="98"/>
      <c r="M413" s="98"/>
      <c r="N413" s="98"/>
      <c r="O413" s="100"/>
    </row>
    <row r="414" spans="2:15" x14ac:dyDescent="0.3">
      <c r="B414" s="104">
        <v>408</v>
      </c>
      <c r="C414" s="104"/>
      <c r="D414" s="105"/>
      <c r="E414" s="105"/>
      <c r="F414" s="105"/>
      <c r="G414" s="194"/>
      <c r="H414" s="195"/>
      <c r="I414" s="195"/>
      <c r="J414" s="97"/>
      <c r="K414" s="98"/>
      <c r="L414" s="98"/>
      <c r="M414" s="98"/>
      <c r="N414" s="98"/>
      <c r="O414" s="100"/>
    </row>
    <row r="415" spans="2:15" x14ac:dyDescent="0.3">
      <c r="B415" s="104">
        <v>409</v>
      </c>
      <c r="C415" s="104"/>
      <c r="D415" s="105"/>
      <c r="E415" s="105"/>
      <c r="F415" s="105"/>
      <c r="G415" s="194"/>
      <c r="H415" s="195"/>
      <c r="I415" s="195"/>
      <c r="J415" s="97"/>
      <c r="K415" s="98"/>
      <c r="L415" s="98"/>
      <c r="M415" s="98"/>
      <c r="N415" s="98"/>
      <c r="O415" s="100"/>
    </row>
    <row r="416" spans="2:15" x14ac:dyDescent="0.3">
      <c r="B416" s="104">
        <v>410</v>
      </c>
      <c r="C416" s="104"/>
      <c r="D416" s="105"/>
      <c r="E416" s="105"/>
      <c r="F416" s="105"/>
      <c r="G416" s="194"/>
      <c r="H416" s="195"/>
      <c r="I416" s="195"/>
      <c r="J416" s="97"/>
      <c r="K416" s="98"/>
      <c r="L416" s="98"/>
      <c r="M416" s="98"/>
      <c r="N416" s="98"/>
      <c r="O416" s="100"/>
    </row>
    <row r="417" spans="2:15" x14ac:dyDescent="0.3">
      <c r="B417" s="104">
        <v>411</v>
      </c>
      <c r="C417" s="104"/>
      <c r="D417" s="105"/>
      <c r="E417" s="105"/>
      <c r="F417" s="105"/>
      <c r="G417" s="194"/>
      <c r="H417" s="195"/>
      <c r="I417" s="195"/>
      <c r="J417" s="97"/>
      <c r="K417" s="98"/>
      <c r="L417" s="98"/>
      <c r="M417" s="98"/>
      <c r="N417" s="98"/>
      <c r="O417" s="100"/>
    </row>
    <row r="418" spans="2:15" x14ac:dyDescent="0.3">
      <c r="B418" s="104">
        <v>412</v>
      </c>
      <c r="C418" s="104"/>
      <c r="D418" s="105"/>
      <c r="E418" s="105"/>
      <c r="F418" s="105"/>
      <c r="G418" s="194"/>
      <c r="H418" s="195"/>
      <c r="I418" s="195"/>
      <c r="J418" s="97"/>
      <c r="K418" s="98"/>
      <c r="L418" s="98"/>
      <c r="M418" s="98"/>
      <c r="N418" s="98"/>
      <c r="O418" s="100"/>
    </row>
    <row r="419" spans="2:15" x14ac:dyDescent="0.3">
      <c r="B419" s="104">
        <v>413</v>
      </c>
      <c r="C419" s="104"/>
      <c r="D419" s="105"/>
      <c r="E419" s="105"/>
      <c r="F419" s="105"/>
      <c r="G419" s="194"/>
      <c r="H419" s="195"/>
      <c r="I419" s="195"/>
      <c r="J419" s="97"/>
      <c r="K419" s="98"/>
      <c r="L419" s="98"/>
      <c r="M419" s="98"/>
      <c r="N419" s="98"/>
      <c r="O419" s="100"/>
    </row>
    <row r="420" spans="2:15" x14ac:dyDescent="0.3">
      <c r="B420" s="104">
        <v>414</v>
      </c>
      <c r="C420" s="104"/>
      <c r="D420" s="105"/>
      <c r="E420" s="105"/>
      <c r="F420" s="105"/>
      <c r="G420" s="194"/>
      <c r="H420" s="195"/>
      <c r="I420" s="195"/>
      <c r="J420" s="97"/>
      <c r="K420" s="98"/>
      <c r="L420" s="98"/>
      <c r="M420" s="98"/>
      <c r="N420" s="98"/>
      <c r="O420" s="100"/>
    </row>
    <row r="421" spans="2:15" x14ac:dyDescent="0.3">
      <c r="B421" s="104">
        <v>415</v>
      </c>
      <c r="C421" s="104"/>
      <c r="D421" s="105"/>
      <c r="E421" s="105"/>
      <c r="F421" s="105"/>
      <c r="G421" s="194"/>
      <c r="H421" s="195"/>
      <c r="I421" s="195"/>
      <c r="J421" s="97"/>
      <c r="K421" s="98"/>
      <c r="L421" s="98"/>
      <c r="M421" s="98"/>
      <c r="N421" s="98"/>
      <c r="O421" s="100"/>
    </row>
    <row r="422" spans="2:15" x14ac:dyDescent="0.3">
      <c r="B422" s="104">
        <v>416</v>
      </c>
      <c r="C422" s="104"/>
      <c r="D422" s="105"/>
      <c r="E422" s="105"/>
      <c r="F422" s="105"/>
      <c r="G422" s="194"/>
      <c r="H422" s="195"/>
      <c r="I422" s="195"/>
      <c r="J422" s="97"/>
      <c r="K422" s="98"/>
      <c r="L422" s="98"/>
      <c r="M422" s="98"/>
      <c r="N422" s="98"/>
      <c r="O422" s="100"/>
    </row>
    <row r="423" spans="2:15" x14ac:dyDescent="0.3">
      <c r="B423" s="104">
        <v>417</v>
      </c>
      <c r="C423" s="104"/>
      <c r="D423" s="105"/>
      <c r="E423" s="105"/>
      <c r="F423" s="105"/>
      <c r="G423" s="194"/>
      <c r="H423" s="195"/>
      <c r="I423" s="195"/>
      <c r="J423" s="97"/>
      <c r="K423" s="98"/>
      <c r="L423" s="98"/>
      <c r="M423" s="98"/>
      <c r="N423" s="98"/>
      <c r="O423" s="100"/>
    </row>
    <row r="424" spans="2:15" x14ac:dyDescent="0.3">
      <c r="B424" s="104">
        <v>418</v>
      </c>
      <c r="C424" s="104"/>
      <c r="D424" s="105"/>
      <c r="E424" s="105"/>
      <c r="F424" s="105"/>
      <c r="G424" s="194"/>
      <c r="H424" s="195"/>
      <c r="I424" s="195"/>
      <c r="J424" s="97"/>
      <c r="K424" s="98"/>
      <c r="L424" s="98"/>
      <c r="M424" s="98"/>
      <c r="N424" s="98"/>
      <c r="O424" s="100"/>
    </row>
    <row r="425" spans="2:15" x14ac:dyDescent="0.3">
      <c r="B425" s="104">
        <v>419</v>
      </c>
      <c r="C425" s="104"/>
      <c r="D425" s="105"/>
      <c r="E425" s="105"/>
      <c r="F425" s="105"/>
      <c r="G425" s="194"/>
      <c r="H425" s="195"/>
      <c r="I425" s="195"/>
      <c r="J425" s="97"/>
      <c r="K425" s="98"/>
      <c r="L425" s="98"/>
      <c r="M425" s="98"/>
      <c r="N425" s="98"/>
      <c r="O425" s="100"/>
    </row>
    <row r="426" spans="2:15" x14ac:dyDescent="0.3">
      <c r="B426" s="104">
        <v>420</v>
      </c>
      <c r="C426" s="104"/>
      <c r="D426" s="105"/>
      <c r="E426" s="105"/>
      <c r="F426" s="105"/>
      <c r="G426" s="194"/>
      <c r="H426" s="195"/>
      <c r="I426" s="195"/>
      <c r="J426" s="97"/>
      <c r="K426" s="98"/>
      <c r="L426" s="98"/>
      <c r="M426" s="98"/>
      <c r="N426" s="98"/>
      <c r="O426" s="100"/>
    </row>
    <row r="427" spans="2:15" x14ac:dyDescent="0.3">
      <c r="B427" s="104">
        <v>421</v>
      </c>
      <c r="C427" s="104"/>
      <c r="D427" s="105"/>
      <c r="E427" s="105"/>
      <c r="F427" s="105"/>
      <c r="G427" s="194"/>
      <c r="H427" s="195"/>
      <c r="I427" s="195"/>
      <c r="J427" s="97"/>
      <c r="K427" s="98"/>
      <c r="L427" s="98"/>
      <c r="M427" s="98"/>
      <c r="N427" s="98"/>
      <c r="O427" s="100"/>
    </row>
    <row r="428" spans="2:15" x14ac:dyDescent="0.3">
      <c r="B428" s="104">
        <v>422</v>
      </c>
      <c r="C428" s="104"/>
      <c r="D428" s="105"/>
      <c r="E428" s="105"/>
      <c r="F428" s="105"/>
      <c r="G428" s="194"/>
      <c r="H428" s="195"/>
      <c r="I428" s="195"/>
      <c r="J428" s="97"/>
      <c r="K428" s="98"/>
      <c r="L428" s="98"/>
      <c r="M428" s="98"/>
      <c r="N428" s="98"/>
      <c r="O428" s="100"/>
    </row>
    <row r="429" spans="2:15" x14ac:dyDescent="0.3">
      <c r="B429" s="104">
        <v>423</v>
      </c>
      <c r="C429" s="104"/>
      <c r="D429" s="105"/>
      <c r="E429" s="105"/>
      <c r="F429" s="105"/>
      <c r="G429" s="194"/>
      <c r="H429" s="195"/>
      <c r="I429" s="195"/>
      <c r="J429" s="97"/>
      <c r="K429" s="98"/>
      <c r="L429" s="98"/>
      <c r="M429" s="98"/>
      <c r="N429" s="98"/>
      <c r="O429" s="100"/>
    </row>
    <row r="430" spans="2:15" x14ac:dyDescent="0.3">
      <c r="B430" s="104">
        <v>424</v>
      </c>
      <c r="C430" s="104"/>
      <c r="D430" s="105"/>
      <c r="E430" s="105"/>
      <c r="F430" s="105"/>
      <c r="G430" s="194"/>
      <c r="H430" s="195"/>
      <c r="I430" s="195"/>
      <c r="J430" s="97"/>
      <c r="K430" s="98"/>
      <c r="L430" s="98"/>
      <c r="M430" s="98"/>
      <c r="N430" s="98"/>
      <c r="O430" s="100"/>
    </row>
    <row r="431" spans="2:15" x14ac:dyDescent="0.3">
      <c r="B431" s="104">
        <v>425</v>
      </c>
      <c r="C431" s="104"/>
      <c r="D431" s="105"/>
      <c r="E431" s="105"/>
      <c r="F431" s="105"/>
      <c r="G431" s="194"/>
      <c r="H431" s="195"/>
      <c r="I431" s="195"/>
      <c r="J431" s="97"/>
      <c r="K431" s="98"/>
      <c r="L431" s="98"/>
      <c r="M431" s="98"/>
      <c r="N431" s="98"/>
      <c r="O431" s="100"/>
    </row>
    <row r="432" spans="2:15" x14ac:dyDescent="0.3">
      <c r="B432" s="104">
        <v>426</v>
      </c>
      <c r="C432" s="104"/>
      <c r="D432" s="105"/>
      <c r="E432" s="105"/>
      <c r="F432" s="105"/>
      <c r="G432" s="194"/>
      <c r="H432" s="195"/>
      <c r="I432" s="195"/>
      <c r="J432" s="97"/>
      <c r="K432" s="98"/>
      <c r="L432" s="98"/>
      <c r="M432" s="98"/>
      <c r="N432" s="98"/>
      <c r="O432" s="100"/>
    </row>
    <row r="433" spans="2:15" x14ac:dyDescent="0.3">
      <c r="B433" s="104">
        <v>427</v>
      </c>
      <c r="C433" s="104"/>
      <c r="D433" s="105"/>
      <c r="E433" s="105"/>
      <c r="F433" s="105"/>
      <c r="G433" s="194"/>
      <c r="H433" s="195"/>
      <c r="I433" s="195"/>
      <c r="J433" s="97"/>
      <c r="K433" s="98"/>
      <c r="L433" s="98"/>
      <c r="M433" s="98"/>
      <c r="N433" s="98"/>
      <c r="O433" s="100"/>
    </row>
    <row r="434" spans="2:15" x14ac:dyDescent="0.3">
      <c r="B434" s="104">
        <v>428</v>
      </c>
      <c r="C434" s="104"/>
      <c r="D434" s="105"/>
      <c r="E434" s="105"/>
      <c r="F434" s="105"/>
      <c r="G434" s="194"/>
      <c r="H434" s="195"/>
      <c r="I434" s="195"/>
      <c r="J434" s="97"/>
      <c r="K434" s="98"/>
      <c r="L434" s="98"/>
      <c r="M434" s="98"/>
      <c r="N434" s="98"/>
      <c r="O434" s="100"/>
    </row>
    <row r="435" spans="2:15" x14ac:dyDescent="0.3">
      <c r="B435" s="104">
        <v>429</v>
      </c>
      <c r="C435" s="104"/>
      <c r="D435" s="105"/>
      <c r="E435" s="105"/>
      <c r="F435" s="105"/>
      <c r="G435" s="194"/>
      <c r="H435" s="195"/>
      <c r="I435" s="195"/>
      <c r="J435" s="97"/>
      <c r="K435" s="98"/>
      <c r="L435" s="98"/>
      <c r="M435" s="98"/>
      <c r="N435" s="98"/>
      <c r="O435" s="100"/>
    </row>
    <row r="436" spans="2:15" x14ac:dyDescent="0.3">
      <c r="B436" s="104">
        <v>430</v>
      </c>
      <c r="C436" s="104"/>
      <c r="D436" s="105"/>
      <c r="E436" s="105"/>
      <c r="F436" s="105"/>
      <c r="G436" s="194"/>
      <c r="H436" s="195"/>
      <c r="I436" s="195"/>
      <c r="J436" s="97"/>
      <c r="K436" s="98"/>
      <c r="L436" s="98"/>
      <c r="M436" s="98"/>
      <c r="N436" s="98"/>
      <c r="O436" s="100"/>
    </row>
    <row r="437" spans="2:15" x14ac:dyDescent="0.3">
      <c r="B437" s="104">
        <v>431</v>
      </c>
      <c r="C437" s="104"/>
      <c r="D437" s="105"/>
      <c r="E437" s="105"/>
      <c r="F437" s="105"/>
      <c r="G437" s="194"/>
      <c r="H437" s="195"/>
      <c r="I437" s="195"/>
      <c r="J437" s="97"/>
      <c r="K437" s="98"/>
      <c r="L437" s="98"/>
      <c r="M437" s="98"/>
      <c r="N437" s="98"/>
      <c r="O437" s="100"/>
    </row>
    <row r="438" spans="2:15" x14ac:dyDescent="0.3">
      <c r="B438" s="104">
        <v>432</v>
      </c>
      <c r="C438" s="104"/>
      <c r="D438" s="105"/>
      <c r="E438" s="105"/>
      <c r="F438" s="105"/>
      <c r="G438" s="194"/>
      <c r="H438" s="195"/>
      <c r="I438" s="195"/>
      <c r="J438" s="97"/>
      <c r="K438" s="98"/>
      <c r="L438" s="98"/>
      <c r="M438" s="98"/>
      <c r="N438" s="98"/>
      <c r="O438" s="100"/>
    </row>
    <row r="439" spans="2:15" x14ac:dyDescent="0.3">
      <c r="B439" s="104">
        <v>433</v>
      </c>
      <c r="C439" s="104"/>
      <c r="D439" s="105"/>
      <c r="E439" s="105"/>
      <c r="F439" s="105"/>
      <c r="G439" s="194"/>
      <c r="H439" s="195"/>
      <c r="I439" s="195"/>
      <c r="J439" s="97"/>
      <c r="K439" s="98"/>
      <c r="L439" s="98"/>
      <c r="M439" s="98"/>
      <c r="N439" s="98"/>
      <c r="O439" s="100"/>
    </row>
    <row r="440" spans="2:15" x14ac:dyDescent="0.3">
      <c r="B440" s="104">
        <v>434</v>
      </c>
      <c r="C440" s="104"/>
      <c r="D440" s="105"/>
      <c r="E440" s="105"/>
      <c r="F440" s="105"/>
      <c r="G440" s="194"/>
      <c r="H440" s="195"/>
      <c r="I440" s="195"/>
      <c r="J440" s="97"/>
      <c r="K440" s="98"/>
      <c r="L440" s="98"/>
      <c r="M440" s="98"/>
      <c r="N440" s="98"/>
      <c r="O440" s="100"/>
    </row>
    <row r="441" spans="2:15" x14ac:dyDescent="0.3">
      <c r="B441" s="104">
        <v>435</v>
      </c>
      <c r="C441" s="104"/>
      <c r="D441" s="105"/>
      <c r="E441" s="105"/>
      <c r="F441" s="105"/>
      <c r="G441" s="194"/>
      <c r="H441" s="195"/>
      <c r="I441" s="195"/>
      <c r="J441" s="97"/>
      <c r="K441" s="98"/>
      <c r="L441" s="98"/>
      <c r="M441" s="98"/>
      <c r="N441" s="98"/>
      <c r="O441" s="100"/>
    </row>
    <row r="442" spans="2:15" x14ac:dyDescent="0.3">
      <c r="B442" s="104">
        <v>436</v>
      </c>
      <c r="C442" s="104"/>
      <c r="D442" s="105"/>
      <c r="E442" s="105"/>
      <c r="F442" s="105"/>
      <c r="G442" s="194"/>
      <c r="H442" s="195"/>
      <c r="I442" s="195"/>
      <c r="J442" s="97"/>
      <c r="K442" s="98"/>
      <c r="L442" s="98"/>
      <c r="M442" s="98"/>
      <c r="N442" s="98"/>
      <c r="O442" s="100"/>
    </row>
    <row r="443" spans="2:15" x14ac:dyDescent="0.3">
      <c r="B443" s="104">
        <v>437</v>
      </c>
      <c r="C443" s="104"/>
      <c r="D443" s="105"/>
      <c r="E443" s="105"/>
      <c r="F443" s="105"/>
      <c r="G443" s="194"/>
      <c r="H443" s="195"/>
      <c r="I443" s="195"/>
      <c r="J443" s="97"/>
      <c r="K443" s="98"/>
      <c r="L443" s="98"/>
      <c r="M443" s="98"/>
      <c r="N443" s="98"/>
      <c r="O443" s="100"/>
    </row>
    <row r="444" spans="2:15" x14ac:dyDescent="0.3">
      <c r="B444" s="104">
        <v>438</v>
      </c>
      <c r="C444" s="104"/>
      <c r="D444" s="105"/>
      <c r="E444" s="105"/>
      <c r="F444" s="105"/>
      <c r="G444" s="194"/>
      <c r="H444" s="195"/>
      <c r="I444" s="195"/>
      <c r="J444" s="97"/>
      <c r="K444" s="98"/>
      <c r="L444" s="98"/>
      <c r="M444" s="98"/>
      <c r="N444" s="98"/>
      <c r="O444" s="100"/>
    </row>
    <row r="445" spans="2:15" x14ac:dyDescent="0.3">
      <c r="B445" s="104">
        <v>439</v>
      </c>
      <c r="C445" s="104"/>
      <c r="D445" s="105"/>
      <c r="E445" s="105"/>
      <c r="F445" s="105"/>
      <c r="G445" s="194"/>
      <c r="H445" s="195"/>
      <c r="I445" s="195"/>
      <c r="J445" s="97"/>
      <c r="K445" s="98"/>
      <c r="L445" s="98"/>
      <c r="M445" s="98"/>
      <c r="N445" s="98"/>
      <c r="O445" s="100"/>
    </row>
    <row r="446" spans="2:15" x14ac:dyDescent="0.3">
      <c r="B446" s="104">
        <v>440</v>
      </c>
      <c r="C446" s="104"/>
      <c r="D446" s="105"/>
      <c r="E446" s="105"/>
      <c r="F446" s="105"/>
      <c r="G446" s="194"/>
      <c r="H446" s="195"/>
      <c r="I446" s="195"/>
      <c r="J446" s="97"/>
      <c r="K446" s="98"/>
      <c r="L446" s="98"/>
      <c r="M446" s="98"/>
      <c r="N446" s="98"/>
      <c r="O446" s="100"/>
    </row>
    <row r="447" spans="2:15" x14ac:dyDescent="0.3">
      <c r="B447" s="104">
        <v>441</v>
      </c>
      <c r="C447" s="104"/>
      <c r="D447" s="105"/>
      <c r="E447" s="105"/>
      <c r="F447" s="105"/>
      <c r="G447" s="194"/>
      <c r="H447" s="195"/>
      <c r="I447" s="195"/>
      <c r="J447" s="97"/>
      <c r="K447" s="98"/>
      <c r="L447" s="98"/>
      <c r="M447" s="98"/>
      <c r="N447" s="98"/>
      <c r="O447" s="100"/>
    </row>
    <row r="448" spans="2:15" x14ac:dyDescent="0.3">
      <c r="B448" s="104">
        <v>442</v>
      </c>
      <c r="C448" s="104"/>
      <c r="D448" s="105"/>
      <c r="E448" s="105"/>
      <c r="F448" s="105"/>
      <c r="G448" s="194"/>
      <c r="H448" s="195"/>
      <c r="I448" s="195"/>
      <c r="J448" s="97"/>
      <c r="K448" s="98"/>
      <c r="L448" s="98"/>
      <c r="M448" s="98"/>
      <c r="N448" s="98"/>
      <c r="O448" s="100"/>
    </row>
    <row r="449" spans="2:15" x14ac:dyDescent="0.3">
      <c r="B449" s="104">
        <v>443</v>
      </c>
      <c r="C449" s="104"/>
      <c r="D449" s="105"/>
      <c r="E449" s="105"/>
      <c r="F449" s="105"/>
      <c r="G449" s="194"/>
      <c r="H449" s="195"/>
      <c r="I449" s="195"/>
      <c r="J449" s="97"/>
      <c r="K449" s="98"/>
      <c r="L449" s="98"/>
      <c r="M449" s="98"/>
      <c r="N449" s="98"/>
      <c r="O449" s="100"/>
    </row>
    <row r="450" spans="2:15" x14ac:dyDescent="0.3">
      <c r="B450" s="104">
        <v>444</v>
      </c>
      <c r="C450" s="104"/>
      <c r="D450" s="105"/>
      <c r="E450" s="105"/>
      <c r="F450" s="105"/>
      <c r="G450" s="194"/>
      <c r="H450" s="195"/>
      <c r="I450" s="195"/>
      <c r="J450" s="97"/>
      <c r="K450" s="98"/>
      <c r="L450" s="98"/>
      <c r="M450" s="98"/>
      <c r="N450" s="98"/>
      <c r="O450" s="100"/>
    </row>
    <row r="451" spans="2:15" x14ac:dyDescent="0.3">
      <c r="B451" s="104">
        <v>445</v>
      </c>
      <c r="C451" s="104"/>
      <c r="D451" s="105"/>
      <c r="E451" s="105"/>
      <c r="F451" s="105"/>
      <c r="G451" s="194"/>
      <c r="H451" s="195"/>
      <c r="I451" s="195"/>
      <c r="J451" s="97"/>
      <c r="K451" s="98"/>
      <c r="L451" s="98"/>
      <c r="M451" s="98"/>
      <c r="N451" s="98"/>
      <c r="O451" s="100"/>
    </row>
    <row r="452" spans="2:15" x14ac:dyDescent="0.3">
      <c r="B452" s="104">
        <v>446</v>
      </c>
      <c r="C452" s="104"/>
      <c r="D452" s="105"/>
      <c r="E452" s="105"/>
      <c r="F452" s="105"/>
      <c r="G452" s="194"/>
      <c r="H452" s="195"/>
      <c r="I452" s="195"/>
      <c r="J452" s="97"/>
      <c r="K452" s="98"/>
      <c r="L452" s="98"/>
      <c r="M452" s="98"/>
      <c r="N452" s="98"/>
      <c r="O452" s="100"/>
    </row>
    <row r="453" spans="2:15" x14ac:dyDescent="0.3">
      <c r="B453" s="104">
        <v>447</v>
      </c>
      <c r="C453" s="104"/>
      <c r="D453" s="105"/>
      <c r="E453" s="105"/>
      <c r="F453" s="105"/>
      <c r="G453" s="194"/>
      <c r="H453" s="195"/>
      <c r="I453" s="195"/>
      <c r="J453" s="97"/>
      <c r="K453" s="98"/>
      <c r="L453" s="98"/>
      <c r="M453" s="98"/>
      <c r="N453" s="98"/>
      <c r="O453" s="100"/>
    </row>
    <row r="454" spans="2:15" x14ac:dyDescent="0.3">
      <c r="B454" s="104">
        <v>448</v>
      </c>
      <c r="C454" s="104"/>
      <c r="D454" s="105"/>
      <c r="E454" s="105"/>
      <c r="F454" s="105"/>
      <c r="G454" s="194"/>
      <c r="H454" s="195"/>
      <c r="I454" s="195"/>
      <c r="J454" s="97"/>
      <c r="K454" s="98"/>
      <c r="L454" s="98"/>
      <c r="M454" s="98"/>
      <c r="N454" s="98"/>
      <c r="O454" s="100"/>
    </row>
    <row r="455" spans="2:15" x14ac:dyDescent="0.3">
      <c r="B455" s="104">
        <v>449</v>
      </c>
      <c r="C455" s="104"/>
      <c r="D455" s="105"/>
      <c r="E455" s="105"/>
      <c r="F455" s="105"/>
      <c r="G455" s="194"/>
      <c r="H455" s="195"/>
      <c r="I455" s="195"/>
      <c r="J455" s="97"/>
      <c r="K455" s="98"/>
      <c r="L455" s="98"/>
      <c r="M455" s="98"/>
      <c r="N455" s="98"/>
      <c r="O455" s="100"/>
    </row>
    <row r="456" spans="2:15" x14ac:dyDescent="0.3">
      <c r="B456" s="104">
        <v>450</v>
      </c>
      <c r="C456" s="104"/>
      <c r="D456" s="105"/>
      <c r="E456" s="105"/>
      <c r="F456" s="105"/>
      <c r="G456" s="194"/>
      <c r="H456" s="195"/>
      <c r="I456" s="195"/>
      <c r="J456" s="97"/>
      <c r="K456" s="98"/>
      <c r="L456" s="98"/>
      <c r="M456" s="98"/>
      <c r="N456" s="98"/>
      <c r="O456" s="100"/>
    </row>
    <row r="457" spans="2:15" x14ac:dyDescent="0.3">
      <c r="B457" s="104">
        <v>451</v>
      </c>
      <c r="C457" s="104"/>
      <c r="D457" s="105"/>
      <c r="E457" s="105"/>
      <c r="F457" s="105"/>
      <c r="G457" s="194"/>
      <c r="H457" s="195"/>
      <c r="I457" s="195"/>
      <c r="J457" s="97"/>
      <c r="K457" s="98"/>
      <c r="L457" s="98"/>
      <c r="M457" s="98"/>
      <c r="N457" s="98"/>
      <c r="O457" s="100"/>
    </row>
    <row r="458" spans="2:15" x14ac:dyDescent="0.3">
      <c r="B458" s="104">
        <v>452</v>
      </c>
      <c r="C458" s="104"/>
      <c r="D458" s="105"/>
      <c r="E458" s="105"/>
      <c r="F458" s="105"/>
      <c r="G458" s="194"/>
      <c r="H458" s="195"/>
      <c r="I458" s="195"/>
      <c r="J458" s="97"/>
      <c r="K458" s="98"/>
      <c r="L458" s="98"/>
      <c r="M458" s="98"/>
      <c r="N458" s="98"/>
      <c r="O458" s="100"/>
    </row>
    <row r="459" spans="2:15" x14ac:dyDescent="0.3">
      <c r="B459" s="104">
        <v>453</v>
      </c>
      <c r="C459" s="104"/>
      <c r="D459" s="105"/>
      <c r="E459" s="105"/>
      <c r="F459" s="105"/>
      <c r="G459" s="194"/>
      <c r="H459" s="195"/>
      <c r="I459" s="195"/>
      <c r="J459" s="97"/>
      <c r="K459" s="98"/>
      <c r="L459" s="98"/>
      <c r="M459" s="98"/>
      <c r="N459" s="98"/>
      <c r="O459" s="100"/>
    </row>
    <row r="460" spans="2:15" x14ac:dyDescent="0.3">
      <c r="B460" s="104">
        <v>454</v>
      </c>
      <c r="C460" s="104"/>
      <c r="D460" s="105"/>
      <c r="E460" s="105"/>
      <c r="F460" s="105"/>
      <c r="G460" s="194"/>
      <c r="H460" s="195"/>
      <c r="I460" s="195"/>
      <c r="J460" s="97"/>
      <c r="K460" s="98"/>
      <c r="L460" s="98"/>
      <c r="M460" s="98"/>
      <c r="N460" s="98"/>
      <c r="O460" s="100"/>
    </row>
    <row r="461" spans="2:15" x14ac:dyDescent="0.3">
      <c r="B461" s="104">
        <v>455</v>
      </c>
      <c r="C461" s="104"/>
      <c r="D461" s="105"/>
      <c r="E461" s="105"/>
      <c r="F461" s="105"/>
      <c r="G461" s="194"/>
      <c r="H461" s="195"/>
      <c r="I461" s="195"/>
      <c r="J461" s="97"/>
      <c r="K461" s="98"/>
      <c r="L461" s="98"/>
      <c r="M461" s="98"/>
      <c r="N461" s="98"/>
      <c r="O461" s="100"/>
    </row>
    <row r="462" spans="2:15" x14ac:dyDescent="0.3">
      <c r="B462" s="104">
        <v>456</v>
      </c>
      <c r="C462" s="104"/>
      <c r="D462" s="105"/>
      <c r="E462" s="105"/>
      <c r="F462" s="105"/>
      <c r="G462" s="194"/>
      <c r="H462" s="195"/>
      <c r="I462" s="195"/>
      <c r="J462" s="97"/>
      <c r="K462" s="98"/>
      <c r="L462" s="98"/>
      <c r="M462" s="98"/>
      <c r="N462" s="98"/>
      <c r="O462" s="100"/>
    </row>
    <row r="463" spans="2:15" x14ac:dyDescent="0.3">
      <c r="B463" s="104">
        <v>457</v>
      </c>
      <c r="C463" s="104"/>
      <c r="D463" s="105"/>
      <c r="E463" s="105"/>
      <c r="F463" s="105"/>
      <c r="G463" s="194"/>
      <c r="H463" s="195"/>
      <c r="I463" s="195"/>
      <c r="J463" s="97"/>
      <c r="K463" s="98"/>
      <c r="L463" s="98"/>
      <c r="M463" s="98"/>
      <c r="N463" s="98"/>
      <c r="O463" s="100"/>
    </row>
    <row r="464" spans="2:15" x14ac:dyDescent="0.3">
      <c r="B464" s="104">
        <v>458</v>
      </c>
      <c r="C464" s="104"/>
      <c r="D464" s="105"/>
      <c r="E464" s="105"/>
      <c r="F464" s="105"/>
      <c r="G464" s="194"/>
      <c r="H464" s="195"/>
      <c r="I464" s="195"/>
      <c r="J464" s="97"/>
      <c r="K464" s="98"/>
      <c r="L464" s="98"/>
      <c r="M464" s="98"/>
      <c r="N464" s="98"/>
      <c r="O464" s="100"/>
    </row>
    <row r="465" spans="2:15" x14ac:dyDescent="0.3">
      <c r="B465" s="104">
        <v>459</v>
      </c>
      <c r="C465" s="104"/>
      <c r="D465" s="105"/>
      <c r="E465" s="105"/>
      <c r="F465" s="105"/>
      <c r="G465" s="194"/>
      <c r="H465" s="195"/>
      <c r="I465" s="195"/>
      <c r="J465" s="97"/>
      <c r="K465" s="98"/>
      <c r="L465" s="98"/>
      <c r="M465" s="98"/>
      <c r="N465" s="98"/>
      <c r="O465" s="100"/>
    </row>
    <row r="466" spans="2:15" x14ac:dyDescent="0.3">
      <c r="B466" s="104">
        <v>460</v>
      </c>
      <c r="C466" s="104"/>
      <c r="D466" s="105"/>
      <c r="E466" s="105"/>
      <c r="F466" s="105"/>
      <c r="G466" s="194"/>
      <c r="H466" s="195"/>
      <c r="I466" s="195"/>
      <c r="J466" s="97"/>
      <c r="K466" s="98"/>
      <c r="L466" s="98"/>
      <c r="M466" s="98"/>
      <c r="N466" s="98"/>
      <c r="O466" s="100"/>
    </row>
    <row r="467" spans="2:15" x14ac:dyDescent="0.3">
      <c r="B467" s="104">
        <v>461</v>
      </c>
      <c r="C467" s="104"/>
      <c r="D467" s="105"/>
      <c r="E467" s="105"/>
      <c r="F467" s="105"/>
      <c r="G467" s="194"/>
      <c r="H467" s="195"/>
      <c r="I467" s="195"/>
      <c r="J467" s="97"/>
      <c r="K467" s="98"/>
      <c r="L467" s="98"/>
      <c r="M467" s="98"/>
      <c r="N467" s="98"/>
      <c r="O467" s="100"/>
    </row>
    <row r="468" spans="2:15" x14ac:dyDescent="0.3">
      <c r="B468" s="104">
        <v>462</v>
      </c>
      <c r="C468" s="104"/>
      <c r="D468" s="105"/>
      <c r="E468" s="105"/>
      <c r="F468" s="105"/>
      <c r="G468" s="194"/>
      <c r="H468" s="195"/>
      <c r="I468" s="195"/>
      <c r="J468" s="97"/>
      <c r="K468" s="98"/>
      <c r="L468" s="98"/>
      <c r="M468" s="98"/>
      <c r="N468" s="98"/>
      <c r="O468" s="100"/>
    </row>
    <row r="469" spans="2:15" x14ac:dyDescent="0.3">
      <c r="B469" s="104">
        <v>463</v>
      </c>
      <c r="C469" s="104"/>
      <c r="D469" s="105"/>
      <c r="E469" s="105"/>
      <c r="F469" s="105"/>
      <c r="G469" s="194"/>
      <c r="H469" s="195"/>
      <c r="I469" s="195"/>
      <c r="J469" s="97"/>
      <c r="K469" s="98"/>
      <c r="L469" s="98"/>
      <c r="M469" s="98"/>
      <c r="N469" s="98"/>
      <c r="O469" s="100"/>
    </row>
    <row r="470" spans="2:15" x14ac:dyDescent="0.3">
      <c r="B470" s="104">
        <v>464</v>
      </c>
      <c r="C470" s="104"/>
      <c r="D470" s="105"/>
      <c r="E470" s="105"/>
      <c r="F470" s="105"/>
      <c r="G470" s="194"/>
      <c r="H470" s="195"/>
      <c r="I470" s="195"/>
      <c r="J470" s="97"/>
      <c r="K470" s="98"/>
      <c r="L470" s="98"/>
      <c r="M470" s="98"/>
      <c r="N470" s="98"/>
      <c r="O470" s="100"/>
    </row>
    <row r="471" spans="2:15" x14ac:dyDescent="0.3">
      <c r="B471" s="104">
        <v>465</v>
      </c>
      <c r="C471" s="104"/>
      <c r="D471" s="105"/>
      <c r="E471" s="105"/>
      <c r="F471" s="105"/>
      <c r="G471" s="194"/>
      <c r="H471" s="195"/>
      <c r="I471" s="195"/>
      <c r="J471" s="97"/>
      <c r="K471" s="98"/>
      <c r="L471" s="98"/>
      <c r="M471" s="98"/>
      <c r="N471" s="98"/>
      <c r="O471" s="100"/>
    </row>
    <row r="472" spans="2:15" x14ac:dyDescent="0.3">
      <c r="B472" s="104">
        <v>466</v>
      </c>
      <c r="C472" s="104"/>
      <c r="D472" s="105"/>
      <c r="E472" s="105"/>
      <c r="F472" s="105"/>
      <c r="G472" s="194"/>
      <c r="H472" s="195"/>
      <c r="I472" s="195"/>
      <c r="J472" s="97"/>
      <c r="K472" s="98"/>
      <c r="L472" s="98"/>
      <c r="M472" s="98"/>
      <c r="N472" s="98"/>
      <c r="O472" s="100"/>
    </row>
    <row r="473" spans="2:15" x14ac:dyDescent="0.3">
      <c r="B473" s="104">
        <v>467</v>
      </c>
      <c r="C473" s="104"/>
      <c r="D473" s="105"/>
      <c r="E473" s="105"/>
      <c r="F473" s="105"/>
      <c r="G473" s="194"/>
      <c r="H473" s="195"/>
      <c r="I473" s="195"/>
      <c r="J473" s="97"/>
      <c r="K473" s="98"/>
      <c r="L473" s="98"/>
      <c r="M473" s="98"/>
      <c r="N473" s="98"/>
      <c r="O473" s="100"/>
    </row>
    <row r="474" spans="2:15" x14ac:dyDescent="0.3">
      <c r="B474" s="104">
        <v>468</v>
      </c>
      <c r="C474" s="104"/>
      <c r="D474" s="105"/>
      <c r="E474" s="105"/>
      <c r="F474" s="105"/>
      <c r="G474" s="194"/>
      <c r="H474" s="195"/>
      <c r="I474" s="195"/>
      <c r="J474" s="97"/>
      <c r="K474" s="98"/>
      <c r="L474" s="98"/>
      <c r="M474" s="98"/>
      <c r="N474" s="98"/>
      <c r="O474" s="100"/>
    </row>
    <row r="475" spans="2:15" x14ac:dyDescent="0.3">
      <c r="B475" s="104">
        <v>469</v>
      </c>
      <c r="C475" s="104"/>
      <c r="D475" s="105"/>
      <c r="E475" s="105"/>
      <c r="F475" s="105"/>
      <c r="G475" s="194"/>
      <c r="H475" s="195"/>
      <c r="I475" s="195"/>
      <c r="J475" s="97"/>
      <c r="K475" s="98"/>
      <c r="L475" s="98"/>
      <c r="M475" s="98"/>
      <c r="N475" s="98"/>
      <c r="O475" s="100"/>
    </row>
    <row r="476" spans="2:15" x14ac:dyDescent="0.3">
      <c r="B476" s="104">
        <v>470</v>
      </c>
      <c r="C476" s="104"/>
      <c r="D476" s="105"/>
      <c r="E476" s="105"/>
      <c r="F476" s="105"/>
      <c r="G476" s="194"/>
      <c r="H476" s="195"/>
      <c r="I476" s="195"/>
      <c r="J476" s="97"/>
      <c r="K476" s="98"/>
      <c r="L476" s="98"/>
      <c r="M476" s="98"/>
      <c r="N476" s="98"/>
      <c r="O476" s="100"/>
    </row>
    <row r="477" spans="2:15" x14ac:dyDescent="0.3">
      <c r="B477" s="104">
        <v>471</v>
      </c>
      <c r="C477" s="104"/>
      <c r="D477" s="105"/>
      <c r="E477" s="105"/>
      <c r="F477" s="105"/>
      <c r="G477" s="194"/>
      <c r="H477" s="195"/>
      <c r="I477" s="195"/>
      <c r="J477" s="97"/>
      <c r="K477" s="98"/>
      <c r="L477" s="98"/>
      <c r="M477" s="98"/>
      <c r="N477" s="98"/>
      <c r="O477" s="100"/>
    </row>
    <row r="478" spans="2:15" x14ac:dyDescent="0.3">
      <c r="B478" s="104">
        <v>472</v>
      </c>
      <c r="C478" s="104"/>
      <c r="D478" s="105"/>
      <c r="E478" s="105"/>
      <c r="F478" s="105"/>
      <c r="G478" s="194"/>
      <c r="H478" s="195"/>
      <c r="I478" s="195"/>
      <c r="J478" s="97"/>
      <c r="K478" s="98"/>
      <c r="L478" s="98"/>
      <c r="M478" s="98"/>
      <c r="N478" s="98"/>
      <c r="O478" s="100"/>
    </row>
    <row r="479" spans="2:15" x14ac:dyDescent="0.3">
      <c r="B479" s="104">
        <v>473</v>
      </c>
      <c r="C479" s="104"/>
      <c r="D479" s="105"/>
      <c r="E479" s="105"/>
      <c r="F479" s="105"/>
      <c r="G479" s="194"/>
      <c r="H479" s="195"/>
      <c r="I479" s="195"/>
      <c r="J479" s="97"/>
      <c r="K479" s="98"/>
      <c r="L479" s="98"/>
      <c r="M479" s="98"/>
      <c r="N479" s="98"/>
      <c r="O479" s="100"/>
    </row>
    <row r="480" spans="2:15" x14ac:dyDescent="0.3">
      <c r="B480" s="104">
        <v>474</v>
      </c>
      <c r="C480" s="104"/>
      <c r="D480" s="105"/>
      <c r="E480" s="105"/>
      <c r="F480" s="105"/>
      <c r="G480" s="194"/>
      <c r="H480" s="195"/>
      <c r="I480" s="195"/>
      <c r="J480" s="97"/>
      <c r="K480" s="98"/>
      <c r="L480" s="98"/>
      <c r="M480" s="98"/>
      <c r="N480" s="98"/>
      <c r="O480" s="100"/>
    </row>
    <row r="481" spans="2:15" x14ac:dyDescent="0.3">
      <c r="B481" s="104">
        <v>475</v>
      </c>
      <c r="C481" s="104"/>
      <c r="D481" s="105"/>
      <c r="E481" s="105"/>
      <c r="F481" s="105"/>
      <c r="G481" s="194"/>
      <c r="H481" s="195"/>
      <c r="I481" s="195"/>
      <c r="J481" s="97"/>
      <c r="K481" s="98"/>
      <c r="L481" s="98"/>
      <c r="M481" s="98"/>
      <c r="N481" s="98"/>
      <c r="O481" s="100"/>
    </row>
    <row r="482" spans="2:15" x14ac:dyDescent="0.3">
      <c r="B482" s="104">
        <v>476</v>
      </c>
      <c r="C482" s="104"/>
      <c r="D482" s="105"/>
      <c r="E482" s="105"/>
      <c r="F482" s="105"/>
      <c r="G482" s="194"/>
      <c r="H482" s="195"/>
      <c r="I482" s="195"/>
      <c r="J482" s="97"/>
      <c r="K482" s="98"/>
      <c r="L482" s="98"/>
      <c r="M482" s="98"/>
      <c r="N482" s="98"/>
      <c r="O482" s="100"/>
    </row>
    <row r="483" spans="2:15" x14ac:dyDescent="0.3">
      <c r="B483" s="104">
        <v>477</v>
      </c>
      <c r="C483" s="104"/>
      <c r="D483" s="105"/>
      <c r="E483" s="105"/>
      <c r="F483" s="105"/>
      <c r="G483" s="194"/>
      <c r="H483" s="195"/>
      <c r="I483" s="195"/>
      <c r="J483" s="97"/>
      <c r="K483" s="98"/>
      <c r="L483" s="98"/>
      <c r="M483" s="98"/>
      <c r="N483" s="98"/>
      <c r="O483" s="100"/>
    </row>
    <row r="484" spans="2:15" x14ac:dyDescent="0.3">
      <c r="B484" s="104">
        <v>478</v>
      </c>
      <c r="C484" s="104"/>
      <c r="D484" s="105"/>
      <c r="E484" s="105"/>
      <c r="F484" s="105"/>
      <c r="G484" s="194"/>
      <c r="H484" s="195"/>
      <c r="I484" s="195"/>
      <c r="J484" s="97"/>
      <c r="K484" s="98"/>
      <c r="L484" s="98"/>
      <c r="M484" s="98"/>
      <c r="N484" s="98"/>
      <c r="O484" s="100"/>
    </row>
    <row r="485" spans="2:15" x14ac:dyDescent="0.3">
      <c r="B485" s="104">
        <v>479</v>
      </c>
      <c r="C485" s="104"/>
      <c r="D485" s="105"/>
      <c r="E485" s="105"/>
      <c r="F485" s="105"/>
      <c r="G485" s="194"/>
      <c r="H485" s="195"/>
      <c r="I485" s="195"/>
      <c r="J485" s="97"/>
      <c r="K485" s="98"/>
      <c r="L485" s="98"/>
      <c r="M485" s="98"/>
      <c r="N485" s="98"/>
      <c r="O485" s="100"/>
    </row>
    <row r="486" spans="2:15" x14ac:dyDescent="0.3">
      <c r="B486" s="104">
        <v>480</v>
      </c>
      <c r="C486" s="104"/>
      <c r="D486" s="105"/>
      <c r="E486" s="105"/>
      <c r="F486" s="105"/>
      <c r="G486" s="194"/>
      <c r="H486" s="195"/>
      <c r="I486" s="195"/>
      <c r="J486" s="97"/>
      <c r="K486" s="98"/>
      <c r="L486" s="98"/>
      <c r="M486" s="98"/>
      <c r="N486" s="98"/>
      <c r="O486" s="100"/>
    </row>
    <row r="487" spans="2:15" x14ac:dyDescent="0.3">
      <c r="B487" s="104">
        <v>481</v>
      </c>
      <c r="C487" s="104"/>
      <c r="D487" s="105"/>
      <c r="E487" s="105"/>
      <c r="F487" s="105"/>
      <c r="G487" s="194"/>
      <c r="H487" s="195"/>
      <c r="I487" s="195"/>
      <c r="J487" s="97"/>
      <c r="K487" s="98"/>
      <c r="L487" s="98"/>
      <c r="M487" s="98"/>
      <c r="N487" s="98"/>
      <c r="O487" s="100"/>
    </row>
    <row r="488" spans="2:15" x14ac:dyDescent="0.3">
      <c r="B488" s="104">
        <v>482</v>
      </c>
      <c r="C488" s="104"/>
      <c r="D488" s="105"/>
      <c r="E488" s="105"/>
      <c r="F488" s="105"/>
      <c r="G488" s="194"/>
      <c r="H488" s="195"/>
      <c r="I488" s="195"/>
      <c r="J488" s="97"/>
      <c r="K488" s="98"/>
      <c r="L488" s="98"/>
      <c r="M488" s="98"/>
      <c r="N488" s="98"/>
      <c r="O488" s="100"/>
    </row>
    <row r="489" spans="2:15" x14ac:dyDescent="0.3">
      <c r="B489" s="104">
        <v>483</v>
      </c>
      <c r="C489" s="104"/>
      <c r="D489" s="105"/>
      <c r="E489" s="105"/>
      <c r="F489" s="105"/>
      <c r="G489" s="194"/>
      <c r="H489" s="195"/>
      <c r="I489" s="195"/>
      <c r="J489" s="97"/>
      <c r="K489" s="98"/>
      <c r="L489" s="98"/>
      <c r="M489" s="98"/>
      <c r="N489" s="98"/>
      <c r="O489" s="100"/>
    </row>
    <row r="490" spans="2:15" x14ac:dyDescent="0.3">
      <c r="B490" s="104">
        <v>484</v>
      </c>
      <c r="C490" s="104"/>
      <c r="D490" s="105"/>
      <c r="E490" s="105"/>
      <c r="F490" s="105"/>
      <c r="G490" s="194"/>
      <c r="H490" s="195"/>
      <c r="I490" s="195"/>
      <c r="J490" s="97"/>
      <c r="K490" s="98"/>
      <c r="L490" s="98"/>
      <c r="M490" s="98"/>
      <c r="N490" s="98"/>
      <c r="O490" s="100"/>
    </row>
    <row r="491" spans="2:15" x14ac:dyDescent="0.3">
      <c r="B491" s="104">
        <v>485</v>
      </c>
      <c r="C491" s="104"/>
      <c r="D491" s="105"/>
      <c r="E491" s="105"/>
      <c r="F491" s="105"/>
      <c r="G491" s="194"/>
      <c r="H491" s="195"/>
      <c r="I491" s="195"/>
      <c r="J491" s="97"/>
      <c r="K491" s="98"/>
      <c r="L491" s="98"/>
      <c r="M491" s="98"/>
      <c r="N491" s="98"/>
      <c r="O491" s="100"/>
    </row>
    <row r="492" spans="2:15" x14ac:dyDescent="0.3">
      <c r="B492" s="104">
        <v>486</v>
      </c>
      <c r="C492" s="104"/>
      <c r="D492" s="105"/>
      <c r="E492" s="105"/>
      <c r="F492" s="105"/>
      <c r="G492" s="194"/>
      <c r="H492" s="195"/>
      <c r="I492" s="195"/>
      <c r="J492" s="97"/>
      <c r="K492" s="98"/>
      <c r="L492" s="98"/>
      <c r="M492" s="98"/>
      <c r="N492" s="98"/>
      <c r="O492" s="100"/>
    </row>
    <row r="493" spans="2:15" x14ac:dyDescent="0.3">
      <c r="B493" s="104">
        <v>487</v>
      </c>
      <c r="C493" s="104"/>
      <c r="D493" s="105"/>
      <c r="E493" s="105"/>
      <c r="F493" s="105"/>
      <c r="G493" s="194"/>
      <c r="H493" s="195"/>
      <c r="I493" s="195"/>
      <c r="J493" s="97"/>
      <c r="K493" s="98"/>
      <c r="L493" s="98"/>
      <c r="M493" s="98"/>
      <c r="N493" s="98"/>
      <c r="O493" s="100"/>
    </row>
    <row r="494" spans="2:15" x14ac:dyDescent="0.3">
      <c r="B494" s="104">
        <v>488</v>
      </c>
      <c r="C494" s="104"/>
      <c r="D494" s="105"/>
      <c r="E494" s="105"/>
      <c r="F494" s="105"/>
      <c r="G494" s="194"/>
      <c r="H494" s="195"/>
      <c r="I494" s="195"/>
      <c r="J494" s="97"/>
      <c r="K494" s="98"/>
      <c r="L494" s="98"/>
      <c r="M494" s="98"/>
      <c r="N494" s="98"/>
      <c r="O494" s="100"/>
    </row>
    <row r="495" spans="2:15" x14ac:dyDescent="0.3">
      <c r="B495" s="104">
        <v>489</v>
      </c>
      <c r="C495" s="104"/>
      <c r="D495" s="105"/>
      <c r="E495" s="105"/>
      <c r="F495" s="105"/>
      <c r="G495" s="194"/>
      <c r="H495" s="195"/>
      <c r="I495" s="195"/>
      <c r="J495" s="97"/>
      <c r="K495" s="98"/>
      <c r="L495" s="98"/>
      <c r="M495" s="98"/>
      <c r="N495" s="98"/>
      <c r="O495" s="100"/>
    </row>
    <row r="496" spans="2:15" x14ac:dyDescent="0.3">
      <c r="B496" s="104">
        <v>490</v>
      </c>
      <c r="C496" s="104"/>
      <c r="D496" s="105"/>
      <c r="E496" s="105"/>
      <c r="F496" s="105"/>
      <c r="G496" s="194"/>
      <c r="H496" s="195"/>
      <c r="I496" s="195"/>
      <c r="J496" s="97"/>
      <c r="K496" s="98"/>
      <c r="L496" s="98"/>
      <c r="M496" s="98"/>
      <c r="N496" s="98"/>
      <c r="O496" s="100"/>
    </row>
    <row r="497" spans="2:15" x14ac:dyDescent="0.3">
      <c r="B497" s="104">
        <v>491</v>
      </c>
      <c r="C497" s="104"/>
      <c r="D497" s="105"/>
      <c r="E497" s="105"/>
      <c r="F497" s="105"/>
      <c r="G497" s="194"/>
      <c r="H497" s="195"/>
      <c r="I497" s="195"/>
      <c r="J497" s="97"/>
      <c r="K497" s="98"/>
      <c r="L497" s="98"/>
      <c r="M497" s="98"/>
      <c r="N497" s="98"/>
      <c r="O497" s="100"/>
    </row>
    <row r="498" spans="2:15" x14ac:dyDescent="0.3">
      <c r="B498" s="104">
        <v>492</v>
      </c>
      <c r="C498" s="104"/>
      <c r="D498" s="105"/>
      <c r="E498" s="105"/>
      <c r="F498" s="105"/>
      <c r="G498" s="194"/>
      <c r="H498" s="195"/>
      <c r="I498" s="195"/>
      <c r="J498" s="97"/>
      <c r="K498" s="98"/>
      <c r="L498" s="98"/>
      <c r="M498" s="98"/>
      <c r="N498" s="98"/>
      <c r="O498" s="100"/>
    </row>
    <row r="499" spans="2:15" x14ac:dyDescent="0.3">
      <c r="B499" s="104">
        <v>493</v>
      </c>
      <c r="C499" s="104"/>
      <c r="D499" s="105"/>
      <c r="E499" s="105"/>
      <c r="F499" s="105"/>
      <c r="G499" s="194"/>
      <c r="H499" s="195"/>
      <c r="I499" s="195"/>
      <c r="J499" s="97"/>
      <c r="K499" s="98"/>
      <c r="L499" s="98"/>
      <c r="M499" s="98"/>
      <c r="N499" s="98"/>
      <c r="O499" s="100"/>
    </row>
    <row r="500" spans="2:15" x14ac:dyDescent="0.3">
      <c r="B500" s="104">
        <v>494</v>
      </c>
      <c r="C500" s="104"/>
      <c r="D500" s="105"/>
      <c r="E500" s="105"/>
      <c r="F500" s="105"/>
      <c r="G500" s="194"/>
      <c r="H500" s="195"/>
      <c r="I500" s="195"/>
      <c r="J500" s="97"/>
      <c r="K500" s="98"/>
      <c r="L500" s="98"/>
      <c r="M500" s="98"/>
      <c r="N500" s="98"/>
      <c r="O500" s="100"/>
    </row>
    <row r="501" spans="2:15" x14ac:dyDescent="0.3">
      <c r="B501" s="104">
        <v>495</v>
      </c>
      <c r="C501" s="104"/>
      <c r="D501" s="105"/>
      <c r="E501" s="105"/>
      <c r="F501" s="105"/>
      <c r="G501" s="194"/>
      <c r="H501" s="195"/>
      <c r="I501" s="195"/>
      <c r="J501" s="97"/>
      <c r="K501" s="98"/>
      <c r="L501" s="98"/>
      <c r="M501" s="98"/>
      <c r="N501" s="98"/>
      <c r="O501" s="100"/>
    </row>
    <row r="502" spans="2:15" x14ac:dyDescent="0.3">
      <c r="B502" s="104">
        <v>496</v>
      </c>
      <c r="C502" s="104"/>
      <c r="D502" s="105"/>
      <c r="E502" s="105"/>
      <c r="F502" s="105"/>
      <c r="G502" s="194"/>
      <c r="H502" s="195"/>
      <c r="I502" s="195"/>
      <c r="J502" s="97"/>
      <c r="K502" s="98"/>
      <c r="L502" s="98"/>
      <c r="M502" s="98"/>
      <c r="N502" s="98"/>
      <c r="O502" s="100"/>
    </row>
    <row r="503" spans="2:15" x14ac:dyDescent="0.3">
      <c r="B503" s="104">
        <v>497</v>
      </c>
      <c r="C503" s="104"/>
      <c r="D503" s="105"/>
      <c r="E503" s="105"/>
      <c r="F503" s="105"/>
      <c r="G503" s="194"/>
      <c r="H503" s="195"/>
      <c r="I503" s="195"/>
      <c r="J503" s="97"/>
      <c r="K503" s="98"/>
      <c r="L503" s="98"/>
      <c r="M503" s="98"/>
      <c r="N503" s="98"/>
      <c r="O503" s="100"/>
    </row>
    <row r="504" spans="2:15" x14ac:dyDescent="0.3">
      <c r="B504" s="104">
        <v>498</v>
      </c>
      <c r="C504" s="104"/>
      <c r="D504" s="105"/>
      <c r="E504" s="105"/>
      <c r="F504" s="105"/>
      <c r="G504" s="194"/>
      <c r="H504" s="195"/>
      <c r="I504" s="195"/>
      <c r="J504" s="97"/>
      <c r="K504" s="98"/>
      <c r="L504" s="98"/>
      <c r="M504" s="98"/>
      <c r="N504" s="98"/>
      <c r="O504" s="100"/>
    </row>
    <row r="505" spans="2:15" x14ac:dyDescent="0.3">
      <c r="B505" s="104">
        <v>499</v>
      </c>
      <c r="C505" s="104"/>
      <c r="D505" s="105"/>
      <c r="E505" s="105"/>
      <c r="F505" s="105"/>
      <c r="G505" s="194"/>
      <c r="H505" s="195"/>
      <c r="I505" s="195"/>
      <c r="J505" s="97"/>
      <c r="K505" s="98"/>
      <c r="L505" s="98"/>
      <c r="M505" s="98"/>
      <c r="N505" s="98"/>
      <c r="O505" s="100"/>
    </row>
    <row r="506" spans="2:15" x14ac:dyDescent="0.3">
      <c r="B506" s="104">
        <v>500</v>
      </c>
      <c r="C506" s="104"/>
      <c r="D506" s="105"/>
      <c r="E506" s="105"/>
      <c r="F506" s="105"/>
      <c r="G506" s="194"/>
      <c r="H506" s="195"/>
      <c r="I506" s="195"/>
      <c r="J506" s="97"/>
      <c r="K506" s="98"/>
      <c r="L506" s="98"/>
      <c r="M506" s="98"/>
      <c r="N506" s="98"/>
      <c r="O506" s="100"/>
    </row>
    <row r="507" spans="2:15" x14ac:dyDescent="0.3">
      <c r="B507" s="104">
        <v>501</v>
      </c>
      <c r="C507" s="104"/>
      <c r="D507" s="105"/>
      <c r="E507" s="105"/>
      <c r="F507" s="105"/>
      <c r="G507" s="194"/>
      <c r="H507" s="195"/>
      <c r="I507" s="195"/>
      <c r="J507" s="97"/>
      <c r="K507" s="98"/>
      <c r="L507" s="98"/>
      <c r="M507" s="98"/>
      <c r="N507" s="98"/>
      <c r="O507" s="100"/>
    </row>
    <row r="508" spans="2:15" x14ac:dyDescent="0.3">
      <c r="B508" s="104">
        <v>502</v>
      </c>
      <c r="C508" s="104"/>
      <c r="D508" s="105"/>
      <c r="E508" s="105"/>
      <c r="F508" s="105"/>
      <c r="G508" s="194"/>
      <c r="H508" s="195"/>
      <c r="I508" s="195"/>
      <c r="J508" s="97"/>
      <c r="K508" s="98"/>
      <c r="L508" s="98"/>
      <c r="M508" s="98"/>
      <c r="N508" s="98"/>
      <c r="O508" s="100"/>
    </row>
    <row r="509" spans="2:15" x14ac:dyDescent="0.3">
      <c r="B509" s="104">
        <v>503</v>
      </c>
      <c r="C509" s="104"/>
      <c r="D509" s="105"/>
      <c r="E509" s="105"/>
      <c r="F509" s="105"/>
      <c r="G509" s="194"/>
      <c r="H509" s="195"/>
      <c r="I509" s="195"/>
      <c r="J509" s="97"/>
      <c r="K509" s="98"/>
      <c r="L509" s="98"/>
      <c r="M509" s="98"/>
      <c r="N509" s="98"/>
      <c r="O509" s="100"/>
    </row>
    <row r="510" spans="2:15" x14ac:dyDescent="0.3">
      <c r="B510" s="104">
        <v>504</v>
      </c>
      <c r="C510" s="104"/>
      <c r="D510" s="105"/>
      <c r="E510" s="105"/>
      <c r="F510" s="105"/>
      <c r="G510" s="194"/>
      <c r="H510" s="195"/>
      <c r="I510" s="195"/>
      <c r="J510" s="97"/>
      <c r="K510" s="98"/>
      <c r="L510" s="98"/>
      <c r="M510" s="98"/>
      <c r="N510" s="98"/>
      <c r="O510" s="100"/>
    </row>
    <row r="511" spans="2:15" x14ac:dyDescent="0.3">
      <c r="B511" s="104">
        <v>505</v>
      </c>
      <c r="C511" s="104"/>
      <c r="D511" s="105"/>
      <c r="E511" s="105"/>
      <c r="F511" s="105"/>
      <c r="G511" s="194"/>
      <c r="H511" s="195"/>
      <c r="I511" s="195"/>
      <c r="J511" s="97"/>
      <c r="K511" s="98"/>
      <c r="L511" s="98"/>
      <c r="M511" s="98"/>
      <c r="N511" s="98"/>
      <c r="O511" s="100"/>
    </row>
    <row r="512" spans="2:15" x14ac:dyDescent="0.3">
      <c r="B512" s="104">
        <v>506</v>
      </c>
      <c r="C512" s="104"/>
      <c r="D512" s="105"/>
      <c r="E512" s="105"/>
      <c r="F512" s="105"/>
      <c r="G512" s="194"/>
      <c r="H512" s="195"/>
      <c r="I512" s="195"/>
      <c r="J512" s="97"/>
      <c r="K512" s="98"/>
      <c r="L512" s="98"/>
      <c r="M512" s="98"/>
      <c r="N512" s="98"/>
      <c r="O512" s="100"/>
    </row>
    <row r="513" spans="2:15" x14ac:dyDescent="0.3">
      <c r="B513" s="104">
        <v>507</v>
      </c>
      <c r="C513" s="104"/>
      <c r="D513" s="105"/>
      <c r="E513" s="105"/>
      <c r="F513" s="105"/>
      <c r="G513" s="194"/>
      <c r="H513" s="195"/>
      <c r="I513" s="195"/>
      <c r="J513" s="97"/>
      <c r="K513" s="98"/>
      <c r="L513" s="98"/>
      <c r="M513" s="98"/>
      <c r="N513" s="98"/>
      <c r="O513" s="100"/>
    </row>
    <row r="514" spans="2:15" x14ac:dyDescent="0.3">
      <c r="B514" s="104">
        <v>508</v>
      </c>
      <c r="C514" s="104"/>
      <c r="D514" s="105"/>
      <c r="E514" s="105"/>
      <c r="F514" s="105"/>
      <c r="G514" s="194"/>
      <c r="H514" s="195"/>
      <c r="I514" s="195"/>
      <c r="J514" s="97"/>
      <c r="K514" s="98"/>
      <c r="L514" s="98"/>
      <c r="M514" s="98"/>
      <c r="N514" s="98"/>
      <c r="O514" s="100"/>
    </row>
    <row r="515" spans="2:15" x14ac:dyDescent="0.3">
      <c r="B515" s="104">
        <v>509</v>
      </c>
      <c r="C515" s="104"/>
      <c r="D515" s="105"/>
      <c r="E515" s="105"/>
      <c r="F515" s="105"/>
      <c r="G515" s="194"/>
      <c r="H515" s="195"/>
      <c r="I515" s="195"/>
      <c r="J515" s="97"/>
      <c r="K515" s="98"/>
      <c r="L515" s="98"/>
      <c r="M515" s="98"/>
      <c r="N515" s="98"/>
      <c r="O515" s="100"/>
    </row>
    <row r="516" spans="2:15" x14ac:dyDescent="0.3">
      <c r="B516" s="104">
        <v>510</v>
      </c>
      <c r="C516" s="104"/>
      <c r="D516" s="105"/>
      <c r="E516" s="105"/>
      <c r="F516" s="105"/>
      <c r="G516" s="194"/>
      <c r="H516" s="195"/>
      <c r="I516" s="195"/>
      <c r="J516" s="97"/>
      <c r="K516" s="98"/>
      <c r="L516" s="98"/>
      <c r="M516" s="98"/>
      <c r="N516" s="98"/>
      <c r="O516" s="100"/>
    </row>
    <row r="517" spans="2:15" x14ac:dyDescent="0.3">
      <c r="B517" s="104">
        <v>511</v>
      </c>
      <c r="C517" s="104"/>
      <c r="D517" s="105"/>
      <c r="E517" s="105"/>
      <c r="F517" s="105"/>
      <c r="G517" s="194"/>
      <c r="H517" s="195"/>
      <c r="I517" s="195"/>
      <c r="J517" s="97"/>
      <c r="K517" s="98"/>
      <c r="L517" s="98"/>
      <c r="M517" s="98"/>
      <c r="N517" s="98"/>
      <c r="O517" s="100"/>
    </row>
    <row r="518" spans="2:15" x14ac:dyDescent="0.3">
      <c r="B518" s="104">
        <v>512</v>
      </c>
      <c r="C518" s="104"/>
      <c r="D518" s="105"/>
      <c r="E518" s="105"/>
      <c r="F518" s="105"/>
      <c r="G518" s="194"/>
      <c r="H518" s="195"/>
      <c r="I518" s="195"/>
      <c r="J518" s="97"/>
      <c r="K518" s="98"/>
      <c r="L518" s="98"/>
      <c r="M518" s="98"/>
      <c r="N518" s="98"/>
      <c r="O518" s="100"/>
    </row>
    <row r="519" spans="2:15" x14ac:dyDescent="0.3">
      <c r="B519" s="104">
        <v>513</v>
      </c>
      <c r="C519" s="104"/>
      <c r="D519" s="105"/>
      <c r="E519" s="105"/>
      <c r="F519" s="105"/>
      <c r="G519" s="194"/>
      <c r="H519" s="195"/>
      <c r="I519" s="195"/>
      <c r="J519" s="97"/>
      <c r="K519" s="98"/>
      <c r="L519" s="98"/>
      <c r="M519" s="98"/>
      <c r="N519" s="98"/>
      <c r="O519" s="100"/>
    </row>
    <row r="520" spans="2:15" x14ac:dyDescent="0.3">
      <c r="B520" s="104">
        <v>514</v>
      </c>
      <c r="C520" s="104"/>
      <c r="D520" s="105"/>
      <c r="E520" s="105"/>
      <c r="F520" s="105"/>
      <c r="G520" s="194"/>
      <c r="H520" s="195"/>
      <c r="I520" s="195"/>
      <c r="J520" s="97"/>
      <c r="K520" s="98"/>
      <c r="L520" s="98"/>
      <c r="M520" s="98"/>
      <c r="N520" s="98"/>
      <c r="O520" s="100"/>
    </row>
    <row r="521" spans="2:15" x14ac:dyDescent="0.3">
      <c r="B521" s="104">
        <v>515</v>
      </c>
      <c r="C521" s="104"/>
      <c r="D521" s="105"/>
      <c r="E521" s="105"/>
      <c r="F521" s="105"/>
      <c r="G521" s="194"/>
      <c r="H521" s="195"/>
      <c r="I521" s="195"/>
      <c r="J521" s="97"/>
      <c r="K521" s="98"/>
      <c r="L521" s="98"/>
      <c r="M521" s="98"/>
      <c r="N521" s="98"/>
      <c r="O521" s="100"/>
    </row>
    <row r="522" spans="2:15" x14ac:dyDescent="0.3">
      <c r="B522" s="104">
        <v>516</v>
      </c>
      <c r="C522" s="104"/>
      <c r="D522" s="105"/>
      <c r="E522" s="105"/>
      <c r="F522" s="105"/>
      <c r="G522" s="194"/>
      <c r="H522" s="195"/>
      <c r="I522" s="195"/>
      <c r="J522" s="97"/>
      <c r="K522" s="98"/>
      <c r="L522" s="98"/>
      <c r="M522" s="98"/>
      <c r="N522" s="98"/>
      <c r="O522" s="100"/>
    </row>
    <row r="523" spans="2:15" x14ac:dyDescent="0.3">
      <c r="B523" s="104">
        <v>517</v>
      </c>
      <c r="C523" s="104"/>
      <c r="D523" s="105"/>
      <c r="E523" s="105"/>
      <c r="F523" s="105"/>
      <c r="G523" s="194"/>
      <c r="H523" s="195"/>
      <c r="I523" s="195"/>
      <c r="J523" s="97"/>
      <c r="K523" s="98"/>
      <c r="L523" s="98"/>
      <c r="M523" s="98"/>
      <c r="N523" s="98"/>
      <c r="O523" s="100"/>
    </row>
    <row r="524" spans="2:15" x14ac:dyDescent="0.3">
      <c r="B524" s="104">
        <v>518</v>
      </c>
      <c r="C524" s="104"/>
      <c r="D524" s="105"/>
      <c r="E524" s="105"/>
      <c r="F524" s="105"/>
      <c r="G524" s="194"/>
      <c r="H524" s="195"/>
      <c r="I524" s="195"/>
      <c r="J524" s="97"/>
      <c r="K524" s="98"/>
      <c r="L524" s="98"/>
      <c r="M524" s="98"/>
      <c r="N524" s="98"/>
      <c r="O524" s="100"/>
    </row>
    <row r="525" spans="2:15" x14ac:dyDescent="0.3">
      <c r="B525" s="104">
        <v>519</v>
      </c>
      <c r="C525" s="104"/>
      <c r="D525" s="105"/>
      <c r="E525" s="105"/>
      <c r="F525" s="105"/>
      <c r="G525" s="194"/>
      <c r="H525" s="195"/>
      <c r="I525" s="195"/>
      <c r="J525" s="97"/>
      <c r="K525" s="98"/>
      <c r="L525" s="98"/>
      <c r="M525" s="98"/>
      <c r="N525" s="98"/>
      <c r="O525" s="100"/>
    </row>
    <row r="526" spans="2:15" x14ac:dyDescent="0.3">
      <c r="B526" s="104">
        <v>520</v>
      </c>
      <c r="C526" s="104"/>
      <c r="D526" s="105"/>
      <c r="E526" s="105"/>
      <c r="F526" s="105"/>
      <c r="G526" s="194"/>
      <c r="H526" s="195"/>
      <c r="I526" s="195"/>
      <c r="J526" s="97"/>
      <c r="K526" s="98"/>
      <c r="L526" s="98"/>
      <c r="M526" s="98"/>
      <c r="N526" s="98"/>
      <c r="O526" s="100"/>
    </row>
    <row r="527" spans="2:15" x14ac:dyDescent="0.3">
      <c r="B527" s="104">
        <v>521</v>
      </c>
      <c r="C527" s="104"/>
      <c r="D527" s="105"/>
      <c r="E527" s="105"/>
      <c r="F527" s="105"/>
      <c r="G527" s="194"/>
      <c r="H527" s="195"/>
      <c r="I527" s="195"/>
      <c r="J527" s="97"/>
      <c r="K527" s="98"/>
      <c r="L527" s="98"/>
      <c r="M527" s="98"/>
      <c r="N527" s="98"/>
      <c r="O527" s="100"/>
    </row>
    <row r="528" spans="2:15" x14ac:dyDescent="0.3">
      <c r="B528" s="104">
        <v>522</v>
      </c>
      <c r="C528" s="104"/>
      <c r="D528" s="105"/>
      <c r="E528" s="105"/>
      <c r="F528" s="105"/>
      <c r="G528" s="194"/>
      <c r="H528" s="195"/>
      <c r="I528" s="195"/>
      <c r="J528" s="97"/>
      <c r="K528" s="98"/>
      <c r="L528" s="98"/>
      <c r="M528" s="98"/>
      <c r="N528" s="98"/>
      <c r="O528" s="100"/>
    </row>
    <row r="529" spans="2:15" x14ac:dyDescent="0.3">
      <c r="B529" s="104">
        <v>523</v>
      </c>
      <c r="C529" s="104"/>
      <c r="D529" s="105"/>
      <c r="E529" s="105"/>
      <c r="F529" s="105"/>
      <c r="G529" s="194"/>
      <c r="H529" s="195"/>
      <c r="I529" s="195"/>
      <c r="J529" s="97"/>
      <c r="K529" s="98"/>
      <c r="L529" s="98"/>
      <c r="M529" s="98"/>
      <c r="N529" s="98"/>
      <c r="O529" s="100"/>
    </row>
    <row r="530" spans="2:15" x14ac:dyDescent="0.3">
      <c r="B530" s="104">
        <v>524</v>
      </c>
      <c r="C530" s="104"/>
      <c r="D530" s="105"/>
      <c r="E530" s="105"/>
      <c r="F530" s="105"/>
      <c r="G530" s="194"/>
      <c r="H530" s="195"/>
      <c r="I530" s="195"/>
      <c r="J530" s="97"/>
      <c r="K530" s="98"/>
      <c r="L530" s="98"/>
      <c r="M530" s="98"/>
      <c r="N530" s="98"/>
      <c r="O530" s="100"/>
    </row>
    <row r="531" spans="2:15" x14ac:dyDescent="0.3">
      <c r="B531" s="104">
        <v>525</v>
      </c>
      <c r="C531" s="104"/>
      <c r="D531" s="105"/>
      <c r="E531" s="105"/>
      <c r="F531" s="105"/>
      <c r="G531" s="194"/>
      <c r="H531" s="195"/>
      <c r="I531" s="195"/>
      <c r="J531" s="97"/>
      <c r="K531" s="98"/>
      <c r="L531" s="98"/>
      <c r="M531" s="98"/>
      <c r="N531" s="98"/>
      <c r="O531" s="100"/>
    </row>
    <row r="532" spans="2:15" x14ac:dyDescent="0.3">
      <c r="B532" s="104">
        <v>526</v>
      </c>
      <c r="C532" s="104"/>
      <c r="D532" s="105"/>
      <c r="E532" s="105"/>
      <c r="F532" s="105"/>
      <c r="G532" s="194"/>
      <c r="H532" s="195"/>
      <c r="I532" s="195"/>
      <c r="J532" s="97"/>
      <c r="K532" s="98"/>
      <c r="L532" s="98"/>
      <c r="M532" s="98"/>
      <c r="N532" s="98"/>
      <c r="O532" s="100"/>
    </row>
    <row r="533" spans="2:15" x14ac:dyDescent="0.3">
      <c r="B533" s="104">
        <v>527</v>
      </c>
      <c r="C533" s="104"/>
      <c r="D533" s="105"/>
      <c r="E533" s="105"/>
      <c r="F533" s="105"/>
      <c r="G533" s="194"/>
      <c r="H533" s="195"/>
      <c r="I533" s="195"/>
      <c r="J533" s="97"/>
      <c r="K533" s="98"/>
      <c r="L533" s="98"/>
      <c r="M533" s="98"/>
      <c r="N533" s="98"/>
      <c r="O533" s="100"/>
    </row>
    <row r="534" spans="2:15" x14ac:dyDescent="0.3">
      <c r="B534" s="104">
        <v>528</v>
      </c>
      <c r="C534" s="104"/>
      <c r="D534" s="105"/>
      <c r="E534" s="105"/>
      <c r="F534" s="105"/>
      <c r="G534" s="194"/>
      <c r="H534" s="195"/>
      <c r="I534" s="195"/>
      <c r="J534" s="97"/>
      <c r="K534" s="98"/>
      <c r="L534" s="98"/>
      <c r="M534" s="98"/>
      <c r="N534" s="98"/>
      <c r="O534" s="100"/>
    </row>
    <row r="535" spans="2:15" x14ac:dyDescent="0.3">
      <c r="B535" s="104">
        <v>529</v>
      </c>
      <c r="C535" s="104"/>
      <c r="D535" s="105"/>
      <c r="E535" s="105"/>
      <c r="F535" s="105"/>
      <c r="G535" s="194"/>
      <c r="H535" s="195"/>
      <c r="I535" s="195"/>
      <c r="J535" s="97"/>
      <c r="K535" s="98"/>
      <c r="L535" s="98"/>
      <c r="M535" s="98"/>
      <c r="N535" s="98"/>
      <c r="O535" s="100"/>
    </row>
    <row r="536" spans="2:15" x14ac:dyDescent="0.3">
      <c r="B536" s="104">
        <v>530</v>
      </c>
      <c r="C536" s="104"/>
      <c r="D536" s="105"/>
      <c r="E536" s="105"/>
      <c r="F536" s="105"/>
      <c r="G536" s="194"/>
      <c r="H536" s="195"/>
      <c r="I536" s="195"/>
      <c r="J536" s="97"/>
      <c r="K536" s="98"/>
      <c r="L536" s="98"/>
      <c r="M536" s="98"/>
      <c r="N536" s="98"/>
      <c r="O536" s="100"/>
    </row>
    <row r="537" spans="2:15" x14ac:dyDescent="0.3">
      <c r="B537" s="104">
        <v>531</v>
      </c>
      <c r="C537" s="104"/>
      <c r="D537" s="105"/>
      <c r="E537" s="105"/>
      <c r="F537" s="105"/>
      <c r="G537" s="194"/>
      <c r="H537" s="195"/>
      <c r="I537" s="195"/>
      <c r="J537" s="97"/>
      <c r="K537" s="98"/>
      <c r="L537" s="98"/>
      <c r="M537" s="98"/>
      <c r="N537" s="98"/>
      <c r="O537" s="100"/>
    </row>
    <row r="538" spans="2:15" x14ac:dyDescent="0.3">
      <c r="B538" s="104">
        <v>532</v>
      </c>
      <c r="C538" s="104"/>
      <c r="D538" s="105"/>
      <c r="E538" s="105"/>
      <c r="F538" s="105"/>
      <c r="G538" s="194"/>
      <c r="H538" s="195"/>
      <c r="I538" s="195"/>
      <c r="J538" s="97"/>
      <c r="K538" s="98"/>
      <c r="L538" s="98"/>
      <c r="M538" s="98"/>
      <c r="N538" s="98"/>
      <c r="O538" s="100"/>
    </row>
    <row r="539" spans="2:15" x14ac:dyDescent="0.3">
      <c r="B539" s="104">
        <v>533</v>
      </c>
      <c r="C539" s="104"/>
      <c r="D539" s="105"/>
      <c r="E539" s="105"/>
      <c r="F539" s="105"/>
      <c r="G539" s="194"/>
      <c r="H539" s="195"/>
      <c r="I539" s="195"/>
      <c r="J539" s="97"/>
      <c r="K539" s="98"/>
      <c r="L539" s="98"/>
      <c r="M539" s="98"/>
      <c r="N539" s="98"/>
      <c r="O539" s="100"/>
    </row>
    <row r="540" spans="2:15" x14ac:dyDescent="0.3">
      <c r="B540" s="104">
        <v>534</v>
      </c>
      <c r="C540" s="104"/>
      <c r="D540" s="105"/>
      <c r="E540" s="105"/>
      <c r="F540" s="105"/>
      <c r="G540" s="194"/>
      <c r="H540" s="195"/>
      <c r="I540" s="195"/>
      <c r="J540" s="97"/>
      <c r="K540" s="98"/>
      <c r="L540" s="98"/>
      <c r="M540" s="98"/>
      <c r="N540" s="98"/>
      <c r="O540" s="100"/>
    </row>
    <row r="541" spans="2:15" x14ac:dyDescent="0.3">
      <c r="B541" s="104">
        <v>535</v>
      </c>
      <c r="C541" s="104"/>
      <c r="D541" s="105"/>
      <c r="E541" s="105"/>
      <c r="F541" s="105"/>
      <c r="G541" s="194"/>
      <c r="H541" s="195"/>
      <c r="I541" s="195"/>
      <c r="J541" s="97"/>
      <c r="K541" s="98"/>
      <c r="L541" s="98"/>
      <c r="M541" s="98"/>
      <c r="N541" s="98"/>
      <c r="O541" s="100"/>
    </row>
    <row r="542" spans="2:15" x14ac:dyDescent="0.3">
      <c r="B542" s="104">
        <v>536</v>
      </c>
      <c r="C542" s="104"/>
      <c r="D542" s="105"/>
      <c r="E542" s="105"/>
      <c r="F542" s="105"/>
      <c r="G542" s="194"/>
      <c r="H542" s="195"/>
      <c r="I542" s="195"/>
      <c r="J542" s="97"/>
      <c r="K542" s="98"/>
      <c r="L542" s="98"/>
      <c r="M542" s="98"/>
      <c r="N542" s="98"/>
      <c r="O542" s="100"/>
    </row>
    <row r="543" spans="2:15" x14ac:dyDescent="0.3">
      <c r="B543" s="104">
        <v>537</v>
      </c>
      <c r="C543" s="104"/>
      <c r="D543" s="105"/>
      <c r="E543" s="105"/>
      <c r="F543" s="105"/>
      <c r="G543" s="194"/>
      <c r="H543" s="195"/>
      <c r="I543" s="195"/>
      <c r="J543" s="97"/>
      <c r="K543" s="98"/>
      <c r="L543" s="98"/>
      <c r="M543" s="98"/>
      <c r="N543" s="98"/>
      <c r="O543" s="100"/>
    </row>
    <row r="544" spans="2:15" x14ac:dyDescent="0.3">
      <c r="B544" s="104">
        <v>538</v>
      </c>
      <c r="C544" s="104"/>
      <c r="D544" s="105"/>
      <c r="E544" s="105"/>
      <c r="F544" s="105"/>
      <c r="G544" s="194"/>
      <c r="H544" s="195"/>
      <c r="I544" s="195"/>
      <c r="J544" s="97"/>
      <c r="K544" s="98"/>
      <c r="L544" s="98"/>
      <c r="M544" s="98"/>
      <c r="N544" s="98"/>
      <c r="O544" s="100"/>
    </row>
    <row r="545" spans="2:15" x14ac:dyDescent="0.3">
      <c r="B545" s="104">
        <v>539</v>
      </c>
      <c r="C545" s="104"/>
      <c r="D545" s="105"/>
      <c r="E545" s="105"/>
      <c r="F545" s="105"/>
      <c r="G545" s="194"/>
      <c r="H545" s="195"/>
      <c r="I545" s="195"/>
      <c r="J545" s="97"/>
      <c r="K545" s="98"/>
      <c r="L545" s="98"/>
      <c r="M545" s="98"/>
      <c r="N545" s="98"/>
      <c r="O545" s="100"/>
    </row>
    <row r="546" spans="2:15" x14ac:dyDescent="0.3">
      <c r="B546" s="104">
        <v>540</v>
      </c>
      <c r="C546" s="104"/>
      <c r="D546" s="105"/>
      <c r="E546" s="105"/>
      <c r="F546" s="105"/>
      <c r="G546" s="194"/>
      <c r="H546" s="195"/>
      <c r="I546" s="195"/>
      <c r="J546" s="97"/>
      <c r="K546" s="98"/>
      <c r="L546" s="98"/>
      <c r="M546" s="98"/>
      <c r="N546" s="98"/>
      <c r="O546" s="100"/>
    </row>
    <row r="547" spans="2:15" x14ac:dyDescent="0.3">
      <c r="B547" s="104">
        <v>541</v>
      </c>
      <c r="C547" s="104"/>
      <c r="D547" s="105"/>
      <c r="E547" s="105"/>
      <c r="F547" s="105"/>
      <c r="G547" s="194"/>
      <c r="H547" s="195"/>
      <c r="I547" s="195"/>
      <c r="J547" s="97"/>
      <c r="K547" s="98"/>
      <c r="L547" s="98"/>
      <c r="M547" s="98"/>
      <c r="N547" s="98"/>
      <c r="O547" s="100"/>
    </row>
    <row r="548" spans="2:15" x14ac:dyDescent="0.3">
      <c r="B548" s="104">
        <v>542</v>
      </c>
      <c r="C548" s="104"/>
      <c r="D548" s="105"/>
      <c r="E548" s="105"/>
      <c r="F548" s="105"/>
      <c r="G548" s="194"/>
      <c r="H548" s="195"/>
      <c r="I548" s="195"/>
      <c r="J548" s="97"/>
      <c r="K548" s="98"/>
      <c r="L548" s="98"/>
      <c r="M548" s="98"/>
      <c r="N548" s="98"/>
      <c r="O548" s="100"/>
    </row>
    <row r="549" spans="2:15" x14ac:dyDescent="0.3">
      <c r="B549" s="104">
        <v>543</v>
      </c>
      <c r="C549" s="104"/>
      <c r="D549" s="105"/>
      <c r="E549" s="105"/>
      <c r="F549" s="105"/>
      <c r="G549" s="194"/>
      <c r="H549" s="195"/>
      <c r="I549" s="195"/>
      <c r="J549" s="97"/>
      <c r="K549" s="98"/>
      <c r="L549" s="98"/>
      <c r="M549" s="98"/>
      <c r="N549" s="98"/>
      <c r="O549" s="100"/>
    </row>
    <row r="550" spans="2:15" x14ac:dyDescent="0.3">
      <c r="B550" s="104">
        <v>544</v>
      </c>
      <c r="C550" s="104"/>
      <c r="D550" s="105"/>
      <c r="E550" s="105"/>
      <c r="F550" s="105"/>
      <c r="G550" s="194"/>
      <c r="H550" s="195"/>
      <c r="I550" s="195"/>
      <c r="J550" s="97"/>
      <c r="K550" s="98"/>
      <c r="L550" s="98"/>
      <c r="M550" s="98"/>
      <c r="N550" s="98"/>
      <c r="O550" s="100"/>
    </row>
    <row r="551" spans="2:15" x14ac:dyDescent="0.3">
      <c r="B551" s="104">
        <v>545</v>
      </c>
      <c r="C551" s="104"/>
      <c r="D551" s="105"/>
      <c r="E551" s="105"/>
      <c r="F551" s="105"/>
      <c r="G551" s="194"/>
      <c r="H551" s="195"/>
      <c r="I551" s="195"/>
      <c r="J551" s="97"/>
      <c r="K551" s="98"/>
      <c r="L551" s="98"/>
      <c r="M551" s="98"/>
      <c r="N551" s="98"/>
      <c r="O551" s="100"/>
    </row>
    <row r="552" spans="2:15" x14ac:dyDescent="0.3">
      <c r="B552" s="104">
        <v>546</v>
      </c>
      <c r="C552" s="104"/>
      <c r="D552" s="105"/>
      <c r="E552" s="105"/>
      <c r="F552" s="105"/>
      <c r="G552" s="194"/>
      <c r="H552" s="195"/>
      <c r="I552" s="195"/>
      <c r="J552" s="97"/>
      <c r="K552" s="98"/>
      <c r="L552" s="98"/>
      <c r="M552" s="98"/>
      <c r="N552" s="98"/>
      <c r="O552" s="100"/>
    </row>
    <row r="553" spans="2:15" x14ac:dyDescent="0.3">
      <c r="B553" s="104">
        <v>547</v>
      </c>
      <c r="C553" s="104"/>
      <c r="D553" s="105"/>
      <c r="E553" s="105"/>
      <c r="F553" s="105"/>
      <c r="G553" s="194"/>
      <c r="H553" s="195"/>
      <c r="I553" s="195"/>
      <c r="J553" s="97"/>
      <c r="K553" s="98"/>
      <c r="L553" s="98"/>
      <c r="M553" s="98"/>
      <c r="N553" s="98"/>
      <c r="O553" s="100"/>
    </row>
    <row r="554" spans="2:15" x14ac:dyDescent="0.3">
      <c r="B554" s="104">
        <v>548</v>
      </c>
      <c r="C554" s="104"/>
      <c r="D554" s="105"/>
      <c r="E554" s="105"/>
      <c r="F554" s="105"/>
      <c r="G554" s="194"/>
      <c r="H554" s="195"/>
      <c r="I554" s="195"/>
      <c r="J554" s="97"/>
      <c r="K554" s="98"/>
      <c r="L554" s="98"/>
      <c r="M554" s="98"/>
      <c r="N554" s="98"/>
      <c r="O554" s="100"/>
    </row>
    <row r="555" spans="2:15" x14ac:dyDescent="0.3">
      <c r="B555" s="104">
        <v>549</v>
      </c>
      <c r="C555" s="104"/>
      <c r="D555" s="105"/>
      <c r="E555" s="105"/>
      <c r="F555" s="105"/>
      <c r="G555" s="194"/>
      <c r="H555" s="195"/>
      <c r="I555" s="195"/>
      <c r="J555" s="97"/>
      <c r="K555" s="98"/>
      <c r="L555" s="98"/>
      <c r="M555" s="98"/>
      <c r="N555" s="98"/>
      <c r="O555" s="100"/>
    </row>
    <row r="556" spans="2:15" x14ac:dyDescent="0.3">
      <c r="B556" s="104">
        <v>550</v>
      </c>
      <c r="C556" s="104"/>
      <c r="D556" s="105"/>
      <c r="E556" s="105"/>
      <c r="F556" s="105"/>
      <c r="G556" s="194"/>
      <c r="H556" s="195"/>
      <c r="I556" s="195"/>
      <c r="J556" s="97"/>
      <c r="K556" s="98"/>
      <c r="L556" s="98"/>
      <c r="M556" s="98"/>
      <c r="N556" s="98"/>
      <c r="O556" s="100"/>
    </row>
    <row r="557" spans="2:15" x14ac:dyDescent="0.3">
      <c r="B557" s="104">
        <v>551</v>
      </c>
      <c r="C557" s="104"/>
      <c r="D557" s="105"/>
      <c r="E557" s="105"/>
      <c r="F557" s="105"/>
      <c r="G557" s="194"/>
      <c r="H557" s="195"/>
      <c r="I557" s="195"/>
      <c r="J557" s="97"/>
      <c r="K557" s="98"/>
      <c r="L557" s="98"/>
      <c r="M557" s="98"/>
      <c r="N557" s="98"/>
      <c r="O557" s="100"/>
    </row>
    <row r="558" spans="2:15" x14ac:dyDescent="0.3">
      <c r="B558" s="104">
        <v>552</v>
      </c>
      <c r="C558" s="104"/>
      <c r="D558" s="105"/>
      <c r="E558" s="105"/>
      <c r="F558" s="105"/>
      <c r="G558" s="194"/>
      <c r="H558" s="195"/>
      <c r="I558" s="195"/>
      <c r="J558" s="97"/>
      <c r="K558" s="98"/>
      <c r="L558" s="98"/>
      <c r="M558" s="98"/>
      <c r="N558" s="98"/>
      <c r="O558" s="100"/>
    </row>
    <row r="559" spans="2:15" x14ac:dyDescent="0.3">
      <c r="B559" s="104">
        <v>553</v>
      </c>
      <c r="C559" s="104"/>
      <c r="D559" s="105"/>
      <c r="E559" s="105"/>
      <c r="F559" s="105"/>
      <c r="G559" s="194"/>
      <c r="H559" s="195"/>
      <c r="I559" s="195"/>
      <c r="J559" s="97"/>
      <c r="K559" s="98"/>
      <c r="L559" s="98"/>
      <c r="M559" s="98"/>
      <c r="N559" s="98"/>
      <c r="O559" s="100"/>
    </row>
    <row r="560" spans="2:15" x14ac:dyDescent="0.3">
      <c r="B560" s="104">
        <v>554</v>
      </c>
      <c r="C560" s="104"/>
      <c r="D560" s="105"/>
      <c r="E560" s="105"/>
      <c r="F560" s="105"/>
      <c r="G560" s="194"/>
      <c r="H560" s="195"/>
      <c r="I560" s="195"/>
      <c r="J560" s="97"/>
      <c r="K560" s="98"/>
      <c r="L560" s="98"/>
      <c r="M560" s="98"/>
      <c r="N560" s="98"/>
      <c r="O560" s="100"/>
    </row>
    <row r="561" spans="2:15" x14ac:dyDescent="0.3">
      <c r="B561" s="104">
        <v>555</v>
      </c>
      <c r="C561" s="104"/>
      <c r="D561" s="105"/>
      <c r="E561" s="105"/>
      <c r="F561" s="105"/>
      <c r="G561" s="194"/>
      <c r="H561" s="195"/>
      <c r="I561" s="195"/>
      <c r="J561" s="97"/>
      <c r="K561" s="98"/>
      <c r="L561" s="98"/>
      <c r="M561" s="98"/>
      <c r="N561" s="98"/>
      <c r="O561" s="100"/>
    </row>
    <row r="562" spans="2:15" x14ac:dyDescent="0.3">
      <c r="B562" s="104">
        <v>556</v>
      </c>
      <c r="C562" s="104"/>
      <c r="D562" s="105"/>
      <c r="E562" s="105"/>
      <c r="F562" s="105"/>
      <c r="G562" s="194"/>
      <c r="H562" s="195"/>
      <c r="I562" s="195"/>
      <c r="J562" s="97"/>
      <c r="K562" s="98"/>
      <c r="L562" s="98"/>
      <c r="M562" s="98"/>
      <c r="N562" s="98"/>
      <c r="O562" s="100"/>
    </row>
    <row r="563" spans="2:15" x14ac:dyDescent="0.3">
      <c r="B563" s="104">
        <v>557</v>
      </c>
      <c r="C563" s="104"/>
      <c r="D563" s="105"/>
      <c r="E563" s="105"/>
      <c r="F563" s="105"/>
      <c r="G563" s="194"/>
      <c r="H563" s="195"/>
      <c r="I563" s="195"/>
      <c r="J563" s="97"/>
      <c r="K563" s="98"/>
      <c r="L563" s="98"/>
      <c r="M563" s="98"/>
      <c r="N563" s="98"/>
      <c r="O563" s="100"/>
    </row>
    <row r="564" spans="2:15" x14ac:dyDescent="0.3">
      <c r="B564" s="104">
        <v>558</v>
      </c>
      <c r="C564" s="104"/>
      <c r="D564" s="105"/>
      <c r="E564" s="105"/>
      <c r="F564" s="105"/>
      <c r="G564" s="194"/>
      <c r="H564" s="195"/>
      <c r="I564" s="195"/>
      <c r="J564" s="97"/>
      <c r="K564" s="98"/>
      <c r="L564" s="98"/>
      <c r="M564" s="98"/>
      <c r="N564" s="98"/>
      <c r="O564" s="100"/>
    </row>
    <row r="565" spans="2:15" x14ac:dyDescent="0.3">
      <c r="B565" s="104">
        <v>559</v>
      </c>
      <c r="C565" s="104"/>
      <c r="D565" s="105"/>
      <c r="E565" s="105"/>
      <c r="F565" s="105"/>
      <c r="G565" s="194"/>
      <c r="H565" s="195"/>
      <c r="I565" s="195"/>
      <c r="J565" s="97"/>
      <c r="K565" s="98"/>
      <c r="L565" s="98"/>
      <c r="M565" s="98"/>
      <c r="N565" s="98"/>
      <c r="O565" s="100"/>
    </row>
    <row r="566" spans="2:15" x14ac:dyDescent="0.3">
      <c r="B566" s="104">
        <v>560</v>
      </c>
      <c r="C566" s="104"/>
      <c r="D566" s="105"/>
      <c r="E566" s="105"/>
      <c r="F566" s="105"/>
      <c r="G566" s="194"/>
      <c r="H566" s="195"/>
      <c r="I566" s="195"/>
      <c r="J566" s="97"/>
      <c r="K566" s="98"/>
      <c r="L566" s="98"/>
      <c r="M566" s="98"/>
      <c r="N566" s="98"/>
      <c r="O566" s="100"/>
    </row>
    <row r="567" spans="2:15" x14ac:dyDescent="0.3">
      <c r="B567" s="104">
        <v>561</v>
      </c>
      <c r="C567" s="104"/>
      <c r="D567" s="105"/>
      <c r="E567" s="105"/>
      <c r="F567" s="105"/>
      <c r="G567" s="194"/>
      <c r="H567" s="195"/>
      <c r="I567" s="195"/>
      <c r="J567" s="97"/>
      <c r="K567" s="98"/>
      <c r="L567" s="98"/>
      <c r="M567" s="98"/>
      <c r="N567" s="98"/>
      <c r="O567" s="100"/>
    </row>
    <row r="568" spans="2:15" x14ac:dyDescent="0.3">
      <c r="B568" s="104">
        <v>562</v>
      </c>
      <c r="C568" s="104"/>
      <c r="D568" s="105"/>
      <c r="E568" s="105"/>
      <c r="F568" s="105"/>
      <c r="G568" s="194"/>
      <c r="H568" s="195"/>
      <c r="I568" s="195"/>
      <c r="J568" s="97"/>
      <c r="K568" s="98"/>
      <c r="L568" s="98"/>
      <c r="M568" s="98"/>
      <c r="N568" s="98"/>
      <c r="O568" s="100"/>
    </row>
    <row r="569" spans="2:15" x14ac:dyDescent="0.3">
      <c r="B569" s="104">
        <v>563</v>
      </c>
      <c r="C569" s="104"/>
      <c r="D569" s="105"/>
      <c r="E569" s="105"/>
      <c r="F569" s="105"/>
      <c r="G569" s="194"/>
      <c r="H569" s="195"/>
      <c r="I569" s="195"/>
      <c r="J569" s="97"/>
      <c r="K569" s="98"/>
      <c r="L569" s="98"/>
      <c r="M569" s="98"/>
      <c r="N569" s="98"/>
      <c r="O569" s="100"/>
    </row>
    <row r="570" spans="2:15" x14ac:dyDescent="0.3">
      <c r="B570" s="104">
        <v>564</v>
      </c>
      <c r="C570" s="104"/>
      <c r="D570" s="105"/>
      <c r="E570" s="105"/>
      <c r="F570" s="105"/>
      <c r="G570" s="194"/>
      <c r="H570" s="195"/>
      <c r="I570" s="195"/>
      <c r="J570" s="97"/>
      <c r="K570" s="98"/>
      <c r="L570" s="98"/>
      <c r="M570" s="98"/>
      <c r="N570" s="98"/>
      <c r="O570" s="100"/>
    </row>
    <row r="571" spans="2:15" x14ac:dyDescent="0.3">
      <c r="B571" s="104">
        <v>565</v>
      </c>
      <c r="C571" s="104"/>
      <c r="D571" s="105"/>
      <c r="E571" s="105"/>
      <c r="F571" s="105"/>
      <c r="G571" s="194"/>
      <c r="H571" s="195"/>
      <c r="I571" s="195"/>
      <c r="J571" s="97"/>
      <c r="K571" s="98"/>
      <c r="L571" s="98"/>
      <c r="M571" s="98"/>
      <c r="N571" s="98"/>
      <c r="O571" s="100"/>
    </row>
    <row r="572" spans="2:15" x14ac:dyDescent="0.3">
      <c r="B572" s="104">
        <v>566</v>
      </c>
      <c r="C572" s="104"/>
      <c r="D572" s="105"/>
      <c r="E572" s="105"/>
      <c r="F572" s="105"/>
      <c r="G572" s="194"/>
      <c r="H572" s="195"/>
      <c r="I572" s="195"/>
      <c r="J572" s="97"/>
      <c r="K572" s="98"/>
      <c r="L572" s="98"/>
      <c r="M572" s="98"/>
      <c r="N572" s="98"/>
      <c r="O572" s="100"/>
    </row>
    <row r="573" spans="2:15" x14ac:dyDescent="0.3">
      <c r="B573" s="104">
        <v>567</v>
      </c>
      <c r="C573" s="104"/>
      <c r="D573" s="105"/>
      <c r="E573" s="105"/>
      <c r="F573" s="105"/>
      <c r="G573" s="194"/>
      <c r="H573" s="195"/>
      <c r="I573" s="195"/>
      <c r="J573" s="97"/>
      <c r="K573" s="98"/>
      <c r="L573" s="98"/>
      <c r="M573" s="98"/>
      <c r="N573" s="98"/>
      <c r="O573" s="100"/>
    </row>
    <row r="574" spans="2:15" x14ac:dyDescent="0.3">
      <c r="B574" s="104">
        <v>568</v>
      </c>
      <c r="C574" s="104"/>
      <c r="D574" s="105"/>
      <c r="E574" s="105"/>
      <c r="F574" s="105"/>
      <c r="G574" s="194"/>
      <c r="H574" s="195"/>
      <c r="I574" s="195"/>
      <c r="J574" s="97"/>
      <c r="K574" s="98"/>
      <c r="L574" s="98"/>
      <c r="M574" s="98"/>
      <c r="N574" s="98"/>
      <c r="O574" s="100"/>
    </row>
    <row r="575" spans="2:15" x14ac:dyDescent="0.3">
      <c r="B575" s="104">
        <v>569</v>
      </c>
      <c r="C575" s="104"/>
      <c r="D575" s="105"/>
      <c r="E575" s="105"/>
      <c r="F575" s="105"/>
      <c r="G575" s="194"/>
      <c r="H575" s="195"/>
      <c r="I575" s="195"/>
      <c r="J575" s="97"/>
      <c r="K575" s="98"/>
      <c r="L575" s="98"/>
      <c r="M575" s="98"/>
      <c r="N575" s="98"/>
      <c r="O575" s="100"/>
    </row>
    <row r="576" spans="2:15" x14ac:dyDescent="0.3">
      <c r="B576" s="104">
        <v>570</v>
      </c>
      <c r="C576" s="104"/>
      <c r="D576" s="105"/>
      <c r="E576" s="105"/>
      <c r="F576" s="105"/>
      <c r="G576" s="194"/>
      <c r="H576" s="195"/>
      <c r="I576" s="195"/>
      <c r="J576" s="97"/>
      <c r="K576" s="98"/>
      <c r="L576" s="98"/>
      <c r="M576" s="98"/>
      <c r="N576" s="98"/>
      <c r="O576" s="100"/>
    </row>
    <row r="577" spans="2:15" x14ac:dyDescent="0.3">
      <c r="B577" s="104">
        <v>571</v>
      </c>
      <c r="C577" s="104"/>
      <c r="D577" s="105"/>
      <c r="E577" s="105"/>
      <c r="F577" s="105"/>
      <c r="G577" s="194"/>
      <c r="H577" s="195"/>
      <c r="I577" s="195"/>
      <c r="J577" s="97"/>
      <c r="K577" s="98"/>
      <c r="L577" s="98"/>
      <c r="M577" s="98"/>
      <c r="N577" s="98"/>
      <c r="O577" s="100"/>
    </row>
    <row r="578" spans="2:15" x14ac:dyDescent="0.3">
      <c r="B578" s="104">
        <v>572</v>
      </c>
      <c r="C578" s="104"/>
      <c r="D578" s="105"/>
      <c r="E578" s="105"/>
      <c r="F578" s="105"/>
      <c r="G578" s="194"/>
      <c r="H578" s="195"/>
      <c r="I578" s="195"/>
      <c r="J578" s="97"/>
      <c r="K578" s="98"/>
      <c r="L578" s="98"/>
      <c r="M578" s="98"/>
      <c r="N578" s="98"/>
      <c r="O578" s="100"/>
    </row>
    <row r="579" spans="2:15" x14ac:dyDescent="0.3">
      <c r="B579" s="104">
        <v>573</v>
      </c>
      <c r="C579" s="104"/>
      <c r="D579" s="105"/>
      <c r="E579" s="105"/>
      <c r="F579" s="105"/>
      <c r="G579" s="194"/>
      <c r="H579" s="195"/>
      <c r="I579" s="195"/>
      <c r="J579" s="97"/>
      <c r="K579" s="98"/>
      <c r="L579" s="98"/>
      <c r="M579" s="98"/>
      <c r="N579" s="98"/>
      <c r="O579" s="100"/>
    </row>
    <row r="580" spans="2:15" x14ac:dyDescent="0.3">
      <c r="B580" s="104">
        <v>574</v>
      </c>
      <c r="C580" s="104"/>
      <c r="D580" s="105"/>
      <c r="E580" s="105"/>
      <c r="F580" s="105"/>
      <c r="G580" s="194"/>
      <c r="H580" s="195"/>
      <c r="I580" s="195"/>
      <c r="J580" s="97"/>
      <c r="K580" s="98"/>
      <c r="L580" s="98"/>
      <c r="M580" s="98"/>
      <c r="N580" s="98"/>
      <c r="O580" s="100"/>
    </row>
    <row r="581" spans="2:15" x14ac:dyDescent="0.3">
      <c r="B581" s="104">
        <v>575</v>
      </c>
      <c r="C581" s="104"/>
      <c r="D581" s="105"/>
      <c r="E581" s="105"/>
      <c r="F581" s="105"/>
      <c r="G581" s="194"/>
      <c r="H581" s="195"/>
      <c r="I581" s="195"/>
      <c r="J581" s="97"/>
      <c r="K581" s="98"/>
      <c r="L581" s="98"/>
      <c r="M581" s="98"/>
      <c r="N581" s="98"/>
      <c r="O581" s="100"/>
    </row>
    <row r="582" spans="2:15" x14ac:dyDescent="0.3">
      <c r="B582" s="104">
        <v>576</v>
      </c>
      <c r="C582" s="104"/>
      <c r="D582" s="105"/>
      <c r="E582" s="105"/>
      <c r="F582" s="105"/>
      <c r="G582" s="194"/>
      <c r="H582" s="195"/>
      <c r="I582" s="195"/>
      <c r="J582" s="97"/>
      <c r="K582" s="98"/>
      <c r="L582" s="98"/>
      <c r="M582" s="98"/>
      <c r="N582" s="98"/>
      <c r="O582" s="100"/>
    </row>
    <row r="583" spans="2:15" x14ac:dyDescent="0.3">
      <c r="B583" s="104">
        <v>577</v>
      </c>
      <c r="C583" s="104"/>
      <c r="D583" s="105"/>
      <c r="E583" s="105"/>
      <c r="F583" s="105"/>
      <c r="G583" s="194"/>
      <c r="H583" s="195"/>
      <c r="I583" s="195"/>
      <c r="J583" s="97"/>
      <c r="K583" s="98"/>
      <c r="L583" s="98"/>
      <c r="M583" s="98"/>
      <c r="N583" s="98"/>
      <c r="O583" s="100"/>
    </row>
    <row r="584" spans="2:15" x14ac:dyDescent="0.3">
      <c r="B584" s="104">
        <v>578</v>
      </c>
      <c r="C584" s="104"/>
      <c r="D584" s="105"/>
      <c r="E584" s="105"/>
      <c r="F584" s="105"/>
      <c r="G584" s="194"/>
      <c r="H584" s="195"/>
      <c r="I584" s="195"/>
      <c r="J584" s="97"/>
      <c r="K584" s="98"/>
      <c r="L584" s="98"/>
      <c r="M584" s="98"/>
      <c r="N584" s="98"/>
      <c r="O584" s="100"/>
    </row>
    <row r="585" spans="2:15" x14ac:dyDescent="0.3">
      <c r="B585" s="104">
        <v>579</v>
      </c>
      <c r="C585" s="104"/>
      <c r="D585" s="105"/>
      <c r="E585" s="105"/>
      <c r="F585" s="105"/>
      <c r="G585" s="194"/>
      <c r="H585" s="195"/>
      <c r="I585" s="195"/>
      <c r="J585" s="97"/>
      <c r="K585" s="98"/>
      <c r="L585" s="98"/>
      <c r="M585" s="98"/>
      <c r="N585" s="98"/>
      <c r="O585" s="100"/>
    </row>
    <row r="586" spans="2:15" x14ac:dyDescent="0.3">
      <c r="B586" s="104">
        <v>580</v>
      </c>
      <c r="C586" s="104"/>
      <c r="D586" s="105"/>
      <c r="E586" s="105"/>
      <c r="F586" s="105"/>
      <c r="G586" s="194"/>
      <c r="H586" s="195"/>
      <c r="I586" s="195"/>
      <c r="J586" s="97"/>
      <c r="K586" s="98"/>
      <c r="L586" s="98"/>
      <c r="M586" s="98"/>
      <c r="N586" s="98"/>
      <c r="O586" s="100"/>
    </row>
    <row r="587" spans="2:15" x14ac:dyDescent="0.3">
      <c r="B587" s="104">
        <v>581</v>
      </c>
      <c r="C587" s="104"/>
      <c r="D587" s="105"/>
      <c r="E587" s="105"/>
      <c r="F587" s="105"/>
      <c r="G587" s="194"/>
      <c r="H587" s="195"/>
      <c r="I587" s="195"/>
      <c r="J587" s="97"/>
      <c r="K587" s="98"/>
      <c r="L587" s="98"/>
      <c r="M587" s="98"/>
      <c r="N587" s="98"/>
      <c r="O587" s="100"/>
    </row>
    <row r="588" spans="2:15" x14ac:dyDescent="0.3">
      <c r="B588" s="104">
        <v>582</v>
      </c>
      <c r="C588" s="104"/>
      <c r="D588" s="105"/>
      <c r="E588" s="105"/>
      <c r="F588" s="105"/>
      <c r="G588" s="194"/>
      <c r="H588" s="195"/>
      <c r="I588" s="195"/>
      <c r="J588" s="97"/>
      <c r="K588" s="98"/>
      <c r="L588" s="98"/>
      <c r="M588" s="98"/>
      <c r="N588" s="98"/>
      <c r="O588" s="100"/>
    </row>
    <row r="589" spans="2:15" x14ac:dyDescent="0.3">
      <c r="B589" s="104">
        <v>583</v>
      </c>
      <c r="C589" s="104"/>
      <c r="D589" s="105"/>
      <c r="E589" s="105"/>
      <c r="F589" s="105"/>
      <c r="G589" s="194"/>
      <c r="H589" s="195"/>
      <c r="I589" s="195"/>
      <c r="J589" s="97"/>
      <c r="K589" s="98"/>
      <c r="L589" s="98"/>
      <c r="M589" s="98"/>
      <c r="N589" s="98"/>
      <c r="O589" s="100"/>
    </row>
    <row r="590" spans="2:15" x14ac:dyDescent="0.3">
      <c r="B590" s="104">
        <v>584</v>
      </c>
      <c r="C590" s="104"/>
      <c r="D590" s="105"/>
      <c r="E590" s="105"/>
      <c r="F590" s="105"/>
      <c r="G590" s="194"/>
      <c r="H590" s="195"/>
      <c r="I590" s="195"/>
      <c r="J590" s="97"/>
      <c r="K590" s="98"/>
      <c r="L590" s="98"/>
      <c r="M590" s="98"/>
      <c r="N590" s="98"/>
      <c r="O590" s="100"/>
    </row>
    <row r="591" spans="2:15" x14ac:dyDescent="0.3">
      <c r="B591" s="104">
        <v>585</v>
      </c>
      <c r="C591" s="104"/>
      <c r="D591" s="105"/>
      <c r="E591" s="105"/>
      <c r="F591" s="105"/>
      <c r="G591" s="194"/>
      <c r="H591" s="195"/>
      <c r="I591" s="195"/>
      <c r="J591" s="97"/>
      <c r="K591" s="98"/>
      <c r="L591" s="98"/>
      <c r="M591" s="98"/>
      <c r="N591" s="98"/>
      <c r="O591" s="100"/>
    </row>
    <row r="592" spans="2:15" x14ac:dyDescent="0.3">
      <c r="B592" s="104">
        <v>586</v>
      </c>
      <c r="C592" s="104"/>
      <c r="D592" s="105"/>
      <c r="E592" s="105"/>
      <c r="F592" s="105"/>
      <c r="G592" s="194"/>
      <c r="H592" s="195"/>
      <c r="I592" s="195"/>
      <c r="J592" s="97"/>
      <c r="K592" s="98"/>
      <c r="L592" s="98"/>
      <c r="M592" s="98"/>
      <c r="N592" s="98"/>
      <c r="O592" s="100"/>
    </row>
    <row r="593" spans="2:15" x14ac:dyDescent="0.3">
      <c r="B593" s="104">
        <v>587</v>
      </c>
      <c r="C593" s="104"/>
      <c r="D593" s="105"/>
      <c r="E593" s="105"/>
      <c r="F593" s="105"/>
      <c r="G593" s="194"/>
      <c r="H593" s="195"/>
      <c r="I593" s="195"/>
      <c r="J593" s="97"/>
      <c r="K593" s="98"/>
      <c r="L593" s="98"/>
      <c r="M593" s="98"/>
      <c r="N593" s="98"/>
      <c r="O593" s="100"/>
    </row>
    <row r="594" spans="2:15" x14ac:dyDescent="0.3">
      <c r="B594" s="104">
        <v>588</v>
      </c>
      <c r="C594" s="104"/>
      <c r="D594" s="105"/>
      <c r="E594" s="105"/>
      <c r="F594" s="105"/>
      <c r="G594" s="194"/>
      <c r="H594" s="195"/>
      <c r="I594" s="195"/>
      <c r="J594" s="97"/>
      <c r="K594" s="98"/>
      <c r="L594" s="98"/>
      <c r="M594" s="98"/>
      <c r="N594" s="98"/>
      <c r="O594" s="100"/>
    </row>
    <row r="595" spans="2:15" x14ac:dyDescent="0.3">
      <c r="B595" s="104">
        <v>589</v>
      </c>
      <c r="C595" s="104"/>
      <c r="D595" s="105"/>
      <c r="E595" s="105"/>
      <c r="F595" s="105"/>
      <c r="G595" s="194"/>
      <c r="H595" s="195"/>
      <c r="I595" s="195"/>
      <c r="J595" s="97"/>
      <c r="K595" s="98"/>
      <c r="L595" s="98"/>
      <c r="M595" s="98"/>
      <c r="N595" s="98"/>
      <c r="O595" s="100"/>
    </row>
    <row r="596" spans="2:15" x14ac:dyDescent="0.3">
      <c r="B596" s="104">
        <v>590</v>
      </c>
      <c r="C596" s="104"/>
      <c r="D596" s="105"/>
      <c r="E596" s="105"/>
      <c r="F596" s="105"/>
      <c r="G596" s="194"/>
      <c r="H596" s="195"/>
      <c r="I596" s="195"/>
      <c r="J596" s="97"/>
      <c r="K596" s="98"/>
      <c r="L596" s="98"/>
      <c r="M596" s="98"/>
      <c r="N596" s="98"/>
      <c r="O596" s="100"/>
    </row>
    <row r="597" spans="2:15" x14ac:dyDescent="0.3">
      <c r="B597" s="104">
        <v>591</v>
      </c>
      <c r="C597" s="104"/>
      <c r="D597" s="105"/>
      <c r="E597" s="105"/>
      <c r="F597" s="105"/>
      <c r="G597" s="194"/>
      <c r="H597" s="195"/>
      <c r="I597" s="195"/>
      <c r="J597" s="97"/>
      <c r="K597" s="98"/>
      <c r="L597" s="98"/>
      <c r="M597" s="98"/>
      <c r="N597" s="98"/>
      <c r="O597" s="100"/>
    </row>
    <row r="598" spans="2:15" x14ac:dyDescent="0.3">
      <c r="B598" s="104">
        <v>592</v>
      </c>
      <c r="C598" s="104"/>
      <c r="D598" s="105"/>
      <c r="E598" s="105"/>
      <c r="F598" s="105"/>
      <c r="G598" s="194"/>
      <c r="H598" s="195"/>
      <c r="I598" s="195"/>
      <c r="J598" s="97"/>
      <c r="K598" s="98"/>
      <c r="L598" s="98"/>
      <c r="M598" s="98"/>
      <c r="N598" s="98"/>
      <c r="O598" s="100"/>
    </row>
    <row r="599" spans="2:15" x14ac:dyDescent="0.3">
      <c r="B599" s="104">
        <v>593</v>
      </c>
      <c r="C599" s="104"/>
      <c r="D599" s="105"/>
      <c r="E599" s="105"/>
      <c r="F599" s="105"/>
      <c r="G599" s="194"/>
      <c r="H599" s="195"/>
      <c r="I599" s="195"/>
      <c r="J599" s="97"/>
      <c r="K599" s="98"/>
      <c r="L599" s="98"/>
      <c r="M599" s="98"/>
      <c r="N599" s="98"/>
      <c r="O599" s="100"/>
    </row>
    <row r="600" spans="2:15" x14ac:dyDescent="0.3">
      <c r="B600" s="104">
        <v>594</v>
      </c>
      <c r="C600" s="104"/>
      <c r="D600" s="105"/>
      <c r="E600" s="105"/>
      <c r="F600" s="105"/>
      <c r="G600" s="194"/>
      <c r="H600" s="195"/>
      <c r="I600" s="195"/>
      <c r="J600" s="97"/>
      <c r="K600" s="98"/>
      <c r="L600" s="98"/>
      <c r="M600" s="98"/>
      <c r="N600" s="98"/>
      <c r="O600" s="100"/>
    </row>
    <row r="601" spans="2:15" x14ac:dyDescent="0.3">
      <c r="B601" s="104">
        <v>595</v>
      </c>
      <c r="C601" s="104"/>
      <c r="D601" s="105"/>
      <c r="E601" s="105"/>
      <c r="F601" s="105"/>
      <c r="G601" s="194"/>
      <c r="H601" s="195"/>
      <c r="I601" s="195"/>
      <c r="J601" s="97"/>
      <c r="K601" s="98"/>
      <c r="L601" s="98"/>
      <c r="M601" s="98"/>
      <c r="N601" s="98"/>
      <c r="O601" s="100"/>
    </row>
    <row r="602" spans="2:15" x14ac:dyDescent="0.3">
      <c r="B602" s="104">
        <v>596</v>
      </c>
      <c r="C602" s="104"/>
      <c r="D602" s="105"/>
      <c r="E602" s="105"/>
      <c r="F602" s="105"/>
      <c r="G602" s="194"/>
      <c r="H602" s="195"/>
      <c r="I602" s="195"/>
      <c r="J602" s="97"/>
      <c r="K602" s="98"/>
      <c r="L602" s="98"/>
      <c r="M602" s="98"/>
      <c r="N602" s="98"/>
      <c r="O602" s="100"/>
    </row>
    <row r="603" spans="2:15" x14ac:dyDescent="0.3">
      <c r="B603" s="104">
        <v>597</v>
      </c>
      <c r="C603" s="104"/>
      <c r="D603" s="105"/>
      <c r="E603" s="105"/>
      <c r="F603" s="105"/>
      <c r="G603" s="194"/>
      <c r="H603" s="195"/>
      <c r="I603" s="195"/>
      <c r="J603" s="97"/>
      <c r="K603" s="98"/>
      <c r="L603" s="98"/>
      <c r="M603" s="98"/>
      <c r="N603" s="98"/>
      <c r="O603" s="100"/>
    </row>
    <row r="604" spans="2:15" x14ac:dyDescent="0.3">
      <c r="B604" s="104">
        <v>598</v>
      </c>
      <c r="C604" s="104"/>
      <c r="D604" s="105"/>
      <c r="E604" s="105"/>
      <c r="F604" s="105"/>
      <c r="G604" s="194"/>
      <c r="H604" s="195"/>
      <c r="I604" s="195"/>
      <c r="J604" s="97"/>
      <c r="K604" s="98"/>
      <c r="L604" s="98"/>
      <c r="M604" s="98"/>
      <c r="N604" s="98"/>
      <c r="O604" s="100"/>
    </row>
    <row r="605" spans="2:15" x14ac:dyDescent="0.3">
      <c r="B605" s="104">
        <v>599</v>
      </c>
      <c r="C605" s="104"/>
      <c r="D605" s="105"/>
      <c r="E605" s="105"/>
      <c r="F605" s="105"/>
      <c r="G605" s="194"/>
      <c r="H605" s="195"/>
      <c r="I605" s="195"/>
      <c r="J605" s="97"/>
      <c r="K605" s="98"/>
      <c r="L605" s="98"/>
      <c r="M605" s="98"/>
      <c r="N605" s="98"/>
      <c r="O605" s="100"/>
    </row>
    <row r="606" spans="2:15" x14ac:dyDescent="0.3">
      <c r="B606" s="104">
        <v>600</v>
      </c>
      <c r="C606" s="104"/>
      <c r="D606" s="105"/>
      <c r="E606" s="105"/>
      <c r="F606" s="105"/>
      <c r="G606" s="194"/>
      <c r="H606" s="195"/>
      <c r="I606" s="195"/>
      <c r="J606" s="97"/>
      <c r="K606" s="98"/>
      <c r="L606" s="98"/>
      <c r="M606" s="98"/>
      <c r="N606" s="98"/>
      <c r="O606" s="100"/>
    </row>
    <row r="607" spans="2:15" x14ac:dyDescent="0.3">
      <c r="B607" s="104">
        <v>601</v>
      </c>
      <c r="C607" s="104"/>
      <c r="D607" s="105"/>
      <c r="E607" s="105"/>
      <c r="F607" s="105"/>
      <c r="G607" s="194"/>
      <c r="H607" s="195"/>
      <c r="I607" s="195"/>
      <c r="J607" s="97"/>
      <c r="K607" s="98"/>
      <c r="L607" s="98"/>
      <c r="M607" s="98"/>
      <c r="N607" s="98"/>
      <c r="O607" s="100"/>
    </row>
    <row r="608" spans="2:15" x14ac:dyDescent="0.3">
      <c r="B608" s="104">
        <v>602</v>
      </c>
      <c r="C608" s="104"/>
      <c r="D608" s="105"/>
      <c r="E608" s="105"/>
      <c r="F608" s="105"/>
      <c r="G608" s="194"/>
      <c r="H608" s="195"/>
      <c r="I608" s="195"/>
      <c r="J608" s="97"/>
      <c r="K608" s="98"/>
      <c r="L608" s="98"/>
      <c r="M608" s="98"/>
      <c r="N608" s="98"/>
      <c r="O608" s="100"/>
    </row>
    <row r="609" spans="2:15" x14ac:dyDescent="0.3">
      <c r="B609" s="104">
        <v>603</v>
      </c>
      <c r="C609" s="104"/>
      <c r="D609" s="105"/>
      <c r="E609" s="105"/>
      <c r="F609" s="105"/>
      <c r="G609" s="194"/>
      <c r="H609" s="195"/>
      <c r="I609" s="195"/>
      <c r="J609" s="97"/>
      <c r="K609" s="98"/>
      <c r="L609" s="98"/>
      <c r="M609" s="98"/>
      <c r="N609" s="98"/>
      <c r="O609" s="100"/>
    </row>
    <row r="610" spans="2:15" x14ac:dyDescent="0.3">
      <c r="B610" s="104">
        <v>604</v>
      </c>
      <c r="C610" s="104"/>
      <c r="D610" s="105"/>
      <c r="E610" s="105"/>
      <c r="F610" s="105"/>
      <c r="G610" s="194"/>
      <c r="H610" s="195"/>
      <c r="I610" s="195"/>
      <c r="J610" s="97"/>
      <c r="K610" s="98"/>
      <c r="L610" s="98"/>
      <c r="M610" s="98"/>
      <c r="N610" s="98"/>
      <c r="O610" s="100"/>
    </row>
    <row r="611" spans="2:15" x14ac:dyDescent="0.3">
      <c r="B611" s="104">
        <v>605</v>
      </c>
      <c r="C611" s="104"/>
      <c r="D611" s="105"/>
      <c r="E611" s="105"/>
      <c r="F611" s="105"/>
      <c r="G611" s="194"/>
      <c r="H611" s="195"/>
      <c r="I611" s="195"/>
      <c r="J611" s="97"/>
      <c r="K611" s="98"/>
      <c r="L611" s="98"/>
      <c r="M611" s="98"/>
      <c r="N611" s="98"/>
      <c r="O611" s="100"/>
    </row>
    <row r="612" spans="2:15" x14ac:dyDescent="0.3">
      <c r="B612" s="104">
        <v>606</v>
      </c>
      <c r="C612" s="104"/>
      <c r="D612" s="105"/>
      <c r="E612" s="105"/>
      <c r="F612" s="105"/>
      <c r="G612" s="194"/>
      <c r="H612" s="195"/>
      <c r="I612" s="195"/>
      <c r="J612" s="97"/>
      <c r="K612" s="98"/>
      <c r="L612" s="98"/>
      <c r="M612" s="98"/>
      <c r="N612" s="98"/>
      <c r="O612" s="100"/>
    </row>
    <row r="613" spans="2:15" x14ac:dyDescent="0.3">
      <c r="B613" s="104">
        <v>607</v>
      </c>
      <c r="C613" s="104"/>
      <c r="D613" s="105"/>
      <c r="E613" s="105"/>
      <c r="F613" s="105"/>
      <c r="G613" s="194"/>
      <c r="H613" s="195"/>
      <c r="I613" s="195"/>
      <c r="J613" s="97"/>
      <c r="K613" s="98"/>
      <c r="L613" s="98"/>
      <c r="M613" s="98"/>
      <c r="N613" s="98"/>
      <c r="O613" s="100"/>
    </row>
    <row r="614" spans="2:15" x14ac:dyDescent="0.3">
      <c r="B614" s="104">
        <v>608</v>
      </c>
      <c r="C614" s="104"/>
      <c r="D614" s="105"/>
      <c r="E614" s="105"/>
      <c r="F614" s="105"/>
      <c r="G614" s="194"/>
      <c r="H614" s="195"/>
      <c r="I614" s="195"/>
      <c r="J614" s="97"/>
      <c r="K614" s="98"/>
      <c r="L614" s="98"/>
      <c r="M614" s="98"/>
      <c r="N614" s="98"/>
      <c r="O614" s="100"/>
    </row>
    <row r="615" spans="2:15" x14ac:dyDescent="0.3">
      <c r="B615" s="104">
        <v>609</v>
      </c>
      <c r="C615" s="104"/>
      <c r="D615" s="105"/>
      <c r="E615" s="105"/>
      <c r="F615" s="105"/>
      <c r="G615" s="194"/>
      <c r="H615" s="195"/>
      <c r="I615" s="195"/>
      <c r="J615" s="97"/>
      <c r="K615" s="98"/>
      <c r="L615" s="98"/>
      <c r="M615" s="98"/>
      <c r="N615" s="98"/>
      <c r="O615" s="100"/>
    </row>
    <row r="616" spans="2:15" x14ac:dyDescent="0.3">
      <c r="B616" s="104">
        <v>610</v>
      </c>
      <c r="C616" s="104"/>
      <c r="D616" s="105"/>
      <c r="E616" s="105"/>
      <c r="F616" s="105"/>
      <c r="G616" s="194"/>
      <c r="H616" s="195"/>
      <c r="I616" s="195"/>
      <c r="J616" s="97"/>
      <c r="K616" s="98"/>
      <c r="L616" s="98"/>
      <c r="M616" s="98"/>
      <c r="N616" s="98"/>
      <c r="O616" s="100"/>
    </row>
    <row r="617" spans="2:15" x14ac:dyDescent="0.3">
      <c r="B617" s="104">
        <v>611</v>
      </c>
      <c r="C617" s="104"/>
      <c r="D617" s="105"/>
      <c r="E617" s="105"/>
      <c r="F617" s="105"/>
      <c r="G617" s="194"/>
      <c r="H617" s="195"/>
      <c r="I617" s="195"/>
      <c r="J617" s="97"/>
      <c r="K617" s="98"/>
      <c r="L617" s="98"/>
      <c r="M617" s="98"/>
      <c r="N617" s="98"/>
      <c r="O617" s="100"/>
    </row>
    <row r="618" spans="2:15" x14ac:dyDescent="0.3">
      <c r="B618" s="104">
        <v>612</v>
      </c>
      <c r="C618" s="104"/>
      <c r="D618" s="105"/>
      <c r="E618" s="105"/>
      <c r="F618" s="105"/>
      <c r="G618" s="194"/>
      <c r="H618" s="195"/>
      <c r="I618" s="195"/>
      <c r="J618" s="97"/>
      <c r="K618" s="98"/>
      <c r="L618" s="98"/>
      <c r="M618" s="98"/>
      <c r="N618" s="98"/>
      <c r="O618" s="100"/>
    </row>
    <row r="619" spans="2:15" x14ac:dyDescent="0.3">
      <c r="B619" s="104">
        <v>613</v>
      </c>
      <c r="C619" s="104"/>
      <c r="D619" s="105"/>
      <c r="E619" s="105"/>
      <c r="F619" s="105"/>
      <c r="G619" s="194"/>
      <c r="H619" s="195"/>
      <c r="I619" s="195"/>
      <c r="J619" s="97"/>
      <c r="K619" s="98"/>
      <c r="L619" s="98"/>
      <c r="M619" s="98"/>
      <c r="N619" s="98"/>
      <c r="O619" s="100"/>
    </row>
    <row r="620" spans="2:15" x14ac:dyDescent="0.3">
      <c r="B620" s="104">
        <v>614</v>
      </c>
      <c r="C620" s="104"/>
      <c r="D620" s="105"/>
      <c r="E620" s="105"/>
      <c r="F620" s="105"/>
      <c r="G620" s="194"/>
      <c r="H620" s="195"/>
      <c r="I620" s="195"/>
      <c r="J620" s="97"/>
      <c r="K620" s="98"/>
      <c r="L620" s="98"/>
      <c r="M620" s="98"/>
      <c r="N620" s="98"/>
      <c r="O620" s="100"/>
    </row>
    <row r="621" spans="2:15" x14ac:dyDescent="0.3">
      <c r="B621" s="104">
        <v>615</v>
      </c>
      <c r="C621" s="104"/>
      <c r="D621" s="105"/>
      <c r="E621" s="105"/>
      <c r="F621" s="105"/>
      <c r="G621" s="194"/>
      <c r="H621" s="195"/>
      <c r="I621" s="195"/>
      <c r="J621" s="97"/>
      <c r="K621" s="98"/>
      <c r="L621" s="98"/>
      <c r="M621" s="98"/>
      <c r="N621" s="98"/>
      <c r="O621" s="100"/>
    </row>
    <row r="622" spans="2:15" x14ac:dyDescent="0.3">
      <c r="B622" s="104">
        <v>616</v>
      </c>
      <c r="C622" s="104"/>
      <c r="D622" s="105"/>
      <c r="E622" s="105"/>
      <c r="F622" s="105"/>
      <c r="G622" s="194"/>
      <c r="H622" s="195"/>
      <c r="I622" s="195"/>
      <c r="J622" s="97"/>
      <c r="K622" s="98"/>
      <c r="L622" s="98"/>
      <c r="M622" s="98"/>
      <c r="N622" s="98"/>
      <c r="O622" s="100"/>
    </row>
    <row r="623" spans="2:15" x14ac:dyDescent="0.3">
      <c r="B623" s="104">
        <v>617</v>
      </c>
      <c r="C623" s="104"/>
      <c r="D623" s="105"/>
      <c r="E623" s="105"/>
      <c r="F623" s="105"/>
      <c r="G623" s="194"/>
      <c r="H623" s="195"/>
      <c r="I623" s="195"/>
      <c r="J623" s="97"/>
      <c r="K623" s="98"/>
      <c r="L623" s="98"/>
      <c r="M623" s="98"/>
      <c r="N623" s="98"/>
      <c r="O623" s="100"/>
    </row>
    <row r="624" spans="2:15" x14ac:dyDescent="0.3">
      <c r="B624" s="104">
        <v>618</v>
      </c>
      <c r="C624" s="104"/>
      <c r="D624" s="105"/>
      <c r="E624" s="105"/>
      <c r="F624" s="105"/>
      <c r="G624" s="194"/>
      <c r="H624" s="195"/>
      <c r="I624" s="195"/>
      <c r="J624" s="97"/>
      <c r="K624" s="98"/>
      <c r="L624" s="98"/>
      <c r="M624" s="98"/>
      <c r="N624" s="98"/>
      <c r="O624" s="100"/>
    </row>
    <row r="625" spans="2:15" x14ac:dyDescent="0.3">
      <c r="B625" s="104">
        <v>619</v>
      </c>
      <c r="C625" s="104"/>
      <c r="D625" s="105"/>
      <c r="E625" s="105"/>
      <c r="F625" s="105"/>
      <c r="G625" s="194"/>
      <c r="H625" s="195"/>
      <c r="I625" s="195"/>
      <c r="J625" s="97"/>
      <c r="K625" s="98"/>
      <c r="L625" s="98"/>
      <c r="M625" s="98"/>
      <c r="N625" s="98"/>
      <c r="O625" s="100"/>
    </row>
    <row r="626" spans="2:15" x14ac:dyDescent="0.3">
      <c r="B626" s="104">
        <v>620</v>
      </c>
      <c r="C626" s="104"/>
      <c r="D626" s="105"/>
      <c r="E626" s="105"/>
      <c r="F626" s="105"/>
      <c r="G626" s="194"/>
      <c r="H626" s="195"/>
      <c r="I626" s="195"/>
      <c r="J626" s="97"/>
      <c r="K626" s="98"/>
      <c r="L626" s="98"/>
      <c r="M626" s="98"/>
      <c r="N626" s="98"/>
      <c r="O626" s="100"/>
    </row>
    <row r="627" spans="2:15" x14ac:dyDescent="0.3">
      <c r="B627" s="104">
        <v>621</v>
      </c>
      <c r="C627" s="104"/>
      <c r="D627" s="105"/>
      <c r="E627" s="105"/>
      <c r="F627" s="105"/>
      <c r="G627" s="194"/>
      <c r="H627" s="195"/>
      <c r="I627" s="195"/>
      <c r="J627" s="97"/>
      <c r="K627" s="98"/>
      <c r="L627" s="98"/>
      <c r="M627" s="98"/>
      <c r="N627" s="98"/>
      <c r="O627" s="100"/>
    </row>
    <row r="628" spans="2:15" x14ac:dyDescent="0.3">
      <c r="B628" s="104">
        <v>622</v>
      </c>
      <c r="C628" s="104"/>
      <c r="D628" s="105"/>
      <c r="E628" s="105"/>
      <c r="F628" s="105"/>
      <c r="G628" s="194"/>
      <c r="H628" s="195"/>
      <c r="I628" s="195"/>
      <c r="J628" s="97"/>
      <c r="K628" s="98"/>
      <c r="L628" s="98"/>
      <c r="M628" s="98"/>
      <c r="N628" s="98"/>
      <c r="O628" s="100"/>
    </row>
    <row r="629" spans="2:15" x14ac:dyDescent="0.3">
      <c r="B629" s="104">
        <v>623</v>
      </c>
      <c r="C629" s="104"/>
      <c r="D629" s="105"/>
      <c r="E629" s="105"/>
      <c r="F629" s="105"/>
      <c r="G629" s="194"/>
      <c r="H629" s="195"/>
      <c r="I629" s="195"/>
      <c r="J629" s="97"/>
      <c r="K629" s="98"/>
      <c r="L629" s="98"/>
      <c r="M629" s="98"/>
      <c r="N629" s="98"/>
      <c r="O629" s="100"/>
    </row>
    <row r="630" spans="2:15" x14ac:dyDescent="0.3">
      <c r="B630" s="104">
        <v>624</v>
      </c>
      <c r="C630" s="104"/>
      <c r="D630" s="105"/>
      <c r="E630" s="105"/>
      <c r="F630" s="105"/>
      <c r="G630" s="194"/>
      <c r="H630" s="195"/>
      <c r="I630" s="195"/>
      <c r="J630" s="97"/>
      <c r="K630" s="98"/>
      <c r="L630" s="98"/>
      <c r="M630" s="98"/>
      <c r="N630" s="98"/>
      <c r="O630" s="100"/>
    </row>
    <row r="631" spans="2:15" x14ac:dyDescent="0.3">
      <c r="B631" s="104">
        <v>625</v>
      </c>
      <c r="C631" s="104"/>
      <c r="D631" s="105"/>
      <c r="E631" s="105"/>
      <c r="F631" s="105"/>
      <c r="G631" s="194"/>
      <c r="H631" s="195"/>
      <c r="I631" s="195"/>
      <c r="J631" s="97"/>
      <c r="K631" s="98"/>
      <c r="L631" s="98"/>
      <c r="M631" s="98"/>
      <c r="N631" s="98"/>
      <c r="O631" s="100"/>
    </row>
    <row r="632" spans="2:15" x14ac:dyDescent="0.3">
      <c r="B632" s="104">
        <v>626</v>
      </c>
      <c r="C632" s="104"/>
      <c r="D632" s="105"/>
      <c r="E632" s="105"/>
      <c r="F632" s="105"/>
      <c r="G632" s="194"/>
      <c r="H632" s="195"/>
      <c r="I632" s="195"/>
      <c r="J632" s="97"/>
      <c r="K632" s="98"/>
      <c r="L632" s="98"/>
      <c r="M632" s="98"/>
      <c r="N632" s="98"/>
      <c r="O632" s="100"/>
    </row>
    <row r="633" spans="2:15" x14ac:dyDescent="0.3">
      <c r="B633" s="104">
        <v>627</v>
      </c>
      <c r="C633" s="104"/>
      <c r="D633" s="105"/>
      <c r="E633" s="105"/>
      <c r="F633" s="105"/>
      <c r="G633" s="194"/>
      <c r="H633" s="195"/>
      <c r="I633" s="195"/>
      <c r="J633" s="97"/>
      <c r="K633" s="98"/>
      <c r="L633" s="98"/>
      <c r="M633" s="98"/>
      <c r="N633" s="98"/>
      <c r="O633" s="100"/>
    </row>
    <row r="634" spans="2:15" x14ac:dyDescent="0.3">
      <c r="B634" s="104">
        <v>628</v>
      </c>
      <c r="C634" s="104"/>
      <c r="D634" s="105"/>
      <c r="E634" s="105"/>
      <c r="F634" s="105"/>
      <c r="G634" s="194"/>
      <c r="H634" s="195"/>
      <c r="I634" s="195"/>
      <c r="J634" s="97"/>
      <c r="K634" s="98"/>
      <c r="L634" s="98"/>
      <c r="M634" s="98"/>
      <c r="N634" s="98"/>
      <c r="O634" s="100"/>
    </row>
    <row r="635" spans="2:15" x14ac:dyDescent="0.3">
      <c r="B635" s="104">
        <v>629</v>
      </c>
      <c r="C635" s="104"/>
      <c r="D635" s="105"/>
      <c r="E635" s="105"/>
      <c r="F635" s="105"/>
      <c r="G635" s="194"/>
      <c r="H635" s="195"/>
      <c r="I635" s="195"/>
      <c r="J635" s="97"/>
      <c r="K635" s="98"/>
      <c r="L635" s="98"/>
      <c r="M635" s="98"/>
      <c r="N635" s="98"/>
      <c r="O635" s="100"/>
    </row>
    <row r="636" spans="2:15" x14ac:dyDescent="0.3">
      <c r="B636" s="104">
        <v>630</v>
      </c>
      <c r="C636" s="104"/>
      <c r="D636" s="105"/>
      <c r="E636" s="105"/>
      <c r="F636" s="105"/>
      <c r="G636" s="194"/>
      <c r="H636" s="195"/>
      <c r="I636" s="195"/>
      <c r="J636" s="97"/>
      <c r="K636" s="98"/>
      <c r="L636" s="98"/>
      <c r="M636" s="98"/>
      <c r="N636" s="98"/>
      <c r="O636" s="100"/>
    </row>
    <row r="637" spans="2:15" x14ac:dyDescent="0.3">
      <c r="B637" s="104">
        <v>631</v>
      </c>
      <c r="C637" s="104"/>
      <c r="D637" s="105"/>
      <c r="E637" s="105"/>
      <c r="F637" s="105"/>
      <c r="G637" s="194"/>
      <c r="H637" s="195"/>
      <c r="I637" s="195"/>
      <c r="J637" s="97"/>
      <c r="K637" s="98"/>
      <c r="L637" s="98"/>
      <c r="M637" s="98"/>
      <c r="N637" s="98"/>
      <c r="O637" s="100"/>
    </row>
    <row r="638" spans="2:15" x14ac:dyDescent="0.3">
      <c r="B638" s="104">
        <v>632</v>
      </c>
      <c r="C638" s="104"/>
      <c r="D638" s="105"/>
      <c r="E638" s="105"/>
      <c r="F638" s="105"/>
      <c r="G638" s="194"/>
      <c r="H638" s="195"/>
      <c r="I638" s="195"/>
      <c r="J638" s="97"/>
      <c r="K638" s="98"/>
      <c r="L638" s="98"/>
      <c r="M638" s="98"/>
      <c r="N638" s="98"/>
      <c r="O638" s="100"/>
    </row>
    <row r="639" spans="2:15" x14ac:dyDescent="0.3">
      <c r="B639" s="104">
        <v>633</v>
      </c>
      <c r="C639" s="104"/>
      <c r="D639" s="105"/>
      <c r="E639" s="105"/>
      <c r="F639" s="105"/>
      <c r="G639" s="194"/>
      <c r="H639" s="195"/>
      <c r="I639" s="195"/>
      <c r="J639" s="97"/>
      <c r="K639" s="98"/>
      <c r="L639" s="98"/>
      <c r="M639" s="98"/>
      <c r="N639" s="98"/>
      <c r="O639" s="100"/>
    </row>
    <row r="640" spans="2:15" x14ac:dyDescent="0.3">
      <c r="B640" s="104">
        <v>634</v>
      </c>
      <c r="C640" s="104"/>
      <c r="D640" s="105"/>
      <c r="E640" s="105"/>
      <c r="F640" s="105"/>
      <c r="G640" s="194"/>
      <c r="H640" s="195"/>
      <c r="I640" s="195"/>
      <c r="J640" s="97"/>
      <c r="K640" s="98"/>
      <c r="L640" s="98"/>
      <c r="M640" s="98"/>
      <c r="N640" s="98"/>
      <c r="O640" s="100"/>
    </row>
    <row r="641" spans="2:15" x14ac:dyDescent="0.3">
      <c r="B641" s="104">
        <v>635</v>
      </c>
      <c r="C641" s="104"/>
      <c r="D641" s="105"/>
      <c r="E641" s="105"/>
      <c r="F641" s="105"/>
      <c r="G641" s="194"/>
      <c r="H641" s="195"/>
      <c r="I641" s="195"/>
      <c r="J641" s="97"/>
      <c r="K641" s="98"/>
      <c r="L641" s="98"/>
      <c r="M641" s="98"/>
      <c r="N641" s="98"/>
      <c r="O641" s="100"/>
    </row>
    <row r="642" spans="2:15" x14ac:dyDescent="0.3">
      <c r="B642" s="104">
        <v>636</v>
      </c>
      <c r="C642" s="104"/>
      <c r="D642" s="105"/>
      <c r="E642" s="105"/>
      <c r="F642" s="105"/>
      <c r="G642" s="194"/>
      <c r="H642" s="195"/>
      <c r="I642" s="195"/>
      <c r="J642" s="97"/>
      <c r="K642" s="98"/>
      <c r="L642" s="98"/>
      <c r="M642" s="98"/>
      <c r="N642" s="98"/>
      <c r="O642" s="100"/>
    </row>
    <row r="643" spans="2:15" x14ac:dyDescent="0.3">
      <c r="B643" s="104">
        <v>637</v>
      </c>
      <c r="C643" s="104"/>
      <c r="D643" s="105"/>
      <c r="E643" s="105"/>
      <c r="F643" s="105"/>
      <c r="G643" s="194"/>
      <c r="H643" s="195"/>
      <c r="I643" s="195"/>
      <c r="J643" s="97"/>
      <c r="K643" s="98"/>
      <c r="L643" s="98"/>
      <c r="M643" s="98"/>
      <c r="N643" s="98"/>
      <c r="O643" s="100"/>
    </row>
    <row r="644" spans="2:15" x14ac:dyDescent="0.3">
      <c r="B644" s="104">
        <v>638</v>
      </c>
      <c r="C644" s="104"/>
      <c r="D644" s="105"/>
      <c r="E644" s="105"/>
      <c r="F644" s="105"/>
      <c r="G644" s="194"/>
      <c r="H644" s="195"/>
      <c r="I644" s="195"/>
      <c r="J644" s="97"/>
      <c r="K644" s="98"/>
      <c r="L644" s="98"/>
      <c r="M644" s="98"/>
      <c r="N644" s="98"/>
      <c r="O644" s="100"/>
    </row>
    <row r="645" spans="2:15" x14ac:dyDescent="0.3">
      <c r="B645" s="104">
        <v>639</v>
      </c>
      <c r="C645" s="104"/>
      <c r="D645" s="105"/>
      <c r="E645" s="105"/>
      <c r="F645" s="105"/>
      <c r="G645" s="194"/>
      <c r="H645" s="195"/>
      <c r="I645" s="195"/>
      <c r="J645" s="97"/>
      <c r="K645" s="98"/>
      <c r="L645" s="98"/>
      <c r="M645" s="98"/>
      <c r="N645" s="98"/>
      <c r="O645" s="100"/>
    </row>
    <row r="646" spans="2:15" x14ac:dyDescent="0.3">
      <c r="B646" s="104">
        <v>640</v>
      </c>
      <c r="C646" s="104"/>
      <c r="D646" s="105"/>
      <c r="E646" s="105"/>
      <c r="F646" s="105"/>
      <c r="G646" s="194"/>
      <c r="H646" s="195"/>
      <c r="I646" s="195"/>
      <c r="J646" s="97"/>
      <c r="K646" s="98"/>
      <c r="L646" s="98"/>
      <c r="M646" s="98"/>
      <c r="N646" s="98"/>
      <c r="O646" s="100"/>
    </row>
    <row r="647" spans="2:15" x14ac:dyDescent="0.3">
      <c r="B647" s="104">
        <v>641</v>
      </c>
      <c r="C647" s="104"/>
      <c r="D647" s="105"/>
      <c r="E647" s="105"/>
      <c r="F647" s="105"/>
      <c r="G647" s="194"/>
      <c r="H647" s="195"/>
      <c r="I647" s="195"/>
      <c r="J647" s="97"/>
      <c r="K647" s="98"/>
      <c r="L647" s="98"/>
      <c r="M647" s="98"/>
      <c r="N647" s="98"/>
      <c r="O647" s="100"/>
    </row>
    <row r="648" spans="2:15" x14ac:dyDescent="0.3">
      <c r="B648" s="104">
        <v>642</v>
      </c>
      <c r="C648" s="104"/>
      <c r="D648" s="105"/>
      <c r="E648" s="105"/>
      <c r="F648" s="105"/>
      <c r="G648" s="194"/>
      <c r="H648" s="195"/>
      <c r="I648" s="195"/>
      <c r="J648" s="97"/>
      <c r="K648" s="98"/>
      <c r="L648" s="98"/>
      <c r="M648" s="98"/>
      <c r="N648" s="98"/>
      <c r="O648" s="100"/>
    </row>
    <row r="649" spans="2:15" x14ac:dyDescent="0.3">
      <c r="B649" s="104">
        <v>643</v>
      </c>
      <c r="C649" s="104"/>
      <c r="D649" s="105"/>
      <c r="E649" s="105"/>
      <c r="F649" s="105"/>
      <c r="G649" s="194"/>
      <c r="H649" s="195"/>
      <c r="I649" s="195"/>
      <c r="J649" s="97"/>
      <c r="K649" s="98"/>
      <c r="L649" s="98"/>
      <c r="M649" s="98"/>
      <c r="N649" s="98"/>
      <c r="O649" s="100"/>
    </row>
    <row r="650" spans="2:15" x14ac:dyDescent="0.3">
      <c r="B650" s="104">
        <v>644</v>
      </c>
      <c r="C650" s="104"/>
      <c r="D650" s="105"/>
      <c r="E650" s="105"/>
      <c r="F650" s="105"/>
      <c r="G650" s="194"/>
      <c r="H650" s="195"/>
      <c r="I650" s="195"/>
      <c r="J650" s="97"/>
      <c r="K650" s="98"/>
      <c r="L650" s="98"/>
      <c r="M650" s="98"/>
      <c r="N650" s="98"/>
      <c r="O650" s="100"/>
    </row>
    <row r="651" spans="2:15" x14ac:dyDescent="0.3">
      <c r="B651" s="104">
        <v>645</v>
      </c>
      <c r="C651" s="104"/>
      <c r="D651" s="105"/>
      <c r="E651" s="105"/>
      <c r="F651" s="105"/>
      <c r="G651" s="194"/>
      <c r="H651" s="195"/>
      <c r="I651" s="195"/>
      <c r="J651" s="97"/>
      <c r="K651" s="98"/>
      <c r="L651" s="98"/>
      <c r="M651" s="98"/>
      <c r="N651" s="98"/>
      <c r="O651" s="100"/>
    </row>
    <row r="652" spans="2:15" x14ac:dyDescent="0.3">
      <c r="B652" s="104">
        <v>646</v>
      </c>
      <c r="C652" s="104"/>
      <c r="D652" s="105"/>
      <c r="E652" s="105"/>
      <c r="F652" s="105"/>
      <c r="G652" s="194"/>
      <c r="H652" s="195"/>
      <c r="I652" s="195"/>
      <c r="J652" s="97"/>
      <c r="K652" s="98"/>
      <c r="L652" s="98"/>
      <c r="M652" s="98"/>
      <c r="N652" s="98"/>
      <c r="O652" s="100"/>
    </row>
    <row r="653" spans="2:15" x14ac:dyDescent="0.3">
      <c r="B653" s="104">
        <v>647</v>
      </c>
      <c r="C653" s="104"/>
      <c r="D653" s="105"/>
      <c r="E653" s="105"/>
      <c r="F653" s="105"/>
      <c r="G653" s="194"/>
      <c r="H653" s="195"/>
      <c r="I653" s="195"/>
      <c r="J653" s="97"/>
      <c r="K653" s="98"/>
      <c r="L653" s="98"/>
      <c r="M653" s="98"/>
      <c r="N653" s="98"/>
      <c r="O653" s="100"/>
    </row>
    <row r="654" spans="2:15" x14ac:dyDescent="0.3">
      <c r="B654" s="104">
        <v>648</v>
      </c>
      <c r="C654" s="104"/>
      <c r="D654" s="105"/>
      <c r="E654" s="105"/>
      <c r="F654" s="105"/>
      <c r="G654" s="194"/>
      <c r="H654" s="195"/>
      <c r="I654" s="195"/>
      <c r="J654" s="97"/>
      <c r="K654" s="98"/>
      <c r="L654" s="98"/>
      <c r="M654" s="98"/>
      <c r="N654" s="98"/>
      <c r="O654" s="100"/>
    </row>
    <row r="655" spans="2:15" x14ac:dyDescent="0.3">
      <c r="B655" s="104">
        <v>649</v>
      </c>
      <c r="C655" s="104"/>
      <c r="D655" s="105"/>
      <c r="E655" s="105"/>
      <c r="F655" s="105"/>
      <c r="G655" s="194"/>
      <c r="H655" s="195"/>
      <c r="I655" s="195"/>
      <c r="J655" s="97"/>
      <c r="K655" s="98"/>
      <c r="L655" s="98"/>
      <c r="M655" s="98"/>
      <c r="N655" s="98"/>
      <c r="O655" s="100"/>
    </row>
    <row r="656" spans="2:15" x14ac:dyDescent="0.3">
      <c r="B656" s="104">
        <v>650</v>
      </c>
      <c r="C656" s="104"/>
      <c r="D656" s="105"/>
      <c r="E656" s="105"/>
      <c r="F656" s="105"/>
      <c r="G656" s="194"/>
      <c r="H656" s="195"/>
      <c r="I656" s="195"/>
      <c r="J656" s="97"/>
      <c r="K656" s="98"/>
      <c r="L656" s="98"/>
      <c r="M656" s="98"/>
      <c r="N656" s="98"/>
      <c r="O656" s="100"/>
    </row>
    <row r="657" spans="2:15" x14ac:dyDescent="0.3">
      <c r="B657" s="104">
        <v>651</v>
      </c>
      <c r="C657" s="104"/>
      <c r="D657" s="105"/>
      <c r="E657" s="105"/>
      <c r="F657" s="105"/>
      <c r="G657" s="194"/>
      <c r="H657" s="195"/>
      <c r="I657" s="195"/>
      <c r="J657" s="97"/>
      <c r="K657" s="98"/>
      <c r="L657" s="98"/>
      <c r="M657" s="98"/>
      <c r="N657" s="98"/>
      <c r="O657" s="100"/>
    </row>
    <row r="658" spans="2:15" x14ac:dyDescent="0.3">
      <c r="B658" s="104">
        <v>652</v>
      </c>
      <c r="C658" s="104"/>
      <c r="D658" s="105"/>
      <c r="E658" s="105"/>
      <c r="F658" s="105"/>
      <c r="G658" s="194"/>
      <c r="H658" s="195"/>
      <c r="I658" s="195"/>
      <c r="J658" s="97"/>
      <c r="K658" s="98"/>
      <c r="L658" s="98"/>
      <c r="M658" s="98"/>
      <c r="N658" s="98"/>
      <c r="O658" s="100"/>
    </row>
    <row r="659" spans="2:15" x14ac:dyDescent="0.3">
      <c r="B659" s="104">
        <v>653</v>
      </c>
      <c r="C659" s="104"/>
      <c r="D659" s="105"/>
      <c r="E659" s="105"/>
      <c r="F659" s="105"/>
      <c r="G659" s="194"/>
      <c r="H659" s="195"/>
      <c r="I659" s="195"/>
      <c r="J659" s="97"/>
      <c r="K659" s="98"/>
      <c r="L659" s="98"/>
      <c r="M659" s="98"/>
      <c r="N659" s="98"/>
      <c r="O659" s="100"/>
    </row>
    <row r="660" spans="2:15" x14ac:dyDescent="0.3">
      <c r="B660" s="104">
        <v>654</v>
      </c>
      <c r="C660" s="104"/>
      <c r="D660" s="105"/>
      <c r="E660" s="105"/>
      <c r="F660" s="105"/>
      <c r="G660" s="194"/>
      <c r="H660" s="195"/>
      <c r="I660" s="195"/>
      <c r="J660" s="97"/>
      <c r="K660" s="98"/>
      <c r="L660" s="98"/>
      <c r="M660" s="98"/>
      <c r="N660" s="98"/>
      <c r="O660" s="100"/>
    </row>
    <row r="661" spans="2:15" x14ac:dyDescent="0.3">
      <c r="B661" s="104">
        <v>655</v>
      </c>
      <c r="C661" s="104"/>
      <c r="D661" s="105"/>
      <c r="E661" s="105"/>
      <c r="F661" s="105"/>
      <c r="G661" s="194"/>
      <c r="H661" s="195"/>
      <c r="I661" s="195"/>
      <c r="J661" s="97"/>
      <c r="K661" s="98"/>
      <c r="L661" s="98"/>
      <c r="M661" s="98"/>
      <c r="N661" s="98"/>
      <c r="O661" s="100"/>
    </row>
    <row r="662" spans="2:15" x14ac:dyDescent="0.3">
      <c r="B662" s="104">
        <v>656</v>
      </c>
      <c r="C662" s="104"/>
      <c r="D662" s="105"/>
      <c r="E662" s="105"/>
      <c r="F662" s="105"/>
      <c r="G662" s="194"/>
      <c r="H662" s="195"/>
      <c r="I662" s="195"/>
      <c r="J662" s="97"/>
      <c r="K662" s="98"/>
      <c r="L662" s="98"/>
      <c r="M662" s="98"/>
      <c r="N662" s="98"/>
      <c r="O662" s="100"/>
    </row>
    <row r="663" spans="2:15" x14ac:dyDescent="0.3">
      <c r="B663" s="104">
        <v>657</v>
      </c>
      <c r="C663" s="104"/>
      <c r="D663" s="105"/>
      <c r="E663" s="105"/>
      <c r="F663" s="105"/>
      <c r="G663" s="194"/>
      <c r="H663" s="195"/>
      <c r="I663" s="195"/>
      <c r="J663" s="97"/>
      <c r="K663" s="98"/>
      <c r="L663" s="98"/>
      <c r="M663" s="98"/>
      <c r="N663" s="98"/>
      <c r="O663" s="100"/>
    </row>
    <row r="664" spans="2:15" x14ac:dyDescent="0.3">
      <c r="B664" s="104">
        <v>658</v>
      </c>
      <c r="C664" s="104"/>
      <c r="D664" s="105"/>
      <c r="E664" s="105"/>
      <c r="F664" s="105"/>
      <c r="G664" s="194"/>
      <c r="H664" s="195"/>
      <c r="I664" s="195"/>
      <c r="J664" s="97"/>
      <c r="K664" s="98"/>
      <c r="L664" s="98"/>
      <c r="M664" s="98"/>
      <c r="N664" s="98"/>
      <c r="O664" s="100"/>
    </row>
    <row r="665" spans="2:15" x14ac:dyDescent="0.3">
      <c r="B665" s="104">
        <v>659</v>
      </c>
      <c r="C665" s="104"/>
      <c r="D665" s="105"/>
      <c r="E665" s="105"/>
      <c r="F665" s="105"/>
      <c r="G665" s="194"/>
      <c r="H665" s="195"/>
      <c r="I665" s="195"/>
      <c r="J665" s="97"/>
      <c r="K665" s="98"/>
      <c r="L665" s="98"/>
      <c r="M665" s="98"/>
      <c r="N665" s="98"/>
      <c r="O665" s="100"/>
    </row>
    <row r="666" spans="2:15" x14ac:dyDescent="0.3">
      <c r="B666" s="104">
        <v>660</v>
      </c>
      <c r="C666" s="104"/>
      <c r="D666" s="105"/>
      <c r="E666" s="105"/>
      <c r="F666" s="105"/>
      <c r="G666" s="194"/>
      <c r="H666" s="195"/>
      <c r="I666" s="195"/>
      <c r="J666" s="97"/>
      <c r="K666" s="98"/>
      <c r="L666" s="98"/>
      <c r="M666" s="98"/>
      <c r="N666" s="98"/>
      <c r="O666" s="100"/>
    </row>
    <row r="667" spans="2:15" x14ac:dyDescent="0.3">
      <c r="B667" s="104">
        <v>661</v>
      </c>
      <c r="C667" s="104"/>
      <c r="D667" s="105"/>
      <c r="E667" s="105"/>
      <c r="F667" s="105"/>
      <c r="G667" s="194"/>
      <c r="H667" s="195"/>
      <c r="I667" s="195"/>
      <c r="J667" s="97"/>
      <c r="K667" s="98"/>
      <c r="L667" s="98"/>
      <c r="M667" s="98"/>
      <c r="N667" s="98"/>
      <c r="O667" s="100"/>
    </row>
    <row r="668" spans="2:15" x14ac:dyDescent="0.3">
      <c r="B668" s="104">
        <v>662</v>
      </c>
      <c r="C668" s="104"/>
      <c r="D668" s="105"/>
      <c r="E668" s="105"/>
      <c r="F668" s="105"/>
      <c r="G668" s="194"/>
      <c r="H668" s="195"/>
      <c r="I668" s="195"/>
      <c r="J668" s="97"/>
      <c r="K668" s="98"/>
      <c r="L668" s="98"/>
      <c r="M668" s="98"/>
      <c r="N668" s="98"/>
      <c r="O668" s="100"/>
    </row>
    <row r="669" spans="2:15" x14ac:dyDescent="0.3">
      <c r="B669" s="104">
        <v>663</v>
      </c>
      <c r="C669" s="104"/>
      <c r="D669" s="105"/>
      <c r="E669" s="105"/>
      <c r="F669" s="105"/>
      <c r="G669" s="194"/>
      <c r="H669" s="195"/>
      <c r="I669" s="195"/>
      <c r="J669" s="97"/>
      <c r="K669" s="98"/>
      <c r="L669" s="98"/>
      <c r="M669" s="98"/>
      <c r="N669" s="98"/>
      <c r="O669" s="100"/>
    </row>
    <row r="670" spans="2:15" x14ac:dyDescent="0.3">
      <c r="B670" s="104">
        <v>664</v>
      </c>
      <c r="C670" s="104"/>
      <c r="D670" s="105"/>
      <c r="E670" s="105"/>
      <c r="F670" s="105"/>
      <c r="G670" s="194"/>
      <c r="H670" s="195"/>
      <c r="I670" s="195"/>
      <c r="J670" s="97"/>
      <c r="K670" s="98"/>
      <c r="L670" s="98"/>
      <c r="M670" s="98"/>
      <c r="N670" s="98"/>
      <c r="O670" s="100"/>
    </row>
    <row r="671" spans="2:15" x14ac:dyDescent="0.3">
      <c r="B671" s="104">
        <v>665</v>
      </c>
      <c r="C671" s="104"/>
      <c r="D671" s="105"/>
      <c r="E671" s="105"/>
      <c r="F671" s="105"/>
      <c r="G671" s="194"/>
      <c r="H671" s="195"/>
      <c r="I671" s="195"/>
      <c r="J671" s="97"/>
      <c r="K671" s="98"/>
      <c r="L671" s="98"/>
      <c r="M671" s="98"/>
      <c r="N671" s="98"/>
      <c r="O671" s="100"/>
    </row>
    <row r="672" spans="2:15" x14ac:dyDescent="0.3">
      <c r="B672" s="104">
        <v>666</v>
      </c>
      <c r="C672" s="104"/>
      <c r="D672" s="105"/>
      <c r="E672" s="105"/>
      <c r="F672" s="105"/>
      <c r="G672" s="194"/>
      <c r="H672" s="195"/>
      <c r="I672" s="195"/>
      <c r="J672" s="97"/>
      <c r="K672" s="98"/>
      <c r="L672" s="98"/>
      <c r="M672" s="98"/>
      <c r="N672" s="98"/>
      <c r="O672" s="100"/>
    </row>
    <row r="673" spans="2:15" x14ac:dyDescent="0.3">
      <c r="B673" s="104">
        <v>667</v>
      </c>
      <c r="C673" s="104"/>
      <c r="D673" s="105"/>
      <c r="E673" s="105"/>
      <c r="F673" s="105"/>
      <c r="G673" s="194"/>
      <c r="H673" s="195"/>
      <c r="I673" s="195"/>
      <c r="J673" s="97"/>
      <c r="K673" s="98"/>
      <c r="L673" s="98"/>
      <c r="M673" s="98"/>
      <c r="N673" s="98"/>
      <c r="O673" s="100"/>
    </row>
    <row r="674" spans="2:15" x14ac:dyDescent="0.3">
      <c r="B674" s="104">
        <v>668</v>
      </c>
      <c r="C674" s="104"/>
      <c r="D674" s="105"/>
      <c r="E674" s="105"/>
      <c r="F674" s="105"/>
      <c r="G674" s="194"/>
      <c r="H674" s="195"/>
      <c r="I674" s="195"/>
      <c r="J674" s="97"/>
      <c r="K674" s="98"/>
      <c r="L674" s="98"/>
      <c r="M674" s="98"/>
      <c r="N674" s="98"/>
      <c r="O674" s="100"/>
    </row>
    <row r="675" spans="2:15" x14ac:dyDescent="0.3">
      <c r="B675" s="104">
        <v>669</v>
      </c>
      <c r="C675" s="104"/>
      <c r="D675" s="105"/>
      <c r="E675" s="105"/>
      <c r="F675" s="105"/>
      <c r="G675" s="194"/>
      <c r="H675" s="195"/>
      <c r="I675" s="195"/>
      <c r="J675" s="97"/>
      <c r="K675" s="98"/>
      <c r="L675" s="98"/>
      <c r="M675" s="98"/>
      <c r="N675" s="98"/>
      <c r="O675" s="100"/>
    </row>
    <row r="676" spans="2:15" x14ac:dyDescent="0.3">
      <c r="B676" s="104">
        <v>670</v>
      </c>
      <c r="C676" s="104"/>
      <c r="D676" s="105"/>
      <c r="E676" s="105"/>
      <c r="F676" s="105"/>
      <c r="G676" s="194"/>
      <c r="H676" s="195"/>
      <c r="I676" s="195"/>
      <c r="J676" s="97"/>
      <c r="K676" s="98"/>
      <c r="L676" s="98"/>
      <c r="M676" s="98"/>
      <c r="N676" s="98"/>
      <c r="O676" s="100"/>
    </row>
    <row r="677" spans="2:15" x14ac:dyDescent="0.3">
      <c r="B677" s="104">
        <v>671</v>
      </c>
      <c r="C677" s="104"/>
      <c r="D677" s="105"/>
      <c r="E677" s="105"/>
      <c r="F677" s="105"/>
      <c r="G677" s="194"/>
      <c r="H677" s="195"/>
      <c r="I677" s="195"/>
      <c r="J677" s="97"/>
      <c r="K677" s="98"/>
      <c r="L677" s="98"/>
      <c r="M677" s="98"/>
      <c r="N677" s="98"/>
      <c r="O677" s="100"/>
    </row>
    <row r="678" spans="2:15" x14ac:dyDescent="0.3">
      <c r="B678" s="104">
        <v>672</v>
      </c>
      <c r="C678" s="104"/>
      <c r="D678" s="105"/>
      <c r="E678" s="105"/>
      <c r="F678" s="105"/>
      <c r="G678" s="194"/>
      <c r="H678" s="195"/>
      <c r="I678" s="195"/>
      <c r="J678" s="97"/>
      <c r="K678" s="98"/>
      <c r="L678" s="98"/>
      <c r="M678" s="98"/>
      <c r="N678" s="98"/>
      <c r="O678" s="100"/>
    </row>
    <row r="679" spans="2:15" x14ac:dyDescent="0.3">
      <c r="B679" s="104">
        <v>673</v>
      </c>
      <c r="C679" s="104"/>
      <c r="D679" s="105"/>
      <c r="E679" s="105"/>
      <c r="F679" s="105"/>
      <c r="G679" s="194"/>
      <c r="H679" s="195"/>
      <c r="I679" s="195"/>
      <c r="J679" s="97"/>
      <c r="K679" s="98"/>
      <c r="L679" s="98"/>
      <c r="M679" s="98"/>
      <c r="N679" s="98"/>
      <c r="O679" s="100"/>
    </row>
    <row r="680" spans="2:15" x14ac:dyDescent="0.3">
      <c r="B680" s="104">
        <v>674</v>
      </c>
      <c r="C680" s="104"/>
      <c r="D680" s="105"/>
      <c r="E680" s="105"/>
      <c r="F680" s="105"/>
      <c r="G680" s="194"/>
      <c r="H680" s="195"/>
      <c r="I680" s="195"/>
      <c r="J680" s="97"/>
      <c r="K680" s="98"/>
      <c r="L680" s="98"/>
      <c r="M680" s="98"/>
      <c r="N680" s="98"/>
      <c r="O680" s="100"/>
    </row>
    <row r="681" spans="2:15" x14ac:dyDescent="0.3">
      <c r="B681" s="104">
        <v>675</v>
      </c>
      <c r="C681" s="104"/>
      <c r="D681" s="105"/>
      <c r="E681" s="105"/>
      <c r="F681" s="105"/>
      <c r="G681" s="194"/>
      <c r="H681" s="195"/>
      <c r="I681" s="195"/>
      <c r="J681" s="97"/>
      <c r="K681" s="98"/>
      <c r="L681" s="98"/>
      <c r="M681" s="98"/>
      <c r="N681" s="98"/>
      <c r="O681" s="100"/>
    </row>
    <row r="682" spans="2:15" x14ac:dyDescent="0.3">
      <c r="B682" s="104">
        <v>676</v>
      </c>
      <c r="C682" s="104"/>
      <c r="D682" s="105"/>
      <c r="E682" s="105"/>
      <c r="F682" s="105"/>
      <c r="G682" s="194"/>
      <c r="H682" s="195"/>
      <c r="I682" s="195"/>
      <c r="J682" s="97"/>
      <c r="K682" s="98"/>
      <c r="L682" s="98"/>
      <c r="M682" s="98"/>
      <c r="N682" s="98"/>
      <c r="O682" s="100"/>
    </row>
    <row r="683" spans="2:15" x14ac:dyDescent="0.3">
      <c r="B683" s="104">
        <v>677</v>
      </c>
      <c r="C683" s="104"/>
      <c r="D683" s="105"/>
      <c r="E683" s="105"/>
      <c r="F683" s="105"/>
      <c r="G683" s="194"/>
      <c r="H683" s="195"/>
      <c r="I683" s="195"/>
      <c r="J683" s="97"/>
      <c r="K683" s="98"/>
      <c r="L683" s="98"/>
      <c r="M683" s="98"/>
      <c r="N683" s="98"/>
      <c r="O683" s="100"/>
    </row>
    <row r="684" spans="2:15" x14ac:dyDescent="0.3">
      <c r="B684" s="104">
        <v>678</v>
      </c>
      <c r="C684" s="104"/>
      <c r="D684" s="105"/>
      <c r="E684" s="105"/>
      <c r="F684" s="105"/>
      <c r="G684" s="194"/>
      <c r="H684" s="195"/>
      <c r="I684" s="195"/>
      <c r="J684" s="97"/>
      <c r="K684" s="98"/>
      <c r="L684" s="98"/>
      <c r="M684" s="98"/>
      <c r="N684" s="98"/>
      <c r="O684" s="100"/>
    </row>
    <row r="685" spans="2:15" x14ac:dyDescent="0.3">
      <c r="B685" s="104">
        <v>679</v>
      </c>
      <c r="C685" s="104"/>
      <c r="D685" s="105"/>
      <c r="E685" s="105"/>
      <c r="F685" s="105"/>
      <c r="G685" s="194"/>
      <c r="H685" s="195"/>
      <c r="I685" s="195"/>
      <c r="J685" s="97"/>
      <c r="K685" s="98"/>
      <c r="L685" s="98"/>
      <c r="M685" s="98"/>
      <c r="N685" s="98"/>
      <c r="O685" s="100"/>
    </row>
    <row r="686" spans="2:15" x14ac:dyDescent="0.3">
      <c r="B686" s="104">
        <v>680</v>
      </c>
      <c r="C686" s="104"/>
      <c r="D686" s="105"/>
      <c r="E686" s="105"/>
      <c r="F686" s="105"/>
      <c r="G686" s="194"/>
      <c r="H686" s="195"/>
      <c r="I686" s="195"/>
      <c r="J686" s="97"/>
      <c r="K686" s="98"/>
      <c r="L686" s="98"/>
      <c r="M686" s="98"/>
      <c r="N686" s="98"/>
      <c r="O686" s="100"/>
    </row>
    <row r="687" spans="2:15" x14ac:dyDescent="0.3">
      <c r="B687" s="104">
        <v>681</v>
      </c>
      <c r="C687" s="104"/>
      <c r="D687" s="105"/>
      <c r="E687" s="105"/>
      <c r="F687" s="105"/>
      <c r="G687" s="194"/>
      <c r="H687" s="195"/>
      <c r="I687" s="195"/>
      <c r="J687" s="97"/>
      <c r="K687" s="98"/>
      <c r="L687" s="98"/>
      <c r="M687" s="98"/>
      <c r="N687" s="98"/>
      <c r="O687" s="100"/>
    </row>
    <row r="688" spans="2:15" x14ac:dyDescent="0.3">
      <c r="B688" s="104">
        <v>682</v>
      </c>
      <c r="C688" s="104"/>
      <c r="D688" s="105"/>
      <c r="E688" s="105"/>
      <c r="F688" s="105"/>
      <c r="G688" s="194"/>
      <c r="H688" s="195"/>
      <c r="I688" s="195"/>
      <c r="J688" s="97"/>
      <c r="K688" s="98"/>
      <c r="L688" s="98"/>
      <c r="M688" s="98"/>
      <c r="N688" s="98"/>
      <c r="O688" s="100"/>
    </row>
    <row r="689" spans="2:15" x14ac:dyDescent="0.3">
      <c r="B689" s="104">
        <v>683</v>
      </c>
      <c r="C689" s="104"/>
      <c r="D689" s="105"/>
      <c r="E689" s="105"/>
      <c r="F689" s="105"/>
      <c r="G689" s="194"/>
      <c r="H689" s="195"/>
      <c r="I689" s="195"/>
      <c r="J689" s="97"/>
      <c r="K689" s="98"/>
      <c r="L689" s="98"/>
      <c r="M689" s="98"/>
      <c r="N689" s="98"/>
      <c r="O689" s="100"/>
    </row>
    <row r="690" spans="2:15" x14ac:dyDescent="0.3">
      <c r="B690" s="104">
        <v>684</v>
      </c>
      <c r="C690" s="104"/>
      <c r="D690" s="105"/>
      <c r="E690" s="105"/>
      <c r="F690" s="105"/>
      <c r="G690" s="194"/>
      <c r="H690" s="195"/>
      <c r="I690" s="195"/>
      <c r="J690" s="97"/>
      <c r="K690" s="98"/>
      <c r="L690" s="98"/>
      <c r="M690" s="98"/>
      <c r="N690" s="98"/>
      <c r="O690" s="100"/>
    </row>
    <row r="691" spans="2:15" x14ac:dyDescent="0.3">
      <c r="B691" s="104">
        <v>685</v>
      </c>
      <c r="C691" s="104"/>
      <c r="D691" s="105"/>
      <c r="E691" s="105"/>
      <c r="F691" s="105"/>
      <c r="G691" s="194"/>
      <c r="H691" s="195"/>
      <c r="I691" s="195"/>
      <c r="J691" s="97"/>
      <c r="K691" s="98"/>
      <c r="L691" s="98"/>
      <c r="M691" s="98"/>
      <c r="N691" s="98"/>
      <c r="O691" s="100"/>
    </row>
    <row r="692" spans="2:15" x14ac:dyDescent="0.3">
      <c r="B692" s="104">
        <v>686</v>
      </c>
      <c r="C692" s="104"/>
      <c r="D692" s="105"/>
      <c r="E692" s="105"/>
      <c r="F692" s="105"/>
      <c r="G692" s="194"/>
      <c r="H692" s="195"/>
      <c r="I692" s="195"/>
      <c r="J692" s="97"/>
      <c r="K692" s="98"/>
      <c r="L692" s="98"/>
      <c r="M692" s="98"/>
      <c r="N692" s="98"/>
      <c r="O692" s="100"/>
    </row>
    <row r="693" spans="2:15" x14ac:dyDescent="0.3">
      <c r="B693" s="104">
        <v>687</v>
      </c>
      <c r="C693" s="104"/>
      <c r="D693" s="105"/>
      <c r="E693" s="105"/>
      <c r="F693" s="105"/>
      <c r="G693" s="194"/>
      <c r="H693" s="195"/>
      <c r="I693" s="195"/>
      <c r="J693" s="97"/>
      <c r="K693" s="98"/>
      <c r="L693" s="98"/>
      <c r="M693" s="98"/>
      <c r="N693" s="98"/>
      <c r="O693" s="100"/>
    </row>
    <row r="694" spans="2:15" x14ac:dyDescent="0.3">
      <c r="B694" s="104">
        <v>688</v>
      </c>
      <c r="C694" s="104"/>
      <c r="D694" s="105"/>
      <c r="E694" s="105"/>
      <c r="F694" s="105"/>
      <c r="G694" s="194"/>
      <c r="H694" s="195"/>
      <c r="I694" s="195"/>
      <c r="J694" s="97"/>
      <c r="K694" s="98"/>
      <c r="L694" s="98"/>
      <c r="M694" s="98"/>
      <c r="N694" s="98"/>
      <c r="O694" s="100"/>
    </row>
    <row r="695" spans="2:15" x14ac:dyDescent="0.3">
      <c r="B695" s="104">
        <v>689</v>
      </c>
      <c r="C695" s="104"/>
      <c r="D695" s="105"/>
      <c r="E695" s="105"/>
      <c r="F695" s="105"/>
      <c r="G695" s="194"/>
      <c r="H695" s="195"/>
      <c r="I695" s="195"/>
      <c r="J695" s="97"/>
      <c r="K695" s="98"/>
      <c r="L695" s="98"/>
      <c r="M695" s="98"/>
      <c r="N695" s="98"/>
      <c r="O695" s="100"/>
    </row>
    <row r="696" spans="2:15" x14ac:dyDescent="0.3">
      <c r="B696" s="104">
        <v>690</v>
      </c>
      <c r="C696" s="104"/>
      <c r="D696" s="105"/>
      <c r="E696" s="105"/>
      <c r="F696" s="105"/>
      <c r="G696" s="194"/>
      <c r="H696" s="195"/>
      <c r="I696" s="195"/>
      <c r="J696" s="97"/>
      <c r="K696" s="98"/>
      <c r="L696" s="98"/>
      <c r="M696" s="98"/>
      <c r="N696" s="98"/>
      <c r="O696" s="100"/>
    </row>
    <row r="697" spans="2:15" x14ac:dyDescent="0.3">
      <c r="B697" s="104">
        <v>691</v>
      </c>
      <c r="C697" s="104"/>
      <c r="D697" s="105"/>
      <c r="E697" s="105"/>
      <c r="F697" s="105"/>
      <c r="G697" s="194"/>
      <c r="H697" s="195"/>
      <c r="I697" s="195"/>
      <c r="J697" s="97"/>
      <c r="K697" s="98"/>
      <c r="L697" s="98"/>
      <c r="M697" s="98"/>
      <c r="N697" s="98"/>
      <c r="O697" s="100"/>
    </row>
    <row r="698" spans="2:15" x14ac:dyDescent="0.3">
      <c r="B698" s="104">
        <v>692</v>
      </c>
      <c r="C698" s="104"/>
      <c r="D698" s="105"/>
      <c r="E698" s="105"/>
      <c r="F698" s="105"/>
      <c r="G698" s="194"/>
      <c r="H698" s="195"/>
      <c r="I698" s="195"/>
      <c r="J698" s="97"/>
      <c r="K698" s="98"/>
      <c r="L698" s="98"/>
      <c r="M698" s="98"/>
      <c r="N698" s="98"/>
      <c r="O698" s="100"/>
    </row>
    <row r="699" spans="2:15" x14ac:dyDescent="0.3">
      <c r="B699" s="104">
        <v>693</v>
      </c>
      <c r="C699" s="104"/>
      <c r="D699" s="105"/>
      <c r="E699" s="105"/>
      <c r="F699" s="105"/>
      <c r="G699" s="194"/>
      <c r="H699" s="195"/>
      <c r="I699" s="195"/>
      <c r="J699" s="97"/>
      <c r="K699" s="98"/>
      <c r="L699" s="98"/>
      <c r="M699" s="98"/>
      <c r="N699" s="98"/>
      <c r="O699" s="100"/>
    </row>
    <row r="700" spans="2:15" x14ac:dyDescent="0.3">
      <c r="B700" s="104">
        <v>694</v>
      </c>
      <c r="C700" s="104"/>
      <c r="D700" s="105"/>
      <c r="E700" s="105"/>
      <c r="F700" s="105"/>
      <c r="G700" s="194"/>
      <c r="H700" s="195"/>
      <c r="I700" s="195"/>
      <c r="J700" s="97"/>
      <c r="K700" s="98"/>
      <c r="L700" s="98"/>
      <c r="M700" s="98"/>
      <c r="N700" s="98"/>
      <c r="O700" s="100"/>
    </row>
    <row r="701" spans="2:15" x14ac:dyDescent="0.3">
      <c r="B701" s="104">
        <v>695</v>
      </c>
      <c r="C701" s="104"/>
      <c r="D701" s="105"/>
      <c r="E701" s="105"/>
      <c r="F701" s="105"/>
      <c r="G701" s="194"/>
      <c r="H701" s="195"/>
      <c r="I701" s="195"/>
      <c r="J701" s="97"/>
      <c r="K701" s="98"/>
      <c r="L701" s="98"/>
      <c r="M701" s="98"/>
      <c r="N701" s="98"/>
      <c r="O701" s="100"/>
    </row>
    <row r="702" spans="2:15" x14ac:dyDescent="0.3">
      <c r="B702" s="104">
        <v>696</v>
      </c>
      <c r="C702" s="104"/>
      <c r="D702" s="105"/>
      <c r="E702" s="105"/>
      <c r="F702" s="105"/>
      <c r="G702" s="194"/>
      <c r="H702" s="195"/>
      <c r="I702" s="195"/>
      <c r="J702" s="97"/>
      <c r="K702" s="98"/>
      <c r="L702" s="98"/>
      <c r="M702" s="98"/>
      <c r="N702" s="98"/>
      <c r="O702" s="100"/>
    </row>
    <row r="703" spans="2:15" x14ac:dyDescent="0.3">
      <c r="B703" s="104">
        <v>697</v>
      </c>
      <c r="C703" s="104"/>
      <c r="D703" s="105"/>
      <c r="E703" s="105"/>
      <c r="F703" s="105"/>
      <c r="G703" s="194"/>
      <c r="H703" s="195"/>
      <c r="I703" s="195"/>
      <c r="J703" s="97"/>
      <c r="K703" s="98"/>
      <c r="L703" s="98"/>
      <c r="M703" s="98"/>
      <c r="N703" s="98"/>
      <c r="O703" s="100"/>
    </row>
    <row r="704" spans="2:15" x14ac:dyDescent="0.3">
      <c r="B704" s="104">
        <v>698</v>
      </c>
      <c r="C704" s="104"/>
      <c r="D704" s="105"/>
      <c r="E704" s="105"/>
      <c r="F704" s="105"/>
      <c r="G704" s="194"/>
      <c r="H704" s="195"/>
      <c r="I704" s="195"/>
      <c r="J704" s="97"/>
      <c r="K704" s="98"/>
      <c r="L704" s="98"/>
      <c r="M704" s="98"/>
      <c r="N704" s="98"/>
      <c r="O704" s="100"/>
    </row>
    <row r="705" spans="2:15" x14ac:dyDescent="0.3">
      <c r="B705" s="104">
        <v>699</v>
      </c>
      <c r="C705" s="104"/>
      <c r="D705" s="105"/>
      <c r="E705" s="105"/>
      <c r="F705" s="105"/>
      <c r="G705" s="194"/>
      <c r="H705" s="195"/>
      <c r="I705" s="195"/>
      <c r="J705" s="97"/>
      <c r="K705" s="98"/>
      <c r="L705" s="98"/>
      <c r="M705" s="98"/>
      <c r="N705" s="98"/>
      <c r="O705" s="100"/>
    </row>
    <row r="706" spans="2:15" x14ac:dyDescent="0.3">
      <c r="B706" s="104">
        <v>700</v>
      </c>
      <c r="C706" s="104"/>
      <c r="D706" s="105"/>
      <c r="E706" s="105"/>
      <c r="F706" s="105"/>
      <c r="G706" s="194"/>
      <c r="H706" s="195"/>
      <c r="I706" s="195"/>
      <c r="J706" s="97"/>
      <c r="K706" s="98"/>
      <c r="L706" s="98"/>
      <c r="M706" s="98"/>
      <c r="N706" s="98"/>
      <c r="O706" s="100"/>
    </row>
    <row r="707" spans="2:15" x14ac:dyDescent="0.3">
      <c r="B707" s="104">
        <v>701</v>
      </c>
      <c r="C707" s="104"/>
      <c r="D707" s="105"/>
      <c r="E707" s="105"/>
      <c r="F707" s="105"/>
      <c r="G707" s="194"/>
      <c r="H707" s="195"/>
      <c r="I707" s="195"/>
      <c r="J707" s="97"/>
      <c r="K707" s="98"/>
      <c r="L707" s="98"/>
      <c r="M707" s="98"/>
      <c r="N707" s="98"/>
      <c r="O707" s="100"/>
    </row>
    <row r="708" spans="2:15" x14ac:dyDescent="0.3">
      <c r="B708" s="104">
        <v>702</v>
      </c>
      <c r="C708" s="104"/>
      <c r="D708" s="105"/>
      <c r="E708" s="105"/>
      <c r="F708" s="105"/>
      <c r="G708" s="194"/>
      <c r="H708" s="195"/>
      <c r="I708" s="195"/>
      <c r="J708" s="97"/>
      <c r="K708" s="98"/>
      <c r="L708" s="98"/>
      <c r="M708" s="98"/>
      <c r="N708" s="98"/>
      <c r="O708" s="100"/>
    </row>
    <row r="709" spans="2:15" x14ac:dyDescent="0.3">
      <c r="B709" s="104">
        <v>703</v>
      </c>
      <c r="C709" s="104"/>
      <c r="D709" s="105"/>
      <c r="E709" s="105"/>
      <c r="F709" s="105"/>
      <c r="G709" s="194"/>
      <c r="H709" s="195"/>
      <c r="I709" s="195"/>
      <c r="J709" s="97"/>
      <c r="K709" s="98"/>
      <c r="L709" s="98"/>
      <c r="M709" s="98"/>
      <c r="N709" s="98"/>
      <c r="O709" s="100"/>
    </row>
    <row r="710" spans="2:15" x14ac:dyDescent="0.3">
      <c r="B710" s="104">
        <v>704</v>
      </c>
      <c r="C710" s="104"/>
      <c r="D710" s="105"/>
      <c r="E710" s="105"/>
      <c r="F710" s="105"/>
      <c r="G710" s="194"/>
      <c r="H710" s="195"/>
      <c r="I710" s="195"/>
      <c r="J710" s="97"/>
      <c r="K710" s="98"/>
      <c r="L710" s="98"/>
      <c r="M710" s="98"/>
      <c r="N710" s="98"/>
      <c r="O710" s="100"/>
    </row>
    <row r="711" spans="2:15" x14ac:dyDescent="0.3">
      <c r="B711" s="104">
        <v>705</v>
      </c>
      <c r="C711" s="104"/>
      <c r="D711" s="105"/>
      <c r="E711" s="105"/>
      <c r="F711" s="105"/>
      <c r="G711" s="194"/>
      <c r="H711" s="195"/>
      <c r="I711" s="195"/>
      <c r="J711" s="97"/>
      <c r="K711" s="98"/>
      <c r="L711" s="98"/>
      <c r="M711" s="98"/>
      <c r="N711" s="98"/>
      <c r="O711" s="100"/>
    </row>
    <row r="712" spans="2:15" x14ac:dyDescent="0.3">
      <c r="B712" s="104">
        <v>706</v>
      </c>
      <c r="C712" s="104"/>
      <c r="D712" s="105"/>
      <c r="E712" s="105"/>
      <c r="F712" s="105"/>
      <c r="G712" s="194"/>
      <c r="H712" s="195"/>
      <c r="I712" s="195"/>
      <c r="J712" s="97"/>
      <c r="K712" s="98"/>
      <c r="L712" s="98"/>
      <c r="M712" s="98"/>
      <c r="N712" s="98"/>
      <c r="O712" s="100"/>
    </row>
    <row r="713" spans="2:15" x14ac:dyDescent="0.3">
      <c r="B713" s="104">
        <v>707</v>
      </c>
      <c r="C713" s="104"/>
      <c r="D713" s="105"/>
      <c r="E713" s="105"/>
      <c r="F713" s="105"/>
      <c r="G713" s="194"/>
      <c r="H713" s="195"/>
      <c r="I713" s="195"/>
      <c r="J713" s="97"/>
      <c r="K713" s="98"/>
      <c r="L713" s="98"/>
      <c r="M713" s="98"/>
      <c r="N713" s="98"/>
      <c r="O713" s="100"/>
    </row>
    <row r="714" spans="2:15" x14ac:dyDescent="0.3">
      <c r="B714" s="104">
        <v>708</v>
      </c>
      <c r="C714" s="104"/>
      <c r="D714" s="105"/>
      <c r="E714" s="105"/>
      <c r="F714" s="105"/>
      <c r="G714" s="194"/>
      <c r="H714" s="195"/>
      <c r="I714" s="195"/>
      <c r="J714" s="97"/>
      <c r="K714" s="98"/>
      <c r="L714" s="98"/>
      <c r="M714" s="98"/>
      <c r="N714" s="98"/>
      <c r="O714" s="100"/>
    </row>
    <row r="715" spans="2:15" x14ac:dyDescent="0.3">
      <c r="B715" s="104">
        <v>709</v>
      </c>
      <c r="C715" s="104"/>
      <c r="D715" s="105"/>
      <c r="E715" s="105"/>
      <c r="F715" s="105"/>
      <c r="G715" s="194"/>
      <c r="H715" s="195"/>
      <c r="I715" s="195"/>
      <c r="J715" s="97"/>
      <c r="K715" s="98"/>
      <c r="L715" s="98"/>
      <c r="M715" s="98"/>
      <c r="N715" s="98"/>
      <c r="O715" s="100"/>
    </row>
    <row r="716" spans="2:15" x14ac:dyDescent="0.3">
      <c r="B716" s="104">
        <v>710</v>
      </c>
      <c r="C716" s="104"/>
      <c r="D716" s="105"/>
      <c r="E716" s="105"/>
      <c r="F716" s="105"/>
      <c r="G716" s="194"/>
      <c r="H716" s="195"/>
      <c r="I716" s="195"/>
      <c r="J716" s="97"/>
      <c r="K716" s="98"/>
      <c r="L716" s="98"/>
      <c r="M716" s="98"/>
      <c r="N716" s="98"/>
      <c r="O716" s="100"/>
    </row>
    <row r="717" spans="2:15" x14ac:dyDescent="0.3">
      <c r="B717" s="104">
        <v>711</v>
      </c>
      <c r="C717" s="104"/>
      <c r="D717" s="105"/>
      <c r="E717" s="105"/>
      <c r="F717" s="105"/>
      <c r="G717" s="194"/>
      <c r="H717" s="195"/>
      <c r="I717" s="195"/>
      <c r="J717" s="97"/>
      <c r="K717" s="98"/>
      <c r="L717" s="98"/>
      <c r="M717" s="98"/>
      <c r="N717" s="98"/>
      <c r="O717" s="100"/>
    </row>
    <row r="718" spans="2:15" x14ac:dyDescent="0.3">
      <c r="B718" s="104">
        <v>712</v>
      </c>
      <c r="C718" s="104"/>
      <c r="D718" s="105"/>
      <c r="E718" s="105"/>
      <c r="F718" s="105"/>
      <c r="G718" s="194"/>
      <c r="H718" s="195"/>
      <c r="I718" s="195"/>
      <c r="J718" s="97"/>
      <c r="K718" s="98"/>
      <c r="L718" s="98"/>
      <c r="M718" s="98"/>
      <c r="N718" s="98"/>
      <c r="O718" s="100"/>
    </row>
    <row r="719" spans="2:15" x14ac:dyDescent="0.3">
      <c r="B719" s="104">
        <v>713</v>
      </c>
      <c r="C719" s="104"/>
      <c r="D719" s="105"/>
      <c r="E719" s="105"/>
      <c r="F719" s="105"/>
      <c r="G719" s="194"/>
      <c r="H719" s="195"/>
      <c r="I719" s="195"/>
      <c r="J719" s="97"/>
      <c r="K719" s="98"/>
      <c r="L719" s="98"/>
      <c r="M719" s="98"/>
      <c r="N719" s="98"/>
      <c r="O719" s="100"/>
    </row>
    <row r="720" spans="2:15" x14ac:dyDescent="0.3">
      <c r="B720" s="104">
        <v>714</v>
      </c>
      <c r="C720" s="104"/>
      <c r="D720" s="105"/>
      <c r="E720" s="105"/>
      <c r="F720" s="105"/>
      <c r="G720" s="194"/>
      <c r="H720" s="195"/>
      <c r="I720" s="195"/>
      <c r="J720" s="97"/>
      <c r="K720" s="98"/>
      <c r="L720" s="98"/>
      <c r="M720" s="98"/>
      <c r="N720" s="98"/>
      <c r="O720" s="100"/>
    </row>
    <row r="721" spans="2:15" x14ac:dyDescent="0.3">
      <c r="B721" s="104">
        <v>715</v>
      </c>
      <c r="C721" s="104"/>
      <c r="D721" s="105"/>
      <c r="E721" s="105"/>
      <c r="F721" s="105"/>
      <c r="G721" s="194"/>
      <c r="H721" s="195"/>
      <c r="I721" s="195"/>
      <c r="J721" s="97"/>
      <c r="K721" s="98"/>
      <c r="L721" s="98"/>
      <c r="M721" s="98"/>
      <c r="N721" s="98"/>
      <c r="O721" s="100"/>
    </row>
    <row r="722" spans="2:15" x14ac:dyDescent="0.3">
      <c r="B722" s="104">
        <v>716</v>
      </c>
      <c r="C722" s="104"/>
      <c r="D722" s="105"/>
      <c r="E722" s="105"/>
      <c r="F722" s="105"/>
      <c r="G722" s="194"/>
      <c r="H722" s="195"/>
      <c r="I722" s="195"/>
      <c r="J722" s="97"/>
      <c r="K722" s="98"/>
      <c r="L722" s="98"/>
      <c r="M722" s="98"/>
      <c r="N722" s="98"/>
      <c r="O722" s="100"/>
    </row>
    <row r="723" spans="2:15" x14ac:dyDescent="0.3">
      <c r="B723" s="104">
        <v>717</v>
      </c>
      <c r="C723" s="104"/>
      <c r="D723" s="105"/>
      <c r="E723" s="105"/>
      <c r="F723" s="105"/>
      <c r="G723" s="194"/>
      <c r="H723" s="195"/>
      <c r="I723" s="195"/>
      <c r="J723" s="97"/>
      <c r="K723" s="98"/>
      <c r="L723" s="98"/>
      <c r="M723" s="98"/>
      <c r="N723" s="98"/>
      <c r="O723" s="100"/>
    </row>
    <row r="724" spans="2:15" x14ac:dyDescent="0.3">
      <c r="B724" s="104">
        <v>718</v>
      </c>
      <c r="C724" s="104"/>
      <c r="D724" s="105"/>
      <c r="E724" s="105"/>
      <c r="F724" s="105"/>
      <c r="G724" s="194"/>
      <c r="H724" s="195"/>
      <c r="I724" s="195"/>
      <c r="J724" s="97"/>
      <c r="K724" s="98"/>
      <c r="L724" s="98"/>
      <c r="M724" s="98"/>
      <c r="N724" s="98"/>
      <c r="O724" s="100"/>
    </row>
    <row r="725" spans="2:15" x14ac:dyDescent="0.3">
      <c r="B725" s="104">
        <v>719</v>
      </c>
      <c r="C725" s="104"/>
      <c r="D725" s="105"/>
      <c r="E725" s="105"/>
      <c r="F725" s="105"/>
      <c r="G725" s="194"/>
      <c r="H725" s="195"/>
      <c r="I725" s="195"/>
      <c r="J725" s="97"/>
      <c r="K725" s="98"/>
      <c r="L725" s="98"/>
      <c r="M725" s="98"/>
      <c r="N725" s="98"/>
      <c r="O725" s="100"/>
    </row>
    <row r="726" spans="2:15" x14ac:dyDescent="0.3">
      <c r="B726" s="104">
        <v>720</v>
      </c>
      <c r="C726" s="104"/>
      <c r="D726" s="105"/>
      <c r="E726" s="105"/>
      <c r="F726" s="105"/>
      <c r="G726" s="194"/>
      <c r="H726" s="195"/>
      <c r="I726" s="195"/>
      <c r="J726" s="97"/>
      <c r="K726" s="98"/>
      <c r="L726" s="98"/>
      <c r="M726" s="98"/>
      <c r="N726" s="98"/>
      <c r="O726" s="100"/>
    </row>
    <row r="727" spans="2:15" x14ac:dyDescent="0.3">
      <c r="B727" s="104">
        <v>721</v>
      </c>
      <c r="C727" s="104"/>
      <c r="D727" s="105"/>
      <c r="E727" s="105"/>
      <c r="F727" s="105"/>
      <c r="G727" s="194"/>
      <c r="H727" s="195"/>
      <c r="I727" s="195"/>
      <c r="J727" s="97"/>
      <c r="K727" s="98"/>
      <c r="L727" s="98"/>
      <c r="M727" s="98"/>
      <c r="N727" s="98"/>
      <c r="O727" s="100"/>
    </row>
    <row r="728" spans="2:15" x14ac:dyDescent="0.3">
      <c r="B728" s="104">
        <v>722</v>
      </c>
      <c r="C728" s="104"/>
      <c r="D728" s="105"/>
      <c r="E728" s="105"/>
      <c r="F728" s="105"/>
      <c r="G728" s="194"/>
      <c r="H728" s="195"/>
      <c r="I728" s="195"/>
      <c r="J728" s="97"/>
      <c r="K728" s="98"/>
      <c r="L728" s="98"/>
      <c r="M728" s="98"/>
      <c r="N728" s="98"/>
      <c r="O728" s="100"/>
    </row>
    <row r="729" spans="2:15" x14ac:dyDescent="0.3">
      <c r="B729" s="104">
        <v>723</v>
      </c>
      <c r="C729" s="104"/>
      <c r="D729" s="105"/>
      <c r="E729" s="105"/>
      <c r="F729" s="105"/>
      <c r="G729" s="194"/>
      <c r="H729" s="195"/>
      <c r="I729" s="195"/>
      <c r="J729" s="97"/>
      <c r="K729" s="98"/>
      <c r="L729" s="98"/>
      <c r="M729" s="98"/>
      <c r="N729" s="98"/>
      <c r="O729" s="100"/>
    </row>
    <row r="730" spans="2:15" x14ac:dyDescent="0.3">
      <c r="B730" s="104">
        <v>724</v>
      </c>
      <c r="C730" s="104"/>
      <c r="D730" s="105"/>
      <c r="E730" s="105"/>
      <c r="F730" s="105"/>
      <c r="G730" s="194"/>
      <c r="H730" s="195"/>
      <c r="I730" s="195"/>
      <c r="J730" s="97"/>
      <c r="K730" s="98"/>
      <c r="L730" s="98"/>
      <c r="M730" s="98"/>
      <c r="N730" s="98"/>
      <c r="O730" s="100"/>
    </row>
    <row r="731" spans="2:15" x14ac:dyDescent="0.3">
      <c r="B731" s="104">
        <v>725</v>
      </c>
      <c r="C731" s="104"/>
      <c r="D731" s="105"/>
      <c r="E731" s="105"/>
      <c r="F731" s="105"/>
      <c r="G731" s="194"/>
      <c r="H731" s="195"/>
      <c r="I731" s="195"/>
      <c r="J731" s="97"/>
      <c r="K731" s="98"/>
      <c r="L731" s="98"/>
      <c r="M731" s="98"/>
      <c r="N731" s="98"/>
      <c r="O731" s="100"/>
    </row>
    <row r="732" spans="2:15" x14ac:dyDescent="0.3">
      <c r="B732" s="104">
        <v>726</v>
      </c>
      <c r="C732" s="104"/>
      <c r="D732" s="105"/>
      <c r="E732" s="105"/>
      <c r="F732" s="105"/>
      <c r="G732" s="194"/>
      <c r="H732" s="195"/>
      <c r="I732" s="195"/>
      <c r="J732" s="97"/>
      <c r="K732" s="98"/>
      <c r="L732" s="98"/>
      <c r="M732" s="98"/>
      <c r="N732" s="98"/>
      <c r="O732" s="100"/>
    </row>
    <row r="733" spans="2:15" x14ac:dyDescent="0.3">
      <c r="B733" s="104">
        <v>727</v>
      </c>
      <c r="C733" s="104"/>
      <c r="D733" s="105"/>
      <c r="E733" s="105"/>
      <c r="F733" s="105"/>
      <c r="G733" s="194"/>
      <c r="H733" s="195"/>
      <c r="I733" s="195"/>
      <c r="J733" s="97"/>
      <c r="K733" s="98"/>
      <c r="L733" s="98"/>
      <c r="M733" s="98"/>
      <c r="N733" s="98"/>
      <c r="O733" s="100"/>
    </row>
    <row r="734" spans="2:15" x14ac:dyDescent="0.3">
      <c r="B734" s="104">
        <v>728</v>
      </c>
      <c r="C734" s="104"/>
      <c r="D734" s="105"/>
      <c r="E734" s="105"/>
      <c r="F734" s="105"/>
      <c r="G734" s="194"/>
      <c r="H734" s="195"/>
      <c r="I734" s="195"/>
      <c r="J734" s="97"/>
      <c r="K734" s="98"/>
      <c r="L734" s="98"/>
      <c r="M734" s="98"/>
      <c r="N734" s="98"/>
      <c r="O734" s="100"/>
    </row>
    <row r="735" spans="2:15" x14ac:dyDescent="0.3">
      <c r="B735" s="104">
        <v>729</v>
      </c>
      <c r="C735" s="104"/>
      <c r="D735" s="105"/>
      <c r="E735" s="105"/>
      <c r="F735" s="105"/>
      <c r="G735" s="194"/>
      <c r="H735" s="195"/>
      <c r="I735" s="195"/>
      <c r="J735" s="97"/>
      <c r="K735" s="98"/>
      <c r="L735" s="98"/>
      <c r="M735" s="98"/>
      <c r="N735" s="98"/>
      <c r="O735" s="100"/>
    </row>
    <row r="736" spans="2:15" x14ac:dyDescent="0.3">
      <c r="B736" s="104">
        <v>730</v>
      </c>
      <c r="C736" s="104"/>
      <c r="D736" s="105"/>
      <c r="E736" s="105"/>
      <c r="F736" s="105"/>
      <c r="G736" s="194"/>
      <c r="H736" s="195"/>
      <c r="I736" s="195"/>
      <c r="J736" s="97"/>
      <c r="K736" s="98"/>
      <c r="L736" s="98"/>
      <c r="M736" s="98"/>
      <c r="N736" s="98"/>
      <c r="O736" s="100"/>
    </row>
    <row r="737" spans="2:15" x14ac:dyDescent="0.3">
      <c r="B737" s="104">
        <v>731</v>
      </c>
      <c r="C737" s="104"/>
      <c r="D737" s="105"/>
      <c r="E737" s="105"/>
      <c r="F737" s="105"/>
      <c r="G737" s="194"/>
      <c r="H737" s="195"/>
      <c r="I737" s="195"/>
      <c r="J737" s="97"/>
      <c r="K737" s="98"/>
      <c r="L737" s="98"/>
      <c r="M737" s="98"/>
      <c r="N737" s="98"/>
      <c r="O737" s="100"/>
    </row>
    <row r="738" spans="2:15" x14ac:dyDescent="0.3">
      <c r="B738" s="104">
        <v>732</v>
      </c>
      <c r="C738" s="104"/>
      <c r="D738" s="105"/>
      <c r="E738" s="105"/>
      <c r="F738" s="105"/>
      <c r="G738" s="194"/>
      <c r="H738" s="195"/>
      <c r="I738" s="195"/>
      <c r="J738" s="97"/>
      <c r="K738" s="98"/>
      <c r="L738" s="98"/>
      <c r="M738" s="98"/>
      <c r="N738" s="98"/>
      <c r="O738" s="100"/>
    </row>
    <row r="739" spans="2:15" x14ac:dyDescent="0.3">
      <c r="B739" s="104">
        <v>733</v>
      </c>
      <c r="C739" s="104"/>
      <c r="D739" s="105"/>
      <c r="E739" s="105"/>
      <c r="F739" s="105"/>
      <c r="G739" s="194"/>
      <c r="H739" s="195"/>
      <c r="I739" s="195"/>
      <c r="J739" s="97"/>
      <c r="K739" s="98"/>
      <c r="L739" s="98"/>
      <c r="M739" s="98"/>
      <c r="N739" s="98"/>
      <c r="O739" s="100"/>
    </row>
    <row r="740" spans="2:15" x14ac:dyDescent="0.3">
      <c r="B740" s="104">
        <v>734</v>
      </c>
      <c r="C740" s="104"/>
      <c r="D740" s="105"/>
      <c r="E740" s="105"/>
      <c r="F740" s="105"/>
      <c r="G740" s="194"/>
      <c r="H740" s="195"/>
      <c r="I740" s="195"/>
      <c r="J740" s="97"/>
      <c r="K740" s="98"/>
      <c r="L740" s="98"/>
      <c r="M740" s="98"/>
      <c r="N740" s="98"/>
      <c r="O740" s="100"/>
    </row>
    <row r="741" spans="2:15" x14ac:dyDescent="0.3">
      <c r="B741" s="104">
        <v>735</v>
      </c>
      <c r="C741" s="104"/>
      <c r="D741" s="105"/>
      <c r="E741" s="105"/>
      <c r="F741" s="105"/>
      <c r="G741" s="194"/>
      <c r="H741" s="195"/>
      <c r="I741" s="195"/>
      <c r="J741" s="97"/>
      <c r="K741" s="98"/>
      <c r="L741" s="98"/>
      <c r="M741" s="98"/>
      <c r="N741" s="98"/>
      <c r="O741" s="100"/>
    </row>
    <row r="742" spans="2:15" x14ac:dyDescent="0.3">
      <c r="B742" s="104">
        <v>736</v>
      </c>
      <c r="C742" s="104"/>
      <c r="D742" s="105"/>
      <c r="E742" s="105"/>
      <c r="F742" s="105"/>
      <c r="G742" s="194"/>
      <c r="H742" s="195"/>
      <c r="I742" s="195"/>
      <c r="J742" s="97"/>
      <c r="K742" s="98"/>
      <c r="L742" s="98"/>
      <c r="M742" s="98"/>
      <c r="N742" s="98"/>
      <c r="O742" s="100"/>
    </row>
    <row r="743" spans="2:15" x14ac:dyDescent="0.3">
      <c r="B743" s="104">
        <v>737</v>
      </c>
      <c r="C743" s="104"/>
      <c r="D743" s="105"/>
      <c r="E743" s="105"/>
      <c r="F743" s="105"/>
      <c r="G743" s="194"/>
      <c r="H743" s="195"/>
      <c r="I743" s="195"/>
      <c r="J743" s="97"/>
      <c r="K743" s="98"/>
      <c r="L743" s="98"/>
      <c r="M743" s="98"/>
      <c r="N743" s="98"/>
      <c r="O743" s="100"/>
    </row>
    <row r="744" spans="2:15" x14ac:dyDescent="0.3">
      <c r="B744" s="104">
        <v>738</v>
      </c>
      <c r="C744" s="104"/>
      <c r="D744" s="105"/>
      <c r="E744" s="105"/>
      <c r="F744" s="105"/>
      <c r="G744" s="194"/>
      <c r="H744" s="195"/>
      <c r="I744" s="195"/>
      <c r="J744" s="97"/>
      <c r="K744" s="98"/>
      <c r="L744" s="98"/>
      <c r="M744" s="98"/>
      <c r="N744" s="98"/>
      <c r="O744" s="100"/>
    </row>
    <row r="745" spans="2:15" x14ac:dyDescent="0.3">
      <c r="B745" s="104">
        <v>739</v>
      </c>
      <c r="C745" s="104"/>
      <c r="D745" s="105"/>
      <c r="E745" s="105"/>
      <c r="F745" s="105"/>
      <c r="G745" s="194"/>
      <c r="H745" s="195"/>
      <c r="I745" s="195"/>
      <c r="J745" s="97"/>
      <c r="K745" s="98"/>
      <c r="L745" s="98"/>
      <c r="M745" s="98"/>
      <c r="N745" s="98"/>
      <c r="O745" s="100"/>
    </row>
    <row r="746" spans="2:15" x14ac:dyDescent="0.3">
      <c r="B746" s="104">
        <v>740</v>
      </c>
      <c r="C746" s="104"/>
      <c r="D746" s="105"/>
      <c r="E746" s="105"/>
      <c r="F746" s="105"/>
      <c r="G746" s="194"/>
      <c r="H746" s="195"/>
      <c r="I746" s="195"/>
      <c r="J746" s="97"/>
      <c r="K746" s="98"/>
      <c r="L746" s="98"/>
      <c r="M746" s="98"/>
      <c r="N746" s="98"/>
      <c r="O746" s="100"/>
    </row>
    <row r="747" spans="2:15" x14ac:dyDescent="0.3">
      <c r="B747" s="104">
        <v>741</v>
      </c>
      <c r="C747" s="104"/>
      <c r="D747" s="105"/>
      <c r="E747" s="105"/>
      <c r="F747" s="105"/>
      <c r="G747" s="194"/>
      <c r="H747" s="195"/>
      <c r="I747" s="195"/>
      <c r="J747" s="97"/>
      <c r="K747" s="98"/>
      <c r="L747" s="98"/>
      <c r="M747" s="98"/>
      <c r="N747" s="98"/>
      <c r="O747" s="100"/>
    </row>
    <row r="748" spans="2:15" x14ac:dyDescent="0.3">
      <c r="B748" s="104">
        <v>742</v>
      </c>
      <c r="C748" s="104"/>
      <c r="D748" s="105"/>
      <c r="E748" s="105"/>
      <c r="F748" s="105"/>
      <c r="G748" s="194"/>
      <c r="H748" s="195"/>
      <c r="I748" s="195"/>
      <c r="J748" s="97"/>
      <c r="K748" s="98"/>
      <c r="L748" s="98"/>
      <c r="M748" s="98"/>
      <c r="N748" s="98"/>
      <c r="O748" s="100"/>
    </row>
    <row r="749" spans="2:15" x14ac:dyDescent="0.3">
      <c r="B749" s="104">
        <v>743</v>
      </c>
      <c r="C749" s="104"/>
      <c r="D749" s="105"/>
      <c r="E749" s="105"/>
      <c r="F749" s="105"/>
      <c r="G749" s="194"/>
      <c r="H749" s="195"/>
      <c r="I749" s="195"/>
      <c r="J749" s="97"/>
      <c r="K749" s="98"/>
      <c r="L749" s="98"/>
      <c r="M749" s="98"/>
      <c r="N749" s="98"/>
      <c r="O749" s="100"/>
    </row>
    <row r="750" spans="2:15" x14ac:dyDescent="0.3">
      <c r="B750" s="104">
        <v>744</v>
      </c>
      <c r="C750" s="104"/>
      <c r="D750" s="105"/>
      <c r="E750" s="105"/>
      <c r="F750" s="105"/>
      <c r="G750" s="194"/>
      <c r="H750" s="195"/>
      <c r="I750" s="195"/>
      <c r="J750" s="97"/>
      <c r="K750" s="98"/>
      <c r="L750" s="98"/>
      <c r="M750" s="98"/>
      <c r="N750" s="98"/>
      <c r="O750" s="100"/>
    </row>
    <row r="751" spans="2:15" x14ac:dyDescent="0.3">
      <c r="B751" s="104">
        <v>745</v>
      </c>
      <c r="C751" s="104"/>
      <c r="D751" s="105"/>
      <c r="E751" s="105"/>
      <c r="F751" s="105"/>
      <c r="G751" s="194"/>
      <c r="H751" s="195"/>
      <c r="I751" s="195"/>
      <c r="J751" s="97"/>
      <c r="K751" s="98"/>
      <c r="L751" s="98"/>
      <c r="M751" s="98"/>
      <c r="N751" s="98"/>
      <c r="O751" s="100"/>
    </row>
    <row r="752" spans="2:15" x14ac:dyDescent="0.3">
      <c r="B752" s="104">
        <v>746</v>
      </c>
      <c r="C752" s="104"/>
      <c r="D752" s="105"/>
      <c r="E752" s="105"/>
      <c r="F752" s="105"/>
      <c r="G752" s="194"/>
      <c r="H752" s="195"/>
      <c r="I752" s="195"/>
      <c r="J752" s="97"/>
      <c r="K752" s="98"/>
      <c r="L752" s="98"/>
      <c r="M752" s="98"/>
      <c r="N752" s="98"/>
      <c r="O752" s="100"/>
    </row>
    <row r="753" spans="2:15" x14ac:dyDescent="0.3">
      <c r="B753" s="104">
        <v>747</v>
      </c>
      <c r="C753" s="104"/>
      <c r="D753" s="105"/>
      <c r="E753" s="105"/>
      <c r="F753" s="105"/>
      <c r="G753" s="194"/>
      <c r="H753" s="195"/>
      <c r="I753" s="195"/>
      <c r="J753" s="97"/>
      <c r="K753" s="98"/>
      <c r="L753" s="98"/>
      <c r="M753" s="98"/>
      <c r="N753" s="98"/>
      <c r="O753" s="100"/>
    </row>
    <row r="754" spans="2:15" x14ac:dyDescent="0.3">
      <c r="B754" s="104">
        <v>748</v>
      </c>
      <c r="C754" s="104"/>
      <c r="D754" s="105"/>
      <c r="E754" s="105"/>
      <c r="F754" s="105"/>
      <c r="G754" s="194"/>
      <c r="H754" s="195"/>
      <c r="I754" s="195"/>
      <c r="J754" s="97"/>
      <c r="K754" s="98"/>
      <c r="L754" s="98"/>
      <c r="M754" s="98"/>
      <c r="N754" s="98"/>
      <c r="O754" s="100"/>
    </row>
    <row r="755" spans="2:15" x14ac:dyDescent="0.3">
      <c r="B755" s="104">
        <v>749</v>
      </c>
      <c r="C755" s="104"/>
      <c r="D755" s="105"/>
      <c r="E755" s="105"/>
      <c r="F755" s="105"/>
      <c r="G755" s="194"/>
      <c r="H755" s="195"/>
      <c r="I755" s="195"/>
      <c r="J755" s="97"/>
      <c r="K755" s="98"/>
      <c r="L755" s="98"/>
      <c r="M755" s="98"/>
      <c r="N755" s="98"/>
      <c r="O755" s="100"/>
    </row>
    <row r="756" spans="2:15" x14ac:dyDescent="0.3">
      <c r="B756" s="104">
        <v>750</v>
      </c>
      <c r="C756" s="104"/>
      <c r="D756" s="105"/>
      <c r="E756" s="105"/>
      <c r="F756" s="105"/>
      <c r="G756" s="194"/>
      <c r="H756" s="195"/>
      <c r="I756" s="195"/>
      <c r="J756" s="97"/>
      <c r="K756" s="98"/>
      <c r="L756" s="98"/>
      <c r="M756" s="98"/>
      <c r="N756" s="98"/>
      <c r="O756" s="100"/>
    </row>
    <row r="757" spans="2:15" x14ac:dyDescent="0.3">
      <c r="B757" s="104">
        <v>751</v>
      </c>
      <c r="C757" s="104"/>
      <c r="D757" s="105"/>
      <c r="E757" s="105"/>
      <c r="F757" s="105"/>
      <c r="G757" s="194"/>
      <c r="H757" s="195"/>
      <c r="I757" s="195"/>
      <c r="J757" s="97"/>
      <c r="K757" s="98"/>
      <c r="L757" s="98"/>
      <c r="M757" s="98"/>
      <c r="N757" s="98"/>
      <c r="O757" s="100"/>
    </row>
    <row r="758" spans="2:15" x14ac:dyDescent="0.3">
      <c r="B758" s="104">
        <v>752</v>
      </c>
      <c r="C758" s="104"/>
      <c r="D758" s="105"/>
      <c r="E758" s="105"/>
      <c r="F758" s="105"/>
      <c r="G758" s="194"/>
      <c r="H758" s="195"/>
      <c r="I758" s="195"/>
      <c r="J758" s="97"/>
      <c r="K758" s="98"/>
      <c r="L758" s="98"/>
      <c r="M758" s="98"/>
      <c r="N758" s="98"/>
      <c r="O758" s="100"/>
    </row>
    <row r="759" spans="2:15" x14ac:dyDescent="0.3">
      <c r="B759" s="104">
        <v>753</v>
      </c>
      <c r="C759" s="104"/>
      <c r="D759" s="105"/>
      <c r="E759" s="105"/>
      <c r="F759" s="105"/>
      <c r="G759" s="194"/>
      <c r="H759" s="195"/>
      <c r="I759" s="195"/>
      <c r="J759" s="97"/>
      <c r="K759" s="98"/>
      <c r="L759" s="98"/>
      <c r="M759" s="98"/>
      <c r="N759" s="98"/>
      <c r="O759" s="100"/>
    </row>
    <row r="760" spans="2:15" x14ac:dyDescent="0.3">
      <c r="B760" s="104">
        <v>754</v>
      </c>
      <c r="C760" s="104"/>
      <c r="D760" s="105"/>
      <c r="E760" s="105"/>
      <c r="F760" s="105"/>
      <c r="G760" s="194"/>
      <c r="H760" s="195"/>
      <c r="I760" s="195"/>
      <c r="J760" s="97"/>
      <c r="K760" s="98"/>
      <c r="L760" s="98"/>
      <c r="M760" s="98"/>
      <c r="N760" s="98"/>
      <c r="O760" s="100"/>
    </row>
    <row r="761" spans="2:15" x14ac:dyDescent="0.3">
      <c r="B761" s="104">
        <v>755</v>
      </c>
      <c r="C761" s="104"/>
      <c r="D761" s="105"/>
      <c r="E761" s="105"/>
      <c r="F761" s="105"/>
      <c r="G761" s="194"/>
      <c r="H761" s="195"/>
      <c r="I761" s="195"/>
      <c r="J761" s="97"/>
      <c r="K761" s="98"/>
      <c r="L761" s="98"/>
      <c r="M761" s="98"/>
      <c r="N761" s="98"/>
      <c r="O761" s="100"/>
    </row>
    <row r="762" spans="2:15" x14ac:dyDescent="0.3">
      <c r="B762" s="104">
        <v>756</v>
      </c>
      <c r="C762" s="104"/>
      <c r="D762" s="105"/>
      <c r="E762" s="105"/>
      <c r="F762" s="105"/>
      <c r="G762" s="194"/>
      <c r="H762" s="195"/>
      <c r="I762" s="195"/>
      <c r="J762" s="97"/>
      <c r="K762" s="98"/>
      <c r="L762" s="98"/>
      <c r="M762" s="98"/>
      <c r="N762" s="98"/>
      <c r="O762" s="100"/>
    </row>
    <row r="763" spans="2:15" x14ac:dyDescent="0.3">
      <c r="B763" s="104">
        <v>757</v>
      </c>
      <c r="C763" s="104"/>
      <c r="D763" s="105"/>
      <c r="E763" s="105"/>
      <c r="F763" s="105"/>
      <c r="G763" s="194"/>
      <c r="H763" s="195"/>
      <c r="I763" s="195"/>
      <c r="J763" s="97"/>
      <c r="K763" s="98"/>
      <c r="L763" s="98"/>
      <c r="M763" s="98"/>
      <c r="N763" s="98"/>
      <c r="O763" s="100"/>
    </row>
    <row r="764" spans="2:15" x14ac:dyDescent="0.3">
      <c r="B764" s="104">
        <v>758</v>
      </c>
      <c r="C764" s="104"/>
      <c r="D764" s="105"/>
      <c r="E764" s="105"/>
      <c r="F764" s="105"/>
      <c r="G764" s="194"/>
      <c r="H764" s="195"/>
      <c r="I764" s="195"/>
      <c r="J764" s="97"/>
      <c r="K764" s="98"/>
      <c r="L764" s="98"/>
      <c r="M764" s="98"/>
      <c r="N764" s="98"/>
      <c r="O764" s="100"/>
    </row>
    <row r="765" spans="2:15" x14ac:dyDescent="0.3">
      <c r="B765" s="104">
        <v>759</v>
      </c>
      <c r="C765" s="104"/>
      <c r="D765" s="105"/>
      <c r="E765" s="105"/>
      <c r="F765" s="105"/>
      <c r="G765" s="194"/>
      <c r="H765" s="195"/>
      <c r="I765" s="195"/>
      <c r="J765" s="97"/>
      <c r="K765" s="98"/>
      <c r="L765" s="98"/>
      <c r="M765" s="98"/>
      <c r="N765" s="98"/>
      <c r="O765" s="100"/>
    </row>
    <row r="766" spans="2:15" x14ac:dyDescent="0.3">
      <c r="B766" s="104">
        <v>760</v>
      </c>
      <c r="C766" s="104"/>
      <c r="D766" s="105"/>
      <c r="E766" s="105"/>
      <c r="F766" s="105"/>
      <c r="G766" s="194"/>
      <c r="H766" s="195"/>
      <c r="I766" s="195"/>
      <c r="J766" s="97"/>
      <c r="K766" s="98"/>
      <c r="L766" s="98"/>
      <c r="M766" s="98"/>
      <c r="N766" s="98"/>
      <c r="O766" s="100"/>
    </row>
    <row r="767" spans="2:15" x14ac:dyDescent="0.3">
      <c r="B767" s="104">
        <v>761</v>
      </c>
      <c r="C767" s="104"/>
      <c r="D767" s="105"/>
      <c r="E767" s="105"/>
      <c r="F767" s="105"/>
      <c r="G767" s="194"/>
      <c r="H767" s="195"/>
      <c r="I767" s="195"/>
      <c r="J767" s="97"/>
      <c r="K767" s="98"/>
      <c r="L767" s="98"/>
      <c r="M767" s="98"/>
      <c r="N767" s="98"/>
      <c r="O767" s="100"/>
    </row>
    <row r="768" spans="2:15" x14ac:dyDescent="0.3">
      <c r="B768" s="104">
        <v>762</v>
      </c>
      <c r="C768" s="104"/>
      <c r="D768" s="105"/>
      <c r="E768" s="105"/>
      <c r="F768" s="105"/>
      <c r="G768" s="194"/>
      <c r="H768" s="195"/>
      <c r="I768" s="195"/>
      <c r="J768" s="97"/>
      <c r="K768" s="98"/>
      <c r="L768" s="98"/>
      <c r="M768" s="98"/>
      <c r="N768" s="98"/>
      <c r="O768" s="100"/>
    </row>
    <row r="769" spans="2:15" x14ac:dyDescent="0.3">
      <c r="B769" s="104">
        <v>763</v>
      </c>
      <c r="C769" s="104"/>
      <c r="D769" s="105"/>
      <c r="E769" s="105"/>
      <c r="F769" s="105"/>
      <c r="G769" s="194"/>
      <c r="H769" s="195"/>
      <c r="I769" s="195"/>
      <c r="J769" s="97"/>
      <c r="K769" s="98"/>
      <c r="L769" s="98"/>
      <c r="M769" s="98"/>
      <c r="N769" s="98"/>
      <c r="O769" s="100"/>
    </row>
    <row r="770" spans="2:15" x14ac:dyDescent="0.3">
      <c r="B770" s="104">
        <v>764</v>
      </c>
      <c r="C770" s="104"/>
      <c r="D770" s="105"/>
      <c r="E770" s="105"/>
      <c r="F770" s="105"/>
      <c r="G770" s="194"/>
      <c r="H770" s="195"/>
      <c r="I770" s="195"/>
      <c r="J770" s="97"/>
      <c r="K770" s="98"/>
      <c r="L770" s="98"/>
      <c r="M770" s="98"/>
      <c r="N770" s="98"/>
      <c r="O770" s="100"/>
    </row>
    <row r="771" spans="2:15" x14ac:dyDescent="0.3">
      <c r="B771" s="104">
        <v>765</v>
      </c>
      <c r="C771" s="104"/>
      <c r="D771" s="105"/>
      <c r="E771" s="105"/>
      <c r="F771" s="105"/>
      <c r="G771" s="194"/>
      <c r="H771" s="195"/>
      <c r="I771" s="195"/>
      <c r="J771" s="97"/>
      <c r="K771" s="98"/>
      <c r="L771" s="98"/>
      <c r="M771" s="98"/>
      <c r="N771" s="98"/>
      <c r="O771" s="100"/>
    </row>
    <row r="772" spans="2:15" x14ac:dyDescent="0.3">
      <c r="B772" s="104">
        <v>766</v>
      </c>
      <c r="C772" s="104"/>
      <c r="D772" s="105"/>
      <c r="E772" s="105"/>
      <c r="F772" s="105"/>
      <c r="G772" s="194"/>
      <c r="H772" s="195"/>
      <c r="I772" s="195"/>
      <c r="J772" s="97"/>
      <c r="K772" s="98"/>
      <c r="L772" s="98"/>
      <c r="M772" s="98"/>
      <c r="N772" s="98"/>
      <c r="O772" s="100"/>
    </row>
    <row r="773" spans="2:15" x14ac:dyDescent="0.3">
      <c r="B773" s="104">
        <v>767</v>
      </c>
      <c r="C773" s="104"/>
      <c r="D773" s="105"/>
      <c r="E773" s="105"/>
      <c r="F773" s="105"/>
      <c r="G773" s="194"/>
      <c r="H773" s="195"/>
      <c r="I773" s="195"/>
      <c r="J773" s="97"/>
      <c r="K773" s="98"/>
      <c r="L773" s="98"/>
      <c r="M773" s="98"/>
      <c r="N773" s="98"/>
      <c r="O773" s="100"/>
    </row>
    <row r="774" spans="2:15" x14ac:dyDescent="0.3">
      <c r="B774" s="104">
        <v>768</v>
      </c>
      <c r="C774" s="104"/>
      <c r="D774" s="105"/>
      <c r="E774" s="105"/>
      <c r="F774" s="105"/>
      <c r="G774" s="194"/>
      <c r="H774" s="195"/>
      <c r="I774" s="195"/>
      <c r="J774" s="97"/>
      <c r="K774" s="98"/>
      <c r="L774" s="98"/>
      <c r="M774" s="98"/>
      <c r="N774" s="98"/>
      <c r="O774" s="100"/>
    </row>
    <row r="775" spans="2:15" x14ac:dyDescent="0.3">
      <c r="B775" s="104">
        <v>769</v>
      </c>
      <c r="C775" s="104"/>
      <c r="D775" s="105"/>
      <c r="E775" s="105"/>
      <c r="F775" s="105"/>
      <c r="G775" s="194"/>
      <c r="H775" s="195"/>
      <c r="I775" s="195"/>
      <c r="J775" s="97"/>
      <c r="K775" s="98"/>
      <c r="L775" s="98"/>
      <c r="M775" s="98"/>
      <c r="N775" s="98"/>
      <c r="O775" s="100"/>
    </row>
    <row r="776" spans="2:15" x14ac:dyDescent="0.3">
      <c r="B776" s="104">
        <v>770</v>
      </c>
      <c r="C776" s="104"/>
      <c r="D776" s="105"/>
      <c r="E776" s="105"/>
      <c r="F776" s="105"/>
      <c r="G776" s="194"/>
      <c r="H776" s="195"/>
      <c r="I776" s="195"/>
      <c r="J776" s="97"/>
      <c r="K776" s="98"/>
      <c r="L776" s="98"/>
      <c r="M776" s="98"/>
      <c r="N776" s="98"/>
      <c r="O776" s="100"/>
    </row>
    <row r="777" spans="2:15" x14ac:dyDescent="0.3">
      <c r="B777" s="104">
        <v>771</v>
      </c>
      <c r="C777" s="104"/>
      <c r="D777" s="105"/>
      <c r="E777" s="105"/>
      <c r="F777" s="105"/>
      <c r="G777" s="194"/>
      <c r="H777" s="195"/>
      <c r="I777" s="195"/>
      <c r="J777" s="97"/>
      <c r="K777" s="98"/>
      <c r="L777" s="98"/>
      <c r="M777" s="98"/>
      <c r="N777" s="98"/>
      <c r="O777" s="100"/>
    </row>
    <row r="778" spans="2:15" x14ac:dyDescent="0.3">
      <c r="B778" s="104">
        <v>772</v>
      </c>
      <c r="C778" s="104"/>
      <c r="D778" s="105"/>
      <c r="E778" s="105"/>
      <c r="F778" s="105"/>
      <c r="G778" s="194"/>
      <c r="H778" s="195"/>
      <c r="I778" s="195"/>
      <c r="J778" s="97"/>
      <c r="K778" s="98"/>
      <c r="L778" s="98"/>
      <c r="M778" s="98"/>
      <c r="N778" s="98"/>
      <c r="O778" s="100"/>
    </row>
    <row r="779" spans="2:15" x14ac:dyDescent="0.3">
      <c r="B779" s="104">
        <v>773</v>
      </c>
      <c r="C779" s="104"/>
      <c r="D779" s="105"/>
      <c r="E779" s="105"/>
      <c r="F779" s="105"/>
      <c r="G779" s="194"/>
      <c r="H779" s="195"/>
      <c r="I779" s="195"/>
      <c r="J779" s="97"/>
      <c r="K779" s="98"/>
      <c r="L779" s="98"/>
      <c r="M779" s="98"/>
      <c r="N779" s="98"/>
      <c r="O779" s="100"/>
    </row>
    <row r="780" spans="2:15" x14ac:dyDescent="0.3">
      <c r="B780" s="104">
        <v>774</v>
      </c>
      <c r="C780" s="104"/>
      <c r="D780" s="105"/>
      <c r="E780" s="105"/>
      <c r="F780" s="105"/>
      <c r="G780" s="194"/>
      <c r="H780" s="195"/>
      <c r="I780" s="195"/>
      <c r="J780" s="97"/>
      <c r="K780" s="98"/>
      <c r="L780" s="98"/>
      <c r="M780" s="98"/>
      <c r="N780" s="98"/>
      <c r="O780" s="100"/>
    </row>
    <row r="781" spans="2:15" x14ac:dyDescent="0.3">
      <c r="B781" s="104">
        <v>775</v>
      </c>
      <c r="C781" s="104"/>
      <c r="D781" s="105"/>
      <c r="E781" s="105"/>
      <c r="F781" s="105"/>
      <c r="G781" s="194"/>
      <c r="H781" s="195"/>
      <c r="I781" s="195"/>
      <c r="J781" s="97"/>
      <c r="K781" s="98"/>
      <c r="L781" s="98"/>
      <c r="M781" s="98"/>
      <c r="N781" s="98"/>
      <c r="O781" s="100"/>
    </row>
    <row r="782" spans="2:15" x14ac:dyDescent="0.3">
      <c r="B782" s="104">
        <v>776</v>
      </c>
      <c r="C782" s="104"/>
      <c r="D782" s="105"/>
      <c r="E782" s="105"/>
      <c r="F782" s="105"/>
      <c r="G782" s="194"/>
      <c r="H782" s="195"/>
      <c r="I782" s="195"/>
      <c r="J782" s="97"/>
      <c r="K782" s="98"/>
      <c r="L782" s="98"/>
      <c r="M782" s="98"/>
      <c r="N782" s="98"/>
      <c r="O782" s="100"/>
    </row>
    <row r="783" spans="2:15" x14ac:dyDescent="0.3">
      <c r="B783" s="104">
        <v>777</v>
      </c>
      <c r="C783" s="104"/>
      <c r="D783" s="105"/>
      <c r="E783" s="105"/>
      <c r="F783" s="105"/>
      <c r="G783" s="194"/>
      <c r="H783" s="195"/>
      <c r="I783" s="195"/>
      <c r="J783" s="97"/>
      <c r="K783" s="98"/>
      <c r="L783" s="98"/>
      <c r="M783" s="98"/>
      <c r="N783" s="98"/>
      <c r="O783" s="100"/>
    </row>
    <row r="784" spans="2:15" x14ac:dyDescent="0.3">
      <c r="B784" s="104">
        <v>778</v>
      </c>
      <c r="C784" s="104"/>
      <c r="D784" s="105"/>
      <c r="E784" s="105"/>
      <c r="F784" s="105"/>
      <c r="G784" s="194"/>
      <c r="H784" s="195"/>
      <c r="I784" s="195"/>
      <c r="J784" s="97"/>
      <c r="K784" s="98"/>
      <c r="L784" s="98"/>
      <c r="M784" s="98"/>
      <c r="N784" s="98"/>
      <c r="O784" s="100"/>
    </row>
    <row r="785" spans="2:15" x14ac:dyDescent="0.3">
      <c r="B785" s="104">
        <v>779</v>
      </c>
      <c r="C785" s="104"/>
      <c r="D785" s="105"/>
      <c r="E785" s="105"/>
      <c r="F785" s="105"/>
      <c r="G785" s="194"/>
      <c r="H785" s="195"/>
      <c r="I785" s="195"/>
      <c r="J785" s="97"/>
      <c r="K785" s="98"/>
      <c r="L785" s="98"/>
      <c r="M785" s="98"/>
      <c r="N785" s="98"/>
      <c r="O785" s="100"/>
    </row>
    <row r="786" spans="2:15" x14ac:dyDescent="0.3">
      <c r="B786" s="104">
        <v>780</v>
      </c>
      <c r="C786" s="104"/>
      <c r="D786" s="105"/>
      <c r="E786" s="105"/>
      <c r="F786" s="105"/>
      <c r="G786" s="194"/>
      <c r="H786" s="195"/>
      <c r="I786" s="195"/>
      <c r="J786" s="97"/>
      <c r="K786" s="98"/>
      <c r="L786" s="98"/>
      <c r="M786" s="98"/>
      <c r="N786" s="98"/>
      <c r="O786" s="100"/>
    </row>
    <row r="787" spans="2:15" x14ac:dyDescent="0.3">
      <c r="B787" s="104">
        <v>781</v>
      </c>
      <c r="C787" s="104"/>
      <c r="D787" s="105"/>
      <c r="E787" s="105"/>
      <c r="F787" s="105"/>
      <c r="G787" s="194"/>
      <c r="H787" s="195"/>
      <c r="I787" s="195"/>
      <c r="J787" s="97"/>
      <c r="K787" s="98"/>
      <c r="L787" s="98"/>
      <c r="M787" s="98"/>
      <c r="N787" s="98"/>
      <c r="O787" s="100"/>
    </row>
    <row r="788" spans="2:15" x14ac:dyDescent="0.3">
      <c r="B788" s="104">
        <v>782</v>
      </c>
      <c r="C788" s="104"/>
      <c r="D788" s="105"/>
      <c r="E788" s="105"/>
      <c r="F788" s="105"/>
      <c r="G788" s="194"/>
      <c r="H788" s="195"/>
      <c r="I788" s="195"/>
      <c r="J788" s="97"/>
      <c r="K788" s="98"/>
      <c r="L788" s="98"/>
      <c r="M788" s="98"/>
      <c r="N788" s="98"/>
      <c r="O788" s="100"/>
    </row>
    <row r="789" spans="2:15" x14ac:dyDescent="0.3">
      <c r="B789" s="104">
        <v>783</v>
      </c>
      <c r="C789" s="104"/>
      <c r="D789" s="105"/>
      <c r="E789" s="105"/>
      <c r="F789" s="105"/>
      <c r="G789" s="194"/>
      <c r="H789" s="195"/>
      <c r="I789" s="195"/>
      <c r="J789" s="97"/>
      <c r="K789" s="98"/>
      <c r="L789" s="98"/>
      <c r="M789" s="98"/>
      <c r="N789" s="98"/>
      <c r="O789" s="100"/>
    </row>
    <row r="790" spans="2:15" x14ac:dyDescent="0.3">
      <c r="B790" s="104">
        <v>784</v>
      </c>
      <c r="C790" s="104"/>
      <c r="D790" s="105"/>
      <c r="E790" s="105"/>
      <c r="F790" s="105"/>
      <c r="G790" s="194"/>
      <c r="H790" s="195"/>
      <c r="I790" s="195"/>
      <c r="J790" s="97"/>
      <c r="K790" s="98"/>
      <c r="L790" s="98"/>
      <c r="M790" s="98"/>
      <c r="N790" s="98"/>
      <c r="O790" s="100"/>
    </row>
    <row r="791" spans="2:15" x14ac:dyDescent="0.3">
      <c r="B791" s="104">
        <v>785</v>
      </c>
      <c r="C791" s="104"/>
      <c r="D791" s="105"/>
      <c r="E791" s="105"/>
      <c r="F791" s="105"/>
      <c r="G791" s="194"/>
      <c r="H791" s="195"/>
      <c r="I791" s="195"/>
      <c r="J791" s="97"/>
      <c r="K791" s="98"/>
      <c r="L791" s="98"/>
      <c r="M791" s="98"/>
      <c r="N791" s="98"/>
      <c r="O791" s="100"/>
    </row>
    <row r="792" spans="2:15" x14ac:dyDescent="0.3">
      <c r="B792" s="104">
        <v>786</v>
      </c>
      <c r="C792" s="104"/>
      <c r="D792" s="105"/>
      <c r="E792" s="105"/>
      <c r="F792" s="105"/>
      <c r="G792" s="194"/>
      <c r="H792" s="195"/>
      <c r="I792" s="195"/>
      <c r="J792" s="97"/>
      <c r="K792" s="98"/>
      <c r="L792" s="98"/>
      <c r="M792" s="98"/>
      <c r="N792" s="98"/>
      <c r="O792" s="100"/>
    </row>
    <row r="793" spans="2:15" x14ac:dyDescent="0.3">
      <c r="B793" s="104">
        <v>787</v>
      </c>
      <c r="C793" s="104"/>
      <c r="D793" s="105"/>
      <c r="E793" s="105"/>
      <c r="F793" s="105"/>
      <c r="G793" s="194"/>
      <c r="H793" s="195"/>
      <c r="I793" s="195"/>
      <c r="J793" s="97"/>
      <c r="K793" s="98"/>
      <c r="L793" s="98"/>
      <c r="M793" s="98"/>
      <c r="N793" s="98"/>
      <c r="O793" s="100"/>
    </row>
    <row r="794" spans="2:15" x14ac:dyDescent="0.3">
      <c r="B794" s="104">
        <v>788</v>
      </c>
      <c r="C794" s="104"/>
      <c r="D794" s="105"/>
      <c r="E794" s="105"/>
      <c r="F794" s="105"/>
      <c r="G794" s="194"/>
      <c r="H794" s="195"/>
      <c r="I794" s="195"/>
      <c r="J794" s="97"/>
      <c r="K794" s="98"/>
      <c r="L794" s="98"/>
      <c r="M794" s="98"/>
      <c r="N794" s="98"/>
      <c r="O794" s="100"/>
    </row>
    <row r="795" spans="2:15" x14ac:dyDescent="0.3">
      <c r="B795" s="104">
        <v>789</v>
      </c>
      <c r="C795" s="104"/>
      <c r="D795" s="105"/>
      <c r="E795" s="105"/>
      <c r="F795" s="105"/>
      <c r="G795" s="194"/>
      <c r="H795" s="195"/>
      <c r="I795" s="195"/>
      <c r="J795" s="97"/>
      <c r="K795" s="98"/>
      <c r="L795" s="98"/>
      <c r="M795" s="98"/>
      <c r="N795" s="98"/>
      <c r="O795" s="100"/>
    </row>
    <row r="796" spans="2:15" x14ac:dyDescent="0.3">
      <c r="B796" s="104">
        <v>790</v>
      </c>
      <c r="C796" s="104"/>
      <c r="D796" s="105"/>
      <c r="E796" s="105"/>
      <c r="F796" s="105"/>
      <c r="G796" s="194"/>
      <c r="H796" s="195"/>
      <c r="I796" s="195"/>
      <c r="J796" s="97"/>
      <c r="K796" s="98"/>
      <c r="L796" s="98"/>
      <c r="M796" s="98"/>
      <c r="N796" s="98"/>
      <c r="O796" s="100"/>
    </row>
    <row r="797" spans="2:15" x14ac:dyDescent="0.3">
      <c r="B797" s="104">
        <v>791</v>
      </c>
      <c r="C797" s="104"/>
      <c r="D797" s="105"/>
      <c r="E797" s="105"/>
      <c r="F797" s="105"/>
      <c r="G797" s="194"/>
      <c r="H797" s="195"/>
      <c r="I797" s="195"/>
      <c r="J797" s="97"/>
      <c r="K797" s="98"/>
      <c r="L797" s="98"/>
      <c r="M797" s="98"/>
      <c r="N797" s="98"/>
      <c r="O797" s="100"/>
    </row>
    <row r="798" spans="2:15" x14ac:dyDescent="0.3">
      <c r="B798" s="104">
        <v>792</v>
      </c>
      <c r="C798" s="104"/>
      <c r="D798" s="105"/>
      <c r="E798" s="105"/>
      <c r="F798" s="105"/>
      <c r="G798" s="194"/>
      <c r="H798" s="195"/>
      <c r="I798" s="195"/>
      <c r="J798" s="97"/>
      <c r="K798" s="98"/>
      <c r="L798" s="98"/>
      <c r="M798" s="98"/>
      <c r="N798" s="98"/>
      <c r="O798" s="100"/>
    </row>
    <row r="799" spans="2:15" x14ac:dyDescent="0.3">
      <c r="B799" s="104">
        <v>793</v>
      </c>
      <c r="C799" s="104"/>
      <c r="D799" s="105"/>
      <c r="E799" s="105"/>
      <c r="F799" s="105"/>
      <c r="G799" s="194"/>
      <c r="H799" s="195"/>
      <c r="I799" s="195"/>
      <c r="J799" s="97"/>
      <c r="K799" s="98"/>
      <c r="L799" s="98"/>
      <c r="M799" s="98"/>
      <c r="N799" s="98"/>
      <c r="O799" s="100"/>
    </row>
    <row r="800" spans="2:15" x14ac:dyDescent="0.3">
      <c r="B800" s="104">
        <v>794</v>
      </c>
      <c r="C800" s="104"/>
      <c r="D800" s="105"/>
      <c r="E800" s="105"/>
      <c r="F800" s="105"/>
      <c r="G800" s="194"/>
      <c r="H800" s="195"/>
      <c r="I800" s="195"/>
      <c r="J800" s="97"/>
      <c r="K800" s="98"/>
      <c r="L800" s="98"/>
      <c r="M800" s="98"/>
      <c r="N800" s="98"/>
      <c r="O800" s="100"/>
    </row>
    <row r="801" spans="2:15" x14ac:dyDescent="0.3">
      <c r="B801" s="104">
        <v>795</v>
      </c>
      <c r="C801" s="104"/>
      <c r="D801" s="105"/>
      <c r="E801" s="105"/>
      <c r="F801" s="105"/>
      <c r="G801" s="194"/>
      <c r="H801" s="195"/>
      <c r="I801" s="195"/>
      <c r="J801" s="97"/>
      <c r="K801" s="98"/>
      <c r="L801" s="98"/>
      <c r="M801" s="98"/>
      <c r="N801" s="98"/>
      <c r="O801" s="100"/>
    </row>
    <row r="802" spans="2:15" x14ac:dyDescent="0.3">
      <c r="B802" s="104">
        <v>796</v>
      </c>
      <c r="C802" s="104"/>
      <c r="D802" s="105"/>
      <c r="E802" s="105"/>
      <c r="F802" s="105"/>
      <c r="G802" s="194"/>
      <c r="H802" s="195"/>
      <c r="I802" s="195"/>
      <c r="J802" s="97"/>
      <c r="K802" s="98"/>
      <c r="L802" s="98"/>
      <c r="M802" s="98"/>
      <c r="N802" s="98"/>
      <c r="O802" s="100"/>
    </row>
    <row r="803" spans="2:15" x14ac:dyDescent="0.3">
      <c r="B803" s="104">
        <v>797</v>
      </c>
      <c r="C803" s="104"/>
      <c r="D803" s="105"/>
      <c r="E803" s="105"/>
      <c r="F803" s="105"/>
      <c r="G803" s="194"/>
      <c r="H803" s="195"/>
      <c r="I803" s="195"/>
      <c r="J803" s="97"/>
      <c r="K803" s="98"/>
      <c r="L803" s="98"/>
      <c r="M803" s="98"/>
      <c r="N803" s="98"/>
      <c r="O803" s="100"/>
    </row>
    <row r="804" spans="2:15" x14ac:dyDescent="0.3">
      <c r="B804" s="104">
        <v>798</v>
      </c>
      <c r="C804" s="104"/>
      <c r="D804" s="105"/>
      <c r="E804" s="105"/>
      <c r="F804" s="105"/>
      <c r="G804" s="194"/>
      <c r="H804" s="195"/>
      <c r="I804" s="195"/>
      <c r="J804" s="97"/>
      <c r="K804" s="98"/>
      <c r="L804" s="98"/>
      <c r="M804" s="98"/>
      <c r="N804" s="98"/>
      <c r="O804" s="100"/>
    </row>
    <row r="805" spans="2:15" x14ac:dyDescent="0.3">
      <c r="B805" s="104">
        <v>799</v>
      </c>
      <c r="C805" s="104"/>
      <c r="D805" s="105"/>
      <c r="E805" s="105"/>
      <c r="F805" s="105"/>
      <c r="G805" s="194"/>
      <c r="H805" s="195"/>
      <c r="I805" s="195"/>
      <c r="J805" s="97"/>
      <c r="K805" s="98"/>
      <c r="L805" s="98"/>
      <c r="M805" s="98"/>
      <c r="N805" s="98"/>
      <c r="O805" s="100"/>
    </row>
    <row r="806" spans="2:15" x14ac:dyDescent="0.3">
      <c r="B806" s="104">
        <v>800</v>
      </c>
      <c r="C806" s="104"/>
      <c r="D806" s="105"/>
      <c r="E806" s="105"/>
      <c r="F806" s="105"/>
      <c r="G806" s="194"/>
      <c r="H806" s="195"/>
      <c r="I806" s="195"/>
      <c r="J806" s="97"/>
      <c r="K806" s="98"/>
      <c r="L806" s="98"/>
      <c r="M806" s="98"/>
      <c r="N806" s="98"/>
      <c r="O806" s="100"/>
    </row>
    <row r="807" spans="2:15" x14ac:dyDescent="0.3">
      <c r="B807" s="104">
        <v>801</v>
      </c>
      <c r="C807" s="104"/>
      <c r="D807" s="105"/>
      <c r="E807" s="105"/>
      <c r="F807" s="105"/>
      <c r="G807" s="194"/>
      <c r="H807" s="195"/>
      <c r="I807" s="195"/>
      <c r="J807" s="97"/>
      <c r="K807" s="98"/>
      <c r="L807" s="98"/>
      <c r="M807" s="98"/>
      <c r="N807" s="98"/>
      <c r="O807" s="100"/>
    </row>
    <row r="808" spans="2:15" x14ac:dyDescent="0.3">
      <c r="B808" s="104">
        <v>802</v>
      </c>
      <c r="C808" s="104"/>
      <c r="D808" s="105"/>
      <c r="E808" s="105"/>
      <c r="F808" s="105"/>
      <c r="G808" s="194"/>
      <c r="H808" s="195"/>
      <c r="I808" s="195"/>
      <c r="J808" s="97"/>
      <c r="K808" s="98"/>
      <c r="L808" s="98"/>
      <c r="M808" s="98"/>
      <c r="N808" s="98"/>
      <c r="O808" s="100"/>
    </row>
    <row r="809" spans="2:15" x14ac:dyDescent="0.3">
      <c r="B809" s="104">
        <v>803</v>
      </c>
      <c r="C809" s="104"/>
      <c r="D809" s="105"/>
      <c r="E809" s="105"/>
      <c r="F809" s="105"/>
      <c r="G809" s="194"/>
      <c r="H809" s="195"/>
      <c r="I809" s="195"/>
      <c r="J809" s="97"/>
      <c r="K809" s="98"/>
      <c r="L809" s="98"/>
      <c r="M809" s="98"/>
      <c r="N809" s="98"/>
      <c r="O809" s="100"/>
    </row>
    <row r="810" spans="2:15" x14ac:dyDescent="0.3">
      <c r="B810" s="104">
        <v>804</v>
      </c>
      <c r="C810" s="104"/>
      <c r="D810" s="105"/>
      <c r="E810" s="105"/>
      <c r="F810" s="105"/>
      <c r="G810" s="194"/>
      <c r="H810" s="195"/>
      <c r="I810" s="195"/>
      <c r="J810" s="97"/>
      <c r="K810" s="98"/>
      <c r="L810" s="98"/>
      <c r="M810" s="98"/>
      <c r="N810" s="98"/>
      <c r="O810" s="100"/>
    </row>
    <row r="811" spans="2:15" x14ac:dyDescent="0.3">
      <c r="B811" s="104">
        <v>805</v>
      </c>
      <c r="C811" s="104"/>
      <c r="D811" s="105"/>
      <c r="E811" s="105"/>
      <c r="F811" s="105"/>
      <c r="G811" s="194"/>
      <c r="H811" s="195"/>
      <c r="I811" s="195"/>
      <c r="J811" s="97"/>
      <c r="K811" s="98"/>
      <c r="L811" s="98"/>
      <c r="M811" s="98"/>
      <c r="N811" s="98"/>
      <c r="O811" s="100"/>
    </row>
    <row r="812" spans="2:15" x14ac:dyDescent="0.3">
      <c r="B812" s="104">
        <v>806</v>
      </c>
      <c r="C812" s="104"/>
      <c r="D812" s="105"/>
      <c r="E812" s="105"/>
      <c r="F812" s="105"/>
      <c r="G812" s="194"/>
      <c r="H812" s="195"/>
      <c r="I812" s="195"/>
      <c r="J812" s="97"/>
      <c r="K812" s="98"/>
      <c r="L812" s="98"/>
      <c r="M812" s="98"/>
      <c r="N812" s="98"/>
      <c r="O812" s="100"/>
    </row>
    <row r="813" spans="2:15" x14ac:dyDescent="0.3">
      <c r="B813" s="104">
        <v>807</v>
      </c>
      <c r="C813" s="104"/>
      <c r="D813" s="105"/>
      <c r="E813" s="105"/>
      <c r="F813" s="105"/>
      <c r="G813" s="194"/>
      <c r="H813" s="195"/>
      <c r="I813" s="195"/>
      <c r="J813" s="97"/>
      <c r="K813" s="98"/>
      <c r="L813" s="98"/>
      <c r="M813" s="98"/>
      <c r="N813" s="98"/>
      <c r="O813" s="100"/>
    </row>
    <row r="814" spans="2:15" x14ac:dyDescent="0.3">
      <c r="B814" s="104">
        <v>808</v>
      </c>
      <c r="C814" s="104"/>
      <c r="D814" s="105"/>
      <c r="E814" s="105"/>
      <c r="F814" s="105"/>
      <c r="G814" s="194"/>
      <c r="H814" s="195"/>
      <c r="I814" s="195"/>
      <c r="J814" s="97"/>
      <c r="K814" s="98"/>
      <c r="L814" s="98"/>
      <c r="M814" s="98"/>
      <c r="N814" s="98"/>
      <c r="O814" s="100"/>
    </row>
    <row r="815" spans="2:15" x14ac:dyDescent="0.3">
      <c r="B815" s="104">
        <v>809</v>
      </c>
      <c r="C815" s="104"/>
      <c r="D815" s="105"/>
      <c r="E815" s="105"/>
      <c r="F815" s="105"/>
      <c r="G815" s="194"/>
      <c r="H815" s="195"/>
      <c r="I815" s="195"/>
      <c r="J815" s="97"/>
      <c r="K815" s="98"/>
      <c r="L815" s="98"/>
      <c r="M815" s="98"/>
      <c r="N815" s="98"/>
      <c r="O815" s="100"/>
    </row>
    <row r="816" spans="2:15" x14ac:dyDescent="0.3">
      <c r="B816" s="104">
        <v>810</v>
      </c>
      <c r="C816" s="104"/>
      <c r="D816" s="105"/>
      <c r="E816" s="105"/>
      <c r="F816" s="105"/>
      <c r="G816" s="194"/>
      <c r="H816" s="195"/>
      <c r="I816" s="195"/>
      <c r="J816" s="97"/>
      <c r="K816" s="98"/>
      <c r="L816" s="98"/>
      <c r="M816" s="98"/>
      <c r="N816" s="98"/>
      <c r="O816" s="100"/>
    </row>
    <row r="817" spans="2:15" x14ac:dyDescent="0.3">
      <c r="B817" s="104">
        <v>811</v>
      </c>
      <c r="C817" s="104"/>
      <c r="D817" s="105"/>
      <c r="E817" s="105"/>
      <c r="F817" s="105"/>
      <c r="G817" s="194"/>
      <c r="H817" s="195"/>
      <c r="I817" s="195"/>
      <c r="J817" s="97"/>
      <c r="K817" s="98"/>
      <c r="L817" s="98"/>
      <c r="M817" s="98"/>
      <c r="N817" s="98"/>
      <c r="O817" s="100"/>
    </row>
    <row r="818" spans="2:15" x14ac:dyDescent="0.3">
      <c r="B818" s="104">
        <v>812</v>
      </c>
      <c r="C818" s="104"/>
      <c r="D818" s="105"/>
      <c r="E818" s="105"/>
      <c r="F818" s="105"/>
      <c r="G818" s="194"/>
      <c r="H818" s="195"/>
      <c r="I818" s="195"/>
      <c r="J818" s="97"/>
      <c r="K818" s="98"/>
      <c r="L818" s="98"/>
      <c r="M818" s="98"/>
      <c r="N818" s="98"/>
      <c r="O818" s="100"/>
    </row>
    <row r="819" spans="2:15" x14ac:dyDescent="0.3">
      <c r="B819" s="104">
        <v>813</v>
      </c>
      <c r="C819" s="104"/>
      <c r="D819" s="105"/>
      <c r="E819" s="105"/>
      <c r="F819" s="105"/>
      <c r="G819" s="194"/>
      <c r="H819" s="195"/>
      <c r="I819" s="195"/>
      <c r="J819" s="97"/>
      <c r="K819" s="98"/>
      <c r="L819" s="98"/>
      <c r="M819" s="98"/>
      <c r="N819" s="98"/>
      <c r="O819" s="100"/>
    </row>
    <row r="820" spans="2:15" x14ac:dyDescent="0.3">
      <c r="B820" s="104">
        <v>814</v>
      </c>
      <c r="C820" s="104"/>
      <c r="D820" s="105"/>
      <c r="E820" s="105"/>
      <c r="F820" s="105"/>
      <c r="G820" s="194"/>
      <c r="H820" s="195"/>
      <c r="I820" s="195"/>
      <c r="J820" s="97"/>
      <c r="K820" s="98"/>
      <c r="L820" s="98"/>
      <c r="M820" s="98"/>
      <c r="N820" s="98"/>
      <c r="O820" s="100"/>
    </row>
    <row r="821" spans="2:15" x14ac:dyDescent="0.3">
      <c r="B821" s="104">
        <v>815</v>
      </c>
      <c r="C821" s="104"/>
      <c r="D821" s="105"/>
      <c r="E821" s="105"/>
      <c r="F821" s="105"/>
      <c r="G821" s="194"/>
      <c r="H821" s="195"/>
      <c r="I821" s="195"/>
      <c r="J821" s="97"/>
      <c r="K821" s="98"/>
      <c r="L821" s="98"/>
      <c r="M821" s="98"/>
      <c r="N821" s="98"/>
      <c r="O821" s="100"/>
    </row>
    <row r="822" spans="2:15" x14ac:dyDescent="0.3">
      <c r="B822" s="104">
        <v>816</v>
      </c>
      <c r="C822" s="104"/>
      <c r="D822" s="105"/>
      <c r="E822" s="105"/>
      <c r="F822" s="105"/>
      <c r="G822" s="194"/>
      <c r="H822" s="195"/>
      <c r="I822" s="195"/>
      <c r="J822" s="97"/>
      <c r="K822" s="98"/>
      <c r="L822" s="98"/>
      <c r="M822" s="98"/>
      <c r="N822" s="98"/>
      <c r="O822" s="100"/>
    </row>
    <row r="823" spans="2:15" x14ac:dyDescent="0.3">
      <c r="B823" s="104">
        <v>817</v>
      </c>
      <c r="C823" s="104"/>
      <c r="D823" s="105"/>
      <c r="E823" s="105"/>
      <c r="F823" s="105"/>
      <c r="G823" s="194"/>
      <c r="H823" s="195"/>
      <c r="I823" s="195"/>
      <c r="J823" s="97"/>
      <c r="K823" s="98"/>
      <c r="L823" s="98"/>
      <c r="M823" s="98"/>
      <c r="N823" s="98"/>
      <c r="O823" s="100"/>
    </row>
    <row r="824" spans="2:15" x14ac:dyDescent="0.3">
      <c r="B824" s="104">
        <v>818</v>
      </c>
      <c r="C824" s="104"/>
      <c r="D824" s="105"/>
      <c r="E824" s="105"/>
      <c r="F824" s="105"/>
      <c r="G824" s="194"/>
      <c r="H824" s="195"/>
      <c r="I824" s="195"/>
      <c r="J824" s="97"/>
      <c r="K824" s="98"/>
      <c r="L824" s="98"/>
      <c r="M824" s="98"/>
      <c r="N824" s="98"/>
      <c r="O824" s="100"/>
    </row>
    <row r="825" spans="2:15" x14ac:dyDescent="0.3">
      <c r="B825" s="104">
        <v>819</v>
      </c>
      <c r="C825" s="104"/>
      <c r="D825" s="105"/>
      <c r="E825" s="105"/>
      <c r="F825" s="105"/>
      <c r="G825" s="194"/>
      <c r="H825" s="195"/>
      <c r="I825" s="195"/>
      <c r="J825" s="97"/>
      <c r="K825" s="98"/>
      <c r="L825" s="98"/>
      <c r="M825" s="98"/>
      <c r="N825" s="98"/>
      <c r="O825" s="100"/>
    </row>
    <row r="826" spans="2:15" x14ac:dyDescent="0.3">
      <c r="B826" s="104">
        <v>820</v>
      </c>
      <c r="C826" s="104"/>
      <c r="D826" s="105"/>
      <c r="E826" s="105"/>
      <c r="F826" s="105"/>
      <c r="G826" s="194"/>
      <c r="H826" s="195"/>
      <c r="I826" s="195"/>
      <c r="J826" s="97"/>
      <c r="K826" s="98"/>
      <c r="L826" s="98"/>
      <c r="M826" s="98"/>
      <c r="N826" s="98"/>
      <c r="O826" s="100"/>
    </row>
    <row r="827" spans="2:15" x14ac:dyDescent="0.3">
      <c r="B827" s="104">
        <v>821</v>
      </c>
      <c r="C827" s="104"/>
      <c r="D827" s="105"/>
      <c r="E827" s="105"/>
      <c r="F827" s="105"/>
      <c r="G827" s="194"/>
      <c r="H827" s="195"/>
      <c r="I827" s="195"/>
      <c r="J827" s="97"/>
      <c r="K827" s="98"/>
      <c r="L827" s="98"/>
      <c r="M827" s="98"/>
      <c r="N827" s="98"/>
      <c r="O827" s="100"/>
    </row>
    <row r="828" spans="2:15" x14ac:dyDescent="0.3">
      <c r="B828" s="104">
        <v>822</v>
      </c>
      <c r="C828" s="104"/>
      <c r="D828" s="105"/>
      <c r="E828" s="105"/>
      <c r="F828" s="105"/>
      <c r="G828" s="194"/>
      <c r="H828" s="195"/>
      <c r="I828" s="195"/>
      <c r="J828" s="97"/>
      <c r="K828" s="98"/>
      <c r="L828" s="98"/>
      <c r="M828" s="98"/>
      <c r="N828" s="98"/>
      <c r="O828" s="100"/>
    </row>
    <row r="829" spans="2:15" x14ac:dyDescent="0.3">
      <c r="B829" s="104">
        <v>823</v>
      </c>
      <c r="C829" s="104"/>
      <c r="D829" s="105"/>
      <c r="E829" s="105"/>
      <c r="F829" s="105"/>
      <c r="G829" s="194"/>
      <c r="H829" s="195"/>
      <c r="I829" s="195"/>
      <c r="J829" s="97"/>
      <c r="K829" s="98"/>
      <c r="L829" s="98"/>
      <c r="M829" s="98"/>
      <c r="N829" s="98"/>
      <c r="O829" s="100"/>
    </row>
    <row r="830" spans="2:15" x14ac:dyDescent="0.3">
      <c r="B830" s="104">
        <v>824</v>
      </c>
      <c r="C830" s="104"/>
      <c r="D830" s="105"/>
      <c r="E830" s="105"/>
      <c r="F830" s="105"/>
      <c r="G830" s="194"/>
      <c r="H830" s="195"/>
      <c r="I830" s="195"/>
      <c r="J830" s="97"/>
      <c r="K830" s="98"/>
      <c r="L830" s="98"/>
      <c r="M830" s="98"/>
      <c r="N830" s="98"/>
      <c r="O830" s="100"/>
    </row>
    <row r="831" spans="2:15" x14ac:dyDescent="0.3">
      <c r="B831" s="104">
        <v>825</v>
      </c>
      <c r="C831" s="104"/>
      <c r="D831" s="105"/>
      <c r="E831" s="105"/>
      <c r="F831" s="105"/>
      <c r="G831" s="194"/>
      <c r="H831" s="195"/>
      <c r="I831" s="195"/>
      <c r="J831" s="97"/>
      <c r="K831" s="98"/>
      <c r="L831" s="98"/>
      <c r="M831" s="98"/>
      <c r="N831" s="98"/>
      <c r="O831" s="100"/>
    </row>
    <row r="832" spans="2:15" x14ac:dyDescent="0.3">
      <c r="B832" s="104">
        <v>826</v>
      </c>
      <c r="C832" s="104"/>
      <c r="D832" s="105"/>
      <c r="E832" s="105"/>
      <c r="F832" s="105"/>
      <c r="G832" s="194"/>
      <c r="H832" s="195"/>
      <c r="I832" s="195"/>
      <c r="J832" s="97"/>
      <c r="K832" s="98"/>
      <c r="L832" s="98"/>
      <c r="M832" s="98"/>
      <c r="N832" s="98"/>
      <c r="O832" s="100"/>
    </row>
    <row r="833" spans="2:15" x14ac:dyDescent="0.3">
      <c r="B833" s="104">
        <v>827</v>
      </c>
      <c r="C833" s="104"/>
      <c r="D833" s="105"/>
      <c r="E833" s="105"/>
      <c r="F833" s="105"/>
      <c r="G833" s="194"/>
      <c r="H833" s="195"/>
      <c r="I833" s="195"/>
      <c r="J833" s="97"/>
      <c r="K833" s="98"/>
      <c r="L833" s="98"/>
      <c r="M833" s="98"/>
      <c r="N833" s="98"/>
      <c r="O833" s="100"/>
    </row>
    <row r="834" spans="2:15" x14ac:dyDescent="0.3">
      <c r="B834" s="104">
        <v>828</v>
      </c>
      <c r="C834" s="104"/>
      <c r="D834" s="105"/>
      <c r="E834" s="105"/>
      <c r="F834" s="105"/>
      <c r="G834" s="194"/>
      <c r="H834" s="195"/>
      <c r="I834" s="195"/>
      <c r="J834" s="97"/>
      <c r="K834" s="98"/>
      <c r="L834" s="98"/>
      <c r="M834" s="98"/>
      <c r="N834" s="98"/>
      <c r="O834" s="100"/>
    </row>
    <row r="835" spans="2:15" x14ac:dyDescent="0.3">
      <c r="B835" s="104">
        <v>829</v>
      </c>
      <c r="C835" s="104"/>
      <c r="D835" s="105"/>
      <c r="E835" s="105"/>
      <c r="F835" s="105"/>
      <c r="G835" s="194"/>
      <c r="H835" s="195"/>
      <c r="I835" s="195"/>
      <c r="J835" s="97"/>
      <c r="K835" s="98"/>
      <c r="L835" s="98"/>
      <c r="M835" s="98"/>
      <c r="N835" s="98"/>
      <c r="O835" s="100"/>
    </row>
    <row r="836" spans="2:15" x14ac:dyDescent="0.3">
      <c r="B836" s="104">
        <v>830</v>
      </c>
      <c r="C836" s="104"/>
      <c r="D836" s="105"/>
      <c r="E836" s="105"/>
      <c r="F836" s="105"/>
      <c r="G836" s="194"/>
      <c r="H836" s="195"/>
      <c r="I836" s="195"/>
      <c r="J836" s="97"/>
      <c r="K836" s="98"/>
      <c r="L836" s="98"/>
      <c r="M836" s="98"/>
      <c r="N836" s="98"/>
      <c r="O836" s="100"/>
    </row>
    <row r="837" spans="2:15" x14ac:dyDescent="0.3">
      <c r="B837" s="104">
        <v>831</v>
      </c>
      <c r="C837" s="104"/>
      <c r="D837" s="105"/>
      <c r="E837" s="105"/>
      <c r="F837" s="105"/>
      <c r="G837" s="194"/>
      <c r="H837" s="195"/>
      <c r="I837" s="195"/>
      <c r="J837" s="97"/>
      <c r="K837" s="98"/>
      <c r="L837" s="98"/>
      <c r="M837" s="98"/>
      <c r="N837" s="98"/>
      <c r="O837" s="100"/>
    </row>
    <row r="838" spans="2:15" x14ac:dyDescent="0.3">
      <c r="B838" s="104">
        <v>832</v>
      </c>
      <c r="C838" s="104"/>
      <c r="D838" s="105"/>
      <c r="E838" s="105"/>
      <c r="F838" s="105"/>
      <c r="G838" s="194"/>
      <c r="H838" s="195"/>
      <c r="I838" s="195"/>
      <c r="J838" s="97"/>
      <c r="K838" s="98"/>
      <c r="L838" s="98"/>
      <c r="M838" s="98"/>
      <c r="N838" s="98"/>
      <c r="O838" s="100"/>
    </row>
    <row r="839" spans="2:15" x14ac:dyDescent="0.3">
      <c r="B839" s="104">
        <v>833</v>
      </c>
      <c r="C839" s="104"/>
      <c r="D839" s="105"/>
      <c r="E839" s="105"/>
      <c r="F839" s="105"/>
      <c r="G839" s="194"/>
      <c r="H839" s="195"/>
      <c r="I839" s="195"/>
      <c r="J839" s="97"/>
      <c r="K839" s="98"/>
      <c r="L839" s="98"/>
      <c r="M839" s="98"/>
      <c r="N839" s="98"/>
      <c r="O839" s="100"/>
    </row>
    <row r="840" spans="2:15" x14ac:dyDescent="0.3">
      <c r="B840" s="104">
        <v>834</v>
      </c>
      <c r="C840" s="104"/>
      <c r="D840" s="105"/>
      <c r="E840" s="105"/>
      <c r="F840" s="105"/>
      <c r="G840" s="194"/>
      <c r="H840" s="195"/>
      <c r="I840" s="195"/>
      <c r="J840" s="97"/>
      <c r="K840" s="98"/>
      <c r="L840" s="98"/>
      <c r="M840" s="98"/>
      <c r="N840" s="98"/>
      <c r="O840" s="100"/>
    </row>
    <row r="841" spans="2:15" x14ac:dyDescent="0.3">
      <c r="B841" s="104">
        <v>835</v>
      </c>
      <c r="C841" s="104"/>
      <c r="D841" s="105"/>
      <c r="E841" s="105"/>
      <c r="F841" s="105"/>
      <c r="G841" s="194"/>
      <c r="H841" s="195"/>
      <c r="I841" s="195"/>
      <c r="J841" s="97"/>
      <c r="K841" s="98"/>
      <c r="L841" s="98"/>
      <c r="M841" s="98"/>
      <c r="N841" s="98"/>
      <c r="O841" s="100"/>
    </row>
    <row r="842" spans="2:15" x14ac:dyDescent="0.3">
      <c r="B842" s="104">
        <v>836</v>
      </c>
      <c r="C842" s="104"/>
      <c r="D842" s="105"/>
      <c r="E842" s="105"/>
      <c r="F842" s="105"/>
      <c r="G842" s="194"/>
      <c r="H842" s="195"/>
      <c r="I842" s="195"/>
      <c r="J842" s="97"/>
      <c r="K842" s="98"/>
      <c r="L842" s="98"/>
      <c r="M842" s="98"/>
      <c r="N842" s="98"/>
      <c r="O842" s="100"/>
    </row>
    <row r="843" spans="2:15" x14ac:dyDescent="0.3">
      <c r="B843" s="104">
        <v>837</v>
      </c>
      <c r="C843" s="104"/>
      <c r="D843" s="105"/>
      <c r="E843" s="105"/>
      <c r="F843" s="105"/>
      <c r="G843" s="194"/>
      <c r="H843" s="195"/>
      <c r="I843" s="195"/>
      <c r="J843" s="97"/>
      <c r="K843" s="98"/>
      <c r="L843" s="98"/>
      <c r="M843" s="98"/>
      <c r="N843" s="98"/>
      <c r="O843" s="100"/>
    </row>
    <row r="844" spans="2:15" x14ac:dyDescent="0.3">
      <c r="B844" s="104">
        <v>838</v>
      </c>
      <c r="C844" s="104"/>
      <c r="D844" s="105"/>
      <c r="E844" s="105"/>
      <c r="F844" s="105"/>
      <c r="G844" s="194"/>
      <c r="H844" s="195"/>
      <c r="I844" s="195"/>
      <c r="J844" s="97"/>
      <c r="K844" s="98"/>
      <c r="L844" s="98"/>
      <c r="M844" s="98"/>
      <c r="N844" s="98"/>
      <c r="O844" s="100"/>
    </row>
    <row r="845" spans="2:15" x14ac:dyDescent="0.3">
      <c r="B845" s="104">
        <v>839</v>
      </c>
      <c r="C845" s="104"/>
      <c r="D845" s="105"/>
      <c r="E845" s="105"/>
      <c r="F845" s="105"/>
      <c r="G845" s="194"/>
      <c r="H845" s="195"/>
      <c r="I845" s="195"/>
      <c r="J845" s="97"/>
      <c r="K845" s="98"/>
      <c r="L845" s="98"/>
      <c r="M845" s="98"/>
      <c r="N845" s="98"/>
      <c r="O845" s="100"/>
    </row>
    <row r="846" spans="2:15" x14ac:dyDescent="0.3">
      <c r="B846" s="104">
        <v>840</v>
      </c>
      <c r="C846" s="104"/>
      <c r="D846" s="105"/>
      <c r="E846" s="105"/>
      <c r="F846" s="105"/>
      <c r="G846" s="194"/>
      <c r="H846" s="195"/>
      <c r="I846" s="195"/>
      <c r="J846" s="97"/>
      <c r="K846" s="98"/>
      <c r="L846" s="98"/>
      <c r="M846" s="98"/>
      <c r="N846" s="98"/>
      <c r="O846" s="100"/>
    </row>
    <row r="847" spans="2:15" x14ac:dyDescent="0.3">
      <c r="B847" s="104">
        <v>841</v>
      </c>
      <c r="C847" s="104"/>
      <c r="D847" s="105"/>
      <c r="E847" s="105"/>
      <c r="F847" s="105"/>
      <c r="G847" s="194"/>
      <c r="H847" s="195"/>
      <c r="I847" s="195"/>
      <c r="J847" s="97"/>
      <c r="K847" s="98"/>
      <c r="L847" s="98"/>
      <c r="M847" s="98"/>
      <c r="N847" s="98"/>
      <c r="O847" s="100"/>
    </row>
    <row r="848" spans="2:15" x14ac:dyDescent="0.3">
      <c r="B848" s="104">
        <v>842</v>
      </c>
      <c r="C848" s="104"/>
      <c r="D848" s="105"/>
      <c r="E848" s="105"/>
      <c r="F848" s="105"/>
      <c r="G848" s="194"/>
      <c r="H848" s="195"/>
      <c r="I848" s="195"/>
      <c r="J848" s="97"/>
      <c r="K848" s="98"/>
      <c r="L848" s="98"/>
      <c r="M848" s="98"/>
      <c r="N848" s="98"/>
      <c r="O848" s="100"/>
    </row>
    <row r="849" spans="2:15" x14ac:dyDescent="0.3">
      <c r="B849" s="104">
        <v>843</v>
      </c>
      <c r="C849" s="104"/>
      <c r="D849" s="105"/>
      <c r="E849" s="105"/>
      <c r="F849" s="105"/>
      <c r="G849" s="194"/>
      <c r="H849" s="195"/>
      <c r="I849" s="195"/>
      <c r="J849" s="97"/>
      <c r="K849" s="98"/>
      <c r="L849" s="98"/>
      <c r="M849" s="98"/>
      <c r="N849" s="98"/>
      <c r="O849" s="100"/>
    </row>
    <row r="850" spans="2:15" x14ac:dyDescent="0.3">
      <c r="B850" s="104">
        <v>844</v>
      </c>
      <c r="C850" s="104"/>
      <c r="D850" s="105"/>
      <c r="E850" s="105"/>
      <c r="F850" s="105"/>
      <c r="G850" s="194"/>
      <c r="H850" s="195"/>
      <c r="I850" s="195"/>
      <c r="J850" s="97"/>
      <c r="K850" s="98"/>
      <c r="L850" s="98"/>
      <c r="M850" s="98"/>
      <c r="N850" s="98"/>
      <c r="O850" s="100"/>
    </row>
    <row r="851" spans="2:15" x14ac:dyDescent="0.3">
      <c r="B851" s="104">
        <v>845</v>
      </c>
      <c r="C851" s="104"/>
      <c r="D851" s="105"/>
      <c r="E851" s="105"/>
      <c r="F851" s="105"/>
      <c r="G851" s="194"/>
      <c r="H851" s="195"/>
      <c r="I851" s="195"/>
      <c r="J851" s="97"/>
      <c r="K851" s="98"/>
      <c r="L851" s="98"/>
      <c r="M851" s="98"/>
      <c r="N851" s="98"/>
      <c r="O851" s="100"/>
    </row>
    <row r="852" spans="2:15" x14ac:dyDescent="0.3">
      <c r="B852" s="104">
        <v>846</v>
      </c>
      <c r="C852" s="104"/>
      <c r="D852" s="105"/>
      <c r="E852" s="105"/>
      <c r="F852" s="105"/>
      <c r="G852" s="194"/>
      <c r="H852" s="195"/>
      <c r="I852" s="195"/>
      <c r="J852" s="97"/>
      <c r="K852" s="98"/>
      <c r="L852" s="98"/>
      <c r="M852" s="98"/>
      <c r="N852" s="98"/>
      <c r="O852" s="100"/>
    </row>
    <row r="853" spans="2:15" x14ac:dyDescent="0.3">
      <c r="B853" s="104">
        <v>847</v>
      </c>
      <c r="C853" s="104"/>
      <c r="D853" s="105"/>
      <c r="E853" s="105"/>
      <c r="F853" s="105"/>
      <c r="G853" s="194"/>
      <c r="H853" s="195"/>
      <c r="I853" s="195"/>
      <c r="J853" s="97"/>
      <c r="K853" s="98"/>
      <c r="L853" s="98"/>
      <c r="M853" s="98"/>
      <c r="N853" s="98"/>
      <c r="O853" s="100"/>
    </row>
    <row r="854" spans="2:15" x14ac:dyDescent="0.3">
      <c r="B854" s="104">
        <v>848</v>
      </c>
      <c r="C854" s="104"/>
      <c r="D854" s="105"/>
      <c r="E854" s="105"/>
      <c r="F854" s="105"/>
      <c r="G854" s="194"/>
      <c r="H854" s="195"/>
      <c r="I854" s="195"/>
      <c r="J854" s="97"/>
      <c r="K854" s="98"/>
      <c r="L854" s="98"/>
      <c r="M854" s="98"/>
      <c r="N854" s="98"/>
      <c r="O854" s="100"/>
    </row>
    <row r="855" spans="2:15" x14ac:dyDescent="0.3">
      <c r="B855" s="104">
        <v>849</v>
      </c>
      <c r="C855" s="104"/>
      <c r="D855" s="105"/>
      <c r="E855" s="105"/>
      <c r="F855" s="105"/>
      <c r="G855" s="194"/>
      <c r="H855" s="195"/>
      <c r="I855" s="195"/>
      <c r="J855" s="97"/>
      <c r="K855" s="98"/>
      <c r="L855" s="98"/>
      <c r="M855" s="98"/>
      <c r="N855" s="98"/>
      <c r="O855" s="100"/>
    </row>
    <row r="856" spans="2:15" x14ac:dyDescent="0.3">
      <c r="B856" s="104">
        <v>850</v>
      </c>
      <c r="C856" s="104"/>
      <c r="D856" s="105"/>
      <c r="E856" s="105"/>
      <c r="F856" s="105"/>
      <c r="G856" s="194"/>
      <c r="H856" s="195"/>
      <c r="I856" s="195"/>
      <c r="J856" s="97"/>
      <c r="K856" s="98"/>
      <c r="L856" s="98"/>
      <c r="M856" s="98"/>
      <c r="N856" s="98"/>
      <c r="O856" s="100"/>
    </row>
    <row r="857" spans="2:15" x14ac:dyDescent="0.3">
      <c r="B857" s="104">
        <v>851</v>
      </c>
      <c r="C857" s="104"/>
      <c r="D857" s="105"/>
      <c r="E857" s="105"/>
      <c r="F857" s="105"/>
      <c r="G857" s="194"/>
      <c r="H857" s="195"/>
      <c r="I857" s="195"/>
      <c r="J857" s="97"/>
      <c r="K857" s="98"/>
      <c r="L857" s="98"/>
      <c r="M857" s="98"/>
      <c r="N857" s="98"/>
      <c r="O857" s="100"/>
    </row>
    <row r="858" spans="2:15" x14ac:dyDescent="0.3">
      <c r="B858" s="104">
        <v>852</v>
      </c>
      <c r="C858" s="104"/>
      <c r="D858" s="105"/>
      <c r="E858" s="105"/>
      <c r="F858" s="105"/>
      <c r="G858" s="194"/>
      <c r="H858" s="195"/>
      <c r="I858" s="195"/>
      <c r="J858" s="97"/>
      <c r="K858" s="98"/>
      <c r="L858" s="98"/>
      <c r="M858" s="98"/>
      <c r="N858" s="98"/>
      <c r="O858" s="100"/>
    </row>
    <row r="859" spans="2:15" x14ac:dyDescent="0.3">
      <c r="B859" s="104">
        <v>853</v>
      </c>
      <c r="C859" s="104"/>
      <c r="D859" s="105"/>
      <c r="E859" s="105"/>
      <c r="F859" s="105"/>
      <c r="G859" s="194"/>
      <c r="H859" s="195"/>
      <c r="I859" s="195"/>
      <c r="J859" s="97"/>
      <c r="K859" s="98"/>
      <c r="L859" s="98"/>
      <c r="M859" s="98"/>
      <c r="N859" s="98"/>
      <c r="O859" s="100"/>
    </row>
    <row r="860" spans="2:15" x14ac:dyDescent="0.3">
      <c r="B860" s="104">
        <v>854</v>
      </c>
      <c r="C860" s="104"/>
      <c r="D860" s="105"/>
      <c r="E860" s="105"/>
      <c r="F860" s="105"/>
      <c r="G860" s="194"/>
      <c r="H860" s="195"/>
      <c r="I860" s="195"/>
      <c r="J860" s="97"/>
      <c r="K860" s="98"/>
      <c r="L860" s="98"/>
      <c r="M860" s="98"/>
      <c r="N860" s="98"/>
      <c r="O860" s="100"/>
    </row>
    <row r="861" spans="2:15" x14ac:dyDescent="0.3">
      <c r="B861" s="104">
        <v>855</v>
      </c>
      <c r="C861" s="104"/>
      <c r="D861" s="105"/>
      <c r="E861" s="105"/>
      <c r="F861" s="105"/>
      <c r="G861" s="194"/>
      <c r="H861" s="195"/>
      <c r="I861" s="195"/>
      <c r="J861" s="97"/>
      <c r="K861" s="98"/>
      <c r="L861" s="98"/>
      <c r="M861" s="98"/>
      <c r="N861" s="98"/>
      <c r="O861" s="100"/>
    </row>
    <row r="862" spans="2:15" x14ac:dyDescent="0.3">
      <c r="B862" s="104">
        <v>856</v>
      </c>
      <c r="C862" s="104"/>
      <c r="D862" s="105"/>
      <c r="E862" s="105"/>
      <c r="F862" s="105"/>
      <c r="G862" s="194"/>
      <c r="H862" s="195"/>
      <c r="I862" s="195"/>
      <c r="J862" s="97"/>
      <c r="K862" s="98"/>
      <c r="L862" s="98"/>
      <c r="M862" s="98"/>
      <c r="N862" s="98"/>
      <c r="O862" s="100"/>
    </row>
    <row r="863" spans="2:15" x14ac:dyDescent="0.3">
      <c r="B863" s="104">
        <v>857</v>
      </c>
      <c r="C863" s="104"/>
      <c r="D863" s="105"/>
      <c r="E863" s="105"/>
      <c r="F863" s="105"/>
      <c r="G863" s="194"/>
      <c r="H863" s="195"/>
      <c r="I863" s="195"/>
      <c r="J863" s="97"/>
      <c r="K863" s="98"/>
      <c r="L863" s="98"/>
      <c r="M863" s="98"/>
      <c r="N863" s="98"/>
      <c r="O863" s="100"/>
    </row>
    <row r="864" spans="2:15" x14ac:dyDescent="0.3">
      <c r="B864" s="104">
        <v>858</v>
      </c>
      <c r="C864" s="104"/>
      <c r="D864" s="105"/>
      <c r="E864" s="105"/>
      <c r="F864" s="105"/>
      <c r="G864" s="194"/>
      <c r="H864" s="195"/>
      <c r="I864" s="195"/>
      <c r="J864" s="97"/>
      <c r="K864" s="98"/>
      <c r="L864" s="98"/>
      <c r="M864" s="98"/>
      <c r="N864" s="98"/>
      <c r="O864" s="100"/>
    </row>
    <row r="865" spans="2:15" x14ac:dyDescent="0.3">
      <c r="B865" s="104">
        <v>859</v>
      </c>
      <c r="C865" s="104"/>
      <c r="D865" s="105"/>
      <c r="E865" s="105"/>
      <c r="F865" s="105"/>
      <c r="G865" s="194"/>
      <c r="H865" s="195"/>
      <c r="I865" s="195"/>
      <c r="J865" s="97"/>
      <c r="K865" s="98"/>
      <c r="L865" s="98"/>
      <c r="M865" s="98"/>
      <c r="N865" s="98"/>
      <c r="O865" s="100"/>
    </row>
    <row r="866" spans="2:15" x14ac:dyDescent="0.3">
      <c r="B866" s="104">
        <v>860</v>
      </c>
      <c r="C866" s="104"/>
      <c r="D866" s="105"/>
      <c r="E866" s="105"/>
      <c r="F866" s="105"/>
      <c r="G866" s="194"/>
      <c r="H866" s="195"/>
      <c r="I866" s="195"/>
      <c r="J866" s="97"/>
      <c r="K866" s="98"/>
      <c r="L866" s="98"/>
      <c r="M866" s="98"/>
      <c r="N866" s="98"/>
      <c r="O866" s="100"/>
    </row>
    <row r="867" spans="2:15" x14ac:dyDescent="0.3">
      <c r="B867" s="104">
        <v>861</v>
      </c>
      <c r="C867" s="104"/>
      <c r="D867" s="105"/>
      <c r="E867" s="105"/>
      <c r="F867" s="105"/>
      <c r="G867" s="194"/>
      <c r="H867" s="195"/>
      <c r="I867" s="195"/>
      <c r="J867" s="97"/>
      <c r="K867" s="98"/>
      <c r="L867" s="98"/>
      <c r="M867" s="98"/>
      <c r="N867" s="98"/>
      <c r="O867" s="100"/>
    </row>
    <row r="868" spans="2:15" x14ac:dyDescent="0.3">
      <c r="B868" s="104">
        <v>862</v>
      </c>
      <c r="C868" s="104"/>
      <c r="D868" s="105"/>
      <c r="E868" s="105"/>
      <c r="F868" s="105"/>
      <c r="G868" s="194"/>
      <c r="H868" s="195"/>
      <c r="I868" s="195"/>
      <c r="J868" s="97"/>
      <c r="K868" s="98"/>
      <c r="L868" s="98"/>
      <c r="M868" s="98"/>
      <c r="N868" s="98"/>
      <c r="O868" s="100"/>
    </row>
    <row r="869" spans="2:15" x14ac:dyDescent="0.3">
      <c r="B869" s="104">
        <v>863</v>
      </c>
      <c r="C869" s="104"/>
      <c r="D869" s="105"/>
      <c r="E869" s="105"/>
      <c r="F869" s="105"/>
      <c r="G869" s="194"/>
      <c r="H869" s="195"/>
      <c r="I869" s="195"/>
      <c r="J869" s="97"/>
      <c r="K869" s="98"/>
      <c r="L869" s="98"/>
      <c r="M869" s="98"/>
      <c r="N869" s="98"/>
      <c r="O869" s="100"/>
    </row>
    <row r="870" spans="2:15" x14ac:dyDescent="0.3">
      <c r="B870" s="104">
        <v>864</v>
      </c>
      <c r="C870" s="104"/>
      <c r="D870" s="105"/>
      <c r="E870" s="105"/>
      <c r="F870" s="105"/>
      <c r="G870" s="194"/>
      <c r="H870" s="195"/>
      <c r="I870" s="195"/>
      <c r="J870" s="97"/>
      <c r="K870" s="98"/>
      <c r="L870" s="98"/>
      <c r="M870" s="98"/>
      <c r="N870" s="98"/>
      <c r="O870" s="100"/>
    </row>
    <row r="871" spans="2:15" x14ac:dyDescent="0.3">
      <c r="B871" s="104">
        <v>865</v>
      </c>
      <c r="C871" s="104"/>
      <c r="D871" s="105"/>
      <c r="E871" s="105"/>
      <c r="F871" s="105"/>
      <c r="G871" s="194"/>
      <c r="H871" s="195"/>
      <c r="I871" s="195"/>
      <c r="J871" s="97"/>
      <c r="K871" s="98"/>
      <c r="L871" s="98"/>
      <c r="M871" s="98"/>
      <c r="N871" s="98"/>
      <c r="O871" s="100"/>
    </row>
    <row r="872" spans="2:15" x14ac:dyDescent="0.3">
      <c r="B872" s="104">
        <v>866</v>
      </c>
      <c r="C872" s="104"/>
      <c r="D872" s="105"/>
      <c r="E872" s="105"/>
      <c r="F872" s="105"/>
      <c r="G872" s="194"/>
      <c r="H872" s="195"/>
      <c r="I872" s="195"/>
      <c r="J872" s="97"/>
      <c r="K872" s="98"/>
      <c r="L872" s="98"/>
      <c r="M872" s="98"/>
      <c r="N872" s="98"/>
      <c r="O872" s="100"/>
    </row>
    <row r="873" spans="2:15" x14ac:dyDescent="0.3">
      <c r="B873" s="104">
        <v>867</v>
      </c>
      <c r="C873" s="104"/>
      <c r="D873" s="105"/>
      <c r="E873" s="105"/>
      <c r="F873" s="105"/>
      <c r="G873" s="194"/>
      <c r="H873" s="195"/>
      <c r="I873" s="195"/>
      <c r="J873" s="97"/>
      <c r="K873" s="98"/>
      <c r="L873" s="98"/>
      <c r="M873" s="98"/>
      <c r="N873" s="98"/>
      <c r="O873" s="100"/>
    </row>
    <row r="874" spans="2:15" x14ac:dyDescent="0.3">
      <c r="B874" s="104">
        <v>868</v>
      </c>
      <c r="C874" s="104"/>
      <c r="D874" s="105"/>
      <c r="E874" s="105"/>
      <c r="F874" s="105"/>
      <c r="G874" s="194"/>
      <c r="H874" s="195"/>
      <c r="I874" s="195"/>
      <c r="J874" s="97"/>
      <c r="K874" s="98"/>
      <c r="L874" s="98"/>
      <c r="M874" s="98"/>
      <c r="N874" s="98"/>
      <c r="O874" s="100"/>
    </row>
    <row r="875" spans="2:15" x14ac:dyDescent="0.3">
      <c r="B875" s="104">
        <v>869</v>
      </c>
      <c r="C875" s="104"/>
      <c r="D875" s="105"/>
      <c r="E875" s="105"/>
      <c r="F875" s="105"/>
      <c r="G875" s="194"/>
      <c r="H875" s="195"/>
      <c r="I875" s="195"/>
      <c r="J875" s="97"/>
      <c r="K875" s="98"/>
      <c r="L875" s="98"/>
      <c r="M875" s="98"/>
      <c r="N875" s="98"/>
      <c r="O875" s="100"/>
    </row>
    <row r="876" spans="2:15" x14ac:dyDescent="0.3">
      <c r="B876" s="104">
        <v>870</v>
      </c>
      <c r="C876" s="104"/>
      <c r="D876" s="105"/>
      <c r="E876" s="105"/>
      <c r="F876" s="105"/>
      <c r="G876" s="194"/>
      <c r="H876" s="195"/>
      <c r="I876" s="195"/>
      <c r="J876" s="97"/>
      <c r="K876" s="98"/>
      <c r="L876" s="98"/>
      <c r="M876" s="98"/>
      <c r="N876" s="98"/>
      <c r="O876" s="100"/>
    </row>
    <row r="877" spans="2:15" x14ac:dyDescent="0.3">
      <c r="B877" s="104">
        <v>871</v>
      </c>
      <c r="C877" s="104"/>
      <c r="D877" s="105"/>
      <c r="E877" s="105"/>
      <c r="F877" s="105"/>
      <c r="G877" s="194"/>
      <c r="H877" s="195"/>
      <c r="I877" s="195"/>
      <c r="J877" s="97"/>
      <c r="K877" s="98"/>
      <c r="L877" s="98"/>
      <c r="M877" s="98"/>
      <c r="N877" s="98"/>
      <c r="O877" s="100"/>
    </row>
    <row r="878" spans="2:15" x14ac:dyDescent="0.3">
      <c r="B878" s="104">
        <v>872</v>
      </c>
      <c r="C878" s="104"/>
      <c r="D878" s="105"/>
      <c r="E878" s="105"/>
      <c r="F878" s="105"/>
      <c r="G878" s="194"/>
      <c r="H878" s="195"/>
      <c r="I878" s="195"/>
      <c r="J878" s="97"/>
      <c r="K878" s="98"/>
      <c r="L878" s="98"/>
      <c r="M878" s="98"/>
      <c r="N878" s="98"/>
      <c r="O878" s="100"/>
    </row>
    <row r="879" spans="2:15" x14ac:dyDescent="0.3">
      <c r="B879" s="104">
        <v>873</v>
      </c>
      <c r="C879" s="104"/>
      <c r="D879" s="105"/>
      <c r="E879" s="105"/>
      <c r="F879" s="105"/>
      <c r="G879" s="194"/>
      <c r="H879" s="195"/>
      <c r="I879" s="195"/>
      <c r="J879" s="97"/>
      <c r="K879" s="98"/>
      <c r="L879" s="98"/>
      <c r="M879" s="98"/>
      <c r="N879" s="98"/>
      <c r="O879" s="100"/>
    </row>
    <row r="880" spans="2:15" x14ac:dyDescent="0.3">
      <c r="B880" s="104">
        <v>874</v>
      </c>
      <c r="C880" s="104"/>
      <c r="D880" s="105"/>
      <c r="E880" s="105"/>
      <c r="F880" s="105"/>
      <c r="G880" s="194"/>
      <c r="H880" s="195"/>
      <c r="I880" s="195"/>
      <c r="J880" s="97"/>
      <c r="K880" s="98"/>
      <c r="L880" s="98"/>
      <c r="M880" s="98"/>
      <c r="N880" s="98"/>
      <c r="O880" s="100"/>
    </row>
    <row r="881" spans="2:15" x14ac:dyDescent="0.3">
      <c r="B881" s="104">
        <v>875</v>
      </c>
      <c r="C881" s="104"/>
      <c r="D881" s="105"/>
      <c r="E881" s="105"/>
      <c r="F881" s="105"/>
      <c r="G881" s="194"/>
      <c r="H881" s="195"/>
      <c r="I881" s="195"/>
      <c r="J881" s="97"/>
      <c r="K881" s="98"/>
      <c r="L881" s="98"/>
      <c r="M881" s="98"/>
      <c r="N881" s="98"/>
      <c r="O881" s="100"/>
    </row>
    <row r="882" spans="2:15" x14ac:dyDescent="0.3">
      <c r="B882" s="104">
        <v>876</v>
      </c>
      <c r="C882" s="104"/>
      <c r="D882" s="105"/>
      <c r="E882" s="105"/>
      <c r="F882" s="105"/>
      <c r="G882" s="194"/>
      <c r="H882" s="195"/>
      <c r="I882" s="195"/>
      <c r="J882" s="97"/>
      <c r="K882" s="98"/>
      <c r="L882" s="98"/>
      <c r="M882" s="98"/>
      <c r="N882" s="98"/>
      <c r="O882" s="100"/>
    </row>
    <row r="883" spans="2:15" x14ac:dyDescent="0.3">
      <c r="B883" s="104">
        <v>877</v>
      </c>
      <c r="C883" s="104"/>
      <c r="D883" s="105"/>
      <c r="E883" s="105"/>
      <c r="F883" s="105"/>
      <c r="G883" s="194"/>
      <c r="H883" s="195"/>
      <c r="I883" s="195"/>
      <c r="J883" s="97"/>
      <c r="K883" s="98"/>
      <c r="L883" s="98"/>
      <c r="M883" s="98"/>
      <c r="N883" s="98"/>
      <c r="O883" s="100"/>
    </row>
    <row r="884" spans="2:15" x14ac:dyDescent="0.3">
      <c r="B884" s="104">
        <v>878</v>
      </c>
      <c r="C884" s="104"/>
      <c r="D884" s="105"/>
      <c r="E884" s="105"/>
      <c r="F884" s="105"/>
      <c r="G884" s="194"/>
      <c r="H884" s="195"/>
      <c r="I884" s="195"/>
      <c r="J884" s="97"/>
      <c r="K884" s="98"/>
      <c r="L884" s="98"/>
      <c r="M884" s="98"/>
      <c r="N884" s="98"/>
      <c r="O884" s="100"/>
    </row>
    <row r="885" spans="2:15" x14ac:dyDescent="0.3">
      <c r="B885" s="104">
        <v>879</v>
      </c>
      <c r="C885" s="104"/>
      <c r="D885" s="105"/>
      <c r="E885" s="105"/>
      <c r="F885" s="105"/>
      <c r="G885" s="194"/>
      <c r="H885" s="195"/>
      <c r="I885" s="195"/>
      <c r="J885" s="97"/>
      <c r="K885" s="98"/>
      <c r="L885" s="98"/>
      <c r="M885" s="98"/>
      <c r="N885" s="98"/>
      <c r="O885" s="100"/>
    </row>
    <row r="886" spans="2:15" x14ac:dyDescent="0.3">
      <c r="B886" s="104">
        <v>880</v>
      </c>
      <c r="C886" s="104"/>
      <c r="D886" s="105"/>
      <c r="E886" s="105"/>
      <c r="F886" s="105"/>
      <c r="G886" s="194"/>
      <c r="H886" s="195"/>
      <c r="I886" s="195"/>
      <c r="J886" s="97"/>
      <c r="K886" s="98"/>
      <c r="L886" s="98"/>
      <c r="M886" s="98"/>
      <c r="N886" s="98"/>
      <c r="O886" s="100"/>
    </row>
    <row r="887" spans="2:15" x14ac:dyDescent="0.3">
      <c r="B887" s="104">
        <v>881</v>
      </c>
      <c r="C887" s="104"/>
      <c r="D887" s="105"/>
      <c r="E887" s="105"/>
      <c r="F887" s="105"/>
      <c r="G887" s="194"/>
      <c r="H887" s="195"/>
      <c r="I887" s="195"/>
      <c r="J887" s="97"/>
      <c r="K887" s="98"/>
      <c r="L887" s="98"/>
      <c r="M887" s="98"/>
      <c r="N887" s="98"/>
      <c r="O887" s="100"/>
    </row>
    <row r="888" spans="2:15" x14ac:dyDescent="0.3">
      <c r="B888" s="104">
        <v>882</v>
      </c>
      <c r="C888" s="104"/>
      <c r="D888" s="105"/>
      <c r="E888" s="105"/>
      <c r="F888" s="105"/>
      <c r="G888" s="194"/>
      <c r="H888" s="195"/>
      <c r="I888" s="195"/>
      <c r="J888" s="97"/>
      <c r="K888" s="98"/>
      <c r="L888" s="98"/>
      <c r="M888" s="98"/>
      <c r="N888" s="98"/>
      <c r="O888" s="100"/>
    </row>
    <row r="889" spans="2:15" x14ac:dyDescent="0.3">
      <c r="B889" s="104">
        <v>883</v>
      </c>
      <c r="C889" s="104"/>
      <c r="D889" s="105"/>
      <c r="E889" s="105"/>
      <c r="F889" s="105"/>
      <c r="G889" s="194"/>
      <c r="H889" s="195"/>
      <c r="I889" s="195"/>
      <c r="J889" s="97"/>
      <c r="K889" s="98"/>
      <c r="L889" s="98"/>
      <c r="M889" s="98"/>
      <c r="N889" s="98"/>
      <c r="O889" s="100"/>
    </row>
    <row r="890" spans="2:15" x14ac:dyDescent="0.3">
      <c r="B890" s="104">
        <v>884</v>
      </c>
      <c r="C890" s="104"/>
      <c r="D890" s="105"/>
      <c r="E890" s="105"/>
      <c r="F890" s="105"/>
      <c r="G890" s="194"/>
      <c r="H890" s="195"/>
      <c r="I890" s="195"/>
      <c r="J890" s="97"/>
      <c r="K890" s="98"/>
      <c r="L890" s="98"/>
      <c r="M890" s="98"/>
      <c r="N890" s="98"/>
      <c r="O890" s="100"/>
    </row>
    <row r="891" spans="2:15" x14ac:dyDescent="0.3">
      <c r="B891" s="104">
        <v>885</v>
      </c>
      <c r="C891" s="104"/>
      <c r="D891" s="105"/>
      <c r="E891" s="105"/>
      <c r="F891" s="105"/>
      <c r="G891" s="194"/>
      <c r="H891" s="195"/>
      <c r="I891" s="195"/>
      <c r="J891" s="97"/>
      <c r="K891" s="98"/>
      <c r="L891" s="98"/>
      <c r="M891" s="98"/>
      <c r="N891" s="98"/>
      <c r="O891" s="100"/>
    </row>
    <row r="892" spans="2:15" x14ac:dyDescent="0.3">
      <c r="B892" s="104">
        <v>886</v>
      </c>
      <c r="C892" s="104"/>
      <c r="D892" s="105"/>
      <c r="E892" s="105"/>
      <c r="F892" s="105"/>
      <c r="G892" s="194"/>
      <c r="H892" s="195"/>
      <c r="I892" s="195"/>
      <c r="J892" s="97"/>
      <c r="K892" s="98"/>
      <c r="L892" s="98"/>
      <c r="M892" s="98"/>
      <c r="N892" s="98"/>
      <c r="O892" s="100"/>
    </row>
    <row r="893" spans="2:15" x14ac:dyDescent="0.3">
      <c r="B893" s="104">
        <v>887</v>
      </c>
      <c r="C893" s="104"/>
      <c r="D893" s="105"/>
      <c r="E893" s="105"/>
      <c r="F893" s="105"/>
      <c r="G893" s="194"/>
      <c r="H893" s="195"/>
      <c r="I893" s="195"/>
      <c r="J893" s="97"/>
      <c r="K893" s="98"/>
      <c r="L893" s="98"/>
      <c r="M893" s="98"/>
      <c r="N893" s="98"/>
      <c r="O893" s="100"/>
    </row>
    <row r="894" spans="2:15" x14ac:dyDescent="0.3">
      <c r="B894" s="104">
        <v>888</v>
      </c>
      <c r="C894" s="104"/>
      <c r="D894" s="105"/>
      <c r="E894" s="105"/>
      <c r="F894" s="105"/>
      <c r="G894" s="194"/>
      <c r="H894" s="195"/>
      <c r="I894" s="195"/>
      <c r="J894" s="97"/>
      <c r="K894" s="98"/>
      <c r="L894" s="98"/>
      <c r="M894" s="98"/>
      <c r="N894" s="98"/>
      <c r="O894" s="100"/>
    </row>
    <row r="895" spans="2:15" x14ac:dyDescent="0.3">
      <c r="B895" s="104">
        <v>889</v>
      </c>
      <c r="C895" s="104"/>
      <c r="D895" s="105"/>
      <c r="E895" s="105"/>
      <c r="F895" s="105"/>
      <c r="G895" s="194"/>
      <c r="H895" s="195"/>
      <c r="I895" s="195"/>
      <c r="J895" s="97"/>
      <c r="K895" s="98"/>
      <c r="L895" s="98"/>
      <c r="M895" s="98"/>
      <c r="N895" s="98"/>
      <c r="O895" s="100"/>
    </row>
    <row r="896" spans="2:15" x14ac:dyDescent="0.3">
      <c r="B896" s="104">
        <v>890</v>
      </c>
      <c r="C896" s="104"/>
      <c r="D896" s="105"/>
      <c r="E896" s="105"/>
      <c r="F896" s="105"/>
      <c r="G896" s="194"/>
      <c r="H896" s="195"/>
      <c r="I896" s="195"/>
      <c r="J896" s="97"/>
      <c r="K896" s="98"/>
      <c r="L896" s="98"/>
      <c r="M896" s="98"/>
      <c r="N896" s="98"/>
      <c r="O896" s="100"/>
    </row>
    <row r="897" spans="2:15" x14ac:dyDescent="0.3">
      <c r="B897" s="104">
        <v>891</v>
      </c>
      <c r="C897" s="104"/>
      <c r="D897" s="105"/>
      <c r="E897" s="105"/>
      <c r="F897" s="105"/>
      <c r="G897" s="194"/>
      <c r="H897" s="195"/>
      <c r="I897" s="195"/>
      <c r="J897" s="97"/>
      <c r="K897" s="98"/>
      <c r="L897" s="98"/>
      <c r="M897" s="98"/>
      <c r="N897" s="98"/>
      <c r="O897" s="100"/>
    </row>
    <row r="898" spans="2:15" x14ac:dyDescent="0.3">
      <c r="B898" s="104">
        <v>892</v>
      </c>
      <c r="C898" s="104"/>
      <c r="D898" s="105"/>
      <c r="E898" s="105"/>
      <c r="F898" s="105"/>
      <c r="G898" s="194"/>
      <c r="H898" s="195"/>
      <c r="I898" s="195"/>
      <c r="J898" s="97"/>
      <c r="K898" s="98"/>
      <c r="L898" s="98"/>
      <c r="M898" s="98"/>
      <c r="N898" s="98"/>
      <c r="O898" s="100"/>
    </row>
    <row r="899" spans="2:15" x14ac:dyDescent="0.3">
      <c r="B899" s="104">
        <v>893</v>
      </c>
      <c r="C899" s="104"/>
      <c r="D899" s="105"/>
      <c r="E899" s="105"/>
      <c r="F899" s="105"/>
      <c r="G899" s="194"/>
      <c r="H899" s="195"/>
      <c r="I899" s="195"/>
      <c r="J899" s="97"/>
      <c r="K899" s="98"/>
      <c r="L899" s="98"/>
      <c r="M899" s="98"/>
      <c r="N899" s="98"/>
      <c r="O899" s="100"/>
    </row>
    <row r="900" spans="2:15" x14ac:dyDescent="0.3">
      <c r="B900" s="104">
        <v>894</v>
      </c>
      <c r="C900" s="104"/>
      <c r="D900" s="105"/>
      <c r="E900" s="105"/>
      <c r="F900" s="105"/>
      <c r="G900" s="194"/>
      <c r="H900" s="195"/>
      <c r="I900" s="195"/>
      <c r="J900" s="97"/>
      <c r="K900" s="98"/>
      <c r="L900" s="98"/>
      <c r="M900" s="98"/>
      <c r="N900" s="98"/>
      <c r="O900" s="100"/>
    </row>
    <row r="901" spans="2:15" x14ac:dyDescent="0.3">
      <c r="B901" s="104">
        <v>895</v>
      </c>
      <c r="C901" s="104"/>
      <c r="D901" s="105"/>
      <c r="E901" s="105"/>
      <c r="F901" s="105"/>
      <c r="G901" s="194"/>
      <c r="H901" s="195"/>
      <c r="I901" s="195"/>
      <c r="J901" s="97"/>
      <c r="K901" s="98"/>
      <c r="L901" s="98"/>
      <c r="M901" s="98"/>
      <c r="N901" s="98"/>
      <c r="O901" s="100"/>
    </row>
    <row r="902" spans="2:15" x14ac:dyDescent="0.3">
      <c r="B902" s="104">
        <v>896</v>
      </c>
      <c r="C902" s="104"/>
      <c r="D902" s="105"/>
      <c r="E902" s="105"/>
      <c r="F902" s="105"/>
      <c r="G902" s="194"/>
      <c r="H902" s="195"/>
      <c r="I902" s="195"/>
      <c r="J902" s="97"/>
      <c r="K902" s="98"/>
      <c r="L902" s="98"/>
      <c r="M902" s="98"/>
      <c r="N902" s="98"/>
      <c r="O902" s="100"/>
    </row>
    <row r="903" spans="2:15" x14ac:dyDescent="0.3">
      <c r="B903" s="104">
        <v>897</v>
      </c>
      <c r="C903" s="104"/>
      <c r="D903" s="105"/>
      <c r="E903" s="105"/>
      <c r="F903" s="105"/>
      <c r="G903" s="194"/>
      <c r="H903" s="195"/>
      <c r="I903" s="195"/>
      <c r="J903" s="97"/>
      <c r="K903" s="98"/>
      <c r="L903" s="98"/>
      <c r="M903" s="98"/>
      <c r="N903" s="98"/>
      <c r="O903" s="100"/>
    </row>
    <row r="904" spans="2:15" x14ac:dyDescent="0.3">
      <c r="B904" s="104">
        <v>898</v>
      </c>
      <c r="C904" s="104"/>
      <c r="D904" s="105"/>
      <c r="E904" s="105"/>
      <c r="F904" s="105"/>
      <c r="G904" s="194"/>
      <c r="H904" s="195"/>
      <c r="I904" s="195"/>
      <c r="J904" s="97"/>
      <c r="K904" s="98"/>
      <c r="L904" s="98"/>
      <c r="M904" s="98"/>
      <c r="N904" s="98"/>
      <c r="O904" s="100"/>
    </row>
    <row r="905" spans="2:15" x14ac:dyDescent="0.3">
      <c r="B905" s="104">
        <v>899</v>
      </c>
      <c r="C905" s="104"/>
      <c r="D905" s="105"/>
      <c r="E905" s="105"/>
      <c r="F905" s="105"/>
      <c r="G905" s="194"/>
      <c r="H905" s="195"/>
      <c r="I905" s="195"/>
      <c r="J905" s="97"/>
      <c r="K905" s="98"/>
      <c r="L905" s="98"/>
      <c r="M905" s="98"/>
      <c r="N905" s="98"/>
      <c r="O905" s="100"/>
    </row>
    <row r="906" spans="2:15" x14ac:dyDescent="0.3">
      <c r="B906" s="104">
        <v>900</v>
      </c>
      <c r="C906" s="104"/>
      <c r="D906" s="105"/>
      <c r="E906" s="105"/>
      <c r="F906" s="105"/>
      <c r="G906" s="194"/>
      <c r="H906" s="195"/>
      <c r="I906" s="195"/>
      <c r="J906" s="97"/>
      <c r="K906" s="98"/>
      <c r="L906" s="98"/>
      <c r="M906" s="98"/>
      <c r="N906" s="98"/>
      <c r="O906" s="100"/>
    </row>
    <row r="907" spans="2:15" x14ac:dyDescent="0.3">
      <c r="B907" s="104">
        <v>901</v>
      </c>
      <c r="C907" s="104"/>
      <c r="D907" s="105"/>
      <c r="E907" s="105"/>
      <c r="F907" s="105"/>
      <c r="G907" s="194"/>
      <c r="H907" s="195"/>
      <c r="I907" s="195"/>
      <c r="J907" s="97"/>
      <c r="K907" s="98"/>
      <c r="L907" s="98"/>
      <c r="M907" s="98"/>
      <c r="N907" s="98"/>
      <c r="O907" s="100"/>
    </row>
    <row r="908" spans="2:15" x14ac:dyDescent="0.3">
      <c r="B908" s="104">
        <v>902</v>
      </c>
      <c r="C908" s="104"/>
      <c r="D908" s="105"/>
      <c r="E908" s="105"/>
      <c r="F908" s="105"/>
      <c r="G908" s="194"/>
      <c r="H908" s="195"/>
      <c r="I908" s="195"/>
      <c r="J908" s="97"/>
      <c r="K908" s="98"/>
      <c r="L908" s="98"/>
      <c r="M908" s="98"/>
      <c r="N908" s="98"/>
      <c r="O908" s="100"/>
    </row>
    <row r="909" spans="2:15" x14ac:dyDescent="0.3">
      <c r="B909" s="104">
        <v>903</v>
      </c>
      <c r="C909" s="104"/>
      <c r="D909" s="105"/>
      <c r="E909" s="105"/>
      <c r="F909" s="105"/>
      <c r="G909" s="194"/>
      <c r="H909" s="195"/>
      <c r="I909" s="195"/>
      <c r="J909" s="97"/>
      <c r="K909" s="98"/>
      <c r="L909" s="98"/>
      <c r="M909" s="98"/>
      <c r="N909" s="98"/>
      <c r="O909" s="100"/>
    </row>
    <row r="910" spans="2:15" x14ac:dyDescent="0.3">
      <c r="B910" s="104">
        <v>904</v>
      </c>
      <c r="C910" s="104"/>
      <c r="D910" s="105"/>
      <c r="E910" s="105"/>
      <c r="F910" s="105"/>
      <c r="G910" s="194"/>
      <c r="H910" s="195"/>
      <c r="I910" s="195"/>
      <c r="J910" s="97"/>
      <c r="K910" s="98"/>
      <c r="L910" s="98"/>
      <c r="M910" s="98"/>
      <c r="N910" s="98"/>
      <c r="O910" s="100"/>
    </row>
    <row r="911" spans="2:15" x14ac:dyDescent="0.3">
      <c r="B911" s="104">
        <v>905</v>
      </c>
      <c r="C911" s="104"/>
      <c r="D911" s="105"/>
      <c r="E911" s="105"/>
      <c r="F911" s="105"/>
      <c r="G911" s="194"/>
      <c r="H911" s="195"/>
      <c r="I911" s="195"/>
      <c r="J911" s="97"/>
      <c r="K911" s="98"/>
      <c r="L911" s="98"/>
      <c r="M911" s="98"/>
      <c r="N911" s="98"/>
      <c r="O911" s="100"/>
    </row>
    <row r="912" spans="2:15" x14ac:dyDescent="0.3">
      <c r="B912" s="104">
        <v>906</v>
      </c>
      <c r="C912" s="104"/>
      <c r="D912" s="105"/>
      <c r="E912" s="105"/>
      <c r="F912" s="105"/>
      <c r="G912" s="194"/>
      <c r="H912" s="195"/>
      <c r="I912" s="195"/>
      <c r="J912" s="97"/>
      <c r="K912" s="98"/>
      <c r="L912" s="98"/>
      <c r="M912" s="98"/>
      <c r="N912" s="98"/>
      <c r="O912" s="100"/>
    </row>
    <row r="913" spans="2:15" x14ac:dyDescent="0.3">
      <c r="B913" s="104">
        <v>907</v>
      </c>
      <c r="C913" s="104"/>
      <c r="D913" s="105"/>
      <c r="E913" s="105"/>
      <c r="F913" s="105"/>
      <c r="G913" s="194"/>
      <c r="H913" s="195"/>
      <c r="I913" s="195"/>
      <c r="J913" s="97"/>
      <c r="K913" s="98"/>
      <c r="L913" s="98"/>
      <c r="M913" s="98"/>
      <c r="N913" s="98"/>
      <c r="O913" s="100"/>
    </row>
    <row r="914" spans="2:15" x14ac:dyDescent="0.3">
      <c r="B914" s="104">
        <v>908</v>
      </c>
      <c r="C914" s="104"/>
      <c r="D914" s="105"/>
      <c r="E914" s="105"/>
      <c r="F914" s="105"/>
      <c r="G914" s="194"/>
      <c r="H914" s="195"/>
      <c r="I914" s="195"/>
      <c r="J914" s="97"/>
      <c r="K914" s="98"/>
      <c r="L914" s="98"/>
      <c r="M914" s="98"/>
      <c r="N914" s="98"/>
      <c r="O914" s="100"/>
    </row>
    <row r="915" spans="2:15" x14ac:dyDescent="0.3">
      <c r="B915" s="104">
        <v>909</v>
      </c>
      <c r="C915" s="104"/>
      <c r="D915" s="105"/>
      <c r="E915" s="105"/>
      <c r="F915" s="105"/>
      <c r="G915" s="194"/>
      <c r="H915" s="195"/>
      <c r="I915" s="195"/>
      <c r="J915" s="97"/>
      <c r="K915" s="98"/>
      <c r="L915" s="98"/>
      <c r="M915" s="98"/>
      <c r="N915" s="98"/>
      <c r="O915" s="100"/>
    </row>
    <row r="916" spans="2:15" x14ac:dyDescent="0.3">
      <c r="B916" s="104">
        <v>910</v>
      </c>
      <c r="C916" s="104"/>
      <c r="D916" s="105"/>
      <c r="E916" s="105"/>
      <c r="F916" s="105"/>
      <c r="G916" s="194"/>
      <c r="H916" s="195"/>
      <c r="I916" s="195"/>
      <c r="J916" s="97"/>
      <c r="K916" s="98"/>
      <c r="L916" s="98"/>
      <c r="M916" s="98"/>
      <c r="N916" s="98"/>
      <c r="O916" s="100"/>
    </row>
    <row r="917" spans="2:15" x14ac:dyDescent="0.3">
      <c r="B917" s="104">
        <v>911</v>
      </c>
      <c r="C917" s="104"/>
      <c r="D917" s="105"/>
      <c r="E917" s="105"/>
      <c r="F917" s="105"/>
      <c r="G917" s="194"/>
      <c r="H917" s="195"/>
      <c r="I917" s="195"/>
      <c r="J917" s="97"/>
      <c r="K917" s="98"/>
      <c r="L917" s="98"/>
      <c r="M917" s="98"/>
      <c r="N917" s="98"/>
      <c r="O917" s="100"/>
    </row>
    <row r="918" spans="2:15" x14ac:dyDescent="0.3">
      <c r="B918" s="104">
        <v>912</v>
      </c>
      <c r="C918" s="104"/>
      <c r="D918" s="105"/>
      <c r="E918" s="105"/>
      <c r="F918" s="105"/>
      <c r="G918" s="194"/>
      <c r="H918" s="195"/>
      <c r="I918" s="195"/>
      <c r="J918" s="97"/>
      <c r="K918" s="98"/>
      <c r="L918" s="98"/>
      <c r="M918" s="98"/>
      <c r="N918" s="98"/>
      <c r="O918" s="100"/>
    </row>
    <row r="919" spans="2:15" x14ac:dyDescent="0.3">
      <c r="B919" s="104">
        <v>913</v>
      </c>
      <c r="C919" s="104"/>
      <c r="D919" s="105"/>
      <c r="E919" s="105"/>
      <c r="F919" s="105"/>
      <c r="G919" s="194"/>
      <c r="H919" s="195"/>
      <c r="I919" s="195"/>
      <c r="J919" s="97"/>
      <c r="K919" s="98"/>
      <c r="L919" s="98"/>
      <c r="M919" s="98"/>
      <c r="N919" s="98"/>
      <c r="O919" s="100"/>
    </row>
    <row r="920" spans="2:15" x14ac:dyDescent="0.3">
      <c r="B920" s="104">
        <v>914</v>
      </c>
      <c r="C920" s="104"/>
      <c r="D920" s="105"/>
      <c r="E920" s="105"/>
      <c r="F920" s="105"/>
      <c r="G920" s="194"/>
      <c r="H920" s="195"/>
      <c r="I920" s="195"/>
      <c r="J920" s="97"/>
      <c r="K920" s="98"/>
      <c r="L920" s="98"/>
      <c r="M920" s="98"/>
      <c r="N920" s="98"/>
      <c r="O920" s="100"/>
    </row>
    <row r="921" spans="2:15" x14ac:dyDescent="0.3">
      <c r="B921" s="104">
        <v>915</v>
      </c>
      <c r="C921" s="104"/>
      <c r="D921" s="105"/>
      <c r="E921" s="105"/>
      <c r="F921" s="105"/>
      <c r="G921" s="194"/>
      <c r="H921" s="195"/>
      <c r="I921" s="195"/>
      <c r="J921" s="97"/>
      <c r="K921" s="98"/>
      <c r="L921" s="98"/>
      <c r="M921" s="98"/>
      <c r="N921" s="98"/>
      <c r="O921" s="100"/>
    </row>
    <row r="922" spans="2:15" x14ac:dyDescent="0.3">
      <c r="B922" s="104">
        <v>916</v>
      </c>
      <c r="C922" s="104"/>
      <c r="D922" s="105"/>
      <c r="E922" s="105"/>
      <c r="F922" s="105"/>
      <c r="G922" s="194"/>
      <c r="H922" s="195"/>
      <c r="I922" s="195"/>
      <c r="J922" s="97"/>
      <c r="K922" s="98"/>
      <c r="L922" s="98"/>
      <c r="M922" s="98"/>
      <c r="N922" s="98"/>
      <c r="O922" s="100"/>
    </row>
    <row r="923" spans="2:15" x14ac:dyDescent="0.3">
      <c r="B923" s="104">
        <v>917</v>
      </c>
      <c r="C923" s="104"/>
      <c r="D923" s="105"/>
      <c r="E923" s="105"/>
      <c r="F923" s="105"/>
      <c r="G923" s="194"/>
      <c r="H923" s="195"/>
      <c r="I923" s="195"/>
      <c r="J923" s="97"/>
      <c r="K923" s="98"/>
      <c r="L923" s="98"/>
      <c r="M923" s="98"/>
      <c r="N923" s="98"/>
      <c r="O923" s="100"/>
    </row>
    <row r="924" spans="2:15" x14ac:dyDescent="0.3">
      <c r="B924" s="104">
        <v>918</v>
      </c>
      <c r="C924" s="104"/>
      <c r="D924" s="105"/>
      <c r="E924" s="105"/>
      <c r="F924" s="105"/>
      <c r="G924" s="194"/>
      <c r="H924" s="195"/>
      <c r="I924" s="195"/>
      <c r="J924" s="97"/>
      <c r="K924" s="98"/>
      <c r="L924" s="98"/>
      <c r="M924" s="98"/>
      <c r="N924" s="98"/>
      <c r="O924" s="100"/>
    </row>
    <row r="925" spans="2:15" x14ac:dyDescent="0.3">
      <c r="B925" s="104">
        <v>919</v>
      </c>
      <c r="C925" s="104"/>
      <c r="D925" s="105"/>
      <c r="E925" s="105"/>
      <c r="F925" s="105"/>
      <c r="G925" s="194"/>
      <c r="H925" s="195"/>
      <c r="I925" s="195"/>
      <c r="J925" s="97"/>
      <c r="K925" s="98"/>
      <c r="L925" s="98"/>
      <c r="M925" s="98"/>
      <c r="N925" s="98"/>
      <c r="O925" s="100"/>
    </row>
    <row r="926" spans="2:15" x14ac:dyDescent="0.3">
      <c r="B926" s="104">
        <v>920</v>
      </c>
      <c r="C926" s="104"/>
      <c r="D926" s="105"/>
      <c r="E926" s="105"/>
      <c r="F926" s="105"/>
      <c r="G926" s="194"/>
      <c r="H926" s="195"/>
      <c r="I926" s="195"/>
      <c r="J926" s="97"/>
      <c r="K926" s="98"/>
      <c r="L926" s="98"/>
      <c r="M926" s="98"/>
      <c r="N926" s="98"/>
      <c r="O926" s="100"/>
    </row>
    <row r="927" spans="2:15" x14ac:dyDescent="0.3">
      <c r="B927" s="104">
        <v>921</v>
      </c>
      <c r="C927" s="104"/>
      <c r="D927" s="105"/>
      <c r="E927" s="105"/>
      <c r="F927" s="105"/>
      <c r="G927" s="194"/>
      <c r="H927" s="195"/>
      <c r="I927" s="195"/>
      <c r="J927" s="97"/>
      <c r="K927" s="98"/>
      <c r="L927" s="98"/>
      <c r="M927" s="98"/>
      <c r="N927" s="98"/>
      <c r="O927" s="100"/>
    </row>
    <row r="928" spans="2:15" x14ac:dyDescent="0.3">
      <c r="B928" s="104">
        <v>922</v>
      </c>
      <c r="C928" s="104"/>
      <c r="D928" s="105"/>
      <c r="E928" s="105"/>
      <c r="F928" s="105"/>
      <c r="G928" s="194"/>
      <c r="H928" s="195"/>
      <c r="I928" s="195"/>
      <c r="J928" s="97"/>
      <c r="K928" s="98"/>
      <c r="L928" s="98"/>
      <c r="M928" s="98"/>
      <c r="N928" s="98"/>
      <c r="O928" s="100"/>
    </row>
    <row r="929" spans="2:15" x14ac:dyDescent="0.3">
      <c r="B929" s="104">
        <v>923</v>
      </c>
      <c r="C929" s="104"/>
      <c r="D929" s="105"/>
      <c r="E929" s="105"/>
      <c r="F929" s="105"/>
      <c r="G929" s="194"/>
      <c r="H929" s="195"/>
      <c r="I929" s="195"/>
      <c r="J929" s="97"/>
      <c r="K929" s="98"/>
      <c r="L929" s="98"/>
      <c r="M929" s="98"/>
      <c r="N929" s="98"/>
      <c r="O929" s="100"/>
    </row>
    <row r="930" spans="2:15" x14ac:dyDescent="0.3">
      <c r="B930" s="104">
        <v>924</v>
      </c>
      <c r="C930" s="104"/>
      <c r="D930" s="105"/>
      <c r="E930" s="105"/>
      <c r="F930" s="105"/>
      <c r="G930" s="194"/>
      <c r="H930" s="195"/>
      <c r="I930" s="195"/>
      <c r="J930" s="97"/>
      <c r="K930" s="98"/>
      <c r="L930" s="98"/>
      <c r="M930" s="98"/>
      <c r="N930" s="98"/>
      <c r="O930" s="100"/>
    </row>
    <row r="931" spans="2:15" x14ac:dyDescent="0.3">
      <c r="B931" s="104">
        <v>925</v>
      </c>
      <c r="C931" s="104"/>
      <c r="D931" s="105"/>
      <c r="E931" s="105"/>
      <c r="F931" s="105"/>
      <c r="G931" s="194"/>
      <c r="H931" s="195"/>
      <c r="I931" s="195"/>
      <c r="J931" s="97"/>
      <c r="K931" s="98"/>
      <c r="L931" s="98"/>
      <c r="M931" s="98"/>
      <c r="N931" s="98"/>
      <c r="O931" s="100"/>
    </row>
    <row r="932" spans="2:15" x14ac:dyDescent="0.3">
      <c r="B932" s="104">
        <v>926</v>
      </c>
      <c r="C932" s="104"/>
      <c r="D932" s="105"/>
      <c r="E932" s="105"/>
      <c r="F932" s="105"/>
      <c r="G932" s="194"/>
      <c r="H932" s="195"/>
      <c r="I932" s="195"/>
      <c r="J932" s="97"/>
      <c r="K932" s="98"/>
      <c r="L932" s="98"/>
      <c r="M932" s="98"/>
      <c r="N932" s="98"/>
      <c r="O932" s="100"/>
    </row>
    <row r="933" spans="2:15" x14ac:dyDescent="0.3">
      <c r="B933" s="104">
        <v>927</v>
      </c>
      <c r="C933" s="104"/>
      <c r="D933" s="105"/>
      <c r="E933" s="105"/>
      <c r="F933" s="105"/>
      <c r="G933" s="194"/>
      <c r="H933" s="195"/>
      <c r="I933" s="195"/>
      <c r="J933" s="97"/>
      <c r="K933" s="98"/>
      <c r="L933" s="98"/>
      <c r="M933" s="98"/>
      <c r="N933" s="98"/>
      <c r="O933" s="100"/>
    </row>
    <row r="934" spans="2:15" x14ac:dyDescent="0.3">
      <c r="B934" s="104">
        <v>928</v>
      </c>
      <c r="C934" s="104"/>
      <c r="D934" s="105"/>
      <c r="E934" s="105"/>
      <c r="F934" s="105"/>
      <c r="G934" s="194"/>
      <c r="H934" s="195"/>
      <c r="I934" s="195"/>
      <c r="J934" s="97"/>
      <c r="K934" s="98"/>
      <c r="L934" s="98"/>
      <c r="M934" s="98"/>
      <c r="N934" s="98"/>
      <c r="O934" s="100"/>
    </row>
    <row r="935" spans="2:15" x14ac:dyDescent="0.3">
      <c r="B935" s="104">
        <v>929</v>
      </c>
      <c r="C935" s="104"/>
      <c r="D935" s="105"/>
      <c r="E935" s="105"/>
      <c r="F935" s="105"/>
      <c r="G935" s="194"/>
      <c r="H935" s="195"/>
      <c r="I935" s="195"/>
      <c r="J935" s="97"/>
      <c r="K935" s="98"/>
      <c r="L935" s="98"/>
      <c r="M935" s="98"/>
      <c r="N935" s="98"/>
      <c r="O935" s="100"/>
    </row>
    <row r="936" spans="2:15" x14ac:dyDescent="0.3">
      <c r="B936" s="104">
        <v>930</v>
      </c>
      <c r="C936" s="104"/>
      <c r="D936" s="105"/>
      <c r="E936" s="105"/>
      <c r="F936" s="105"/>
      <c r="G936" s="194"/>
      <c r="H936" s="195"/>
      <c r="I936" s="195"/>
      <c r="J936" s="97"/>
      <c r="K936" s="98"/>
      <c r="L936" s="98"/>
      <c r="M936" s="98"/>
      <c r="N936" s="98"/>
      <c r="O936" s="100"/>
    </row>
    <row r="937" spans="2:15" x14ac:dyDescent="0.3">
      <c r="B937" s="104">
        <v>931</v>
      </c>
      <c r="C937" s="104"/>
      <c r="D937" s="105"/>
      <c r="E937" s="105"/>
      <c r="F937" s="105"/>
      <c r="G937" s="194"/>
      <c r="H937" s="195"/>
      <c r="I937" s="195"/>
      <c r="J937" s="97"/>
      <c r="K937" s="98"/>
      <c r="L937" s="98"/>
      <c r="M937" s="98"/>
      <c r="N937" s="98"/>
      <c r="O937" s="100"/>
    </row>
    <row r="938" spans="2:15" x14ac:dyDescent="0.3">
      <c r="B938" s="104">
        <v>932</v>
      </c>
      <c r="C938" s="104"/>
      <c r="D938" s="105"/>
      <c r="E938" s="105"/>
      <c r="F938" s="105"/>
      <c r="G938" s="194"/>
      <c r="H938" s="195"/>
      <c r="I938" s="195"/>
      <c r="J938" s="97"/>
      <c r="K938" s="98"/>
      <c r="L938" s="98"/>
      <c r="M938" s="98"/>
      <c r="N938" s="98"/>
      <c r="O938" s="100"/>
    </row>
    <row r="939" spans="2:15" x14ac:dyDescent="0.3">
      <c r="B939" s="104">
        <v>933</v>
      </c>
      <c r="C939" s="104"/>
      <c r="D939" s="105"/>
      <c r="E939" s="105"/>
      <c r="F939" s="105"/>
      <c r="G939" s="194"/>
      <c r="H939" s="195"/>
      <c r="I939" s="195"/>
      <c r="J939" s="97"/>
      <c r="K939" s="98"/>
      <c r="L939" s="98"/>
      <c r="M939" s="98"/>
      <c r="N939" s="98"/>
      <c r="O939" s="100"/>
    </row>
    <row r="940" spans="2:15" x14ac:dyDescent="0.3">
      <c r="B940" s="104">
        <v>934</v>
      </c>
      <c r="C940" s="104"/>
      <c r="D940" s="105"/>
      <c r="E940" s="105"/>
      <c r="F940" s="105"/>
      <c r="G940" s="194"/>
      <c r="H940" s="195"/>
      <c r="I940" s="195"/>
      <c r="J940" s="97"/>
      <c r="K940" s="98"/>
      <c r="L940" s="98"/>
      <c r="M940" s="98"/>
      <c r="N940" s="98"/>
      <c r="O940" s="100"/>
    </row>
    <row r="941" spans="2:15" x14ac:dyDescent="0.3">
      <c r="B941" s="104">
        <v>935</v>
      </c>
      <c r="C941" s="104"/>
      <c r="D941" s="105"/>
      <c r="E941" s="105"/>
      <c r="F941" s="105"/>
      <c r="G941" s="194"/>
      <c r="H941" s="195"/>
      <c r="I941" s="195"/>
      <c r="J941" s="97"/>
      <c r="K941" s="98"/>
      <c r="L941" s="98"/>
      <c r="M941" s="98"/>
      <c r="N941" s="98"/>
      <c r="O941" s="100"/>
    </row>
    <row r="942" spans="2:15" x14ac:dyDescent="0.3">
      <c r="B942" s="104">
        <v>936</v>
      </c>
      <c r="C942" s="104"/>
      <c r="D942" s="105"/>
      <c r="E942" s="105"/>
      <c r="F942" s="105"/>
      <c r="G942" s="194"/>
      <c r="H942" s="195"/>
      <c r="I942" s="195"/>
      <c r="J942" s="97"/>
      <c r="K942" s="98"/>
      <c r="L942" s="98"/>
      <c r="M942" s="98"/>
      <c r="N942" s="98"/>
      <c r="O942" s="100"/>
    </row>
    <row r="943" spans="2:15" x14ac:dyDescent="0.3">
      <c r="B943" s="104">
        <v>937</v>
      </c>
      <c r="C943" s="104"/>
      <c r="D943" s="105"/>
      <c r="E943" s="105"/>
      <c r="F943" s="105"/>
      <c r="G943" s="194"/>
      <c r="H943" s="195"/>
      <c r="I943" s="195"/>
      <c r="J943" s="97"/>
      <c r="K943" s="98"/>
      <c r="L943" s="98"/>
      <c r="M943" s="98"/>
      <c r="N943" s="98"/>
      <c r="O943" s="100"/>
    </row>
    <row r="944" spans="2:15" x14ac:dyDescent="0.3">
      <c r="B944" s="104">
        <v>938</v>
      </c>
      <c r="C944" s="104"/>
      <c r="D944" s="105"/>
      <c r="E944" s="105"/>
      <c r="F944" s="105"/>
      <c r="G944" s="194"/>
      <c r="H944" s="195"/>
      <c r="I944" s="195"/>
      <c r="J944" s="97"/>
      <c r="K944" s="98"/>
      <c r="L944" s="98"/>
      <c r="M944" s="98"/>
      <c r="N944" s="98"/>
      <c r="O944" s="100"/>
    </row>
    <row r="945" spans="2:15" x14ac:dyDescent="0.3">
      <c r="B945" s="104">
        <v>939</v>
      </c>
      <c r="C945" s="104"/>
      <c r="D945" s="105"/>
      <c r="E945" s="105"/>
      <c r="F945" s="105"/>
      <c r="G945" s="194"/>
      <c r="H945" s="195"/>
      <c r="I945" s="195"/>
      <c r="J945" s="97"/>
      <c r="K945" s="98"/>
      <c r="L945" s="98"/>
      <c r="M945" s="98"/>
      <c r="N945" s="98"/>
      <c r="O945" s="100"/>
    </row>
    <row r="946" spans="2:15" x14ac:dyDescent="0.3">
      <c r="B946" s="104">
        <v>940</v>
      </c>
      <c r="C946" s="104"/>
      <c r="D946" s="105"/>
      <c r="E946" s="105"/>
      <c r="F946" s="105"/>
      <c r="G946" s="194"/>
      <c r="H946" s="195"/>
      <c r="I946" s="195"/>
      <c r="J946" s="97"/>
      <c r="K946" s="98"/>
      <c r="L946" s="98"/>
      <c r="M946" s="98"/>
      <c r="N946" s="98"/>
      <c r="O946" s="100"/>
    </row>
    <row r="947" spans="2:15" x14ac:dyDescent="0.3">
      <c r="B947" s="104">
        <v>941</v>
      </c>
      <c r="C947" s="104"/>
      <c r="D947" s="105"/>
      <c r="E947" s="105"/>
      <c r="F947" s="105"/>
      <c r="G947" s="194"/>
      <c r="H947" s="195"/>
      <c r="I947" s="195"/>
      <c r="J947" s="97"/>
      <c r="K947" s="98"/>
      <c r="L947" s="98"/>
      <c r="M947" s="98"/>
      <c r="N947" s="98"/>
      <c r="O947" s="100"/>
    </row>
    <row r="948" spans="2:15" x14ac:dyDescent="0.3">
      <c r="B948" s="104">
        <v>942</v>
      </c>
      <c r="C948" s="104"/>
      <c r="D948" s="105"/>
      <c r="E948" s="105"/>
      <c r="F948" s="105"/>
      <c r="G948" s="194"/>
      <c r="H948" s="195"/>
      <c r="I948" s="195"/>
      <c r="J948" s="97"/>
      <c r="K948" s="98"/>
      <c r="L948" s="98"/>
      <c r="M948" s="98"/>
      <c r="N948" s="98"/>
      <c r="O948" s="100"/>
    </row>
    <row r="949" spans="2:15" x14ac:dyDescent="0.3">
      <c r="B949" s="104">
        <v>943</v>
      </c>
      <c r="C949" s="104"/>
      <c r="D949" s="105"/>
      <c r="E949" s="105"/>
      <c r="F949" s="105"/>
      <c r="G949" s="194"/>
      <c r="H949" s="195"/>
      <c r="I949" s="195"/>
      <c r="J949" s="97"/>
      <c r="K949" s="98"/>
      <c r="L949" s="98"/>
      <c r="M949" s="98"/>
      <c r="N949" s="98"/>
      <c r="O949" s="100"/>
    </row>
    <row r="950" spans="2:15" x14ac:dyDescent="0.3">
      <c r="B950" s="104">
        <v>944</v>
      </c>
      <c r="C950" s="104"/>
      <c r="D950" s="105"/>
      <c r="E950" s="105"/>
      <c r="F950" s="105"/>
      <c r="G950" s="194"/>
      <c r="H950" s="195"/>
      <c r="I950" s="195"/>
      <c r="J950" s="97"/>
      <c r="K950" s="98"/>
      <c r="L950" s="98"/>
      <c r="M950" s="98"/>
      <c r="N950" s="98"/>
      <c r="O950" s="100"/>
    </row>
    <row r="951" spans="2:15" x14ac:dyDescent="0.3">
      <c r="B951" s="104">
        <v>945</v>
      </c>
      <c r="C951" s="104"/>
      <c r="D951" s="105"/>
      <c r="E951" s="105"/>
      <c r="F951" s="105"/>
      <c r="G951" s="194"/>
      <c r="H951" s="195"/>
      <c r="I951" s="195"/>
      <c r="J951" s="97"/>
      <c r="K951" s="98"/>
      <c r="L951" s="98"/>
      <c r="M951" s="98"/>
      <c r="N951" s="98"/>
      <c r="O951" s="100"/>
    </row>
    <row r="952" spans="2:15" x14ac:dyDescent="0.3">
      <c r="B952" s="104">
        <v>946</v>
      </c>
      <c r="C952" s="104"/>
      <c r="D952" s="105"/>
      <c r="E952" s="105"/>
      <c r="F952" s="105"/>
      <c r="G952" s="194"/>
      <c r="H952" s="195"/>
      <c r="I952" s="195"/>
      <c r="J952" s="97"/>
      <c r="K952" s="98"/>
      <c r="L952" s="98"/>
      <c r="M952" s="98"/>
      <c r="N952" s="98"/>
      <c r="O952" s="100"/>
    </row>
    <row r="953" spans="2:15" x14ac:dyDescent="0.3">
      <c r="B953" s="104">
        <v>947</v>
      </c>
      <c r="C953" s="104"/>
      <c r="D953" s="105"/>
      <c r="E953" s="105"/>
      <c r="F953" s="105"/>
      <c r="G953" s="194"/>
      <c r="H953" s="195"/>
      <c r="I953" s="195"/>
      <c r="J953" s="97"/>
      <c r="K953" s="98"/>
      <c r="L953" s="98"/>
      <c r="M953" s="98"/>
      <c r="N953" s="98"/>
      <c r="O953" s="100"/>
    </row>
    <row r="954" spans="2:15" x14ac:dyDescent="0.3">
      <c r="B954" s="104">
        <v>948</v>
      </c>
      <c r="C954" s="104"/>
      <c r="D954" s="105"/>
      <c r="E954" s="105"/>
      <c r="F954" s="105"/>
      <c r="G954" s="194"/>
      <c r="H954" s="195"/>
      <c r="I954" s="195"/>
      <c r="J954" s="97"/>
      <c r="K954" s="98"/>
      <c r="L954" s="98"/>
      <c r="M954" s="98"/>
      <c r="N954" s="98"/>
      <c r="O954" s="100"/>
    </row>
    <row r="955" spans="2:15" x14ac:dyDescent="0.3">
      <c r="B955" s="104">
        <v>949</v>
      </c>
      <c r="C955" s="104"/>
      <c r="D955" s="105"/>
      <c r="E955" s="105"/>
      <c r="F955" s="105"/>
      <c r="G955" s="194"/>
      <c r="H955" s="195"/>
      <c r="I955" s="195"/>
      <c r="J955" s="97"/>
      <c r="K955" s="98"/>
      <c r="L955" s="98"/>
      <c r="M955" s="98"/>
      <c r="N955" s="98"/>
      <c r="O955" s="100"/>
    </row>
    <row r="956" spans="2:15" x14ac:dyDescent="0.3">
      <c r="B956" s="104">
        <v>950</v>
      </c>
      <c r="C956" s="104"/>
      <c r="D956" s="105"/>
      <c r="E956" s="105"/>
      <c r="F956" s="105"/>
      <c r="G956" s="194"/>
      <c r="H956" s="195"/>
      <c r="I956" s="195"/>
      <c r="J956" s="97"/>
      <c r="K956" s="98"/>
      <c r="L956" s="98"/>
      <c r="M956" s="98"/>
      <c r="N956" s="98"/>
      <c r="O956" s="100"/>
    </row>
    <row r="957" spans="2:15" x14ac:dyDescent="0.3">
      <c r="B957" s="104">
        <v>951</v>
      </c>
      <c r="C957" s="104"/>
      <c r="D957" s="105"/>
      <c r="E957" s="105"/>
      <c r="F957" s="105"/>
      <c r="G957" s="194"/>
      <c r="H957" s="195"/>
      <c r="I957" s="195"/>
      <c r="J957" s="97"/>
      <c r="K957" s="98"/>
      <c r="L957" s="98"/>
      <c r="M957" s="98"/>
      <c r="N957" s="98"/>
      <c r="O957" s="100"/>
    </row>
    <row r="958" spans="2:15" x14ac:dyDescent="0.3">
      <c r="B958" s="104">
        <v>952</v>
      </c>
      <c r="C958" s="104"/>
      <c r="D958" s="105"/>
      <c r="E958" s="105"/>
      <c r="F958" s="105"/>
      <c r="G958" s="194"/>
      <c r="H958" s="195"/>
      <c r="I958" s="195"/>
      <c r="J958" s="97"/>
      <c r="K958" s="98"/>
      <c r="L958" s="98"/>
      <c r="M958" s="98"/>
      <c r="N958" s="98"/>
      <c r="O958" s="100"/>
    </row>
    <row r="959" spans="2:15" x14ac:dyDescent="0.3">
      <c r="B959" s="104">
        <v>953</v>
      </c>
      <c r="C959" s="104"/>
      <c r="D959" s="105"/>
      <c r="E959" s="105"/>
      <c r="F959" s="105"/>
      <c r="G959" s="194"/>
      <c r="H959" s="195"/>
      <c r="I959" s="195"/>
      <c r="J959" s="97"/>
      <c r="K959" s="98"/>
      <c r="L959" s="98"/>
      <c r="M959" s="98"/>
      <c r="N959" s="98"/>
      <c r="O959" s="100"/>
    </row>
    <row r="960" spans="2:15" x14ac:dyDescent="0.3">
      <c r="B960" s="104">
        <v>954</v>
      </c>
      <c r="C960" s="104"/>
      <c r="D960" s="105"/>
      <c r="E960" s="105"/>
      <c r="F960" s="105"/>
      <c r="G960" s="194"/>
      <c r="H960" s="195"/>
      <c r="I960" s="195"/>
      <c r="J960" s="97"/>
      <c r="K960" s="98"/>
      <c r="L960" s="98"/>
      <c r="M960" s="98"/>
      <c r="N960" s="98"/>
      <c r="O960" s="100"/>
    </row>
    <row r="961" spans="2:15" x14ac:dyDescent="0.3">
      <c r="B961" s="104">
        <v>955</v>
      </c>
      <c r="C961" s="104"/>
      <c r="D961" s="105"/>
      <c r="E961" s="105"/>
      <c r="F961" s="105"/>
      <c r="G961" s="194"/>
      <c r="H961" s="195"/>
      <c r="I961" s="195"/>
      <c r="J961" s="97"/>
      <c r="K961" s="98"/>
      <c r="L961" s="98"/>
      <c r="M961" s="98"/>
      <c r="N961" s="98"/>
      <c r="O961" s="100"/>
    </row>
    <row r="962" spans="2:15" x14ac:dyDescent="0.3">
      <c r="B962" s="104">
        <v>956</v>
      </c>
      <c r="C962" s="104"/>
      <c r="D962" s="105"/>
      <c r="E962" s="105"/>
      <c r="F962" s="105"/>
      <c r="G962" s="194"/>
      <c r="H962" s="195"/>
      <c r="I962" s="195"/>
      <c r="J962" s="97"/>
      <c r="K962" s="98"/>
      <c r="L962" s="98"/>
      <c r="M962" s="98"/>
      <c r="N962" s="98"/>
      <c r="O962" s="100"/>
    </row>
    <row r="963" spans="2:15" x14ac:dyDescent="0.3">
      <c r="B963" s="104">
        <v>957</v>
      </c>
      <c r="C963" s="104"/>
      <c r="D963" s="105"/>
      <c r="E963" s="105"/>
      <c r="F963" s="105"/>
      <c r="G963" s="194"/>
      <c r="H963" s="195"/>
      <c r="I963" s="195"/>
      <c r="J963" s="97"/>
      <c r="K963" s="98"/>
      <c r="L963" s="98"/>
      <c r="M963" s="98"/>
      <c r="N963" s="98"/>
      <c r="O963" s="100"/>
    </row>
    <row r="964" spans="2:15" x14ac:dyDescent="0.3">
      <c r="B964" s="104">
        <v>958</v>
      </c>
      <c r="C964" s="104"/>
      <c r="D964" s="105"/>
      <c r="E964" s="105"/>
      <c r="F964" s="105"/>
      <c r="G964" s="194"/>
      <c r="H964" s="195"/>
      <c r="I964" s="195"/>
      <c r="J964" s="97"/>
      <c r="K964" s="98"/>
      <c r="L964" s="98"/>
      <c r="M964" s="98"/>
      <c r="N964" s="98"/>
      <c r="O964" s="100"/>
    </row>
    <row r="965" spans="2:15" x14ac:dyDescent="0.3">
      <c r="B965" s="104">
        <v>959</v>
      </c>
      <c r="C965" s="104"/>
      <c r="D965" s="105"/>
      <c r="E965" s="105"/>
      <c r="F965" s="105"/>
      <c r="G965" s="194"/>
      <c r="H965" s="195"/>
      <c r="I965" s="195"/>
      <c r="J965" s="97"/>
      <c r="K965" s="98"/>
      <c r="L965" s="98"/>
      <c r="M965" s="98"/>
      <c r="N965" s="98"/>
      <c r="O965" s="100"/>
    </row>
    <row r="966" spans="2:15" x14ac:dyDescent="0.3">
      <c r="B966" s="104">
        <v>960</v>
      </c>
      <c r="C966" s="104"/>
      <c r="D966" s="105"/>
      <c r="E966" s="105"/>
      <c r="F966" s="105"/>
      <c r="G966" s="194"/>
      <c r="H966" s="195"/>
      <c r="I966" s="195"/>
      <c r="J966" s="97"/>
      <c r="K966" s="98"/>
      <c r="L966" s="98"/>
      <c r="M966" s="98"/>
      <c r="N966" s="98"/>
      <c r="O966" s="100"/>
    </row>
    <row r="967" spans="2:15" x14ac:dyDescent="0.3">
      <c r="B967" s="104">
        <v>961</v>
      </c>
      <c r="C967" s="104"/>
      <c r="D967" s="105"/>
      <c r="E967" s="105"/>
      <c r="F967" s="105"/>
      <c r="G967" s="194"/>
      <c r="H967" s="195"/>
      <c r="I967" s="195"/>
      <c r="J967" s="97"/>
      <c r="K967" s="98"/>
      <c r="L967" s="98"/>
      <c r="M967" s="98"/>
      <c r="N967" s="98"/>
      <c r="O967" s="100"/>
    </row>
    <row r="968" spans="2:15" x14ac:dyDescent="0.3">
      <c r="B968" s="104">
        <v>962</v>
      </c>
      <c r="C968" s="104"/>
      <c r="D968" s="105"/>
      <c r="E968" s="105"/>
      <c r="F968" s="105"/>
      <c r="G968" s="194"/>
      <c r="H968" s="195"/>
      <c r="I968" s="195"/>
      <c r="J968" s="97"/>
      <c r="K968" s="98"/>
      <c r="L968" s="98"/>
      <c r="M968" s="98"/>
      <c r="N968" s="98"/>
      <c r="O968" s="100"/>
    </row>
    <row r="969" spans="2:15" x14ac:dyDescent="0.3">
      <c r="B969" s="104">
        <v>963</v>
      </c>
      <c r="C969" s="104"/>
      <c r="D969" s="105"/>
      <c r="E969" s="105"/>
      <c r="F969" s="105"/>
      <c r="G969" s="194"/>
      <c r="H969" s="195"/>
      <c r="I969" s="195"/>
      <c r="J969" s="97"/>
      <c r="K969" s="98"/>
      <c r="L969" s="98"/>
      <c r="M969" s="98"/>
      <c r="N969" s="98"/>
      <c r="O969" s="100"/>
    </row>
    <row r="970" spans="2:15" x14ac:dyDescent="0.3">
      <c r="B970" s="104">
        <v>964</v>
      </c>
      <c r="C970" s="104"/>
      <c r="D970" s="105"/>
      <c r="E970" s="105"/>
      <c r="F970" s="105"/>
      <c r="G970" s="194"/>
      <c r="H970" s="195"/>
      <c r="I970" s="195"/>
      <c r="J970" s="97"/>
      <c r="K970" s="98"/>
      <c r="L970" s="98"/>
      <c r="M970" s="98"/>
      <c r="N970" s="98"/>
      <c r="O970" s="100"/>
    </row>
    <row r="971" spans="2:15" x14ac:dyDescent="0.3">
      <c r="B971" s="104">
        <v>965</v>
      </c>
      <c r="C971" s="104"/>
      <c r="D971" s="105"/>
      <c r="E971" s="105"/>
      <c r="F971" s="105"/>
      <c r="G971" s="194"/>
      <c r="H971" s="195"/>
      <c r="I971" s="195"/>
      <c r="J971" s="97"/>
      <c r="K971" s="98"/>
      <c r="L971" s="98"/>
      <c r="M971" s="98"/>
      <c r="N971" s="98"/>
      <c r="O971" s="100"/>
    </row>
    <row r="972" spans="2:15" x14ac:dyDescent="0.3">
      <c r="B972" s="104">
        <v>966</v>
      </c>
      <c r="C972" s="104"/>
      <c r="D972" s="105"/>
      <c r="E972" s="105"/>
      <c r="F972" s="105"/>
      <c r="G972" s="194"/>
      <c r="H972" s="195"/>
      <c r="I972" s="195"/>
      <c r="J972" s="97"/>
      <c r="K972" s="98"/>
      <c r="L972" s="98"/>
      <c r="M972" s="98"/>
      <c r="N972" s="98"/>
      <c r="O972" s="100"/>
    </row>
    <row r="973" spans="2:15" x14ac:dyDescent="0.3">
      <c r="B973" s="104">
        <v>967</v>
      </c>
      <c r="C973" s="104"/>
      <c r="D973" s="105"/>
      <c r="E973" s="105"/>
      <c r="F973" s="105"/>
      <c r="G973" s="194"/>
      <c r="H973" s="195"/>
      <c r="I973" s="195"/>
      <c r="J973" s="97"/>
      <c r="K973" s="98"/>
      <c r="L973" s="98"/>
      <c r="M973" s="98"/>
      <c r="N973" s="98"/>
      <c r="O973" s="100"/>
    </row>
    <row r="974" spans="2:15" x14ac:dyDescent="0.3">
      <c r="B974" s="104">
        <v>968</v>
      </c>
      <c r="C974" s="104"/>
      <c r="D974" s="105"/>
      <c r="E974" s="105"/>
      <c r="F974" s="105"/>
      <c r="G974" s="194"/>
      <c r="H974" s="195"/>
      <c r="I974" s="195"/>
      <c r="J974" s="97"/>
      <c r="K974" s="98"/>
      <c r="L974" s="98"/>
      <c r="M974" s="98"/>
      <c r="N974" s="98"/>
      <c r="O974" s="100"/>
    </row>
    <row r="975" spans="2:15" x14ac:dyDescent="0.3">
      <c r="B975" s="104">
        <v>969</v>
      </c>
      <c r="C975" s="104"/>
      <c r="D975" s="105"/>
      <c r="E975" s="105"/>
      <c r="F975" s="105"/>
      <c r="G975" s="194"/>
      <c r="H975" s="195"/>
      <c r="I975" s="195"/>
      <c r="J975" s="97"/>
      <c r="K975" s="98"/>
      <c r="L975" s="98"/>
      <c r="M975" s="98"/>
      <c r="N975" s="98"/>
      <c r="O975" s="100"/>
    </row>
    <row r="976" spans="2:15" x14ac:dyDescent="0.3">
      <c r="B976" s="104">
        <v>970</v>
      </c>
      <c r="C976" s="104"/>
      <c r="D976" s="105"/>
      <c r="E976" s="105"/>
      <c r="F976" s="105"/>
      <c r="G976" s="194"/>
      <c r="H976" s="195"/>
      <c r="I976" s="195"/>
      <c r="J976" s="97"/>
      <c r="K976" s="98"/>
      <c r="L976" s="98"/>
      <c r="M976" s="98"/>
      <c r="N976" s="98"/>
      <c r="O976" s="100"/>
    </row>
    <row r="977" spans="2:15" x14ac:dyDescent="0.3">
      <c r="B977" s="104">
        <v>971</v>
      </c>
      <c r="C977" s="104"/>
      <c r="D977" s="105"/>
      <c r="E977" s="105"/>
      <c r="F977" s="105"/>
      <c r="G977" s="194"/>
      <c r="H977" s="195"/>
      <c r="I977" s="195"/>
      <c r="J977" s="97"/>
      <c r="K977" s="98"/>
      <c r="L977" s="98"/>
      <c r="M977" s="98"/>
      <c r="N977" s="98"/>
      <c r="O977" s="100"/>
    </row>
    <row r="978" spans="2:15" x14ac:dyDescent="0.3">
      <c r="B978" s="104">
        <v>972</v>
      </c>
      <c r="C978" s="104"/>
      <c r="D978" s="105"/>
      <c r="E978" s="105"/>
      <c r="F978" s="105"/>
      <c r="G978" s="194"/>
      <c r="H978" s="195"/>
      <c r="I978" s="195"/>
      <c r="J978" s="97"/>
      <c r="K978" s="98"/>
      <c r="L978" s="98"/>
      <c r="M978" s="98"/>
      <c r="N978" s="98"/>
      <c r="O978" s="100"/>
    </row>
    <row r="979" spans="2:15" x14ac:dyDescent="0.3">
      <c r="B979" s="104">
        <v>973</v>
      </c>
      <c r="C979" s="104"/>
      <c r="D979" s="105"/>
      <c r="E979" s="105"/>
      <c r="F979" s="105"/>
      <c r="G979" s="194"/>
      <c r="H979" s="195"/>
      <c r="I979" s="195"/>
      <c r="J979" s="97"/>
      <c r="K979" s="98"/>
      <c r="L979" s="98"/>
      <c r="M979" s="98"/>
      <c r="N979" s="98"/>
      <c r="O979" s="100"/>
    </row>
    <row r="980" spans="2:15" x14ac:dyDescent="0.3">
      <c r="B980" s="104">
        <v>974</v>
      </c>
      <c r="C980" s="104"/>
      <c r="D980" s="105"/>
      <c r="E980" s="105"/>
      <c r="F980" s="105"/>
      <c r="G980" s="194"/>
      <c r="H980" s="195"/>
      <c r="I980" s="195"/>
      <c r="J980" s="97"/>
      <c r="K980" s="98"/>
      <c r="L980" s="98"/>
      <c r="M980" s="98"/>
      <c r="N980" s="98"/>
      <c r="O980" s="100"/>
    </row>
    <row r="981" spans="2:15" x14ac:dyDescent="0.3">
      <c r="B981" s="104">
        <v>975</v>
      </c>
      <c r="C981" s="104"/>
      <c r="D981" s="105"/>
      <c r="E981" s="105"/>
      <c r="F981" s="105"/>
      <c r="G981" s="194"/>
      <c r="H981" s="195"/>
      <c r="I981" s="195"/>
      <c r="J981" s="97"/>
      <c r="K981" s="98"/>
      <c r="L981" s="98"/>
      <c r="M981" s="98"/>
      <c r="N981" s="98"/>
      <c r="O981" s="100"/>
    </row>
    <row r="982" spans="2:15" x14ac:dyDescent="0.3">
      <c r="B982" s="104">
        <v>976</v>
      </c>
      <c r="C982" s="104"/>
      <c r="D982" s="105"/>
      <c r="E982" s="105"/>
      <c r="F982" s="105"/>
      <c r="G982" s="194"/>
      <c r="H982" s="195"/>
      <c r="I982" s="195"/>
      <c r="J982" s="97"/>
      <c r="K982" s="98"/>
      <c r="L982" s="98"/>
      <c r="M982" s="98"/>
      <c r="N982" s="98"/>
      <c r="O982" s="100"/>
    </row>
    <row r="983" spans="2:15" x14ac:dyDescent="0.3">
      <c r="B983" s="104">
        <v>977</v>
      </c>
      <c r="C983" s="104"/>
      <c r="D983" s="105"/>
      <c r="E983" s="105"/>
      <c r="F983" s="105"/>
      <c r="G983" s="194"/>
      <c r="H983" s="195"/>
      <c r="I983" s="195"/>
      <c r="J983" s="97"/>
      <c r="K983" s="98"/>
      <c r="L983" s="98"/>
      <c r="M983" s="98"/>
      <c r="N983" s="98"/>
      <c r="O983" s="100"/>
    </row>
    <row r="984" spans="2:15" x14ac:dyDescent="0.3">
      <c r="B984" s="104">
        <v>978</v>
      </c>
      <c r="C984" s="104"/>
      <c r="D984" s="105"/>
      <c r="E984" s="105"/>
      <c r="F984" s="105"/>
      <c r="G984" s="194"/>
      <c r="H984" s="195"/>
      <c r="I984" s="195"/>
      <c r="J984" s="97"/>
      <c r="K984" s="98"/>
      <c r="L984" s="98"/>
      <c r="M984" s="98"/>
      <c r="N984" s="98"/>
      <c r="O984" s="100"/>
    </row>
    <row r="985" spans="2:15" x14ac:dyDescent="0.3">
      <c r="B985" s="104">
        <v>979</v>
      </c>
      <c r="C985" s="104"/>
      <c r="D985" s="105"/>
      <c r="E985" s="105"/>
      <c r="F985" s="105"/>
      <c r="G985" s="194"/>
      <c r="H985" s="195"/>
      <c r="I985" s="195"/>
      <c r="J985" s="97"/>
      <c r="K985" s="98"/>
      <c r="L985" s="98"/>
      <c r="M985" s="98"/>
      <c r="N985" s="98"/>
      <c r="O985" s="100"/>
    </row>
    <row r="986" spans="2:15" x14ac:dyDescent="0.3">
      <c r="B986" s="104">
        <v>980</v>
      </c>
      <c r="C986" s="104"/>
      <c r="D986" s="105"/>
      <c r="E986" s="105"/>
      <c r="F986" s="105"/>
      <c r="G986" s="194"/>
      <c r="H986" s="195"/>
      <c r="I986" s="195"/>
      <c r="J986" s="97"/>
      <c r="K986" s="98"/>
      <c r="L986" s="98"/>
      <c r="M986" s="98"/>
      <c r="N986" s="98"/>
      <c r="O986" s="100"/>
    </row>
    <row r="987" spans="2:15" x14ac:dyDescent="0.3">
      <c r="B987" s="104">
        <v>981</v>
      </c>
      <c r="C987" s="104"/>
      <c r="D987" s="105"/>
      <c r="E987" s="105"/>
      <c r="F987" s="105"/>
      <c r="G987" s="194"/>
      <c r="H987" s="195"/>
      <c r="I987" s="195"/>
      <c r="J987" s="97"/>
      <c r="K987" s="98"/>
      <c r="L987" s="98"/>
      <c r="M987" s="98"/>
      <c r="N987" s="98"/>
      <c r="O987" s="100"/>
    </row>
    <row r="988" spans="2:15" x14ac:dyDescent="0.3">
      <c r="B988" s="104">
        <v>982</v>
      </c>
      <c r="C988" s="104"/>
      <c r="D988" s="105"/>
      <c r="E988" s="105"/>
      <c r="F988" s="105"/>
      <c r="G988" s="194"/>
      <c r="H988" s="195"/>
      <c r="I988" s="195"/>
      <c r="J988" s="97"/>
      <c r="K988" s="98"/>
      <c r="L988" s="98"/>
      <c r="M988" s="98"/>
      <c r="N988" s="98"/>
      <c r="O988" s="100"/>
    </row>
    <row r="989" spans="2:15" x14ac:dyDescent="0.3">
      <c r="B989" s="104">
        <v>983</v>
      </c>
      <c r="C989" s="104"/>
      <c r="D989" s="105"/>
      <c r="E989" s="105"/>
      <c r="F989" s="105"/>
      <c r="G989" s="194"/>
      <c r="H989" s="195"/>
      <c r="I989" s="195"/>
      <c r="J989" s="97"/>
      <c r="K989" s="98"/>
      <c r="L989" s="98"/>
      <c r="M989" s="98"/>
      <c r="N989" s="98"/>
      <c r="O989" s="100"/>
    </row>
    <row r="990" spans="2:15" x14ac:dyDescent="0.3">
      <c r="B990" s="104">
        <v>984</v>
      </c>
      <c r="C990" s="104"/>
      <c r="D990" s="105"/>
      <c r="E990" s="105"/>
      <c r="F990" s="105"/>
      <c r="G990" s="194"/>
      <c r="H990" s="195"/>
      <c r="I990" s="195"/>
      <c r="J990" s="97"/>
      <c r="K990" s="98"/>
      <c r="L990" s="98"/>
      <c r="M990" s="98"/>
      <c r="N990" s="98"/>
      <c r="O990" s="100"/>
    </row>
    <row r="991" spans="2:15" x14ac:dyDescent="0.3">
      <c r="B991" s="104">
        <v>985</v>
      </c>
      <c r="C991" s="104"/>
      <c r="D991" s="105"/>
      <c r="E991" s="105"/>
      <c r="F991" s="105"/>
      <c r="G991" s="194"/>
      <c r="H991" s="195"/>
      <c r="I991" s="195"/>
      <c r="J991" s="97"/>
      <c r="K991" s="98"/>
      <c r="L991" s="98"/>
      <c r="M991" s="98"/>
      <c r="N991" s="98"/>
      <c r="O991" s="100"/>
    </row>
    <row r="992" spans="2:15" x14ac:dyDescent="0.3">
      <c r="B992" s="104">
        <v>986</v>
      </c>
      <c r="C992" s="104"/>
      <c r="D992" s="105"/>
      <c r="E992" s="105"/>
      <c r="F992" s="105"/>
      <c r="G992" s="194"/>
      <c r="H992" s="195"/>
      <c r="I992" s="195"/>
      <c r="J992" s="97"/>
      <c r="K992" s="98"/>
      <c r="L992" s="98"/>
      <c r="M992" s="98"/>
      <c r="N992" s="98"/>
      <c r="O992" s="100"/>
    </row>
    <row r="993" spans="2:15" x14ac:dyDescent="0.3">
      <c r="B993" s="104">
        <v>987</v>
      </c>
      <c r="C993" s="104"/>
      <c r="D993" s="105"/>
      <c r="E993" s="105"/>
      <c r="F993" s="105"/>
      <c r="G993" s="194"/>
      <c r="H993" s="195"/>
      <c r="I993" s="195"/>
      <c r="J993" s="97"/>
      <c r="K993" s="98"/>
      <c r="L993" s="98"/>
      <c r="M993" s="98"/>
      <c r="N993" s="98"/>
      <c r="O993" s="100"/>
    </row>
    <row r="994" spans="2:15" x14ac:dyDescent="0.3">
      <c r="B994" s="104">
        <v>988</v>
      </c>
      <c r="C994" s="104"/>
      <c r="D994" s="105"/>
      <c r="E994" s="105"/>
      <c r="F994" s="105"/>
      <c r="G994" s="194"/>
      <c r="H994" s="195"/>
      <c r="I994" s="195"/>
      <c r="J994" s="97"/>
      <c r="K994" s="98"/>
      <c r="L994" s="98"/>
      <c r="M994" s="98"/>
      <c r="N994" s="98"/>
      <c r="O994" s="100"/>
    </row>
    <row r="995" spans="2:15" x14ac:dyDescent="0.3">
      <c r="B995" s="104">
        <v>989</v>
      </c>
      <c r="C995" s="104"/>
      <c r="D995" s="105"/>
      <c r="E995" s="105"/>
      <c r="F995" s="105"/>
      <c r="G995" s="194"/>
      <c r="H995" s="195"/>
      <c r="I995" s="195"/>
      <c r="J995" s="97"/>
      <c r="K995" s="98"/>
      <c r="L995" s="98"/>
      <c r="M995" s="98"/>
      <c r="N995" s="98"/>
      <c r="O995" s="100"/>
    </row>
    <row r="996" spans="2:15" x14ac:dyDescent="0.3">
      <c r="B996" s="104">
        <v>990</v>
      </c>
      <c r="C996" s="104"/>
      <c r="D996" s="105"/>
      <c r="E996" s="105"/>
      <c r="F996" s="105"/>
      <c r="G996" s="194"/>
      <c r="H996" s="195"/>
      <c r="I996" s="195"/>
      <c r="J996" s="97"/>
      <c r="K996" s="98"/>
      <c r="L996" s="98"/>
      <c r="M996" s="98"/>
      <c r="N996" s="98"/>
      <c r="O996" s="100"/>
    </row>
    <row r="997" spans="2:15" x14ac:dyDescent="0.3">
      <c r="B997" s="104">
        <v>991</v>
      </c>
      <c r="C997" s="104"/>
      <c r="D997" s="105"/>
      <c r="E997" s="105"/>
      <c r="F997" s="105"/>
      <c r="G997" s="194"/>
      <c r="H997" s="195"/>
      <c r="I997" s="195"/>
      <c r="J997" s="97"/>
      <c r="K997" s="98"/>
      <c r="L997" s="98"/>
      <c r="M997" s="98"/>
      <c r="N997" s="98"/>
      <c r="O997" s="100"/>
    </row>
    <row r="998" spans="2:15" x14ac:dyDescent="0.3">
      <c r="B998" s="104">
        <v>992</v>
      </c>
      <c r="C998" s="104"/>
      <c r="D998" s="105"/>
      <c r="E998" s="105"/>
      <c r="F998" s="105"/>
      <c r="G998" s="194"/>
      <c r="H998" s="195"/>
      <c r="I998" s="195"/>
      <c r="J998" s="97"/>
      <c r="K998" s="98"/>
      <c r="L998" s="98"/>
      <c r="M998" s="98"/>
      <c r="N998" s="98"/>
      <c r="O998" s="100"/>
    </row>
    <row r="999" spans="2:15" x14ac:dyDescent="0.3">
      <c r="B999" s="104">
        <v>993</v>
      </c>
      <c r="C999" s="104"/>
      <c r="D999" s="105"/>
      <c r="E999" s="105"/>
      <c r="F999" s="105"/>
      <c r="G999" s="194"/>
      <c r="H999" s="195"/>
      <c r="I999" s="195"/>
      <c r="J999" s="97"/>
      <c r="K999" s="98"/>
      <c r="L999" s="98"/>
      <c r="M999" s="98"/>
      <c r="N999" s="98"/>
      <c r="O999" s="100"/>
    </row>
    <row r="1000" spans="2:15" x14ac:dyDescent="0.3">
      <c r="B1000" s="104">
        <v>994</v>
      </c>
      <c r="C1000" s="104"/>
      <c r="D1000" s="105"/>
      <c r="E1000" s="105"/>
      <c r="F1000" s="105"/>
      <c r="G1000" s="194"/>
      <c r="H1000" s="195"/>
      <c r="I1000" s="195"/>
      <c r="J1000" s="97"/>
      <c r="K1000" s="98"/>
      <c r="L1000" s="98"/>
      <c r="M1000" s="98"/>
      <c r="N1000" s="98"/>
      <c r="O1000" s="100"/>
    </row>
    <row r="1001" spans="2:15" x14ac:dyDescent="0.3">
      <c r="B1001" s="104">
        <v>995</v>
      </c>
      <c r="C1001" s="104"/>
      <c r="D1001" s="105"/>
      <c r="E1001" s="105"/>
      <c r="F1001" s="105"/>
      <c r="G1001" s="194"/>
      <c r="H1001" s="195"/>
      <c r="I1001" s="195"/>
      <c r="J1001" s="97"/>
      <c r="K1001" s="98"/>
      <c r="L1001" s="98"/>
      <c r="M1001" s="98"/>
      <c r="N1001" s="98"/>
      <c r="O1001" s="100"/>
    </row>
    <row r="1002" spans="2:15" x14ac:dyDescent="0.3">
      <c r="B1002" s="104">
        <v>996</v>
      </c>
      <c r="C1002" s="104"/>
      <c r="D1002" s="105"/>
      <c r="E1002" s="105"/>
      <c r="F1002" s="105"/>
      <c r="G1002" s="194"/>
      <c r="H1002" s="195"/>
      <c r="I1002" s="195"/>
      <c r="J1002" s="97"/>
      <c r="K1002" s="98"/>
      <c r="L1002" s="98"/>
      <c r="M1002" s="98"/>
      <c r="N1002" s="98"/>
      <c r="O1002" s="100"/>
    </row>
    <row r="1003" spans="2:15" x14ac:dyDescent="0.3">
      <c r="B1003" s="104">
        <v>997</v>
      </c>
      <c r="C1003" s="104"/>
      <c r="D1003" s="105"/>
      <c r="E1003" s="105"/>
      <c r="F1003" s="105"/>
      <c r="G1003" s="194"/>
      <c r="H1003" s="195"/>
      <c r="I1003" s="195"/>
      <c r="J1003" s="97"/>
      <c r="K1003" s="98"/>
      <c r="L1003" s="98"/>
      <c r="M1003" s="98"/>
      <c r="N1003" s="98"/>
      <c r="O1003" s="100"/>
    </row>
    <row r="1004" spans="2:15" x14ac:dyDescent="0.3">
      <c r="B1004" s="104">
        <v>998</v>
      </c>
      <c r="C1004" s="104"/>
      <c r="D1004" s="105"/>
      <c r="E1004" s="105"/>
      <c r="F1004" s="105"/>
      <c r="G1004" s="194"/>
      <c r="H1004" s="195"/>
      <c r="I1004" s="195"/>
      <c r="J1004" s="97"/>
      <c r="K1004" s="98"/>
      <c r="L1004" s="98"/>
      <c r="M1004" s="98"/>
      <c r="N1004" s="98"/>
      <c r="O1004" s="100"/>
    </row>
    <row r="1005" spans="2:15" x14ac:dyDescent="0.3">
      <c r="B1005" s="104">
        <v>999</v>
      </c>
      <c r="C1005" s="104"/>
      <c r="D1005" s="105"/>
      <c r="E1005" s="105"/>
      <c r="F1005" s="105"/>
      <c r="G1005" s="194"/>
      <c r="H1005" s="195"/>
      <c r="I1005" s="195"/>
      <c r="J1005" s="97"/>
      <c r="K1005" s="98"/>
      <c r="L1005" s="98"/>
      <c r="M1005" s="98"/>
      <c r="N1005" s="98"/>
      <c r="O1005" s="100"/>
    </row>
    <row r="1006" spans="2:15" x14ac:dyDescent="0.3">
      <c r="B1006" s="104">
        <v>1000</v>
      </c>
      <c r="C1006" s="104"/>
      <c r="D1006" s="105"/>
      <c r="E1006" s="105"/>
      <c r="F1006" s="105"/>
      <c r="G1006" s="194"/>
      <c r="H1006" s="195"/>
      <c r="I1006" s="195"/>
      <c r="J1006" s="97"/>
      <c r="K1006" s="98"/>
      <c r="L1006" s="98"/>
      <c r="M1006" s="98"/>
      <c r="N1006" s="98"/>
      <c r="O1006" s="100"/>
    </row>
  </sheetData>
  <sheetProtection algorithmName="SHA-512" hashValue="Kms/S+lSRtzKVwfptcdf1MxIGwKkOK410yvYdBXAGweJqROiUpGbTOWiN9vqL1MeoHFdBRKqLi5ZnaO8NE6XpA==" saltValue="/YL92TZQdi+y8lWxG+IbkQ==" spinCount="100000" sheet="1" objects="1" scenarios="1" selectLockedCells="1" autoFilter="0"/>
  <protectedRanges>
    <protectedRange sqref="B6:O6" name="AllowFilter"/>
  </protectedRanges>
  <autoFilter ref="B6:O6" xr:uid="{B0951F76-2DC6-472A-B17A-C53EE4778745}"/>
  <pageMargins left="0.7" right="0.7" top="0.75" bottom="0.75" header="0.3" footer="0.3"/>
  <pageSetup paperSize="5" scale="61" fitToHeight="0" orientation="landscape" r:id="rId1"/>
  <headerFooter>
    <oddHeader>&amp;C&amp;"Arial,Bold"EXHIBIT A-6-a-V2
FINANCIAL COMMITMENT TEMPLATE</oddHeader>
    <oddFooter>&amp;C&amp;"Arial,Bold"AHCA ITN 010-22/23, Attachment A, Exhibit A-6-a-V2,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B3B6817D-7E9D-4EDB-BCA0-05CC1C22695B}">
            <xm:f>'Instructions &amp; General Inputs'!$C$16="Managed Medical Assistance Plan"</xm:f>
            <x14:dxf>
              <fill>
                <patternFill patternType="lightTrellis"/>
              </fill>
            </x14:dxf>
          </x14:cfRule>
          <x14:cfRule type="expression" priority="3" id="{736EFE34-6DED-40AE-967C-BC0523488760}">
            <xm:f>'Instructions &amp; General Inputs'!$C$16="Managed Medical Assistance Enhanced Plan"</xm:f>
            <x14:dxf>
              <fill>
                <patternFill patternType="lightTrellis"/>
              </fill>
            </x14:dxf>
          </x14:cfRule>
          <xm:sqref>B6:O1006</xm:sqref>
        </x14:conditionalFormatting>
        <x14:conditionalFormatting xmlns:xm="http://schemas.microsoft.com/office/excel/2006/main">
          <x14:cfRule type="expression" priority="2" id="{678F810F-DEB5-41D6-9CAA-4676D84A17E4}">
            <xm:f>'Instructions &amp; General Inputs'!$C$13="No"</xm:f>
            <x14:dxf>
              <fill>
                <patternFill patternType="lightTrellis"/>
              </fill>
            </x14:dxf>
          </x14:cfRule>
          <xm:sqref>G6:I1006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6B7636D-9F15-4A7B-80FC-42E3D99BEC01}">
          <x14:formula1>
            <xm:f>Lookups!$S$5:$S$14</xm:f>
          </x14:formula1>
          <xm:sqref>D7:D1006</xm:sqref>
        </x14:dataValidation>
        <x14:dataValidation type="list" allowBlank="1" showInputMessage="1" showErrorMessage="1" xr:uid="{D53E97E3-AEFE-4231-8218-335D70B14079}">
          <x14:formula1>
            <xm:f>Lookups!$U$5:$U$7</xm:f>
          </x14:formula1>
          <xm:sqref>E7:E1006</xm:sqref>
        </x14:dataValidation>
        <x14:dataValidation type="list" allowBlank="1" showInputMessage="1" showErrorMessage="1" xr:uid="{498323BA-6B14-490B-825B-49EFF0A97BC1}">
          <x14:formula1>
            <xm:f>Lookups!$W$5:$W$9</xm:f>
          </x14:formula1>
          <xm:sqref>F7:F1006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FD036-22C6-4AE8-A5BA-CD138570A8B8}">
  <sheetPr codeName="Sheet10">
    <pageSetUpPr fitToPage="1"/>
  </sheetPr>
  <dimension ref="B2:K19"/>
  <sheetViews>
    <sheetView zoomScale="85" zoomScaleNormal="85" workbookViewId="0"/>
  </sheetViews>
  <sheetFormatPr defaultColWidth="9.15234375" defaultRowHeight="12.45" x14ac:dyDescent="0.3"/>
  <cols>
    <col min="1" max="1" width="2.69140625" style="25" customWidth="1"/>
    <col min="2" max="2" width="34.3828125" style="25" customWidth="1"/>
    <col min="3" max="11" width="15.15234375" style="25" customWidth="1"/>
    <col min="12" max="16384" width="9.15234375" style="25"/>
  </cols>
  <sheetData>
    <row r="2" spans="2:11" x14ac:dyDescent="0.3">
      <c r="B2" s="51"/>
    </row>
    <row r="3" spans="2:11" x14ac:dyDescent="0.3">
      <c r="B3" s="1" t="s">
        <v>89</v>
      </c>
      <c r="C3" s="2"/>
      <c r="D3" s="2"/>
      <c r="E3" s="2"/>
      <c r="F3" s="2"/>
      <c r="G3" s="2"/>
      <c r="H3" s="2"/>
      <c r="I3" s="2"/>
      <c r="J3" s="2"/>
      <c r="K3" s="7"/>
    </row>
    <row r="4" spans="2:11" x14ac:dyDescent="0.3">
      <c r="B4" s="3" t="s">
        <v>415</v>
      </c>
      <c r="C4" s="4"/>
      <c r="D4" s="4"/>
      <c r="E4" s="4"/>
      <c r="F4" s="4"/>
      <c r="G4" s="4"/>
      <c r="H4" s="4"/>
      <c r="I4" s="4"/>
      <c r="J4" s="4"/>
      <c r="K4" s="6"/>
    </row>
    <row r="5" spans="2:11" x14ac:dyDescent="0.3">
      <c r="B5" s="5" t="s">
        <v>37</v>
      </c>
      <c r="C5" s="11" t="s">
        <v>101</v>
      </c>
      <c r="D5" s="12" t="s">
        <v>102</v>
      </c>
      <c r="E5" s="12" t="s">
        <v>103</v>
      </c>
      <c r="F5" s="12" t="s">
        <v>104</v>
      </c>
      <c r="G5" s="12" t="s">
        <v>105</v>
      </c>
      <c r="H5" s="12" t="s">
        <v>106</v>
      </c>
      <c r="I5" s="12" t="s">
        <v>107</v>
      </c>
      <c r="J5" s="12" t="s">
        <v>108</v>
      </c>
      <c r="K5" s="13" t="s">
        <v>109</v>
      </c>
    </row>
    <row r="6" spans="2:11" x14ac:dyDescent="0.3">
      <c r="B6" s="22" t="s">
        <v>39</v>
      </c>
      <c r="C6" s="94"/>
      <c r="D6" s="95"/>
      <c r="E6" s="95"/>
      <c r="F6" s="95"/>
      <c r="G6" s="95"/>
      <c r="H6" s="95"/>
      <c r="I6" s="95"/>
      <c r="J6" s="95"/>
      <c r="K6" s="96"/>
    </row>
    <row r="7" spans="2:11" x14ac:dyDescent="0.3">
      <c r="B7" s="24" t="s">
        <v>40</v>
      </c>
      <c r="C7" s="137"/>
      <c r="D7" s="138"/>
      <c r="E7" s="138"/>
      <c r="F7" s="138"/>
      <c r="G7" s="138"/>
      <c r="H7" s="138"/>
      <c r="I7" s="138"/>
      <c r="J7" s="138"/>
      <c r="K7" s="139"/>
    </row>
    <row r="9" spans="2:11" x14ac:dyDescent="0.3">
      <c r="B9" s="1" t="s">
        <v>89</v>
      </c>
      <c r="C9" s="2"/>
      <c r="D9" s="2"/>
      <c r="E9" s="2"/>
      <c r="F9" s="2"/>
      <c r="G9" s="2"/>
      <c r="H9" s="2"/>
      <c r="I9" s="2"/>
      <c r="J9" s="2"/>
      <c r="K9" s="7"/>
    </row>
    <row r="10" spans="2:11" x14ac:dyDescent="0.3">
      <c r="B10" s="3" t="s">
        <v>127</v>
      </c>
      <c r="C10" s="4"/>
      <c r="D10" s="4"/>
      <c r="E10" s="4"/>
      <c r="F10" s="4"/>
      <c r="G10" s="4"/>
      <c r="H10" s="4"/>
      <c r="I10" s="4"/>
      <c r="J10" s="4"/>
      <c r="K10" s="6"/>
    </row>
    <row r="11" spans="2:11" x14ac:dyDescent="0.3">
      <c r="B11" s="5" t="s">
        <v>37</v>
      </c>
      <c r="C11" s="11" t="s">
        <v>101</v>
      </c>
      <c r="D11" s="12" t="s">
        <v>102</v>
      </c>
      <c r="E11" s="12" t="s">
        <v>103</v>
      </c>
      <c r="F11" s="12" t="s">
        <v>104</v>
      </c>
      <c r="G11" s="12" t="s">
        <v>105</v>
      </c>
      <c r="H11" s="12" t="s">
        <v>106</v>
      </c>
      <c r="I11" s="12" t="s">
        <v>107</v>
      </c>
      <c r="J11" s="12" t="s">
        <v>108</v>
      </c>
      <c r="K11" s="13" t="s">
        <v>109</v>
      </c>
    </row>
    <row r="12" spans="2:11" x14ac:dyDescent="0.3">
      <c r="B12" s="22" t="s">
        <v>39</v>
      </c>
      <c r="C12" s="94"/>
      <c r="D12" s="95"/>
      <c r="E12" s="95"/>
      <c r="F12" s="95"/>
      <c r="G12" s="95"/>
      <c r="H12" s="95"/>
      <c r="I12" s="95"/>
      <c r="J12" s="95"/>
      <c r="K12" s="96"/>
    </row>
    <row r="13" spans="2:11" x14ac:dyDescent="0.3">
      <c r="B13" s="24" t="s">
        <v>40</v>
      </c>
      <c r="C13" s="137"/>
      <c r="D13" s="138"/>
      <c r="E13" s="138"/>
      <c r="F13" s="138"/>
      <c r="G13" s="138"/>
      <c r="H13" s="138"/>
      <c r="I13" s="138"/>
      <c r="J13" s="138"/>
      <c r="K13" s="139"/>
    </row>
    <row r="15" spans="2:11" x14ac:dyDescent="0.3">
      <c r="B15" s="1" t="s">
        <v>89</v>
      </c>
      <c r="C15" s="2"/>
      <c r="D15" s="2"/>
      <c r="E15" s="2"/>
      <c r="F15" s="2"/>
      <c r="G15" s="2"/>
      <c r="H15" s="2"/>
      <c r="I15" s="2"/>
      <c r="J15" s="2"/>
      <c r="K15" s="7"/>
    </row>
    <row r="16" spans="2:11" x14ac:dyDescent="0.3">
      <c r="B16" s="3" t="s">
        <v>128</v>
      </c>
      <c r="C16" s="4"/>
      <c r="D16" s="4"/>
      <c r="E16" s="4"/>
      <c r="F16" s="4"/>
      <c r="G16" s="4"/>
      <c r="H16" s="4"/>
      <c r="I16" s="4"/>
      <c r="J16" s="4"/>
      <c r="K16" s="6"/>
    </row>
    <row r="17" spans="2:11" x14ac:dyDescent="0.3">
      <c r="B17" s="5" t="s">
        <v>37</v>
      </c>
      <c r="C17" s="11" t="s">
        <v>101</v>
      </c>
      <c r="D17" s="12" t="s">
        <v>102</v>
      </c>
      <c r="E17" s="12" t="s">
        <v>103</v>
      </c>
      <c r="F17" s="12" t="s">
        <v>104</v>
      </c>
      <c r="G17" s="12" t="s">
        <v>105</v>
      </c>
      <c r="H17" s="12" t="s">
        <v>106</v>
      </c>
      <c r="I17" s="12" t="s">
        <v>107</v>
      </c>
      <c r="J17" s="12" t="s">
        <v>108</v>
      </c>
      <c r="K17" s="13" t="s">
        <v>109</v>
      </c>
    </row>
    <row r="18" spans="2:11" x14ac:dyDescent="0.3">
      <c r="B18" s="22" t="s">
        <v>39</v>
      </c>
      <c r="C18" s="94"/>
      <c r="D18" s="95"/>
      <c r="E18" s="95"/>
      <c r="F18" s="95"/>
      <c r="G18" s="95"/>
      <c r="H18" s="95"/>
      <c r="I18" s="95"/>
      <c r="J18" s="95"/>
      <c r="K18" s="96"/>
    </row>
    <row r="19" spans="2:11" x14ac:dyDescent="0.3">
      <c r="B19" s="24" t="s">
        <v>40</v>
      </c>
      <c r="C19" s="137"/>
      <c r="D19" s="138"/>
      <c r="E19" s="138"/>
      <c r="F19" s="138"/>
      <c r="G19" s="138"/>
      <c r="H19" s="138"/>
      <c r="I19" s="138"/>
      <c r="J19" s="138"/>
      <c r="K19" s="139"/>
    </row>
  </sheetData>
  <sheetProtection algorithmName="SHA-512" hashValue="AlaCkzWmEq+mP2nx8VriNMV5bykbgPueE8WxS4itorANaM2VJX9auaXOv9WTqhsYFvfMl8fC92exI2Vmd6o9Yg==" saltValue="RnDVtslQV0MEOkzW352rww==" spinCount="100000" sheet="1" objects="1" scenarios="1"/>
  <pageMargins left="0.7" right="0.7" top="0.75" bottom="0.75" header="0.3" footer="0.3"/>
  <pageSetup paperSize="5" scale="94" fitToHeight="0" orientation="landscape" r:id="rId1"/>
  <headerFooter>
    <oddHeader>&amp;C&amp;"Arial,Bold"EXHIBIT A-6-a-V2
FINANCIAL COMMITMENT TEMPLATE</oddHeader>
    <oddFooter>&amp;C&amp;"Arial,Bold"AHCA ITN 010-22/23, Attachment A, Exhibit A-6-a-V2,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F389F368-91F8-49E6-BD88-D8680AC05B68}">
            <xm:f>INDEX('Instructions &amp; General Inputs'!$D$24:$D$32,MATCH(RIGHT(C$5,1),'Instructions &amp; General Inputs'!$C$24:$C$32,0))="No"</xm:f>
            <x14:dxf>
              <fill>
                <patternFill patternType="lightTrellis">
                  <bgColor auto="1"/>
                </patternFill>
              </fill>
            </x14:dxf>
          </x14:cfRule>
          <xm:sqref>C5:K7 C11:K13 C17:K19</xm:sqref>
        </x14:conditionalFormatting>
        <x14:conditionalFormatting xmlns:xm="http://schemas.microsoft.com/office/excel/2006/main">
          <x14:cfRule type="expression" priority="2" id="{AFCC4CDD-7C37-489C-8150-2848B7A9AE75}">
            <xm:f>'Instructions &amp; General Inputs'!$C$13="No"</xm:f>
            <x14:dxf>
              <fill>
                <patternFill patternType="lightTrellis">
                  <bgColor auto="1"/>
                </patternFill>
              </fill>
            </x14:dxf>
          </x14:cfRule>
          <xm:sqref>C5:K7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A1F13-F3DD-4FFF-8723-1DA329A1E379}">
  <sheetPr codeName="Sheet11"/>
  <dimension ref="B3:D7"/>
  <sheetViews>
    <sheetView zoomScale="85" zoomScaleNormal="85" workbookViewId="0">
      <selection activeCell="D7" sqref="D7"/>
    </sheetView>
  </sheetViews>
  <sheetFormatPr defaultColWidth="9.15234375" defaultRowHeight="12.45" x14ac:dyDescent="0.3"/>
  <cols>
    <col min="1" max="1" width="2.69140625" style="25" customWidth="1"/>
    <col min="2" max="4" width="23.15234375" style="25" customWidth="1"/>
    <col min="5" max="16384" width="9.15234375" style="25"/>
  </cols>
  <sheetData>
    <row r="3" spans="2:4" ht="38.25" customHeight="1" x14ac:dyDescent="0.3">
      <c r="B3" s="107" t="s">
        <v>44</v>
      </c>
      <c r="C3" s="107" t="s">
        <v>130</v>
      </c>
      <c r="D3" s="107" t="s">
        <v>131</v>
      </c>
    </row>
    <row r="4" spans="2:4" x14ac:dyDescent="0.3">
      <c r="B4" s="140"/>
      <c r="C4" s="140"/>
      <c r="D4" s="45">
        <f>B4-C4</f>
        <v>0</v>
      </c>
    </row>
    <row r="6" spans="2:4" ht="38.25" customHeight="1" x14ac:dyDescent="0.3">
      <c r="B6" s="107" t="s">
        <v>45</v>
      </c>
      <c r="C6" s="107" t="s">
        <v>133</v>
      </c>
      <c r="D6" s="107" t="s">
        <v>132</v>
      </c>
    </row>
    <row r="7" spans="2:4" x14ac:dyDescent="0.3">
      <c r="B7" s="140"/>
      <c r="C7" s="140"/>
      <c r="D7" s="45">
        <f>B7-C7</f>
        <v>0</v>
      </c>
    </row>
  </sheetData>
  <sheetProtection algorithmName="SHA-512" hashValue="W5ij3GZtL4M5SDcNk2frxQ+7oVGsarcjgb/0YEcGwR7Xu2pTivn6ZKz7XQuiw3NjG6GU/c1fMAgQuFc+L+euXg==" saltValue="mW/7fx/ixxfyt69XHpfZTA==" spinCount="100000" sheet="1" objects="1" scenarios="1"/>
  <dataValidations count="3">
    <dataValidation type="decimal" allowBlank="1" showInputMessage="1" showErrorMessage="1" prompt="Must be between 1.5% and 2%" sqref="B4" xr:uid="{6D270B26-220E-4AA2-8E0E-EA06AAB796A9}">
      <formula1>0.015</formula1>
      <formula2>0.02</formula2>
    </dataValidation>
    <dataValidation type="decimal" allowBlank="1" showInputMessage="1" showErrorMessage="1" sqref="C7 C4" xr:uid="{1F589642-E561-4646-A903-A1142A37586A}">
      <formula1>0</formula1>
      <formula2>B4</formula2>
    </dataValidation>
    <dataValidation type="decimal" allowBlank="1" showInputMessage="1" showErrorMessage="1" prompt="Must be between 1% and 2%" sqref="B7" xr:uid="{97579CE0-06C9-4A1B-8A41-FCAE6D3AE843}">
      <formula1>0.01</formula1>
      <formula2>0.02</formula2>
    </dataValidation>
  </dataValidations>
  <pageMargins left="0.7" right="0.7" top="0.75" bottom="0.75" header="0.3" footer="0.3"/>
  <pageSetup orientation="landscape" r:id="rId1"/>
  <headerFooter>
    <oddHeader>&amp;C&amp;"Arial,Bold"EXHIBIT A-6-a-V2
FINANCIAL COMMITMENT TEMPLATE</oddHeader>
    <oddFooter>&amp;C&amp;"Arial,Bold"AHCA ITN 010-22/23, Attachment A, Exhibit A-6-a-V2,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E8B6092-3857-4FA8-B993-1E18480DA661}">
            <xm:f>'Instructions &amp; General Inputs'!$C$16="Standalone Specialty Plan"</xm:f>
            <x14:dxf>
              <fill>
                <patternFill patternType="lightTrellis"/>
              </fill>
            </x14:dxf>
          </x14:cfRule>
          <x14:cfRule type="expression" priority="2" id="{D2B91C41-690B-4197-B6DC-B8044A6F164C}">
            <xm:f>'Instructions &amp; General Inputs'!$C$16="Managed Medical Assistance Plan"</xm:f>
            <x14:dxf>
              <fill>
                <patternFill patternType="lightTrellis"/>
              </fill>
            </x14:dxf>
          </x14:cfRule>
          <xm:sqref>B7:D7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B16F7-259F-47F3-83B8-5550938E8F9C}">
  <sheetPr codeName="Sheet12">
    <pageSetUpPr fitToPage="1"/>
  </sheetPr>
  <dimension ref="B3:J215"/>
  <sheetViews>
    <sheetView zoomScale="85" zoomScaleNormal="85" workbookViewId="0">
      <pane ySplit="6" topLeftCell="A7" activePane="bottomLeft" state="frozen"/>
      <selection activeCell="G42" sqref="G42"/>
      <selection pane="bottomLeft" activeCell="B16" sqref="B16"/>
    </sheetView>
  </sheetViews>
  <sheetFormatPr defaultColWidth="9.15234375" defaultRowHeight="12.45" x14ac:dyDescent="0.3"/>
  <cols>
    <col min="1" max="1" width="2.69140625" style="25" customWidth="1"/>
    <col min="2" max="2" width="68.3046875" style="25" bestFit="1" customWidth="1"/>
    <col min="3" max="3" width="2.69140625" style="25" customWidth="1"/>
    <col min="4" max="4" width="16.3828125" style="25" customWidth="1"/>
    <col min="5" max="5" width="2.69140625" style="25" customWidth="1"/>
    <col min="6" max="7" width="18.15234375" style="25" customWidth="1"/>
    <col min="8" max="8" width="2.69140625" style="25" customWidth="1"/>
    <col min="9" max="10" width="18.15234375" style="25" customWidth="1"/>
    <col min="11" max="16384" width="9.15234375" style="25"/>
  </cols>
  <sheetData>
    <row r="3" spans="2:10" x14ac:dyDescent="0.3">
      <c r="B3" s="1" t="s">
        <v>129</v>
      </c>
      <c r="C3" s="2"/>
      <c r="D3" s="2"/>
      <c r="E3" s="2"/>
      <c r="F3" s="2"/>
      <c r="G3" s="2"/>
      <c r="H3" s="2"/>
      <c r="I3" s="2"/>
      <c r="J3" s="155"/>
    </row>
    <row r="4" spans="2:10" x14ac:dyDescent="0.3">
      <c r="B4" s="3" t="s">
        <v>210</v>
      </c>
      <c r="C4" s="4"/>
      <c r="D4" s="4"/>
      <c r="E4" s="4"/>
      <c r="F4" s="4"/>
      <c r="G4" s="4"/>
      <c r="H4" s="4"/>
      <c r="I4" s="4"/>
      <c r="J4" s="156"/>
    </row>
    <row r="5" spans="2:10" x14ac:dyDescent="0.3">
      <c r="B5" s="170"/>
      <c r="C5" s="171"/>
      <c r="D5" s="171"/>
      <c r="E5" s="171"/>
      <c r="F5" s="174" t="s">
        <v>224</v>
      </c>
      <c r="G5" s="175"/>
      <c r="H5" s="171"/>
      <c r="I5" s="174" t="s">
        <v>221</v>
      </c>
      <c r="J5" s="173"/>
    </row>
    <row r="6" spans="2:10" x14ac:dyDescent="0.3">
      <c r="B6" s="124" t="s">
        <v>188</v>
      </c>
      <c r="C6" s="168"/>
      <c r="D6" s="169" t="s">
        <v>209</v>
      </c>
      <c r="E6" s="168"/>
      <c r="F6" s="133" t="s">
        <v>219</v>
      </c>
      <c r="G6" s="134" t="s">
        <v>220</v>
      </c>
      <c r="H6" s="168"/>
      <c r="I6" s="133" t="s">
        <v>219</v>
      </c>
      <c r="J6" s="134" t="s">
        <v>220</v>
      </c>
    </row>
    <row r="7" spans="2:10" x14ac:dyDescent="0.3">
      <c r="B7" s="204" t="s">
        <v>446</v>
      </c>
      <c r="D7" s="157"/>
      <c r="F7" s="172"/>
      <c r="G7" s="106"/>
      <c r="I7" s="172"/>
      <c r="J7" s="103"/>
    </row>
    <row r="8" spans="2:10" x14ac:dyDescent="0.3">
      <c r="B8" s="204" t="s">
        <v>447</v>
      </c>
      <c r="D8" s="157"/>
      <c r="F8" s="172"/>
      <c r="G8" s="106"/>
      <c r="I8" s="172"/>
      <c r="J8" s="103"/>
    </row>
    <row r="9" spans="2:10" x14ac:dyDescent="0.3">
      <c r="B9" s="204" t="s">
        <v>448</v>
      </c>
      <c r="D9" s="157"/>
      <c r="F9" s="172"/>
      <c r="G9" s="106"/>
      <c r="I9" s="172"/>
      <c r="J9" s="103"/>
    </row>
    <row r="10" spans="2:10" x14ac:dyDescent="0.3">
      <c r="B10" s="204" t="s">
        <v>449</v>
      </c>
      <c r="D10" s="157"/>
      <c r="F10" s="172"/>
      <c r="G10" s="106"/>
      <c r="I10" s="172"/>
      <c r="J10" s="103"/>
    </row>
    <row r="11" spans="2:10" x14ac:dyDescent="0.3">
      <c r="B11" s="204" t="s">
        <v>450</v>
      </c>
      <c r="D11" s="157"/>
      <c r="F11" s="172"/>
      <c r="G11" s="106"/>
      <c r="I11" s="172"/>
      <c r="J11" s="103"/>
    </row>
    <row r="12" spans="2:10" x14ac:dyDescent="0.3">
      <c r="B12" s="204" t="s">
        <v>451</v>
      </c>
      <c r="D12" s="157"/>
      <c r="F12" s="172"/>
      <c r="G12" s="106"/>
      <c r="I12" s="172"/>
      <c r="J12" s="103"/>
    </row>
    <row r="13" spans="2:10" x14ac:dyDescent="0.3">
      <c r="B13" s="204" t="s">
        <v>452</v>
      </c>
      <c r="D13" s="157"/>
      <c r="F13" s="172"/>
      <c r="G13" s="106"/>
      <c r="I13" s="172"/>
      <c r="J13" s="103"/>
    </row>
    <row r="14" spans="2:10" x14ac:dyDescent="0.3">
      <c r="B14" s="204" t="s">
        <v>453</v>
      </c>
      <c r="D14" s="157"/>
      <c r="F14" s="172"/>
      <c r="G14" s="106"/>
      <c r="I14" s="172"/>
      <c r="J14" s="103"/>
    </row>
    <row r="15" spans="2:10" x14ac:dyDescent="0.3">
      <c r="B15" s="204" t="s">
        <v>454</v>
      </c>
      <c r="D15" s="157"/>
      <c r="F15" s="172"/>
      <c r="G15" s="106"/>
      <c r="I15" s="172"/>
      <c r="J15" s="103"/>
    </row>
    <row r="16" spans="2:10" x14ac:dyDescent="0.3">
      <c r="B16" s="105" t="s">
        <v>189</v>
      </c>
      <c r="D16" s="157"/>
      <c r="F16" s="172"/>
      <c r="G16" s="106"/>
      <c r="I16" s="172"/>
      <c r="J16" s="103"/>
    </row>
    <row r="17" spans="2:10" x14ac:dyDescent="0.3">
      <c r="B17" s="105" t="s">
        <v>190</v>
      </c>
      <c r="D17" s="157"/>
      <c r="F17" s="172"/>
      <c r="G17" s="106"/>
      <c r="I17" s="172"/>
      <c r="J17" s="103"/>
    </row>
    <row r="18" spans="2:10" x14ac:dyDescent="0.3">
      <c r="B18" s="105" t="s">
        <v>191</v>
      </c>
      <c r="D18" s="157"/>
      <c r="F18" s="172"/>
      <c r="G18" s="106"/>
      <c r="I18" s="172"/>
      <c r="J18" s="103"/>
    </row>
    <row r="19" spans="2:10" x14ac:dyDescent="0.3">
      <c r="B19" s="105" t="s">
        <v>192</v>
      </c>
      <c r="D19" s="157"/>
      <c r="F19" s="172"/>
      <c r="G19" s="106"/>
      <c r="I19" s="172"/>
      <c r="J19" s="103"/>
    </row>
    <row r="20" spans="2:10" x14ac:dyDescent="0.3">
      <c r="B20" s="105" t="s">
        <v>193</v>
      </c>
      <c r="D20" s="157"/>
      <c r="F20" s="172"/>
      <c r="G20" s="106"/>
      <c r="I20" s="172"/>
      <c r="J20" s="103"/>
    </row>
    <row r="21" spans="2:10" x14ac:dyDescent="0.3">
      <c r="B21" s="105" t="s">
        <v>194</v>
      </c>
      <c r="D21" s="157"/>
      <c r="F21" s="172"/>
      <c r="G21" s="106"/>
      <c r="I21" s="172"/>
      <c r="J21" s="103"/>
    </row>
    <row r="22" spans="2:10" x14ac:dyDescent="0.3">
      <c r="B22" s="105" t="s">
        <v>195</v>
      </c>
      <c r="D22" s="157"/>
      <c r="F22" s="172"/>
      <c r="G22" s="106"/>
      <c r="I22" s="172"/>
      <c r="J22" s="103"/>
    </row>
    <row r="23" spans="2:10" x14ac:dyDescent="0.3">
      <c r="B23" s="105" t="s">
        <v>196</v>
      </c>
      <c r="D23" s="157"/>
      <c r="F23" s="172"/>
      <c r="G23" s="106"/>
      <c r="I23" s="172"/>
      <c r="J23" s="103"/>
    </row>
    <row r="24" spans="2:10" x14ac:dyDescent="0.3">
      <c r="B24" s="105" t="s">
        <v>197</v>
      </c>
      <c r="D24" s="157"/>
      <c r="F24" s="172"/>
      <c r="G24" s="106"/>
      <c r="I24" s="172"/>
      <c r="J24" s="103"/>
    </row>
    <row r="25" spans="2:10" x14ac:dyDescent="0.3">
      <c r="B25" s="105" t="s">
        <v>198</v>
      </c>
      <c r="D25" s="157"/>
      <c r="F25" s="172"/>
      <c r="G25" s="106"/>
      <c r="I25" s="172"/>
      <c r="J25" s="103"/>
    </row>
    <row r="26" spans="2:10" x14ac:dyDescent="0.3">
      <c r="B26" s="105" t="s">
        <v>199</v>
      </c>
      <c r="D26" s="157"/>
      <c r="F26" s="172"/>
      <c r="G26" s="106"/>
      <c r="I26" s="172"/>
      <c r="J26" s="103"/>
    </row>
    <row r="27" spans="2:10" x14ac:dyDescent="0.3">
      <c r="B27" s="105" t="s">
        <v>200</v>
      </c>
      <c r="D27" s="157"/>
      <c r="F27" s="172"/>
      <c r="G27" s="106"/>
      <c r="I27" s="172"/>
      <c r="J27" s="103"/>
    </row>
    <row r="28" spans="2:10" x14ac:dyDescent="0.3">
      <c r="B28" s="105" t="s">
        <v>201</v>
      </c>
      <c r="D28" s="157"/>
      <c r="F28" s="172"/>
      <c r="G28" s="106"/>
      <c r="I28" s="172"/>
      <c r="J28" s="103"/>
    </row>
    <row r="29" spans="2:10" x14ac:dyDescent="0.3">
      <c r="B29" s="105" t="s">
        <v>202</v>
      </c>
      <c r="D29" s="157"/>
      <c r="F29" s="172"/>
      <c r="G29" s="106"/>
      <c r="I29" s="172"/>
      <c r="J29" s="103"/>
    </row>
    <row r="30" spans="2:10" x14ac:dyDescent="0.3">
      <c r="B30" s="105" t="s">
        <v>203</v>
      </c>
      <c r="D30" s="157"/>
      <c r="F30" s="172"/>
      <c r="G30" s="106"/>
      <c r="I30" s="172"/>
      <c r="J30" s="103"/>
    </row>
    <row r="31" spans="2:10" x14ac:dyDescent="0.3">
      <c r="B31" s="105" t="s">
        <v>204</v>
      </c>
      <c r="D31" s="157"/>
      <c r="F31" s="172"/>
      <c r="G31" s="106"/>
      <c r="I31" s="172"/>
      <c r="J31" s="103"/>
    </row>
    <row r="32" spans="2:10" x14ac:dyDescent="0.3">
      <c r="B32" s="105" t="s">
        <v>205</v>
      </c>
      <c r="D32" s="157"/>
      <c r="F32" s="172"/>
      <c r="G32" s="106"/>
      <c r="I32" s="172"/>
      <c r="J32" s="103"/>
    </row>
    <row r="33" spans="2:10" x14ac:dyDescent="0.3">
      <c r="B33" s="105" t="s">
        <v>206</v>
      </c>
      <c r="D33" s="157"/>
      <c r="F33" s="172"/>
      <c r="G33" s="106"/>
      <c r="I33" s="172"/>
      <c r="J33" s="103"/>
    </row>
    <row r="34" spans="2:10" x14ac:dyDescent="0.3">
      <c r="B34" s="105" t="s">
        <v>207</v>
      </c>
      <c r="D34" s="157"/>
      <c r="F34" s="172"/>
      <c r="G34" s="106"/>
      <c r="I34" s="172"/>
      <c r="J34" s="103"/>
    </row>
    <row r="35" spans="2:10" x14ac:dyDescent="0.3">
      <c r="B35" s="105" t="s">
        <v>208</v>
      </c>
      <c r="D35" s="157"/>
      <c r="F35" s="172"/>
      <c r="G35" s="106"/>
      <c r="I35" s="172"/>
      <c r="J35" s="103"/>
    </row>
    <row r="36" spans="2:10" x14ac:dyDescent="0.3">
      <c r="B36" s="105" t="s">
        <v>225</v>
      </c>
      <c r="D36" s="157"/>
      <c r="F36" s="172"/>
      <c r="G36" s="106"/>
      <c r="I36" s="172"/>
      <c r="J36" s="103"/>
    </row>
    <row r="37" spans="2:10" x14ac:dyDescent="0.3">
      <c r="B37" s="105" t="s">
        <v>226</v>
      </c>
      <c r="D37" s="157"/>
      <c r="F37" s="172"/>
      <c r="G37" s="106"/>
      <c r="I37" s="172"/>
      <c r="J37" s="103"/>
    </row>
    <row r="38" spans="2:10" x14ac:dyDescent="0.3">
      <c r="B38" s="105" t="s">
        <v>227</v>
      </c>
      <c r="D38" s="157"/>
      <c r="F38" s="172"/>
      <c r="G38" s="106"/>
      <c r="I38" s="172"/>
      <c r="J38" s="103"/>
    </row>
    <row r="39" spans="2:10" x14ac:dyDescent="0.3">
      <c r="B39" s="105" t="s">
        <v>228</v>
      </c>
      <c r="D39" s="157"/>
      <c r="F39" s="172"/>
      <c r="G39" s="106"/>
      <c r="I39" s="172"/>
      <c r="J39" s="103"/>
    </row>
    <row r="40" spans="2:10" x14ac:dyDescent="0.3">
      <c r="B40" s="105" t="s">
        <v>229</v>
      </c>
      <c r="D40" s="157"/>
      <c r="F40" s="172"/>
      <c r="G40" s="106"/>
      <c r="I40" s="172"/>
      <c r="J40" s="103"/>
    </row>
    <row r="41" spans="2:10" x14ac:dyDescent="0.3">
      <c r="B41" s="105" t="s">
        <v>230</v>
      </c>
      <c r="D41" s="157"/>
      <c r="F41" s="172"/>
      <c r="G41" s="106"/>
      <c r="I41" s="172"/>
      <c r="J41" s="103"/>
    </row>
    <row r="42" spans="2:10" x14ac:dyDescent="0.3">
      <c r="B42" s="105" t="s">
        <v>231</v>
      </c>
      <c r="D42" s="157"/>
      <c r="F42" s="172"/>
      <c r="G42" s="106"/>
      <c r="I42" s="172"/>
      <c r="J42" s="103"/>
    </row>
    <row r="43" spans="2:10" x14ac:dyDescent="0.3">
      <c r="B43" s="105" t="s">
        <v>232</v>
      </c>
      <c r="D43" s="157"/>
      <c r="F43" s="172"/>
      <c r="G43" s="106"/>
      <c r="I43" s="172"/>
      <c r="J43" s="103"/>
    </row>
    <row r="44" spans="2:10" x14ac:dyDescent="0.3">
      <c r="B44" s="105" t="s">
        <v>233</v>
      </c>
      <c r="D44" s="157"/>
      <c r="F44" s="172"/>
      <c r="G44" s="106"/>
      <c r="I44" s="172"/>
      <c r="J44" s="103"/>
    </row>
    <row r="45" spans="2:10" x14ac:dyDescent="0.3">
      <c r="B45" s="105" t="s">
        <v>234</v>
      </c>
      <c r="D45" s="157"/>
      <c r="F45" s="172"/>
      <c r="G45" s="106"/>
      <c r="I45" s="172"/>
      <c r="J45" s="103"/>
    </row>
    <row r="46" spans="2:10" x14ac:dyDescent="0.3">
      <c r="B46" s="105" t="s">
        <v>235</v>
      </c>
      <c r="D46" s="157"/>
      <c r="F46" s="172"/>
      <c r="G46" s="106"/>
      <c r="I46" s="172"/>
      <c r="J46" s="103"/>
    </row>
    <row r="47" spans="2:10" x14ac:dyDescent="0.3">
      <c r="B47" s="105" t="s">
        <v>236</v>
      </c>
      <c r="D47" s="157"/>
      <c r="F47" s="172"/>
      <c r="G47" s="106"/>
      <c r="I47" s="172"/>
      <c r="J47" s="103"/>
    </row>
    <row r="48" spans="2:10" x14ac:dyDescent="0.3">
      <c r="B48" s="105" t="s">
        <v>237</v>
      </c>
      <c r="D48" s="157"/>
      <c r="F48" s="172"/>
      <c r="G48" s="106"/>
      <c r="I48" s="172"/>
      <c r="J48" s="103"/>
    </row>
    <row r="49" spans="2:10" x14ac:dyDescent="0.3">
      <c r="B49" s="105" t="s">
        <v>238</v>
      </c>
      <c r="D49" s="157"/>
      <c r="F49" s="172"/>
      <c r="G49" s="106"/>
      <c r="I49" s="172"/>
      <c r="J49" s="103"/>
    </row>
    <row r="50" spans="2:10" x14ac:dyDescent="0.3">
      <c r="B50" s="105" t="s">
        <v>239</v>
      </c>
      <c r="D50" s="157"/>
      <c r="F50" s="172"/>
      <c r="G50" s="106"/>
      <c r="I50" s="172"/>
      <c r="J50" s="103"/>
    </row>
    <row r="51" spans="2:10" x14ac:dyDescent="0.3">
      <c r="B51" s="105" t="s">
        <v>240</v>
      </c>
      <c r="D51" s="157"/>
      <c r="F51" s="172"/>
      <c r="G51" s="106"/>
      <c r="I51" s="172"/>
      <c r="J51" s="103"/>
    </row>
    <row r="52" spans="2:10" x14ac:dyDescent="0.3">
      <c r="B52" s="105" t="s">
        <v>241</v>
      </c>
      <c r="D52" s="157"/>
      <c r="F52" s="172"/>
      <c r="G52" s="106"/>
      <c r="I52" s="172"/>
      <c r="J52" s="103"/>
    </row>
    <row r="53" spans="2:10" x14ac:dyDescent="0.3">
      <c r="B53" s="105" t="s">
        <v>242</v>
      </c>
      <c r="D53" s="157"/>
      <c r="F53" s="172"/>
      <c r="G53" s="106"/>
      <c r="I53" s="172"/>
      <c r="J53" s="103"/>
    </row>
    <row r="54" spans="2:10" x14ac:dyDescent="0.3">
      <c r="B54" s="105" t="s">
        <v>243</v>
      </c>
      <c r="D54" s="157"/>
      <c r="F54" s="172"/>
      <c r="G54" s="106"/>
      <c r="I54" s="172"/>
      <c r="J54" s="103"/>
    </row>
    <row r="55" spans="2:10" x14ac:dyDescent="0.3">
      <c r="B55" s="105" t="s">
        <v>244</v>
      </c>
      <c r="D55" s="157"/>
      <c r="F55" s="172"/>
      <c r="G55" s="106"/>
      <c r="I55" s="172"/>
      <c r="J55" s="103"/>
    </row>
    <row r="56" spans="2:10" x14ac:dyDescent="0.3">
      <c r="B56" s="105" t="s">
        <v>245</v>
      </c>
      <c r="D56" s="157"/>
      <c r="F56" s="172"/>
      <c r="G56" s="106"/>
      <c r="I56" s="172"/>
      <c r="J56" s="103"/>
    </row>
    <row r="57" spans="2:10" x14ac:dyDescent="0.3">
      <c r="B57" s="105" t="s">
        <v>246</v>
      </c>
      <c r="D57" s="157"/>
      <c r="F57" s="172"/>
      <c r="G57" s="106"/>
      <c r="I57" s="172"/>
      <c r="J57" s="103"/>
    </row>
    <row r="58" spans="2:10" x14ac:dyDescent="0.3">
      <c r="B58" s="105" t="s">
        <v>247</v>
      </c>
      <c r="D58" s="157"/>
      <c r="F58" s="172"/>
      <c r="G58" s="106"/>
      <c r="I58" s="172"/>
      <c r="J58" s="103"/>
    </row>
    <row r="59" spans="2:10" x14ac:dyDescent="0.3">
      <c r="B59" s="105" t="s">
        <v>248</v>
      </c>
      <c r="D59" s="157"/>
      <c r="F59" s="172"/>
      <c r="G59" s="106"/>
      <c r="I59" s="172"/>
      <c r="J59" s="103"/>
    </row>
    <row r="60" spans="2:10" x14ac:dyDescent="0.3">
      <c r="B60" s="105" t="s">
        <v>249</v>
      </c>
      <c r="D60" s="157"/>
      <c r="F60" s="172"/>
      <c r="G60" s="106"/>
      <c r="I60" s="172"/>
      <c r="J60" s="103"/>
    </row>
    <row r="61" spans="2:10" x14ac:dyDescent="0.3">
      <c r="B61" s="105" t="s">
        <v>250</v>
      </c>
      <c r="D61" s="157"/>
      <c r="F61" s="172"/>
      <c r="G61" s="106"/>
      <c r="I61" s="172"/>
      <c r="J61" s="103"/>
    </row>
    <row r="62" spans="2:10" x14ac:dyDescent="0.3">
      <c r="B62" s="105" t="s">
        <v>251</v>
      </c>
      <c r="D62" s="157"/>
      <c r="F62" s="172"/>
      <c r="G62" s="106"/>
      <c r="I62" s="172"/>
      <c r="J62" s="103"/>
    </row>
    <row r="63" spans="2:10" x14ac:dyDescent="0.3">
      <c r="B63" s="105" t="s">
        <v>252</v>
      </c>
      <c r="D63" s="157"/>
      <c r="F63" s="172"/>
      <c r="G63" s="106"/>
      <c r="I63" s="172"/>
      <c r="J63" s="103"/>
    </row>
    <row r="64" spans="2:10" x14ac:dyDescent="0.3">
      <c r="B64" s="105" t="s">
        <v>253</v>
      </c>
      <c r="D64" s="157"/>
      <c r="F64" s="172"/>
      <c r="G64" s="106"/>
      <c r="I64" s="172"/>
      <c r="J64" s="103"/>
    </row>
    <row r="65" spans="2:10" x14ac:dyDescent="0.3">
      <c r="B65" s="105" t="s">
        <v>254</v>
      </c>
      <c r="D65" s="157"/>
      <c r="F65" s="172"/>
      <c r="G65" s="106"/>
      <c r="I65" s="172"/>
      <c r="J65" s="103"/>
    </row>
    <row r="66" spans="2:10" x14ac:dyDescent="0.3">
      <c r="B66" s="105" t="s">
        <v>255</v>
      </c>
      <c r="D66" s="157"/>
      <c r="F66" s="172"/>
      <c r="G66" s="106"/>
      <c r="I66" s="172"/>
      <c r="J66" s="103"/>
    </row>
    <row r="67" spans="2:10" x14ac:dyDescent="0.3">
      <c r="B67" s="105" t="s">
        <v>256</v>
      </c>
      <c r="D67" s="157"/>
      <c r="F67" s="172"/>
      <c r="G67" s="106"/>
      <c r="I67" s="172"/>
      <c r="J67" s="103"/>
    </row>
    <row r="68" spans="2:10" x14ac:dyDescent="0.3">
      <c r="B68" s="105" t="s">
        <v>257</v>
      </c>
      <c r="D68" s="157"/>
      <c r="F68" s="172"/>
      <c r="G68" s="106"/>
      <c r="I68" s="172"/>
      <c r="J68" s="103"/>
    </row>
    <row r="69" spans="2:10" x14ac:dyDescent="0.3">
      <c r="B69" s="105" t="s">
        <v>258</v>
      </c>
      <c r="D69" s="157"/>
      <c r="F69" s="172"/>
      <c r="G69" s="106"/>
      <c r="I69" s="172"/>
      <c r="J69" s="103"/>
    </row>
    <row r="70" spans="2:10" x14ac:dyDescent="0.3">
      <c r="B70" s="105" t="s">
        <v>259</v>
      </c>
      <c r="D70" s="157"/>
      <c r="F70" s="172"/>
      <c r="G70" s="106"/>
      <c r="I70" s="172"/>
      <c r="J70" s="103"/>
    </row>
    <row r="71" spans="2:10" x14ac:dyDescent="0.3">
      <c r="B71" s="105" t="s">
        <v>260</v>
      </c>
      <c r="D71" s="157"/>
      <c r="F71" s="172"/>
      <c r="G71" s="106"/>
      <c r="I71" s="172"/>
      <c r="J71" s="103"/>
    </row>
    <row r="72" spans="2:10" x14ac:dyDescent="0.3">
      <c r="B72" s="105" t="s">
        <v>261</v>
      </c>
      <c r="D72" s="157"/>
      <c r="F72" s="172"/>
      <c r="G72" s="106"/>
      <c r="I72" s="172"/>
      <c r="J72" s="103"/>
    </row>
    <row r="73" spans="2:10" x14ac:dyDescent="0.3">
      <c r="B73" s="105" t="s">
        <v>262</v>
      </c>
      <c r="D73" s="157"/>
      <c r="F73" s="172"/>
      <c r="G73" s="106"/>
      <c r="I73" s="172"/>
      <c r="J73" s="103"/>
    </row>
    <row r="74" spans="2:10" x14ac:dyDescent="0.3">
      <c r="B74" s="105" t="s">
        <v>263</v>
      </c>
      <c r="D74" s="157"/>
      <c r="F74" s="172"/>
      <c r="G74" s="106"/>
      <c r="I74" s="172"/>
      <c r="J74" s="103"/>
    </row>
    <row r="75" spans="2:10" x14ac:dyDescent="0.3">
      <c r="B75" s="105" t="s">
        <v>264</v>
      </c>
      <c r="D75" s="157"/>
      <c r="F75" s="172"/>
      <c r="G75" s="106"/>
      <c r="I75" s="172"/>
      <c r="J75" s="103"/>
    </row>
    <row r="76" spans="2:10" x14ac:dyDescent="0.3">
      <c r="B76" s="105" t="s">
        <v>265</v>
      </c>
      <c r="D76" s="157"/>
      <c r="F76" s="172"/>
      <c r="G76" s="106"/>
      <c r="I76" s="172"/>
      <c r="J76" s="103"/>
    </row>
    <row r="77" spans="2:10" x14ac:dyDescent="0.3">
      <c r="B77" s="105" t="s">
        <v>266</v>
      </c>
      <c r="D77" s="157"/>
      <c r="F77" s="172"/>
      <c r="G77" s="106"/>
      <c r="I77" s="172"/>
      <c r="J77" s="103"/>
    </row>
    <row r="78" spans="2:10" x14ac:dyDescent="0.3">
      <c r="B78" s="105" t="s">
        <v>267</v>
      </c>
      <c r="D78" s="157"/>
      <c r="F78" s="172"/>
      <c r="G78" s="106"/>
      <c r="I78" s="172"/>
      <c r="J78" s="103"/>
    </row>
    <row r="79" spans="2:10" x14ac:dyDescent="0.3">
      <c r="B79" s="105" t="s">
        <v>268</v>
      </c>
      <c r="D79" s="157"/>
      <c r="F79" s="172"/>
      <c r="G79" s="106"/>
      <c r="I79" s="172"/>
      <c r="J79" s="103"/>
    </row>
    <row r="80" spans="2:10" x14ac:dyDescent="0.3">
      <c r="B80" s="105" t="s">
        <v>269</v>
      </c>
      <c r="D80" s="157"/>
      <c r="F80" s="172"/>
      <c r="G80" s="106"/>
      <c r="I80" s="172"/>
      <c r="J80" s="103"/>
    </row>
    <row r="81" spans="2:10" x14ac:dyDescent="0.3">
      <c r="B81" s="105" t="s">
        <v>270</v>
      </c>
      <c r="D81" s="157"/>
      <c r="F81" s="172"/>
      <c r="G81" s="106"/>
      <c r="I81" s="172"/>
      <c r="J81" s="103"/>
    </row>
    <row r="82" spans="2:10" x14ac:dyDescent="0.3">
      <c r="B82" s="105" t="s">
        <v>271</v>
      </c>
      <c r="D82" s="157"/>
      <c r="F82" s="172"/>
      <c r="G82" s="106"/>
      <c r="I82" s="172"/>
      <c r="J82" s="103"/>
    </row>
    <row r="83" spans="2:10" x14ac:dyDescent="0.3">
      <c r="B83" s="105" t="s">
        <v>272</v>
      </c>
      <c r="D83" s="157"/>
      <c r="F83" s="172"/>
      <c r="G83" s="106"/>
      <c r="I83" s="172"/>
      <c r="J83" s="103"/>
    </row>
    <row r="84" spans="2:10" x14ac:dyDescent="0.3">
      <c r="B84" s="105" t="s">
        <v>273</v>
      </c>
      <c r="D84" s="157"/>
      <c r="F84" s="172"/>
      <c r="G84" s="106"/>
      <c r="I84" s="172"/>
      <c r="J84" s="103"/>
    </row>
    <row r="85" spans="2:10" x14ac:dyDescent="0.3">
      <c r="B85" s="105" t="s">
        <v>274</v>
      </c>
      <c r="D85" s="157"/>
      <c r="F85" s="172"/>
      <c r="G85" s="106"/>
      <c r="I85" s="172"/>
      <c r="J85" s="103"/>
    </row>
    <row r="86" spans="2:10" x14ac:dyDescent="0.3">
      <c r="B86" s="105" t="s">
        <v>275</v>
      </c>
      <c r="D86" s="157"/>
      <c r="F86" s="172"/>
      <c r="G86" s="106"/>
      <c r="I86" s="172"/>
      <c r="J86" s="103"/>
    </row>
    <row r="87" spans="2:10" x14ac:dyDescent="0.3">
      <c r="B87" s="105" t="s">
        <v>276</v>
      </c>
      <c r="D87" s="157"/>
      <c r="F87" s="172"/>
      <c r="G87" s="106"/>
      <c r="I87" s="172"/>
      <c r="J87" s="103"/>
    </row>
    <row r="88" spans="2:10" x14ac:dyDescent="0.3">
      <c r="B88" s="105" t="s">
        <v>277</v>
      </c>
      <c r="D88" s="157"/>
      <c r="F88" s="172"/>
      <c r="G88" s="106"/>
      <c r="I88" s="172"/>
      <c r="J88" s="103"/>
    </row>
    <row r="89" spans="2:10" x14ac:dyDescent="0.3">
      <c r="B89" s="105" t="s">
        <v>278</v>
      </c>
      <c r="D89" s="157"/>
      <c r="F89" s="172"/>
      <c r="G89" s="106"/>
      <c r="I89" s="172"/>
      <c r="J89" s="103"/>
    </row>
    <row r="90" spans="2:10" x14ac:dyDescent="0.3">
      <c r="B90" s="105" t="s">
        <v>279</v>
      </c>
      <c r="D90" s="157"/>
      <c r="F90" s="172"/>
      <c r="G90" s="106"/>
      <c r="I90" s="172"/>
      <c r="J90" s="103"/>
    </row>
    <row r="91" spans="2:10" x14ac:dyDescent="0.3">
      <c r="B91" s="105" t="s">
        <v>280</v>
      </c>
      <c r="D91" s="157"/>
      <c r="F91" s="172"/>
      <c r="G91" s="106"/>
      <c r="I91" s="172"/>
      <c r="J91" s="103"/>
    </row>
    <row r="92" spans="2:10" x14ac:dyDescent="0.3">
      <c r="B92" s="105" t="s">
        <v>281</v>
      </c>
      <c r="D92" s="157"/>
      <c r="F92" s="172"/>
      <c r="G92" s="106"/>
      <c r="I92" s="172"/>
      <c r="J92" s="103"/>
    </row>
    <row r="93" spans="2:10" x14ac:dyDescent="0.3">
      <c r="B93" s="105" t="s">
        <v>282</v>
      </c>
      <c r="D93" s="157"/>
      <c r="F93" s="172"/>
      <c r="G93" s="106"/>
      <c r="I93" s="172"/>
      <c r="J93" s="103"/>
    </row>
    <row r="94" spans="2:10" x14ac:dyDescent="0.3">
      <c r="B94" s="105" t="s">
        <v>283</v>
      </c>
      <c r="D94" s="157"/>
      <c r="F94" s="172"/>
      <c r="G94" s="106"/>
      <c r="I94" s="172"/>
      <c r="J94" s="103"/>
    </row>
    <row r="95" spans="2:10" x14ac:dyDescent="0.3">
      <c r="B95" s="105" t="s">
        <v>284</v>
      </c>
      <c r="D95" s="157"/>
      <c r="F95" s="172"/>
      <c r="G95" s="106"/>
      <c r="I95" s="172"/>
      <c r="J95" s="103"/>
    </row>
    <row r="96" spans="2:10" x14ac:dyDescent="0.3">
      <c r="B96" s="105" t="s">
        <v>285</v>
      </c>
      <c r="D96" s="157"/>
      <c r="F96" s="172"/>
      <c r="G96" s="106"/>
      <c r="I96" s="172"/>
      <c r="J96" s="103"/>
    </row>
    <row r="97" spans="2:10" x14ac:dyDescent="0.3">
      <c r="B97" s="105" t="s">
        <v>286</v>
      </c>
      <c r="D97" s="157"/>
      <c r="F97" s="172"/>
      <c r="G97" s="106"/>
      <c r="I97" s="172"/>
      <c r="J97" s="103"/>
    </row>
    <row r="98" spans="2:10" x14ac:dyDescent="0.3">
      <c r="B98" s="105" t="s">
        <v>287</v>
      </c>
      <c r="D98" s="157"/>
      <c r="F98" s="172"/>
      <c r="G98" s="106"/>
      <c r="I98" s="172"/>
      <c r="J98" s="103"/>
    </row>
    <row r="99" spans="2:10" x14ac:dyDescent="0.3">
      <c r="B99" s="105" t="s">
        <v>288</v>
      </c>
      <c r="D99" s="157"/>
      <c r="F99" s="172"/>
      <c r="G99" s="106"/>
      <c r="I99" s="172"/>
      <c r="J99" s="103"/>
    </row>
    <row r="100" spans="2:10" x14ac:dyDescent="0.3">
      <c r="B100" s="105" t="s">
        <v>289</v>
      </c>
      <c r="D100" s="157"/>
      <c r="F100" s="172"/>
      <c r="G100" s="106"/>
      <c r="I100" s="172"/>
      <c r="J100" s="103"/>
    </row>
    <row r="101" spans="2:10" x14ac:dyDescent="0.3">
      <c r="B101" s="105" t="s">
        <v>290</v>
      </c>
      <c r="D101" s="157"/>
      <c r="F101" s="172"/>
      <c r="G101" s="106"/>
      <c r="I101" s="172"/>
      <c r="J101" s="103"/>
    </row>
    <row r="102" spans="2:10" x14ac:dyDescent="0.3">
      <c r="B102" s="105" t="s">
        <v>291</v>
      </c>
      <c r="D102" s="157"/>
      <c r="F102" s="172"/>
      <c r="G102" s="106"/>
      <c r="I102" s="172"/>
      <c r="J102" s="103"/>
    </row>
    <row r="103" spans="2:10" x14ac:dyDescent="0.3">
      <c r="B103" s="105" t="s">
        <v>292</v>
      </c>
      <c r="D103" s="157"/>
      <c r="F103" s="172"/>
      <c r="G103" s="106"/>
      <c r="I103" s="172"/>
      <c r="J103" s="103"/>
    </row>
    <row r="104" spans="2:10" x14ac:dyDescent="0.3">
      <c r="B104" s="105" t="s">
        <v>293</v>
      </c>
      <c r="D104" s="157"/>
      <c r="F104" s="172"/>
      <c r="G104" s="106"/>
      <c r="I104" s="172"/>
      <c r="J104" s="103"/>
    </row>
    <row r="105" spans="2:10" x14ac:dyDescent="0.3">
      <c r="B105" s="105" t="s">
        <v>294</v>
      </c>
      <c r="D105" s="157"/>
      <c r="F105" s="172"/>
      <c r="G105" s="106"/>
      <c r="I105" s="172"/>
      <c r="J105" s="103"/>
    </row>
    <row r="106" spans="2:10" x14ac:dyDescent="0.3">
      <c r="B106" s="105" t="s">
        <v>295</v>
      </c>
      <c r="D106" s="157"/>
      <c r="F106" s="172"/>
      <c r="G106" s="106"/>
      <c r="I106" s="172"/>
      <c r="J106" s="103"/>
    </row>
    <row r="107" spans="2:10" x14ac:dyDescent="0.3">
      <c r="B107" s="105" t="s">
        <v>296</v>
      </c>
      <c r="D107" s="157"/>
      <c r="F107" s="172"/>
      <c r="G107" s="106"/>
      <c r="I107" s="172"/>
      <c r="J107" s="103"/>
    </row>
    <row r="108" spans="2:10" x14ac:dyDescent="0.3">
      <c r="B108" s="105" t="s">
        <v>297</v>
      </c>
      <c r="D108" s="157"/>
      <c r="F108" s="172"/>
      <c r="G108" s="106"/>
      <c r="I108" s="172"/>
      <c r="J108" s="103"/>
    </row>
    <row r="109" spans="2:10" x14ac:dyDescent="0.3">
      <c r="B109" s="105" t="s">
        <v>298</v>
      </c>
      <c r="D109" s="157"/>
      <c r="F109" s="172"/>
      <c r="G109" s="106"/>
      <c r="I109" s="172"/>
      <c r="J109" s="103"/>
    </row>
    <row r="110" spans="2:10" x14ac:dyDescent="0.3">
      <c r="B110" s="105" t="s">
        <v>299</v>
      </c>
      <c r="D110" s="157"/>
      <c r="F110" s="172"/>
      <c r="G110" s="106"/>
      <c r="I110" s="172"/>
      <c r="J110" s="103"/>
    </row>
    <row r="111" spans="2:10" x14ac:dyDescent="0.3">
      <c r="B111" s="105" t="s">
        <v>300</v>
      </c>
      <c r="D111" s="157"/>
      <c r="F111" s="172"/>
      <c r="G111" s="106"/>
      <c r="I111" s="172"/>
      <c r="J111" s="103"/>
    </row>
    <row r="112" spans="2:10" x14ac:dyDescent="0.3">
      <c r="B112" s="105" t="s">
        <v>301</v>
      </c>
      <c r="D112" s="157"/>
      <c r="F112" s="172"/>
      <c r="G112" s="106"/>
      <c r="I112" s="172"/>
      <c r="J112" s="103"/>
    </row>
    <row r="113" spans="2:10" x14ac:dyDescent="0.3">
      <c r="B113" s="105" t="s">
        <v>302</v>
      </c>
      <c r="D113" s="157"/>
      <c r="F113" s="172"/>
      <c r="G113" s="106"/>
      <c r="I113" s="172"/>
      <c r="J113" s="103"/>
    </row>
    <row r="114" spans="2:10" x14ac:dyDescent="0.3">
      <c r="B114" s="105" t="s">
        <v>303</v>
      </c>
      <c r="D114" s="157"/>
      <c r="F114" s="172"/>
      <c r="G114" s="106"/>
      <c r="I114" s="172"/>
      <c r="J114" s="103"/>
    </row>
    <row r="115" spans="2:10" x14ac:dyDescent="0.3">
      <c r="B115" s="105" t="s">
        <v>304</v>
      </c>
      <c r="D115" s="157"/>
      <c r="F115" s="172"/>
      <c r="G115" s="106"/>
      <c r="I115" s="172"/>
      <c r="J115" s="103"/>
    </row>
    <row r="116" spans="2:10" x14ac:dyDescent="0.3">
      <c r="B116" s="105" t="s">
        <v>305</v>
      </c>
      <c r="D116" s="157"/>
      <c r="F116" s="172"/>
      <c r="G116" s="106"/>
      <c r="I116" s="172"/>
      <c r="J116" s="103"/>
    </row>
    <row r="117" spans="2:10" x14ac:dyDescent="0.3">
      <c r="B117" s="105" t="s">
        <v>306</v>
      </c>
      <c r="D117" s="157"/>
      <c r="F117" s="172"/>
      <c r="G117" s="106"/>
      <c r="I117" s="172"/>
      <c r="J117" s="103"/>
    </row>
    <row r="118" spans="2:10" x14ac:dyDescent="0.3">
      <c r="B118" s="105" t="s">
        <v>307</v>
      </c>
      <c r="D118" s="157"/>
      <c r="F118" s="172"/>
      <c r="G118" s="106"/>
      <c r="I118" s="172"/>
      <c r="J118" s="103"/>
    </row>
    <row r="119" spans="2:10" x14ac:dyDescent="0.3">
      <c r="B119" s="105" t="s">
        <v>308</v>
      </c>
      <c r="D119" s="157"/>
      <c r="F119" s="172"/>
      <c r="G119" s="106"/>
      <c r="I119" s="172"/>
      <c r="J119" s="103"/>
    </row>
    <row r="120" spans="2:10" x14ac:dyDescent="0.3">
      <c r="B120" s="105" t="s">
        <v>309</v>
      </c>
      <c r="D120" s="157"/>
      <c r="F120" s="172"/>
      <c r="G120" s="106"/>
      <c r="I120" s="172"/>
      <c r="J120" s="103"/>
    </row>
    <row r="121" spans="2:10" x14ac:dyDescent="0.3">
      <c r="B121" s="105" t="s">
        <v>310</v>
      </c>
      <c r="D121" s="157"/>
      <c r="F121" s="172"/>
      <c r="G121" s="106"/>
      <c r="I121" s="172"/>
      <c r="J121" s="103"/>
    </row>
    <row r="122" spans="2:10" x14ac:dyDescent="0.3">
      <c r="B122" s="105" t="s">
        <v>311</v>
      </c>
      <c r="D122" s="157"/>
      <c r="F122" s="172"/>
      <c r="G122" s="106"/>
      <c r="I122" s="172"/>
      <c r="J122" s="103"/>
    </row>
    <row r="123" spans="2:10" x14ac:dyDescent="0.3">
      <c r="B123" s="105" t="s">
        <v>312</v>
      </c>
      <c r="D123" s="157"/>
      <c r="F123" s="172"/>
      <c r="G123" s="106"/>
      <c r="I123" s="172"/>
      <c r="J123" s="103"/>
    </row>
    <row r="124" spans="2:10" x14ac:dyDescent="0.3">
      <c r="B124" s="105" t="s">
        <v>313</v>
      </c>
      <c r="D124" s="157"/>
      <c r="F124" s="172"/>
      <c r="G124" s="106"/>
      <c r="I124" s="172"/>
      <c r="J124" s="103"/>
    </row>
    <row r="125" spans="2:10" x14ac:dyDescent="0.3">
      <c r="B125" s="105" t="s">
        <v>314</v>
      </c>
      <c r="D125" s="157"/>
      <c r="F125" s="172"/>
      <c r="G125" s="106"/>
      <c r="I125" s="172"/>
      <c r="J125" s="103"/>
    </row>
    <row r="126" spans="2:10" x14ac:dyDescent="0.3">
      <c r="B126" s="105" t="s">
        <v>315</v>
      </c>
      <c r="D126" s="157"/>
      <c r="F126" s="172"/>
      <c r="G126" s="106"/>
      <c r="I126" s="172"/>
      <c r="J126" s="103"/>
    </row>
    <row r="127" spans="2:10" x14ac:dyDescent="0.3">
      <c r="B127" s="105" t="s">
        <v>316</v>
      </c>
      <c r="D127" s="157"/>
      <c r="F127" s="172"/>
      <c r="G127" s="106"/>
      <c r="I127" s="172"/>
      <c r="J127" s="103"/>
    </row>
    <row r="128" spans="2:10" x14ac:dyDescent="0.3">
      <c r="B128" s="105" t="s">
        <v>317</v>
      </c>
      <c r="D128" s="157"/>
      <c r="F128" s="172"/>
      <c r="G128" s="106"/>
      <c r="I128" s="172"/>
      <c r="J128" s="103"/>
    </row>
    <row r="129" spans="2:10" x14ac:dyDescent="0.3">
      <c r="B129" s="105" t="s">
        <v>318</v>
      </c>
      <c r="D129" s="157"/>
      <c r="F129" s="172"/>
      <c r="G129" s="106"/>
      <c r="I129" s="172"/>
      <c r="J129" s="103"/>
    </row>
    <row r="130" spans="2:10" x14ac:dyDescent="0.3">
      <c r="B130" s="105" t="s">
        <v>319</v>
      </c>
      <c r="D130" s="157"/>
      <c r="F130" s="172"/>
      <c r="G130" s="106"/>
      <c r="I130" s="172"/>
      <c r="J130" s="103"/>
    </row>
    <row r="131" spans="2:10" x14ac:dyDescent="0.3">
      <c r="B131" s="105" t="s">
        <v>320</v>
      </c>
      <c r="D131" s="157"/>
      <c r="F131" s="172"/>
      <c r="G131" s="106"/>
      <c r="I131" s="172"/>
      <c r="J131" s="103"/>
    </row>
    <row r="132" spans="2:10" x14ac:dyDescent="0.3">
      <c r="B132" s="105" t="s">
        <v>321</v>
      </c>
      <c r="D132" s="157"/>
      <c r="F132" s="172"/>
      <c r="G132" s="106"/>
      <c r="I132" s="172"/>
      <c r="J132" s="103"/>
    </row>
    <row r="133" spans="2:10" x14ac:dyDescent="0.3">
      <c r="B133" s="105" t="s">
        <v>322</v>
      </c>
      <c r="D133" s="157"/>
      <c r="F133" s="172"/>
      <c r="G133" s="106"/>
      <c r="I133" s="172"/>
      <c r="J133" s="103"/>
    </row>
    <row r="134" spans="2:10" x14ac:dyDescent="0.3">
      <c r="B134" s="105" t="s">
        <v>323</v>
      </c>
      <c r="D134" s="157"/>
      <c r="F134" s="172"/>
      <c r="G134" s="106"/>
      <c r="I134" s="172"/>
      <c r="J134" s="103"/>
    </row>
    <row r="135" spans="2:10" x14ac:dyDescent="0.3">
      <c r="B135" s="105" t="s">
        <v>324</v>
      </c>
      <c r="D135" s="157"/>
      <c r="F135" s="172"/>
      <c r="G135" s="106"/>
      <c r="I135" s="172"/>
      <c r="J135" s="103"/>
    </row>
    <row r="136" spans="2:10" x14ac:dyDescent="0.3">
      <c r="B136" s="105" t="s">
        <v>325</v>
      </c>
      <c r="D136" s="157"/>
      <c r="F136" s="172"/>
      <c r="G136" s="106"/>
      <c r="I136" s="172"/>
      <c r="J136" s="103"/>
    </row>
    <row r="137" spans="2:10" x14ac:dyDescent="0.3">
      <c r="B137" s="105" t="s">
        <v>326</v>
      </c>
      <c r="D137" s="157"/>
      <c r="F137" s="172"/>
      <c r="G137" s="106"/>
      <c r="I137" s="172"/>
      <c r="J137" s="103"/>
    </row>
    <row r="138" spans="2:10" x14ac:dyDescent="0.3">
      <c r="B138" s="105" t="s">
        <v>327</v>
      </c>
      <c r="D138" s="157"/>
      <c r="F138" s="172"/>
      <c r="G138" s="106"/>
      <c r="I138" s="172"/>
      <c r="J138" s="103"/>
    </row>
    <row r="139" spans="2:10" x14ac:dyDescent="0.3">
      <c r="B139" s="105" t="s">
        <v>328</v>
      </c>
      <c r="D139" s="157"/>
      <c r="F139" s="172"/>
      <c r="G139" s="106"/>
      <c r="I139" s="172"/>
      <c r="J139" s="103"/>
    </row>
    <row r="140" spans="2:10" x14ac:dyDescent="0.3">
      <c r="B140" s="105" t="s">
        <v>329</v>
      </c>
      <c r="D140" s="157"/>
      <c r="F140" s="172"/>
      <c r="G140" s="106"/>
      <c r="I140" s="172"/>
      <c r="J140" s="103"/>
    </row>
    <row r="141" spans="2:10" x14ac:dyDescent="0.3">
      <c r="B141" s="105" t="s">
        <v>330</v>
      </c>
      <c r="D141" s="157"/>
      <c r="F141" s="172"/>
      <c r="G141" s="106"/>
      <c r="I141" s="172"/>
      <c r="J141" s="103"/>
    </row>
    <row r="142" spans="2:10" x14ac:dyDescent="0.3">
      <c r="B142" s="105" t="s">
        <v>331</v>
      </c>
      <c r="D142" s="157"/>
      <c r="F142" s="172"/>
      <c r="G142" s="106"/>
      <c r="I142" s="172"/>
      <c r="J142" s="103"/>
    </row>
    <row r="143" spans="2:10" x14ac:dyDescent="0.3">
      <c r="B143" s="105" t="s">
        <v>332</v>
      </c>
      <c r="D143" s="157"/>
      <c r="F143" s="172"/>
      <c r="G143" s="106"/>
      <c r="I143" s="172"/>
      <c r="J143" s="103"/>
    </row>
    <row r="144" spans="2:10" x14ac:dyDescent="0.3">
      <c r="B144" s="105" t="s">
        <v>333</v>
      </c>
      <c r="D144" s="157"/>
      <c r="F144" s="172"/>
      <c r="G144" s="106"/>
      <c r="I144" s="172"/>
      <c r="J144" s="103"/>
    </row>
    <row r="145" spans="2:10" x14ac:dyDescent="0.3">
      <c r="B145" s="105" t="s">
        <v>334</v>
      </c>
      <c r="D145" s="157"/>
      <c r="F145" s="172"/>
      <c r="G145" s="106"/>
      <c r="I145" s="172"/>
      <c r="J145" s="103"/>
    </row>
    <row r="146" spans="2:10" x14ac:dyDescent="0.3">
      <c r="B146" s="105" t="s">
        <v>335</v>
      </c>
      <c r="D146" s="157"/>
      <c r="F146" s="172"/>
      <c r="G146" s="106"/>
      <c r="I146" s="172"/>
      <c r="J146" s="103"/>
    </row>
    <row r="147" spans="2:10" x14ac:dyDescent="0.3">
      <c r="B147" s="105" t="s">
        <v>336</v>
      </c>
      <c r="D147" s="157"/>
      <c r="F147" s="172"/>
      <c r="G147" s="106"/>
      <c r="I147" s="172"/>
      <c r="J147" s="103"/>
    </row>
    <row r="148" spans="2:10" x14ac:dyDescent="0.3">
      <c r="B148" s="105" t="s">
        <v>337</v>
      </c>
      <c r="D148" s="157"/>
      <c r="F148" s="172"/>
      <c r="G148" s="106"/>
      <c r="I148" s="172"/>
      <c r="J148" s="103"/>
    </row>
    <row r="149" spans="2:10" x14ac:dyDescent="0.3">
      <c r="B149" s="105" t="s">
        <v>338</v>
      </c>
      <c r="D149" s="157"/>
      <c r="F149" s="172"/>
      <c r="G149" s="106"/>
      <c r="I149" s="172"/>
      <c r="J149" s="103"/>
    </row>
    <row r="150" spans="2:10" x14ac:dyDescent="0.3">
      <c r="B150" s="105" t="s">
        <v>339</v>
      </c>
      <c r="D150" s="157"/>
      <c r="F150" s="172"/>
      <c r="G150" s="106"/>
      <c r="I150" s="172"/>
      <c r="J150" s="103"/>
    </row>
    <row r="151" spans="2:10" x14ac:dyDescent="0.3">
      <c r="B151" s="105" t="s">
        <v>340</v>
      </c>
      <c r="D151" s="157"/>
      <c r="F151" s="172"/>
      <c r="G151" s="106"/>
      <c r="I151" s="172"/>
      <c r="J151" s="103"/>
    </row>
    <row r="152" spans="2:10" x14ac:dyDescent="0.3">
      <c r="B152" s="105" t="s">
        <v>341</v>
      </c>
      <c r="D152" s="157"/>
      <c r="F152" s="172"/>
      <c r="G152" s="106"/>
      <c r="I152" s="172"/>
      <c r="J152" s="103"/>
    </row>
    <row r="153" spans="2:10" x14ac:dyDescent="0.3">
      <c r="B153" s="105" t="s">
        <v>342</v>
      </c>
      <c r="D153" s="157"/>
      <c r="F153" s="172"/>
      <c r="G153" s="106"/>
      <c r="I153" s="172"/>
      <c r="J153" s="103"/>
    </row>
    <row r="154" spans="2:10" x14ac:dyDescent="0.3">
      <c r="B154" s="105" t="s">
        <v>343</v>
      </c>
      <c r="D154" s="157"/>
      <c r="F154" s="172"/>
      <c r="G154" s="106"/>
      <c r="I154" s="172"/>
      <c r="J154" s="103"/>
    </row>
    <row r="155" spans="2:10" x14ac:dyDescent="0.3">
      <c r="B155" s="105" t="s">
        <v>344</v>
      </c>
      <c r="D155" s="157"/>
      <c r="F155" s="172"/>
      <c r="G155" s="106"/>
      <c r="I155" s="172"/>
      <c r="J155" s="103"/>
    </row>
    <row r="156" spans="2:10" x14ac:dyDescent="0.3">
      <c r="B156" s="105" t="s">
        <v>345</v>
      </c>
      <c r="D156" s="157"/>
      <c r="F156" s="172"/>
      <c r="G156" s="106"/>
      <c r="I156" s="172"/>
      <c r="J156" s="103"/>
    </row>
    <row r="157" spans="2:10" x14ac:dyDescent="0.3">
      <c r="B157" s="105" t="s">
        <v>346</v>
      </c>
      <c r="D157" s="157"/>
      <c r="F157" s="172"/>
      <c r="G157" s="106"/>
      <c r="I157" s="172"/>
      <c r="J157" s="103"/>
    </row>
    <row r="158" spans="2:10" x14ac:dyDescent="0.3">
      <c r="B158" s="105" t="s">
        <v>347</v>
      </c>
      <c r="D158" s="157"/>
      <c r="F158" s="172"/>
      <c r="G158" s="106"/>
      <c r="I158" s="172"/>
      <c r="J158" s="103"/>
    </row>
    <row r="159" spans="2:10" x14ac:dyDescent="0.3">
      <c r="B159" s="105" t="s">
        <v>348</v>
      </c>
      <c r="D159" s="157"/>
      <c r="F159" s="172"/>
      <c r="G159" s="106"/>
      <c r="I159" s="172"/>
      <c r="J159" s="103"/>
    </row>
    <row r="160" spans="2:10" x14ac:dyDescent="0.3">
      <c r="B160" s="105" t="s">
        <v>349</v>
      </c>
      <c r="D160" s="157"/>
      <c r="F160" s="172"/>
      <c r="G160" s="106"/>
      <c r="I160" s="172"/>
      <c r="J160" s="103"/>
    </row>
    <row r="161" spans="2:10" x14ac:dyDescent="0.3">
      <c r="B161" s="105" t="s">
        <v>350</v>
      </c>
      <c r="D161" s="157"/>
      <c r="F161" s="172"/>
      <c r="G161" s="106"/>
      <c r="I161" s="172"/>
      <c r="J161" s="103"/>
    </row>
    <row r="162" spans="2:10" x14ac:dyDescent="0.3">
      <c r="B162" s="105" t="s">
        <v>351</v>
      </c>
      <c r="D162" s="157"/>
      <c r="F162" s="172"/>
      <c r="G162" s="106"/>
      <c r="I162" s="172"/>
      <c r="J162" s="103"/>
    </row>
    <row r="163" spans="2:10" x14ac:dyDescent="0.3">
      <c r="B163" s="105" t="s">
        <v>352</v>
      </c>
      <c r="D163" s="157"/>
      <c r="F163" s="172"/>
      <c r="G163" s="106"/>
      <c r="I163" s="172"/>
      <c r="J163" s="103"/>
    </row>
    <row r="164" spans="2:10" x14ac:dyDescent="0.3">
      <c r="B164" s="105" t="s">
        <v>353</v>
      </c>
      <c r="D164" s="157"/>
      <c r="F164" s="172"/>
      <c r="G164" s="106"/>
      <c r="I164" s="172"/>
      <c r="J164" s="103"/>
    </row>
    <row r="165" spans="2:10" x14ac:dyDescent="0.3">
      <c r="B165" s="105" t="s">
        <v>354</v>
      </c>
      <c r="D165" s="157"/>
      <c r="F165" s="172"/>
      <c r="G165" s="106"/>
      <c r="I165" s="172"/>
      <c r="J165" s="103"/>
    </row>
    <row r="166" spans="2:10" x14ac:dyDescent="0.3">
      <c r="B166" s="105" t="s">
        <v>355</v>
      </c>
      <c r="D166" s="157"/>
      <c r="F166" s="172"/>
      <c r="G166" s="106"/>
      <c r="I166" s="172"/>
      <c r="J166" s="103"/>
    </row>
    <row r="167" spans="2:10" x14ac:dyDescent="0.3">
      <c r="B167" s="105" t="s">
        <v>356</v>
      </c>
      <c r="D167" s="157"/>
      <c r="F167" s="172"/>
      <c r="G167" s="106"/>
      <c r="I167" s="172"/>
      <c r="J167" s="103"/>
    </row>
    <row r="168" spans="2:10" x14ac:dyDescent="0.3">
      <c r="B168" s="105" t="s">
        <v>357</v>
      </c>
      <c r="D168" s="157"/>
      <c r="F168" s="172"/>
      <c r="G168" s="106"/>
      <c r="I168" s="172"/>
      <c r="J168" s="103"/>
    </row>
    <row r="169" spans="2:10" x14ac:dyDescent="0.3">
      <c r="B169" s="105" t="s">
        <v>358</v>
      </c>
      <c r="D169" s="157"/>
      <c r="F169" s="172"/>
      <c r="G169" s="106"/>
      <c r="I169" s="172"/>
      <c r="J169" s="103"/>
    </row>
    <row r="170" spans="2:10" x14ac:dyDescent="0.3">
      <c r="B170" s="105" t="s">
        <v>359</v>
      </c>
      <c r="D170" s="157"/>
      <c r="F170" s="172"/>
      <c r="G170" s="106"/>
      <c r="I170" s="172"/>
      <c r="J170" s="103"/>
    </row>
    <row r="171" spans="2:10" x14ac:dyDescent="0.3">
      <c r="B171" s="105" t="s">
        <v>360</v>
      </c>
      <c r="D171" s="157"/>
      <c r="F171" s="172"/>
      <c r="G171" s="106"/>
      <c r="I171" s="172"/>
      <c r="J171" s="103"/>
    </row>
    <row r="172" spans="2:10" x14ac:dyDescent="0.3">
      <c r="B172" s="105" t="s">
        <v>361</v>
      </c>
      <c r="D172" s="157"/>
      <c r="F172" s="172"/>
      <c r="G172" s="106"/>
      <c r="I172" s="172"/>
      <c r="J172" s="103"/>
    </row>
    <row r="173" spans="2:10" x14ac:dyDescent="0.3">
      <c r="B173" s="105" t="s">
        <v>362</v>
      </c>
      <c r="D173" s="157"/>
      <c r="F173" s="172"/>
      <c r="G173" s="106"/>
      <c r="I173" s="172"/>
      <c r="J173" s="103"/>
    </row>
    <row r="174" spans="2:10" x14ac:dyDescent="0.3">
      <c r="B174" s="105" t="s">
        <v>363</v>
      </c>
      <c r="D174" s="157"/>
      <c r="F174" s="172"/>
      <c r="G174" s="106"/>
      <c r="I174" s="172"/>
      <c r="J174" s="103"/>
    </row>
    <row r="175" spans="2:10" x14ac:dyDescent="0.3">
      <c r="B175" s="105" t="s">
        <v>364</v>
      </c>
      <c r="D175" s="157"/>
      <c r="F175" s="172"/>
      <c r="G175" s="106"/>
      <c r="I175" s="172"/>
      <c r="J175" s="103"/>
    </row>
    <row r="176" spans="2:10" x14ac:dyDescent="0.3">
      <c r="B176" s="105" t="s">
        <v>365</v>
      </c>
      <c r="D176" s="157"/>
      <c r="F176" s="172"/>
      <c r="G176" s="106"/>
      <c r="I176" s="172"/>
      <c r="J176" s="103"/>
    </row>
    <row r="177" spans="2:10" x14ac:dyDescent="0.3">
      <c r="B177" s="105" t="s">
        <v>366</v>
      </c>
      <c r="D177" s="157"/>
      <c r="F177" s="172"/>
      <c r="G177" s="106"/>
      <c r="I177" s="172"/>
      <c r="J177" s="103"/>
    </row>
    <row r="178" spans="2:10" x14ac:dyDescent="0.3">
      <c r="B178" s="105" t="s">
        <v>367</v>
      </c>
      <c r="D178" s="157"/>
      <c r="F178" s="172"/>
      <c r="G178" s="106"/>
      <c r="I178" s="172"/>
      <c r="J178" s="103"/>
    </row>
    <row r="179" spans="2:10" x14ac:dyDescent="0.3">
      <c r="B179" s="105" t="s">
        <v>368</v>
      </c>
      <c r="D179" s="157"/>
      <c r="F179" s="172"/>
      <c r="G179" s="106"/>
      <c r="I179" s="172"/>
      <c r="J179" s="103"/>
    </row>
    <row r="180" spans="2:10" x14ac:dyDescent="0.3">
      <c r="B180" s="105" t="s">
        <v>369</v>
      </c>
      <c r="D180" s="157"/>
      <c r="F180" s="172"/>
      <c r="G180" s="106"/>
      <c r="I180" s="172"/>
      <c r="J180" s="103"/>
    </row>
    <row r="181" spans="2:10" x14ac:dyDescent="0.3">
      <c r="B181" s="105" t="s">
        <v>370</v>
      </c>
      <c r="D181" s="157"/>
      <c r="F181" s="172"/>
      <c r="G181" s="106"/>
      <c r="I181" s="172"/>
      <c r="J181" s="103"/>
    </row>
    <row r="182" spans="2:10" x14ac:dyDescent="0.3">
      <c r="B182" s="105" t="s">
        <v>371</v>
      </c>
      <c r="D182" s="157"/>
      <c r="F182" s="172"/>
      <c r="G182" s="106"/>
      <c r="I182" s="172"/>
      <c r="J182" s="103"/>
    </row>
    <row r="183" spans="2:10" x14ac:dyDescent="0.3">
      <c r="B183" s="105" t="s">
        <v>372</v>
      </c>
      <c r="D183" s="157"/>
      <c r="F183" s="172"/>
      <c r="G183" s="106"/>
      <c r="I183" s="172"/>
      <c r="J183" s="103"/>
    </row>
    <row r="184" spans="2:10" x14ac:dyDescent="0.3">
      <c r="B184" s="105" t="s">
        <v>373</v>
      </c>
      <c r="D184" s="157"/>
      <c r="F184" s="172"/>
      <c r="G184" s="106"/>
      <c r="I184" s="172"/>
      <c r="J184" s="103"/>
    </row>
    <row r="185" spans="2:10" x14ac:dyDescent="0.3">
      <c r="B185" s="105" t="s">
        <v>374</v>
      </c>
      <c r="D185" s="157"/>
      <c r="F185" s="172"/>
      <c r="G185" s="106"/>
      <c r="I185" s="172"/>
      <c r="J185" s="103"/>
    </row>
    <row r="186" spans="2:10" x14ac:dyDescent="0.3">
      <c r="B186" s="105" t="s">
        <v>375</v>
      </c>
      <c r="D186" s="157"/>
      <c r="F186" s="172"/>
      <c r="G186" s="106"/>
      <c r="I186" s="172"/>
      <c r="J186" s="103"/>
    </row>
    <row r="187" spans="2:10" x14ac:dyDescent="0.3">
      <c r="B187" s="105" t="s">
        <v>376</v>
      </c>
      <c r="D187" s="157"/>
      <c r="F187" s="172"/>
      <c r="G187" s="106"/>
      <c r="I187" s="172"/>
      <c r="J187" s="103"/>
    </row>
    <row r="188" spans="2:10" x14ac:dyDescent="0.3">
      <c r="B188" s="105" t="s">
        <v>377</v>
      </c>
      <c r="D188" s="157"/>
      <c r="F188" s="172"/>
      <c r="G188" s="106"/>
      <c r="I188" s="172"/>
      <c r="J188" s="103"/>
    </row>
    <row r="189" spans="2:10" x14ac:dyDescent="0.3">
      <c r="B189" s="105" t="s">
        <v>378</v>
      </c>
      <c r="D189" s="157"/>
      <c r="F189" s="172"/>
      <c r="G189" s="106"/>
      <c r="I189" s="172"/>
      <c r="J189" s="103"/>
    </row>
    <row r="190" spans="2:10" x14ac:dyDescent="0.3">
      <c r="B190" s="105" t="s">
        <v>379</v>
      </c>
      <c r="D190" s="157"/>
      <c r="F190" s="172"/>
      <c r="G190" s="106"/>
      <c r="I190" s="172"/>
      <c r="J190" s="103"/>
    </row>
    <row r="191" spans="2:10" x14ac:dyDescent="0.3">
      <c r="B191" s="105" t="s">
        <v>380</v>
      </c>
      <c r="D191" s="157"/>
      <c r="F191" s="172"/>
      <c r="G191" s="106"/>
      <c r="I191" s="172"/>
      <c r="J191" s="103"/>
    </row>
    <row r="192" spans="2:10" x14ac:dyDescent="0.3">
      <c r="B192" s="105" t="s">
        <v>381</v>
      </c>
      <c r="D192" s="157"/>
      <c r="F192" s="172"/>
      <c r="G192" s="106"/>
      <c r="I192" s="172"/>
      <c r="J192" s="103"/>
    </row>
    <row r="193" spans="2:10" x14ac:dyDescent="0.3">
      <c r="B193" s="105" t="s">
        <v>382</v>
      </c>
      <c r="D193" s="157"/>
      <c r="F193" s="172"/>
      <c r="G193" s="106"/>
      <c r="I193" s="172"/>
      <c r="J193" s="103"/>
    </row>
    <row r="194" spans="2:10" x14ac:dyDescent="0.3">
      <c r="B194" s="105" t="s">
        <v>383</v>
      </c>
      <c r="D194" s="157"/>
      <c r="F194" s="172"/>
      <c r="G194" s="106"/>
      <c r="I194" s="172"/>
      <c r="J194" s="103"/>
    </row>
    <row r="195" spans="2:10" x14ac:dyDescent="0.3">
      <c r="B195" s="105" t="s">
        <v>384</v>
      </c>
      <c r="D195" s="157"/>
      <c r="F195" s="172"/>
      <c r="G195" s="106"/>
      <c r="I195" s="172"/>
      <c r="J195" s="103"/>
    </row>
    <row r="196" spans="2:10" x14ac:dyDescent="0.3">
      <c r="B196" s="105" t="s">
        <v>385</v>
      </c>
      <c r="D196" s="157"/>
      <c r="F196" s="172"/>
      <c r="G196" s="106"/>
      <c r="I196" s="172"/>
      <c r="J196" s="103"/>
    </row>
    <row r="197" spans="2:10" x14ac:dyDescent="0.3">
      <c r="B197" s="105" t="s">
        <v>386</v>
      </c>
      <c r="D197" s="157"/>
      <c r="F197" s="172"/>
      <c r="G197" s="106"/>
      <c r="I197" s="172"/>
      <c r="J197" s="103"/>
    </row>
    <row r="198" spans="2:10" x14ac:dyDescent="0.3">
      <c r="B198" s="105" t="s">
        <v>387</v>
      </c>
      <c r="D198" s="157"/>
      <c r="F198" s="172"/>
      <c r="G198" s="106"/>
      <c r="I198" s="172"/>
      <c r="J198" s="103"/>
    </row>
    <row r="199" spans="2:10" x14ac:dyDescent="0.3">
      <c r="B199" s="105" t="s">
        <v>388</v>
      </c>
      <c r="D199" s="157"/>
      <c r="F199" s="172"/>
      <c r="G199" s="106"/>
      <c r="I199" s="172"/>
      <c r="J199" s="103"/>
    </row>
    <row r="200" spans="2:10" x14ac:dyDescent="0.3">
      <c r="B200" s="105" t="s">
        <v>389</v>
      </c>
      <c r="D200" s="157"/>
      <c r="F200" s="172"/>
      <c r="G200" s="106"/>
      <c r="I200" s="172"/>
      <c r="J200" s="103"/>
    </row>
    <row r="201" spans="2:10" x14ac:dyDescent="0.3">
      <c r="B201" s="105" t="s">
        <v>390</v>
      </c>
      <c r="D201" s="157"/>
      <c r="F201" s="172"/>
      <c r="G201" s="106"/>
      <c r="I201" s="172"/>
      <c r="J201" s="103"/>
    </row>
    <row r="202" spans="2:10" x14ac:dyDescent="0.3">
      <c r="B202" s="105" t="s">
        <v>391</v>
      </c>
      <c r="D202" s="157"/>
      <c r="F202" s="172"/>
      <c r="G202" s="106"/>
      <c r="I202" s="172"/>
      <c r="J202" s="103"/>
    </row>
    <row r="203" spans="2:10" x14ac:dyDescent="0.3">
      <c r="B203" s="105" t="s">
        <v>392</v>
      </c>
      <c r="D203" s="157"/>
      <c r="F203" s="172"/>
      <c r="G203" s="106"/>
      <c r="I203" s="172"/>
      <c r="J203" s="103"/>
    </row>
    <row r="204" spans="2:10" x14ac:dyDescent="0.3">
      <c r="B204" s="105" t="s">
        <v>393</v>
      </c>
      <c r="D204" s="157"/>
      <c r="F204" s="172"/>
      <c r="G204" s="106"/>
      <c r="I204" s="172"/>
      <c r="J204" s="103"/>
    </row>
    <row r="205" spans="2:10" x14ac:dyDescent="0.3">
      <c r="B205" s="105" t="s">
        <v>394</v>
      </c>
      <c r="D205" s="157"/>
      <c r="F205" s="172"/>
      <c r="G205" s="106"/>
      <c r="I205" s="172"/>
      <c r="J205" s="103"/>
    </row>
    <row r="206" spans="2:10" x14ac:dyDescent="0.3">
      <c r="B206" s="105" t="s">
        <v>395</v>
      </c>
      <c r="D206" s="157"/>
      <c r="F206" s="172"/>
      <c r="G206" s="106"/>
      <c r="I206" s="172"/>
      <c r="J206" s="103"/>
    </row>
    <row r="207" spans="2:10" x14ac:dyDescent="0.3">
      <c r="B207" s="105" t="s">
        <v>396</v>
      </c>
      <c r="D207" s="157"/>
      <c r="F207" s="172"/>
      <c r="G207" s="106"/>
      <c r="I207" s="172"/>
      <c r="J207" s="103"/>
    </row>
    <row r="208" spans="2:10" x14ac:dyDescent="0.3">
      <c r="B208" s="105" t="s">
        <v>397</v>
      </c>
      <c r="D208" s="157"/>
      <c r="F208" s="172"/>
      <c r="G208" s="106"/>
      <c r="I208" s="172"/>
      <c r="J208" s="103"/>
    </row>
    <row r="209" spans="2:10" x14ac:dyDescent="0.3">
      <c r="B209" s="105" t="s">
        <v>398</v>
      </c>
      <c r="D209" s="157"/>
      <c r="F209" s="172"/>
      <c r="G209" s="106"/>
      <c r="I209" s="172"/>
      <c r="J209" s="103"/>
    </row>
    <row r="210" spans="2:10" x14ac:dyDescent="0.3">
      <c r="B210" s="105" t="s">
        <v>399</v>
      </c>
      <c r="D210" s="157"/>
      <c r="F210" s="172"/>
      <c r="G210" s="106"/>
      <c r="I210" s="172"/>
      <c r="J210" s="103"/>
    </row>
    <row r="211" spans="2:10" x14ac:dyDescent="0.3">
      <c r="B211" s="105" t="s">
        <v>400</v>
      </c>
      <c r="D211" s="157"/>
      <c r="F211" s="172"/>
      <c r="G211" s="106"/>
      <c r="I211" s="172"/>
      <c r="J211" s="103"/>
    </row>
    <row r="212" spans="2:10" x14ac:dyDescent="0.3">
      <c r="B212" s="105" t="s">
        <v>401</v>
      </c>
      <c r="D212" s="157"/>
      <c r="F212" s="172"/>
      <c r="G212" s="106"/>
      <c r="I212" s="172"/>
      <c r="J212" s="103"/>
    </row>
    <row r="213" spans="2:10" x14ac:dyDescent="0.3">
      <c r="B213" s="105" t="s">
        <v>402</v>
      </c>
      <c r="D213" s="157"/>
      <c r="F213" s="172"/>
      <c r="G213" s="106"/>
      <c r="I213" s="172"/>
      <c r="J213" s="103"/>
    </row>
    <row r="214" spans="2:10" x14ac:dyDescent="0.3">
      <c r="B214" s="105" t="s">
        <v>403</v>
      </c>
      <c r="D214" s="157"/>
      <c r="F214" s="172"/>
      <c r="G214" s="106"/>
      <c r="I214" s="172"/>
      <c r="J214" s="103"/>
    </row>
    <row r="215" spans="2:10" x14ac:dyDescent="0.3">
      <c r="B215" s="105" t="s">
        <v>404</v>
      </c>
      <c r="D215" s="157"/>
      <c r="F215" s="172"/>
      <c r="G215" s="106"/>
      <c r="I215" s="172"/>
      <c r="J215" s="103"/>
    </row>
  </sheetData>
  <sheetProtection sheet="1" objects="1" scenarios="1" selectLockedCells="1" autoFilter="0"/>
  <autoFilter ref="B6:J215" xr:uid="{565B16F7-259F-47F3-83B8-5550938E8F9C}"/>
  <dataValidations count="1">
    <dataValidation type="list" allowBlank="1" showInputMessage="1" showErrorMessage="1" sqref="D7:D215" xr:uid="{3DA38652-523C-496C-8098-61359ECD83ED}">
      <formula1>"Yes,No"</formula1>
    </dataValidation>
  </dataValidations>
  <pageMargins left="0.7" right="0.7" top="0.75" bottom="0.75" header="0.3" footer="0.3"/>
  <pageSetup paperSize="5" scale="97" fitToHeight="0" orientation="landscape" r:id="rId1"/>
  <headerFooter>
    <oddHeader>&amp;C&amp;"Arial,Bold"EXHIBIT A-6-a-V2
FINANCIAL COMMITMENT TEMPLATE</oddHeader>
    <oddFooter>&amp;C&amp;"Arial,Bold"AHCA ITN 010-22/23, Attachment A, Exhibit A-6-a-V2,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EA38E85C-3DC0-4A38-B660-F5FDC07DD876}">
            <xm:f>'Instructions &amp; General Inputs'!$C$13="No"</xm:f>
            <x14:dxf>
              <fill>
                <patternFill patternType="lightTrellis"/>
              </fill>
            </x14:dxf>
          </x14:cfRule>
          <xm:sqref>F5:G215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FC620-CC45-4189-BFFE-F1D7361EE457}">
  <sheetPr codeName="Sheet13">
    <pageSetUpPr fitToPage="1"/>
  </sheetPr>
  <dimension ref="B3:J215"/>
  <sheetViews>
    <sheetView zoomScale="85" zoomScaleNormal="85" workbookViewId="0">
      <pane ySplit="6" topLeftCell="A7" activePane="bottomLeft" state="frozen"/>
      <selection activeCell="G42" sqref="G42"/>
      <selection pane="bottomLeft" activeCell="B16" sqref="B16"/>
    </sheetView>
  </sheetViews>
  <sheetFormatPr defaultColWidth="9.15234375" defaultRowHeight="12.45" x14ac:dyDescent="0.3"/>
  <cols>
    <col min="1" max="1" width="2.69140625" style="25" customWidth="1"/>
    <col min="2" max="2" width="68.3046875" style="25" bestFit="1" customWidth="1"/>
    <col min="3" max="3" width="2.69140625" style="25" customWidth="1"/>
    <col min="4" max="4" width="16.3828125" style="25" customWidth="1"/>
    <col min="5" max="5" width="2.69140625" style="25" customWidth="1"/>
    <col min="6" max="7" width="18.15234375" style="25" customWidth="1"/>
    <col min="8" max="8" width="2.69140625" style="25" customWidth="1"/>
    <col min="9" max="10" width="18.15234375" style="25" customWidth="1"/>
    <col min="11" max="16384" width="9.15234375" style="25"/>
  </cols>
  <sheetData>
    <row r="3" spans="2:10" x14ac:dyDescent="0.3">
      <c r="B3" s="1" t="s">
        <v>129</v>
      </c>
      <c r="C3" s="2"/>
      <c r="D3" s="2"/>
      <c r="E3" s="2"/>
      <c r="F3" s="2"/>
      <c r="G3" s="2"/>
      <c r="H3" s="2"/>
      <c r="I3" s="2"/>
      <c r="J3" s="155"/>
    </row>
    <row r="4" spans="2:10" x14ac:dyDescent="0.3">
      <c r="B4" s="3" t="s">
        <v>470</v>
      </c>
      <c r="C4" s="4"/>
      <c r="D4" s="4"/>
      <c r="E4" s="4"/>
      <c r="F4" s="4"/>
      <c r="G4" s="4"/>
      <c r="H4" s="4"/>
      <c r="I4" s="4"/>
      <c r="J4" s="156"/>
    </row>
    <row r="5" spans="2:10" x14ac:dyDescent="0.3">
      <c r="B5" s="170"/>
      <c r="C5" s="171"/>
      <c r="D5" s="171"/>
      <c r="E5" s="171"/>
      <c r="F5" s="174" t="s">
        <v>224</v>
      </c>
      <c r="G5" s="175"/>
      <c r="H5" s="171"/>
      <c r="I5" s="174" t="s">
        <v>221</v>
      </c>
      <c r="J5" s="173"/>
    </row>
    <row r="6" spans="2:10" x14ac:dyDescent="0.3">
      <c r="B6" s="124" t="s">
        <v>188</v>
      </c>
      <c r="C6" s="168"/>
      <c r="D6" s="169" t="s">
        <v>209</v>
      </c>
      <c r="E6" s="168"/>
      <c r="F6" s="133" t="s">
        <v>219</v>
      </c>
      <c r="G6" s="134" t="s">
        <v>220</v>
      </c>
      <c r="H6" s="168"/>
      <c r="I6" s="133" t="s">
        <v>219</v>
      </c>
      <c r="J6" s="134" t="s">
        <v>220</v>
      </c>
    </row>
    <row r="7" spans="2:10" x14ac:dyDescent="0.3">
      <c r="B7" s="204" t="s">
        <v>446</v>
      </c>
      <c r="D7" s="157"/>
      <c r="F7" s="172"/>
      <c r="G7" s="106"/>
      <c r="I7" s="172"/>
      <c r="J7" s="103"/>
    </row>
    <row r="8" spans="2:10" x14ac:dyDescent="0.3">
      <c r="B8" s="204" t="s">
        <v>447</v>
      </c>
      <c r="D8" s="157"/>
      <c r="F8" s="172"/>
      <c r="G8" s="106"/>
      <c r="I8" s="172"/>
      <c r="J8" s="103"/>
    </row>
    <row r="9" spans="2:10" x14ac:dyDescent="0.3">
      <c r="B9" s="204" t="s">
        <v>448</v>
      </c>
      <c r="D9" s="157"/>
      <c r="F9" s="172"/>
      <c r="G9" s="106"/>
      <c r="I9" s="172"/>
      <c r="J9" s="103"/>
    </row>
    <row r="10" spans="2:10" x14ac:dyDescent="0.3">
      <c r="B10" s="204" t="s">
        <v>449</v>
      </c>
      <c r="D10" s="157"/>
      <c r="F10" s="172"/>
      <c r="G10" s="106"/>
      <c r="I10" s="172"/>
      <c r="J10" s="103"/>
    </row>
    <row r="11" spans="2:10" x14ac:dyDescent="0.3">
      <c r="B11" s="204" t="s">
        <v>450</v>
      </c>
      <c r="D11" s="157"/>
      <c r="F11" s="172"/>
      <c r="G11" s="106"/>
      <c r="I11" s="172"/>
      <c r="J11" s="103"/>
    </row>
    <row r="12" spans="2:10" x14ac:dyDescent="0.3">
      <c r="B12" s="204" t="s">
        <v>451</v>
      </c>
      <c r="D12" s="157"/>
      <c r="F12" s="172"/>
      <c r="G12" s="106"/>
      <c r="I12" s="172"/>
      <c r="J12" s="103"/>
    </row>
    <row r="13" spans="2:10" x14ac:dyDescent="0.3">
      <c r="B13" s="204" t="s">
        <v>452</v>
      </c>
      <c r="D13" s="157"/>
      <c r="F13" s="172"/>
      <c r="G13" s="106"/>
      <c r="I13" s="172"/>
      <c r="J13" s="103"/>
    </row>
    <row r="14" spans="2:10" x14ac:dyDescent="0.3">
      <c r="B14" s="204" t="s">
        <v>453</v>
      </c>
      <c r="D14" s="157"/>
      <c r="F14" s="172"/>
      <c r="G14" s="106"/>
      <c r="I14" s="172"/>
      <c r="J14" s="103"/>
    </row>
    <row r="15" spans="2:10" x14ac:dyDescent="0.3">
      <c r="B15" s="204" t="s">
        <v>454</v>
      </c>
      <c r="D15" s="157"/>
      <c r="F15" s="172"/>
      <c r="G15" s="106"/>
      <c r="I15" s="172"/>
      <c r="J15" s="103"/>
    </row>
    <row r="16" spans="2:10" x14ac:dyDescent="0.3">
      <c r="B16" s="105" t="s">
        <v>189</v>
      </c>
      <c r="D16" s="157"/>
      <c r="F16" s="172"/>
      <c r="G16" s="106"/>
      <c r="I16" s="172"/>
      <c r="J16" s="103"/>
    </row>
    <row r="17" spans="2:10" x14ac:dyDescent="0.3">
      <c r="B17" s="105" t="s">
        <v>190</v>
      </c>
      <c r="D17" s="157"/>
      <c r="F17" s="172"/>
      <c r="G17" s="106"/>
      <c r="I17" s="172"/>
      <c r="J17" s="103"/>
    </row>
    <row r="18" spans="2:10" x14ac:dyDescent="0.3">
      <c r="B18" s="105" t="s">
        <v>191</v>
      </c>
      <c r="D18" s="157"/>
      <c r="F18" s="172"/>
      <c r="G18" s="106"/>
      <c r="I18" s="172"/>
      <c r="J18" s="103"/>
    </row>
    <row r="19" spans="2:10" x14ac:dyDescent="0.3">
      <c r="B19" s="105" t="s">
        <v>192</v>
      </c>
      <c r="D19" s="157"/>
      <c r="F19" s="172"/>
      <c r="G19" s="106"/>
      <c r="I19" s="172"/>
      <c r="J19" s="103"/>
    </row>
    <row r="20" spans="2:10" x14ac:dyDescent="0.3">
      <c r="B20" s="105" t="s">
        <v>193</v>
      </c>
      <c r="D20" s="157"/>
      <c r="F20" s="172"/>
      <c r="G20" s="106"/>
      <c r="I20" s="172"/>
      <c r="J20" s="103"/>
    </row>
    <row r="21" spans="2:10" x14ac:dyDescent="0.3">
      <c r="B21" s="105" t="s">
        <v>194</v>
      </c>
      <c r="D21" s="157"/>
      <c r="F21" s="172"/>
      <c r="G21" s="106"/>
      <c r="I21" s="172"/>
      <c r="J21" s="103"/>
    </row>
    <row r="22" spans="2:10" x14ac:dyDescent="0.3">
      <c r="B22" s="105" t="s">
        <v>195</v>
      </c>
      <c r="D22" s="157"/>
      <c r="F22" s="172"/>
      <c r="G22" s="106"/>
      <c r="I22" s="172"/>
      <c r="J22" s="103"/>
    </row>
    <row r="23" spans="2:10" x14ac:dyDescent="0.3">
      <c r="B23" s="105" t="s">
        <v>196</v>
      </c>
      <c r="D23" s="157"/>
      <c r="F23" s="172"/>
      <c r="G23" s="106"/>
      <c r="I23" s="172"/>
      <c r="J23" s="103"/>
    </row>
    <row r="24" spans="2:10" x14ac:dyDescent="0.3">
      <c r="B24" s="105" t="s">
        <v>197</v>
      </c>
      <c r="D24" s="157"/>
      <c r="F24" s="172"/>
      <c r="G24" s="106"/>
      <c r="I24" s="172"/>
      <c r="J24" s="103"/>
    </row>
    <row r="25" spans="2:10" x14ac:dyDescent="0.3">
      <c r="B25" s="105" t="s">
        <v>198</v>
      </c>
      <c r="D25" s="157"/>
      <c r="F25" s="172"/>
      <c r="G25" s="106"/>
      <c r="I25" s="172"/>
      <c r="J25" s="103"/>
    </row>
    <row r="26" spans="2:10" x14ac:dyDescent="0.3">
      <c r="B26" s="105" t="s">
        <v>199</v>
      </c>
      <c r="D26" s="157"/>
      <c r="F26" s="172"/>
      <c r="G26" s="106"/>
      <c r="I26" s="172"/>
      <c r="J26" s="103"/>
    </row>
    <row r="27" spans="2:10" x14ac:dyDescent="0.3">
      <c r="B27" s="105" t="s">
        <v>200</v>
      </c>
      <c r="D27" s="157"/>
      <c r="F27" s="172"/>
      <c r="G27" s="106"/>
      <c r="I27" s="172"/>
      <c r="J27" s="103"/>
    </row>
    <row r="28" spans="2:10" x14ac:dyDescent="0.3">
      <c r="B28" s="105" t="s">
        <v>201</v>
      </c>
      <c r="D28" s="157"/>
      <c r="F28" s="172"/>
      <c r="G28" s="106"/>
      <c r="I28" s="172"/>
      <c r="J28" s="103"/>
    </row>
    <row r="29" spans="2:10" x14ac:dyDescent="0.3">
      <c r="B29" s="105" t="s">
        <v>202</v>
      </c>
      <c r="D29" s="157"/>
      <c r="F29" s="172"/>
      <c r="G29" s="106"/>
      <c r="I29" s="172"/>
      <c r="J29" s="103"/>
    </row>
    <row r="30" spans="2:10" x14ac:dyDescent="0.3">
      <c r="B30" s="105" t="s">
        <v>203</v>
      </c>
      <c r="D30" s="157"/>
      <c r="F30" s="172"/>
      <c r="G30" s="106"/>
      <c r="I30" s="172"/>
      <c r="J30" s="103"/>
    </row>
    <row r="31" spans="2:10" x14ac:dyDescent="0.3">
      <c r="B31" s="105" t="s">
        <v>204</v>
      </c>
      <c r="D31" s="157"/>
      <c r="F31" s="172"/>
      <c r="G31" s="106"/>
      <c r="I31" s="172"/>
      <c r="J31" s="103"/>
    </row>
    <row r="32" spans="2:10" x14ac:dyDescent="0.3">
      <c r="B32" s="105" t="s">
        <v>205</v>
      </c>
      <c r="D32" s="157"/>
      <c r="F32" s="172"/>
      <c r="G32" s="106"/>
      <c r="I32" s="172"/>
      <c r="J32" s="103"/>
    </row>
    <row r="33" spans="2:10" x14ac:dyDescent="0.3">
      <c r="B33" s="105" t="s">
        <v>206</v>
      </c>
      <c r="D33" s="157"/>
      <c r="F33" s="172"/>
      <c r="G33" s="106"/>
      <c r="I33" s="172"/>
      <c r="J33" s="103"/>
    </row>
    <row r="34" spans="2:10" x14ac:dyDescent="0.3">
      <c r="B34" s="105" t="s">
        <v>207</v>
      </c>
      <c r="D34" s="157"/>
      <c r="F34" s="172"/>
      <c r="G34" s="106"/>
      <c r="I34" s="172"/>
      <c r="J34" s="103"/>
    </row>
    <row r="35" spans="2:10" x14ac:dyDescent="0.3">
      <c r="B35" s="105" t="s">
        <v>208</v>
      </c>
      <c r="D35" s="157"/>
      <c r="F35" s="172"/>
      <c r="G35" s="106"/>
      <c r="I35" s="172"/>
      <c r="J35" s="103"/>
    </row>
    <row r="36" spans="2:10" x14ac:dyDescent="0.3">
      <c r="B36" s="105" t="s">
        <v>225</v>
      </c>
      <c r="D36" s="157"/>
      <c r="F36" s="172"/>
      <c r="G36" s="106"/>
      <c r="I36" s="172"/>
      <c r="J36" s="103"/>
    </row>
    <row r="37" spans="2:10" x14ac:dyDescent="0.3">
      <c r="B37" s="105" t="s">
        <v>226</v>
      </c>
      <c r="D37" s="157"/>
      <c r="F37" s="172"/>
      <c r="G37" s="106"/>
      <c r="I37" s="172"/>
      <c r="J37" s="103"/>
    </row>
    <row r="38" spans="2:10" x14ac:dyDescent="0.3">
      <c r="B38" s="105" t="s">
        <v>227</v>
      </c>
      <c r="D38" s="157"/>
      <c r="F38" s="172"/>
      <c r="G38" s="106"/>
      <c r="I38" s="172"/>
      <c r="J38" s="103"/>
    </row>
    <row r="39" spans="2:10" x14ac:dyDescent="0.3">
      <c r="B39" s="105" t="s">
        <v>228</v>
      </c>
      <c r="D39" s="157"/>
      <c r="F39" s="172"/>
      <c r="G39" s="106"/>
      <c r="I39" s="172"/>
      <c r="J39" s="103"/>
    </row>
    <row r="40" spans="2:10" x14ac:dyDescent="0.3">
      <c r="B40" s="105" t="s">
        <v>229</v>
      </c>
      <c r="D40" s="157"/>
      <c r="F40" s="172"/>
      <c r="G40" s="106"/>
      <c r="I40" s="172"/>
      <c r="J40" s="103"/>
    </row>
    <row r="41" spans="2:10" x14ac:dyDescent="0.3">
      <c r="B41" s="105" t="s">
        <v>230</v>
      </c>
      <c r="D41" s="157"/>
      <c r="F41" s="172"/>
      <c r="G41" s="106"/>
      <c r="I41" s="172"/>
      <c r="J41" s="103"/>
    </row>
    <row r="42" spans="2:10" x14ac:dyDescent="0.3">
      <c r="B42" s="105" t="s">
        <v>231</v>
      </c>
      <c r="D42" s="157"/>
      <c r="F42" s="172"/>
      <c r="G42" s="106"/>
      <c r="I42" s="172"/>
      <c r="J42" s="103"/>
    </row>
    <row r="43" spans="2:10" x14ac:dyDescent="0.3">
      <c r="B43" s="105" t="s">
        <v>232</v>
      </c>
      <c r="D43" s="157"/>
      <c r="F43" s="172"/>
      <c r="G43" s="106"/>
      <c r="I43" s="172"/>
      <c r="J43" s="103"/>
    </row>
    <row r="44" spans="2:10" x14ac:dyDescent="0.3">
      <c r="B44" s="105" t="s">
        <v>233</v>
      </c>
      <c r="D44" s="157"/>
      <c r="F44" s="172"/>
      <c r="G44" s="106"/>
      <c r="I44" s="172"/>
      <c r="J44" s="103"/>
    </row>
    <row r="45" spans="2:10" x14ac:dyDescent="0.3">
      <c r="B45" s="105" t="s">
        <v>234</v>
      </c>
      <c r="D45" s="157"/>
      <c r="F45" s="172"/>
      <c r="G45" s="106"/>
      <c r="I45" s="172"/>
      <c r="J45" s="103"/>
    </row>
    <row r="46" spans="2:10" x14ac:dyDescent="0.3">
      <c r="B46" s="105" t="s">
        <v>235</v>
      </c>
      <c r="D46" s="157"/>
      <c r="F46" s="172"/>
      <c r="G46" s="106"/>
      <c r="I46" s="172"/>
      <c r="J46" s="103"/>
    </row>
    <row r="47" spans="2:10" x14ac:dyDescent="0.3">
      <c r="B47" s="105" t="s">
        <v>236</v>
      </c>
      <c r="D47" s="157"/>
      <c r="F47" s="172"/>
      <c r="G47" s="106"/>
      <c r="I47" s="172"/>
      <c r="J47" s="103"/>
    </row>
    <row r="48" spans="2:10" x14ac:dyDescent="0.3">
      <c r="B48" s="105" t="s">
        <v>237</v>
      </c>
      <c r="D48" s="157"/>
      <c r="F48" s="172"/>
      <c r="G48" s="106"/>
      <c r="I48" s="172"/>
      <c r="J48" s="103"/>
    </row>
    <row r="49" spans="2:10" x14ac:dyDescent="0.3">
      <c r="B49" s="105" t="s">
        <v>238</v>
      </c>
      <c r="D49" s="157"/>
      <c r="F49" s="172"/>
      <c r="G49" s="106"/>
      <c r="I49" s="172"/>
      <c r="J49" s="103"/>
    </row>
    <row r="50" spans="2:10" x14ac:dyDescent="0.3">
      <c r="B50" s="105" t="s">
        <v>239</v>
      </c>
      <c r="D50" s="157"/>
      <c r="F50" s="172"/>
      <c r="G50" s="106"/>
      <c r="I50" s="172"/>
      <c r="J50" s="103"/>
    </row>
    <row r="51" spans="2:10" x14ac:dyDescent="0.3">
      <c r="B51" s="105" t="s">
        <v>240</v>
      </c>
      <c r="D51" s="157"/>
      <c r="F51" s="172"/>
      <c r="G51" s="106"/>
      <c r="I51" s="172"/>
      <c r="J51" s="103"/>
    </row>
    <row r="52" spans="2:10" x14ac:dyDescent="0.3">
      <c r="B52" s="105" t="s">
        <v>241</v>
      </c>
      <c r="D52" s="157"/>
      <c r="F52" s="172"/>
      <c r="G52" s="106"/>
      <c r="I52" s="172"/>
      <c r="J52" s="103"/>
    </row>
    <row r="53" spans="2:10" x14ac:dyDescent="0.3">
      <c r="B53" s="105" t="s">
        <v>242</v>
      </c>
      <c r="D53" s="157"/>
      <c r="F53" s="172"/>
      <c r="G53" s="106"/>
      <c r="I53" s="172"/>
      <c r="J53" s="103"/>
    </row>
    <row r="54" spans="2:10" x14ac:dyDescent="0.3">
      <c r="B54" s="105" t="s">
        <v>243</v>
      </c>
      <c r="D54" s="157"/>
      <c r="F54" s="172"/>
      <c r="G54" s="106"/>
      <c r="I54" s="172"/>
      <c r="J54" s="103"/>
    </row>
    <row r="55" spans="2:10" x14ac:dyDescent="0.3">
      <c r="B55" s="105" t="s">
        <v>244</v>
      </c>
      <c r="D55" s="157"/>
      <c r="F55" s="172"/>
      <c r="G55" s="106"/>
      <c r="I55" s="172"/>
      <c r="J55" s="103"/>
    </row>
    <row r="56" spans="2:10" x14ac:dyDescent="0.3">
      <c r="B56" s="105" t="s">
        <v>245</v>
      </c>
      <c r="D56" s="157"/>
      <c r="F56" s="172"/>
      <c r="G56" s="106"/>
      <c r="I56" s="172"/>
      <c r="J56" s="103"/>
    </row>
    <row r="57" spans="2:10" x14ac:dyDescent="0.3">
      <c r="B57" s="105" t="s">
        <v>246</v>
      </c>
      <c r="D57" s="157"/>
      <c r="F57" s="172"/>
      <c r="G57" s="106"/>
      <c r="I57" s="172"/>
      <c r="J57" s="103"/>
    </row>
    <row r="58" spans="2:10" x14ac:dyDescent="0.3">
      <c r="B58" s="105" t="s">
        <v>247</v>
      </c>
      <c r="D58" s="157"/>
      <c r="F58" s="172"/>
      <c r="G58" s="106"/>
      <c r="I58" s="172"/>
      <c r="J58" s="103"/>
    </row>
    <row r="59" spans="2:10" x14ac:dyDescent="0.3">
      <c r="B59" s="105" t="s">
        <v>248</v>
      </c>
      <c r="D59" s="157"/>
      <c r="F59" s="172"/>
      <c r="G59" s="106"/>
      <c r="I59" s="172"/>
      <c r="J59" s="103"/>
    </row>
    <row r="60" spans="2:10" x14ac:dyDescent="0.3">
      <c r="B60" s="105" t="s">
        <v>249</v>
      </c>
      <c r="D60" s="157"/>
      <c r="F60" s="172"/>
      <c r="G60" s="106"/>
      <c r="I60" s="172"/>
      <c r="J60" s="103"/>
    </row>
    <row r="61" spans="2:10" x14ac:dyDescent="0.3">
      <c r="B61" s="105" t="s">
        <v>250</v>
      </c>
      <c r="D61" s="157"/>
      <c r="F61" s="172"/>
      <c r="G61" s="106"/>
      <c r="I61" s="172"/>
      <c r="J61" s="103"/>
    </row>
    <row r="62" spans="2:10" x14ac:dyDescent="0.3">
      <c r="B62" s="105" t="s">
        <v>251</v>
      </c>
      <c r="D62" s="157"/>
      <c r="F62" s="172"/>
      <c r="G62" s="106"/>
      <c r="I62" s="172"/>
      <c r="J62" s="103"/>
    </row>
    <row r="63" spans="2:10" x14ac:dyDescent="0.3">
      <c r="B63" s="105" t="s">
        <v>252</v>
      </c>
      <c r="D63" s="157"/>
      <c r="F63" s="172"/>
      <c r="G63" s="106"/>
      <c r="I63" s="172"/>
      <c r="J63" s="103"/>
    </row>
    <row r="64" spans="2:10" x14ac:dyDescent="0.3">
      <c r="B64" s="105" t="s">
        <v>253</v>
      </c>
      <c r="D64" s="157"/>
      <c r="F64" s="172"/>
      <c r="G64" s="106"/>
      <c r="I64" s="172"/>
      <c r="J64" s="103"/>
    </row>
    <row r="65" spans="2:10" x14ac:dyDescent="0.3">
      <c r="B65" s="105" t="s">
        <v>254</v>
      </c>
      <c r="D65" s="157"/>
      <c r="F65" s="172"/>
      <c r="G65" s="106"/>
      <c r="I65" s="172"/>
      <c r="J65" s="103"/>
    </row>
    <row r="66" spans="2:10" x14ac:dyDescent="0.3">
      <c r="B66" s="105" t="s">
        <v>255</v>
      </c>
      <c r="D66" s="157"/>
      <c r="F66" s="172"/>
      <c r="G66" s="106"/>
      <c r="I66" s="172"/>
      <c r="J66" s="103"/>
    </row>
    <row r="67" spans="2:10" x14ac:dyDescent="0.3">
      <c r="B67" s="105" t="s">
        <v>256</v>
      </c>
      <c r="D67" s="157"/>
      <c r="F67" s="172"/>
      <c r="G67" s="106"/>
      <c r="I67" s="172"/>
      <c r="J67" s="103"/>
    </row>
    <row r="68" spans="2:10" x14ac:dyDescent="0.3">
      <c r="B68" s="105" t="s">
        <v>257</v>
      </c>
      <c r="D68" s="157"/>
      <c r="F68" s="172"/>
      <c r="G68" s="106"/>
      <c r="I68" s="172"/>
      <c r="J68" s="103"/>
    </row>
    <row r="69" spans="2:10" x14ac:dyDescent="0.3">
      <c r="B69" s="105" t="s">
        <v>258</v>
      </c>
      <c r="D69" s="157"/>
      <c r="F69" s="172"/>
      <c r="G69" s="106"/>
      <c r="I69" s="172"/>
      <c r="J69" s="103"/>
    </row>
    <row r="70" spans="2:10" x14ac:dyDescent="0.3">
      <c r="B70" s="105" t="s">
        <v>259</v>
      </c>
      <c r="D70" s="157"/>
      <c r="F70" s="172"/>
      <c r="G70" s="106"/>
      <c r="I70" s="172"/>
      <c r="J70" s="103"/>
    </row>
    <row r="71" spans="2:10" x14ac:dyDescent="0.3">
      <c r="B71" s="105" t="s">
        <v>260</v>
      </c>
      <c r="D71" s="157"/>
      <c r="F71" s="172"/>
      <c r="G71" s="106"/>
      <c r="I71" s="172"/>
      <c r="J71" s="103"/>
    </row>
    <row r="72" spans="2:10" x14ac:dyDescent="0.3">
      <c r="B72" s="105" t="s">
        <v>261</v>
      </c>
      <c r="D72" s="157"/>
      <c r="F72" s="172"/>
      <c r="G72" s="106"/>
      <c r="I72" s="172"/>
      <c r="J72" s="103"/>
    </row>
    <row r="73" spans="2:10" x14ac:dyDescent="0.3">
      <c r="B73" s="105" t="s">
        <v>262</v>
      </c>
      <c r="D73" s="157"/>
      <c r="F73" s="172"/>
      <c r="G73" s="106"/>
      <c r="I73" s="172"/>
      <c r="J73" s="103"/>
    </row>
    <row r="74" spans="2:10" x14ac:dyDescent="0.3">
      <c r="B74" s="105" t="s">
        <v>263</v>
      </c>
      <c r="D74" s="157"/>
      <c r="F74" s="172"/>
      <c r="G74" s="106"/>
      <c r="I74" s="172"/>
      <c r="J74" s="103"/>
    </row>
    <row r="75" spans="2:10" x14ac:dyDescent="0.3">
      <c r="B75" s="105" t="s">
        <v>264</v>
      </c>
      <c r="D75" s="157"/>
      <c r="F75" s="172"/>
      <c r="G75" s="106"/>
      <c r="I75" s="172"/>
      <c r="J75" s="103"/>
    </row>
    <row r="76" spans="2:10" x14ac:dyDescent="0.3">
      <c r="B76" s="105" t="s">
        <v>265</v>
      </c>
      <c r="D76" s="157"/>
      <c r="F76" s="172"/>
      <c r="G76" s="106"/>
      <c r="I76" s="172"/>
      <c r="J76" s="103"/>
    </row>
    <row r="77" spans="2:10" x14ac:dyDescent="0.3">
      <c r="B77" s="105" t="s">
        <v>266</v>
      </c>
      <c r="D77" s="157"/>
      <c r="F77" s="172"/>
      <c r="G77" s="106"/>
      <c r="I77" s="172"/>
      <c r="J77" s="103"/>
    </row>
    <row r="78" spans="2:10" x14ac:dyDescent="0.3">
      <c r="B78" s="105" t="s">
        <v>267</v>
      </c>
      <c r="D78" s="157"/>
      <c r="F78" s="172"/>
      <c r="G78" s="106"/>
      <c r="I78" s="172"/>
      <c r="J78" s="103"/>
    </row>
    <row r="79" spans="2:10" x14ac:dyDescent="0.3">
      <c r="B79" s="105" t="s">
        <v>268</v>
      </c>
      <c r="D79" s="157"/>
      <c r="F79" s="172"/>
      <c r="G79" s="106"/>
      <c r="I79" s="172"/>
      <c r="J79" s="103"/>
    </row>
    <row r="80" spans="2:10" x14ac:dyDescent="0.3">
      <c r="B80" s="105" t="s">
        <v>269</v>
      </c>
      <c r="D80" s="157"/>
      <c r="F80" s="172"/>
      <c r="G80" s="106"/>
      <c r="I80" s="172"/>
      <c r="J80" s="103"/>
    </row>
    <row r="81" spans="2:10" x14ac:dyDescent="0.3">
      <c r="B81" s="105" t="s">
        <v>270</v>
      </c>
      <c r="D81" s="157"/>
      <c r="F81" s="172"/>
      <c r="G81" s="106"/>
      <c r="I81" s="172"/>
      <c r="J81" s="103"/>
    </row>
    <row r="82" spans="2:10" x14ac:dyDescent="0.3">
      <c r="B82" s="105" t="s">
        <v>271</v>
      </c>
      <c r="D82" s="157"/>
      <c r="F82" s="172"/>
      <c r="G82" s="106"/>
      <c r="I82" s="172"/>
      <c r="J82" s="103"/>
    </row>
    <row r="83" spans="2:10" x14ac:dyDescent="0.3">
      <c r="B83" s="105" t="s">
        <v>272</v>
      </c>
      <c r="D83" s="157"/>
      <c r="F83" s="172"/>
      <c r="G83" s="106"/>
      <c r="I83" s="172"/>
      <c r="J83" s="103"/>
    </row>
    <row r="84" spans="2:10" x14ac:dyDescent="0.3">
      <c r="B84" s="105" t="s">
        <v>273</v>
      </c>
      <c r="D84" s="157"/>
      <c r="F84" s="172"/>
      <c r="G84" s="106"/>
      <c r="I84" s="172"/>
      <c r="J84" s="103"/>
    </row>
    <row r="85" spans="2:10" x14ac:dyDescent="0.3">
      <c r="B85" s="105" t="s">
        <v>274</v>
      </c>
      <c r="D85" s="157"/>
      <c r="F85" s="172"/>
      <c r="G85" s="106"/>
      <c r="I85" s="172"/>
      <c r="J85" s="103"/>
    </row>
    <row r="86" spans="2:10" x14ac:dyDescent="0.3">
      <c r="B86" s="105" t="s">
        <v>275</v>
      </c>
      <c r="D86" s="157"/>
      <c r="F86" s="172"/>
      <c r="G86" s="106"/>
      <c r="I86" s="172"/>
      <c r="J86" s="103"/>
    </row>
    <row r="87" spans="2:10" x14ac:dyDescent="0.3">
      <c r="B87" s="105" t="s">
        <v>276</v>
      </c>
      <c r="D87" s="157"/>
      <c r="F87" s="172"/>
      <c r="G87" s="106"/>
      <c r="I87" s="172"/>
      <c r="J87" s="103"/>
    </row>
    <row r="88" spans="2:10" x14ac:dyDescent="0.3">
      <c r="B88" s="105" t="s">
        <v>277</v>
      </c>
      <c r="D88" s="157"/>
      <c r="F88" s="172"/>
      <c r="G88" s="106"/>
      <c r="I88" s="172"/>
      <c r="J88" s="103"/>
    </row>
    <row r="89" spans="2:10" x14ac:dyDescent="0.3">
      <c r="B89" s="105" t="s">
        <v>278</v>
      </c>
      <c r="D89" s="157"/>
      <c r="F89" s="172"/>
      <c r="G89" s="106"/>
      <c r="I89" s="172"/>
      <c r="J89" s="103"/>
    </row>
    <row r="90" spans="2:10" x14ac:dyDescent="0.3">
      <c r="B90" s="105" t="s">
        <v>279</v>
      </c>
      <c r="D90" s="157"/>
      <c r="F90" s="172"/>
      <c r="G90" s="106"/>
      <c r="I90" s="172"/>
      <c r="J90" s="103"/>
    </row>
    <row r="91" spans="2:10" x14ac:dyDescent="0.3">
      <c r="B91" s="105" t="s">
        <v>280</v>
      </c>
      <c r="D91" s="157"/>
      <c r="F91" s="172"/>
      <c r="G91" s="106"/>
      <c r="I91" s="172"/>
      <c r="J91" s="103"/>
    </row>
    <row r="92" spans="2:10" x14ac:dyDescent="0.3">
      <c r="B92" s="105" t="s">
        <v>281</v>
      </c>
      <c r="D92" s="157"/>
      <c r="F92" s="172"/>
      <c r="G92" s="106"/>
      <c r="I92" s="172"/>
      <c r="J92" s="103"/>
    </row>
    <row r="93" spans="2:10" x14ac:dyDescent="0.3">
      <c r="B93" s="105" t="s">
        <v>282</v>
      </c>
      <c r="D93" s="157"/>
      <c r="F93" s="172"/>
      <c r="G93" s="106"/>
      <c r="I93" s="172"/>
      <c r="J93" s="103"/>
    </row>
    <row r="94" spans="2:10" x14ac:dyDescent="0.3">
      <c r="B94" s="105" t="s">
        <v>283</v>
      </c>
      <c r="D94" s="157"/>
      <c r="F94" s="172"/>
      <c r="G94" s="106"/>
      <c r="I94" s="172"/>
      <c r="J94" s="103"/>
    </row>
    <row r="95" spans="2:10" x14ac:dyDescent="0.3">
      <c r="B95" s="105" t="s">
        <v>284</v>
      </c>
      <c r="D95" s="157"/>
      <c r="F95" s="172"/>
      <c r="G95" s="106"/>
      <c r="I95" s="172"/>
      <c r="J95" s="103"/>
    </row>
    <row r="96" spans="2:10" x14ac:dyDescent="0.3">
      <c r="B96" s="105" t="s">
        <v>285</v>
      </c>
      <c r="D96" s="157"/>
      <c r="F96" s="172"/>
      <c r="G96" s="106"/>
      <c r="I96" s="172"/>
      <c r="J96" s="103"/>
    </row>
    <row r="97" spans="2:10" x14ac:dyDescent="0.3">
      <c r="B97" s="105" t="s">
        <v>286</v>
      </c>
      <c r="D97" s="157"/>
      <c r="F97" s="172"/>
      <c r="G97" s="106"/>
      <c r="I97" s="172"/>
      <c r="J97" s="103"/>
    </row>
    <row r="98" spans="2:10" x14ac:dyDescent="0.3">
      <c r="B98" s="105" t="s">
        <v>287</v>
      </c>
      <c r="D98" s="157"/>
      <c r="F98" s="172"/>
      <c r="G98" s="106"/>
      <c r="I98" s="172"/>
      <c r="J98" s="103"/>
    </row>
    <row r="99" spans="2:10" x14ac:dyDescent="0.3">
      <c r="B99" s="105" t="s">
        <v>288</v>
      </c>
      <c r="D99" s="157"/>
      <c r="F99" s="172"/>
      <c r="G99" s="106"/>
      <c r="I99" s="172"/>
      <c r="J99" s="103"/>
    </row>
    <row r="100" spans="2:10" x14ac:dyDescent="0.3">
      <c r="B100" s="105" t="s">
        <v>289</v>
      </c>
      <c r="D100" s="157"/>
      <c r="F100" s="172"/>
      <c r="G100" s="106"/>
      <c r="I100" s="172"/>
      <c r="J100" s="103"/>
    </row>
    <row r="101" spans="2:10" x14ac:dyDescent="0.3">
      <c r="B101" s="105" t="s">
        <v>290</v>
      </c>
      <c r="D101" s="157"/>
      <c r="F101" s="172"/>
      <c r="G101" s="106"/>
      <c r="I101" s="172"/>
      <c r="J101" s="103"/>
    </row>
    <row r="102" spans="2:10" x14ac:dyDescent="0.3">
      <c r="B102" s="105" t="s">
        <v>291</v>
      </c>
      <c r="D102" s="157"/>
      <c r="F102" s="172"/>
      <c r="G102" s="106"/>
      <c r="I102" s="172"/>
      <c r="J102" s="103"/>
    </row>
    <row r="103" spans="2:10" x14ac:dyDescent="0.3">
      <c r="B103" s="105" t="s">
        <v>292</v>
      </c>
      <c r="D103" s="157"/>
      <c r="F103" s="172"/>
      <c r="G103" s="106"/>
      <c r="I103" s="172"/>
      <c r="J103" s="103"/>
    </row>
    <row r="104" spans="2:10" x14ac:dyDescent="0.3">
      <c r="B104" s="105" t="s">
        <v>293</v>
      </c>
      <c r="D104" s="157"/>
      <c r="F104" s="172"/>
      <c r="G104" s="106"/>
      <c r="I104" s="172"/>
      <c r="J104" s="103"/>
    </row>
    <row r="105" spans="2:10" x14ac:dyDescent="0.3">
      <c r="B105" s="105" t="s">
        <v>294</v>
      </c>
      <c r="D105" s="157"/>
      <c r="F105" s="172"/>
      <c r="G105" s="106"/>
      <c r="I105" s="172"/>
      <c r="J105" s="103"/>
    </row>
    <row r="106" spans="2:10" x14ac:dyDescent="0.3">
      <c r="B106" s="105" t="s">
        <v>295</v>
      </c>
      <c r="D106" s="157"/>
      <c r="F106" s="172"/>
      <c r="G106" s="106"/>
      <c r="I106" s="172"/>
      <c r="J106" s="103"/>
    </row>
    <row r="107" spans="2:10" x14ac:dyDescent="0.3">
      <c r="B107" s="105" t="s">
        <v>296</v>
      </c>
      <c r="D107" s="157"/>
      <c r="F107" s="172"/>
      <c r="G107" s="106"/>
      <c r="I107" s="172"/>
      <c r="J107" s="103"/>
    </row>
    <row r="108" spans="2:10" x14ac:dyDescent="0.3">
      <c r="B108" s="105" t="s">
        <v>297</v>
      </c>
      <c r="D108" s="157"/>
      <c r="F108" s="172"/>
      <c r="G108" s="106"/>
      <c r="I108" s="172"/>
      <c r="J108" s="103"/>
    </row>
    <row r="109" spans="2:10" x14ac:dyDescent="0.3">
      <c r="B109" s="105" t="s">
        <v>298</v>
      </c>
      <c r="D109" s="157"/>
      <c r="F109" s="172"/>
      <c r="G109" s="106"/>
      <c r="I109" s="172"/>
      <c r="J109" s="103"/>
    </row>
    <row r="110" spans="2:10" x14ac:dyDescent="0.3">
      <c r="B110" s="105" t="s">
        <v>299</v>
      </c>
      <c r="D110" s="157"/>
      <c r="F110" s="172"/>
      <c r="G110" s="106"/>
      <c r="I110" s="172"/>
      <c r="J110" s="103"/>
    </row>
    <row r="111" spans="2:10" x14ac:dyDescent="0.3">
      <c r="B111" s="105" t="s">
        <v>300</v>
      </c>
      <c r="D111" s="157"/>
      <c r="F111" s="172"/>
      <c r="G111" s="106"/>
      <c r="I111" s="172"/>
      <c r="J111" s="103"/>
    </row>
    <row r="112" spans="2:10" x14ac:dyDescent="0.3">
      <c r="B112" s="105" t="s">
        <v>301</v>
      </c>
      <c r="D112" s="157"/>
      <c r="F112" s="172"/>
      <c r="G112" s="106"/>
      <c r="I112" s="172"/>
      <c r="J112" s="103"/>
    </row>
    <row r="113" spans="2:10" x14ac:dyDescent="0.3">
      <c r="B113" s="105" t="s">
        <v>302</v>
      </c>
      <c r="D113" s="157"/>
      <c r="F113" s="172"/>
      <c r="G113" s="106"/>
      <c r="I113" s="172"/>
      <c r="J113" s="103"/>
    </row>
    <row r="114" spans="2:10" x14ac:dyDescent="0.3">
      <c r="B114" s="105" t="s">
        <v>303</v>
      </c>
      <c r="D114" s="157"/>
      <c r="F114" s="172"/>
      <c r="G114" s="106"/>
      <c r="I114" s="172"/>
      <c r="J114" s="103"/>
    </row>
    <row r="115" spans="2:10" x14ac:dyDescent="0.3">
      <c r="B115" s="105" t="s">
        <v>304</v>
      </c>
      <c r="D115" s="157"/>
      <c r="F115" s="172"/>
      <c r="G115" s="106"/>
      <c r="I115" s="172"/>
      <c r="J115" s="103"/>
    </row>
    <row r="116" spans="2:10" x14ac:dyDescent="0.3">
      <c r="B116" s="105" t="s">
        <v>305</v>
      </c>
      <c r="D116" s="157"/>
      <c r="F116" s="172"/>
      <c r="G116" s="106"/>
      <c r="I116" s="172"/>
      <c r="J116" s="103"/>
    </row>
    <row r="117" spans="2:10" x14ac:dyDescent="0.3">
      <c r="B117" s="105" t="s">
        <v>306</v>
      </c>
      <c r="D117" s="157"/>
      <c r="F117" s="172"/>
      <c r="G117" s="106"/>
      <c r="I117" s="172"/>
      <c r="J117" s="103"/>
    </row>
    <row r="118" spans="2:10" x14ac:dyDescent="0.3">
      <c r="B118" s="105" t="s">
        <v>307</v>
      </c>
      <c r="D118" s="157"/>
      <c r="F118" s="172"/>
      <c r="G118" s="106"/>
      <c r="I118" s="172"/>
      <c r="J118" s="103"/>
    </row>
    <row r="119" spans="2:10" x14ac:dyDescent="0.3">
      <c r="B119" s="105" t="s">
        <v>308</v>
      </c>
      <c r="D119" s="157"/>
      <c r="F119" s="172"/>
      <c r="G119" s="106"/>
      <c r="I119" s="172"/>
      <c r="J119" s="103"/>
    </row>
    <row r="120" spans="2:10" x14ac:dyDescent="0.3">
      <c r="B120" s="105" t="s">
        <v>309</v>
      </c>
      <c r="D120" s="157"/>
      <c r="F120" s="172"/>
      <c r="G120" s="106"/>
      <c r="I120" s="172"/>
      <c r="J120" s="103"/>
    </row>
    <row r="121" spans="2:10" x14ac:dyDescent="0.3">
      <c r="B121" s="105" t="s">
        <v>310</v>
      </c>
      <c r="D121" s="157"/>
      <c r="F121" s="172"/>
      <c r="G121" s="106"/>
      <c r="I121" s="172"/>
      <c r="J121" s="103"/>
    </row>
    <row r="122" spans="2:10" x14ac:dyDescent="0.3">
      <c r="B122" s="105" t="s">
        <v>311</v>
      </c>
      <c r="D122" s="157"/>
      <c r="F122" s="172"/>
      <c r="G122" s="106"/>
      <c r="I122" s="172"/>
      <c r="J122" s="103"/>
    </row>
    <row r="123" spans="2:10" x14ac:dyDescent="0.3">
      <c r="B123" s="105" t="s">
        <v>312</v>
      </c>
      <c r="D123" s="157"/>
      <c r="F123" s="172"/>
      <c r="G123" s="106"/>
      <c r="I123" s="172"/>
      <c r="J123" s="103"/>
    </row>
    <row r="124" spans="2:10" x14ac:dyDescent="0.3">
      <c r="B124" s="105" t="s">
        <v>313</v>
      </c>
      <c r="D124" s="157"/>
      <c r="F124" s="172"/>
      <c r="G124" s="106"/>
      <c r="I124" s="172"/>
      <c r="J124" s="103"/>
    </row>
    <row r="125" spans="2:10" x14ac:dyDescent="0.3">
      <c r="B125" s="105" t="s">
        <v>314</v>
      </c>
      <c r="D125" s="157"/>
      <c r="F125" s="172"/>
      <c r="G125" s="106"/>
      <c r="I125" s="172"/>
      <c r="J125" s="103"/>
    </row>
    <row r="126" spans="2:10" x14ac:dyDescent="0.3">
      <c r="B126" s="105" t="s">
        <v>315</v>
      </c>
      <c r="D126" s="157"/>
      <c r="F126" s="172"/>
      <c r="G126" s="106"/>
      <c r="I126" s="172"/>
      <c r="J126" s="103"/>
    </row>
    <row r="127" spans="2:10" x14ac:dyDescent="0.3">
      <c r="B127" s="105" t="s">
        <v>316</v>
      </c>
      <c r="D127" s="157"/>
      <c r="F127" s="172"/>
      <c r="G127" s="106"/>
      <c r="I127" s="172"/>
      <c r="J127" s="103"/>
    </row>
    <row r="128" spans="2:10" x14ac:dyDescent="0.3">
      <c r="B128" s="105" t="s">
        <v>317</v>
      </c>
      <c r="D128" s="157"/>
      <c r="F128" s="172"/>
      <c r="G128" s="106"/>
      <c r="I128" s="172"/>
      <c r="J128" s="103"/>
    </row>
    <row r="129" spans="2:10" x14ac:dyDescent="0.3">
      <c r="B129" s="105" t="s">
        <v>318</v>
      </c>
      <c r="D129" s="157"/>
      <c r="F129" s="172"/>
      <c r="G129" s="106"/>
      <c r="I129" s="172"/>
      <c r="J129" s="103"/>
    </row>
    <row r="130" spans="2:10" x14ac:dyDescent="0.3">
      <c r="B130" s="105" t="s">
        <v>319</v>
      </c>
      <c r="D130" s="157"/>
      <c r="F130" s="172"/>
      <c r="G130" s="106"/>
      <c r="I130" s="172"/>
      <c r="J130" s="103"/>
    </row>
    <row r="131" spans="2:10" x14ac:dyDescent="0.3">
      <c r="B131" s="105" t="s">
        <v>320</v>
      </c>
      <c r="D131" s="157"/>
      <c r="F131" s="172"/>
      <c r="G131" s="106"/>
      <c r="I131" s="172"/>
      <c r="J131" s="103"/>
    </row>
    <row r="132" spans="2:10" x14ac:dyDescent="0.3">
      <c r="B132" s="105" t="s">
        <v>321</v>
      </c>
      <c r="D132" s="157"/>
      <c r="F132" s="172"/>
      <c r="G132" s="106"/>
      <c r="I132" s="172"/>
      <c r="J132" s="103"/>
    </row>
    <row r="133" spans="2:10" x14ac:dyDescent="0.3">
      <c r="B133" s="105" t="s">
        <v>322</v>
      </c>
      <c r="D133" s="157"/>
      <c r="F133" s="172"/>
      <c r="G133" s="106"/>
      <c r="I133" s="172"/>
      <c r="J133" s="103"/>
    </row>
    <row r="134" spans="2:10" x14ac:dyDescent="0.3">
      <c r="B134" s="105" t="s">
        <v>323</v>
      </c>
      <c r="D134" s="157"/>
      <c r="F134" s="172"/>
      <c r="G134" s="106"/>
      <c r="I134" s="172"/>
      <c r="J134" s="103"/>
    </row>
    <row r="135" spans="2:10" x14ac:dyDescent="0.3">
      <c r="B135" s="105" t="s">
        <v>324</v>
      </c>
      <c r="D135" s="157"/>
      <c r="F135" s="172"/>
      <c r="G135" s="106"/>
      <c r="I135" s="172"/>
      <c r="J135" s="103"/>
    </row>
    <row r="136" spans="2:10" x14ac:dyDescent="0.3">
      <c r="B136" s="105" t="s">
        <v>325</v>
      </c>
      <c r="D136" s="157"/>
      <c r="F136" s="172"/>
      <c r="G136" s="106"/>
      <c r="I136" s="172"/>
      <c r="J136" s="103"/>
    </row>
    <row r="137" spans="2:10" x14ac:dyDescent="0.3">
      <c r="B137" s="105" t="s">
        <v>326</v>
      </c>
      <c r="D137" s="157"/>
      <c r="F137" s="172"/>
      <c r="G137" s="106"/>
      <c r="I137" s="172"/>
      <c r="J137" s="103"/>
    </row>
    <row r="138" spans="2:10" x14ac:dyDescent="0.3">
      <c r="B138" s="105" t="s">
        <v>327</v>
      </c>
      <c r="D138" s="157"/>
      <c r="F138" s="172"/>
      <c r="G138" s="106"/>
      <c r="I138" s="172"/>
      <c r="J138" s="103"/>
    </row>
    <row r="139" spans="2:10" x14ac:dyDescent="0.3">
      <c r="B139" s="105" t="s">
        <v>328</v>
      </c>
      <c r="D139" s="157"/>
      <c r="F139" s="172"/>
      <c r="G139" s="106"/>
      <c r="I139" s="172"/>
      <c r="J139" s="103"/>
    </row>
    <row r="140" spans="2:10" x14ac:dyDescent="0.3">
      <c r="B140" s="105" t="s">
        <v>329</v>
      </c>
      <c r="D140" s="157"/>
      <c r="F140" s="172"/>
      <c r="G140" s="106"/>
      <c r="I140" s="172"/>
      <c r="J140" s="103"/>
    </row>
    <row r="141" spans="2:10" x14ac:dyDescent="0.3">
      <c r="B141" s="105" t="s">
        <v>330</v>
      </c>
      <c r="D141" s="157"/>
      <c r="F141" s="172"/>
      <c r="G141" s="106"/>
      <c r="I141" s="172"/>
      <c r="J141" s="103"/>
    </row>
    <row r="142" spans="2:10" x14ac:dyDescent="0.3">
      <c r="B142" s="105" t="s">
        <v>331</v>
      </c>
      <c r="D142" s="157"/>
      <c r="F142" s="172"/>
      <c r="G142" s="106"/>
      <c r="I142" s="172"/>
      <c r="J142" s="103"/>
    </row>
    <row r="143" spans="2:10" x14ac:dyDescent="0.3">
      <c r="B143" s="105" t="s">
        <v>332</v>
      </c>
      <c r="D143" s="157"/>
      <c r="F143" s="172"/>
      <c r="G143" s="106"/>
      <c r="I143" s="172"/>
      <c r="J143" s="103"/>
    </row>
    <row r="144" spans="2:10" x14ac:dyDescent="0.3">
      <c r="B144" s="105" t="s">
        <v>333</v>
      </c>
      <c r="D144" s="157"/>
      <c r="F144" s="172"/>
      <c r="G144" s="106"/>
      <c r="I144" s="172"/>
      <c r="J144" s="103"/>
    </row>
    <row r="145" spans="2:10" x14ac:dyDescent="0.3">
      <c r="B145" s="105" t="s">
        <v>334</v>
      </c>
      <c r="D145" s="157"/>
      <c r="F145" s="172"/>
      <c r="G145" s="106"/>
      <c r="I145" s="172"/>
      <c r="J145" s="103"/>
    </row>
    <row r="146" spans="2:10" x14ac:dyDescent="0.3">
      <c r="B146" s="105" t="s">
        <v>335</v>
      </c>
      <c r="D146" s="157"/>
      <c r="F146" s="172"/>
      <c r="G146" s="106"/>
      <c r="I146" s="172"/>
      <c r="J146" s="103"/>
    </row>
    <row r="147" spans="2:10" x14ac:dyDescent="0.3">
      <c r="B147" s="105" t="s">
        <v>336</v>
      </c>
      <c r="D147" s="157"/>
      <c r="F147" s="172"/>
      <c r="G147" s="106"/>
      <c r="I147" s="172"/>
      <c r="J147" s="103"/>
    </row>
    <row r="148" spans="2:10" x14ac:dyDescent="0.3">
      <c r="B148" s="105" t="s">
        <v>337</v>
      </c>
      <c r="D148" s="157"/>
      <c r="F148" s="172"/>
      <c r="G148" s="106"/>
      <c r="I148" s="172"/>
      <c r="J148" s="103"/>
    </row>
    <row r="149" spans="2:10" x14ac:dyDescent="0.3">
      <c r="B149" s="105" t="s">
        <v>338</v>
      </c>
      <c r="D149" s="157"/>
      <c r="F149" s="172"/>
      <c r="G149" s="106"/>
      <c r="I149" s="172"/>
      <c r="J149" s="103"/>
    </row>
    <row r="150" spans="2:10" x14ac:dyDescent="0.3">
      <c r="B150" s="105" t="s">
        <v>339</v>
      </c>
      <c r="D150" s="157"/>
      <c r="F150" s="172"/>
      <c r="G150" s="106"/>
      <c r="I150" s="172"/>
      <c r="J150" s="103"/>
    </row>
    <row r="151" spans="2:10" x14ac:dyDescent="0.3">
      <c r="B151" s="105" t="s">
        <v>340</v>
      </c>
      <c r="D151" s="157"/>
      <c r="F151" s="172"/>
      <c r="G151" s="106"/>
      <c r="I151" s="172"/>
      <c r="J151" s="103"/>
    </row>
    <row r="152" spans="2:10" x14ac:dyDescent="0.3">
      <c r="B152" s="105" t="s">
        <v>341</v>
      </c>
      <c r="D152" s="157"/>
      <c r="F152" s="172"/>
      <c r="G152" s="106"/>
      <c r="I152" s="172"/>
      <c r="J152" s="103"/>
    </row>
    <row r="153" spans="2:10" x14ac:dyDescent="0.3">
      <c r="B153" s="105" t="s">
        <v>342</v>
      </c>
      <c r="D153" s="157"/>
      <c r="F153" s="172"/>
      <c r="G153" s="106"/>
      <c r="I153" s="172"/>
      <c r="J153" s="103"/>
    </row>
    <row r="154" spans="2:10" x14ac:dyDescent="0.3">
      <c r="B154" s="105" t="s">
        <v>343</v>
      </c>
      <c r="D154" s="157"/>
      <c r="F154" s="172"/>
      <c r="G154" s="106"/>
      <c r="I154" s="172"/>
      <c r="J154" s="103"/>
    </row>
    <row r="155" spans="2:10" x14ac:dyDescent="0.3">
      <c r="B155" s="105" t="s">
        <v>344</v>
      </c>
      <c r="D155" s="157"/>
      <c r="F155" s="172"/>
      <c r="G155" s="106"/>
      <c r="I155" s="172"/>
      <c r="J155" s="103"/>
    </row>
    <row r="156" spans="2:10" x14ac:dyDescent="0.3">
      <c r="B156" s="105" t="s">
        <v>345</v>
      </c>
      <c r="D156" s="157"/>
      <c r="F156" s="172"/>
      <c r="G156" s="106"/>
      <c r="I156" s="172"/>
      <c r="J156" s="103"/>
    </row>
    <row r="157" spans="2:10" x14ac:dyDescent="0.3">
      <c r="B157" s="105" t="s">
        <v>346</v>
      </c>
      <c r="D157" s="157"/>
      <c r="F157" s="172"/>
      <c r="G157" s="106"/>
      <c r="I157" s="172"/>
      <c r="J157" s="103"/>
    </row>
    <row r="158" spans="2:10" x14ac:dyDescent="0.3">
      <c r="B158" s="105" t="s">
        <v>347</v>
      </c>
      <c r="D158" s="157"/>
      <c r="F158" s="172"/>
      <c r="G158" s="106"/>
      <c r="I158" s="172"/>
      <c r="J158" s="103"/>
    </row>
    <row r="159" spans="2:10" x14ac:dyDescent="0.3">
      <c r="B159" s="105" t="s">
        <v>348</v>
      </c>
      <c r="D159" s="157"/>
      <c r="F159" s="172"/>
      <c r="G159" s="106"/>
      <c r="I159" s="172"/>
      <c r="J159" s="103"/>
    </row>
    <row r="160" spans="2:10" x14ac:dyDescent="0.3">
      <c r="B160" s="105" t="s">
        <v>349</v>
      </c>
      <c r="D160" s="157"/>
      <c r="F160" s="172"/>
      <c r="G160" s="106"/>
      <c r="I160" s="172"/>
      <c r="J160" s="103"/>
    </row>
    <row r="161" spans="2:10" x14ac:dyDescent="0.3">
      <c r="B161" s="105" t="s">
        <v>350</v>
      </c>
      <c r="D161" s="157"/>
      <c r="F161" s="172"/>
      <c r="G161" s="106"/>
      <c r="I161" s="172"/>
      <c r="J161" s="103"/>
    </row>
    <row r="162" spans="2:10" x14ac:dyDescent="0.3">
      <c r="B162" s="105" t="s">
        <v>351</v>
      </c>
      <c r="D162" s="157"/>
      <c r="F162" s="172"/>
      <c r="G162" s="106"/>
      <c r="I162" s="172"/>
      <c r="J162" s="103"/>
    </row>
    <row r="163" spans="2:10" x14ac:dyDescent="0.3">
      <c r="B163" s="105" t="s">
        <v>352</v>
      </c>
      <c r="D163" s="157"/>
      <c r="F163" s="172"/>
      <c r="G163" s="106"/>
      <c r="I163" s="172"/>
      <c r="J163" s="103"/>
    </row>
    <row r="164" spans="2:10" x14ac:dyDescent="0.3">
      <c r="B164" s="105" t="s">
        <v>353</v>
      </c>
      <c r="D164" s="157"/>
      <c r="F164" s="172"/>
      <c r="G164" s="106"/>
      <c r="I164" s="172"/>
      <c r="J164" s="103"/>
    </row>
    <row r="165" spans="2:10" x14ac:dyDescent="0.3">
      <c r="B165" s="105" t="s">
        <v>354</v>
      </c>
      <c r="D165" s="157"/>
      <c r="F165" s="172"/>
      <c r="G165" s="106"/>
      <c r="I165" s="172"/>
      <c r="J165" s="103"/>
    </row>
    <row r="166" spans="2:10" x14ac:dyDescent="0.3">
      <c r="B166" s="105" t="s">
        <v>355</v>
      </c>
      <c r="D166" s="157"/>
      <c r="F166" s="172"/>
      <c r="G166" s="106"/>
      <c r="I166" s="172"/>
      <c r="J166" s="103"/>
    </row>
    <row r="167" spans="2:10" x14ac:dyDescent="0.3">
      <c r="B167" s="105" t="s">
        <v>356</v>
      </c>
      <c r="D167" s="157"/>
      <c r="F167" s="172"/>
      <c r="G167" s="106"/>
      <c r="I167" s="172"/>
      <c r="J167" s="103"/>
    </row>
    <row r="168" spans="2:10" x14ac:dyDescent="0.3">
      <c r="B168" s="105" t="s">
        <v>357</v>
      </c>
      <c r="D168" s="157"/>
      <c r="F168" s="172"/>
      <c r="G168" s="106"/>
      <c r="I168" s="172"/>
      <c r="J168" s="103"/>
    </row>
    <row r="169" spans="2:10" x14ac:dyDescent="0.3">
      <c r="B169" s="105" t="s">
        <v>358</v>
      </c>
      <c r="D169" s="157"/>
      <c r="F169" s="172"/>
      <c r="G169" s="106"/>
      <c r="I169" s="172"/>
      <c r="J169" s="103"/>
    </row>
    <row r="170" spans="2:10" x14ac:dyDescent="0.3">
      <c r="B170" s="105" t="s">
        <v>359</v>
      </c>
      <c r="D170" s="157"/>
      <c r="F170" s="172"/>
      <c r="G170" s="106"/>
      <c r="I170" s="172"/>
      <c r="J170" s="103"/>
    </row>
    <row r="171" spans="2:10" x14ac:dyDescent="0.3">
      <c r="B171" s="105" t="s">
        <v>360</v>
      </c>
      <c r="D171" s="157"/>
      <c r="F171" s="172"/>
      <c r="G171" s="106"/>
      <c r="I171" s="172"/>
      <c r="J171" s="103"/>
    </row>
    <row r="172" spans="2:10" x14ac:dyDescent="0.3">
      <c r="B172" s="105" t="s">
        <v>361</v>
      </c>
      <c r="D172" s="157"/>
      <c r="F172" s="172"/>
      <c r="G172" s="106"/>
      <c r="I172" s="172"/>
      <c r="J172" s="103"/>
    </row>
    <row r="173" spans="2:10" x14ac:dyDescent="0.3">
      <c r="B173" s="105" t="s">
        <v>362</v>
      </c>
      <c r="D173" s="157"/>
      <c r="F173" s="172"/>
      <c r="G173" s="106"/>
      <c r="I173" s="172"/>
      <c r="J173" s="103"/>
    </row>
    <row r="174" spans="2:10" x14ac:dyDescent="0.3">
      <c r="B174" s="105" t="s">
        <v>363</v>
      </c>
      <c r="D174" s="157"/>
      <c r="F174" s="172"/>
      <c r="G174" s="106"/>
      <c r="I174" s="172"/>
      <c r="J174" s="103"/>
    </row>
    <row r="175" spans="2:10" x14ac:dyDescent="0.3">
      <c r="B175" s="105" t="s">
        <v>364</v>
      </c>
      <c r="D175" s="157"/>
      <c r="F175" s="172"/>
      <c r="G175" s="106"/>
      <c r="I175" s="172"/>
      <c r="J175" s="103"/>
    </row>
    <row r="176" spans="2:10" x14ac:dyDescent="0.3">
      <c r="B176" s="105" t="s">
        <v>365</v>
      </c>
      <c r="D176" s="157"/>
      <c r="F176" s="172"/>
      <c r="G176" s="106"/>
      <c r="I176" s="172"/>
      <c r="J176" s="103"/>
    </row>
    <row r="177" spans="2:10" x14ac:dyDescent="0.3">
      <c r="B177" s="105" t="s">
        <v>366</v>
      </c>
      <c r="D177" s="157"/>
      <c r="F177" s="172"/>
      <c r="G177" s="106"/>
      <c r="I177" s="172"/>
      <c r="J177" s="103"/>
    </row>
    <row r="178" spans="2:10" x14ac:dyDescent="0.3">
      <c r="B178" s="105" t="s">
        <v>367</v>
      </c>
      <c r="D178" s="157"/>
      <c r="F178" s="172"/>
      <c r="G178" s="106"/>
      <c r="I178" s="172"/>
      <c r="J178" s="103"/>
    </row>
    <row r="179" spans="2:10" x14ac:dyDescent="0.3">
      <c r="B179" s="105" t="s">
        <v>368</v>
      </c>
      <c r="D179" s="157"/>
      <c r="F179" s="172"/>
      <c r="G179" s="106"/>
      <c r="I179" s="172"/>
      <c r="J179" s="103"/>
    </row>
    <row r="180" spans="2:10" x14ac:dyDescent="0.3">
      <c r="B180" s="105" t="s">
        <v>369</v>
      </c>
      <c r="D180" s="157"/>
      <c r="F180" s="172"/>
      <c r="G180" s="106"/>
      <c r="I180" s="172"/>
      <c r="J180" s="103"/>
    </row>
    <row r="181" spans="2:10" x14ac:dyDescent="0.3">
      <c r="B181" s="105" t="s">
        <v>370</v>
      </c>
      <c r="D181" s="157"/>
      <c r="F181" s="172"/>
      <c r="G181" s="106"/>
      <c r="I181" s="172"/>
      <c r="J181" s="103"/>
    </row>
    <row r="182" spans="2:10" x14ac:dyDescent="0.3">
      <c r="B182" s="105" t="s">
        <v>371</v>
      </c>
      <c r="D182" s="157"/>
      <c r="F182" s="172"/>
      <c r="G182" s="106"/>
      <c r="I182" s="172"/>
      <c r="J182" s="103"/>
    </row>
    <row r="183" spans="2:10" x14ac:dyDescent="0.3">
      <c r="B183" s="105" t="s">
        <v>372</v>
      </c>
      <c r="D183" s="157"/>
      <c r="F183" s="172"/>
      <c r="G183" s="106"/>
      <c r="I183" s="172"/>
      <c r="J183" s="103"/>
    </row>
    <row r="184" spans="2:10" x14ac:dyDescent="0.3">
      <c r="B184" s="105" t="s">
        <v>373</v>
      </c>
      <c r="D184" s="157"/>
      <c r="F184" s="172"/>
      <c r="G184" s="106"/>
      <c r="I184" s="172"/>
      <c r="J184" s="103"/>
    </row>
    <row r="185" spans="2:10" x14ac:dyDescent="0.3">
      <c r="B185" s="105" t="s">
        <v>374</v>
      </c>
      <c r="D185" s="157"/>
      <c r="F185" s="172"/>
      <c r="G185" s="106"/>
      <c r="I185" s="172"/>
      <c r="J185" s="103"/>
    </row>
    <row r="186" spans="2:10" x14ac:dyDescent="0.3">
      <c r="B186" s="105" t="s">
        <v>375</v>
      </c>
      <c r="D186" s="157"/>
      <c r="F186" s="172"/>
      <c r="G186" s="106"/>
      <c r="I186" s="172"/>
      <c r="J186" s="103"/>
    </row>
    <row r="187" spans="2:10" x14ac:dyDescent="0.3">
      <c r="B187" s="105" t="s">
        <v>376</v>
      </c>
      <c r="D187" s="157"/>
      <c r="F187" s="172"/>
      <c r="G187" s="106"/>
      <c r="I187" s="172"/>
      <c r="J187" s="103"/>
    </row>
    <row r="188" spans="2:10" x14ac:dyDescent="0.3">
      <c r="B188" s="105" t="s">
        <v>377</v>
      </c>
      <c r="D188" s="157"/>
      <c r="F188" s="172"/>
      <c r="G188" s="106"/>
      <c r="I188" s="172"/>
      <c r="J188" s="103"/>
    </row>
    <row r="189" spans="2:10" x14ac:dyDescent="0.3">
      <c r="B189" s="105" t="s">
        <v>378</v>
      </c>
      <c r="D189" s="157"/>
      <c r="F189" s="172"/>
      <c r="G189" s="106"/>
      <c r="I189" s="172"/>
      <c r="J189" s="103"/>
    </row>
    <row r="190" spans="2:10" x14ac:dyDescent="0.3">
      <c r="B190" s="105" t="s">
        <v>379</v>
      </c>
      <c r="D190" s="157"/>
      <c r="F190" s="172"/>
      <c r="G190" s="106"/>
      <c r="I190" s="172"/>
      <c r="J190" s="103"/>
    </row>
    <row r="191" spans="2:10" x14ac:dyDescent="0.3">
      <c r="B191" s="105" t="s">
        <v>380</v>
      </c>
      <c r="D191" s="157"/>
      <c r="F191" s="172"/>
      <c r="G191" s="106"/>
      <c r="I191" s="172"/>
      <c r="J191" s="103"/>
    </row>
    <row r="192" spans="2:10" x14ac:dyDescent="0.3">
      <c r="B192" s="105" t="s">
        <v>381</v>
      </c>
      <c r="D192" s="157"/>
      <c r="F192" s="172"/>
      <c r="G192" s="106"/>
      <c r="I192" s="172"/>
      <c r="J192" s="103"/>
    </row>
    <row r="193" spans="2:10" x14ac:dyDescent="0.3">
      <c r="B193" s="105" t="s">
        <v>382</v>
      </c>
      <c r="D193" s="157"/>
      <c r="F193" s="172"/>
      <c r="G193" s="106"/>
      <c r="I193" s="172"/>
      <c r="J193" s="103"/>
    </row>
    <row r="194" spans="2:10" x14ac:dyDescent="0.3">
      <c r="B194" s="105" t="s">
        <v>383</v>
      </c>
      <c r="D194" s="157"/>
      <c r="F194" s="172"/>
      <c r="G194" s="106"/>
      <c r="I194" s="172"/>
      <c r="J194" s="103"/>
    </row>
    <row r="195" spans="2:10" x14ac:dyDescent="0.3">
      <c r="B195" s="105" t="s">
        <v>384</v>
      </c>
      <c r="D195" s="157"/>
      <c r="F195" s="172"/>
      <c r="G195" s="106"/>
      <c r="I195" s="172"/>
      <c r="J195" s="103"/>
    </row>
    <row r="196" spans="2:10" x14ac:dyDescent="0.3">
      <c r="B196" s="105" t="s">
        <v>385</v>
      </c>
      <c r="D196" s="157"/>
      <c r="F196" s="172"/>
      <c r="G196" s="106"/>
      <c r="I196" s="172"/>
      <c r="J196" s="103"/>
    </row>
    <row r="197" spans="2:10" x14ac:dyDescent="0.3">
      <c r="B197" s="105" t="s">
        <v>386</v>
      </c>
      <c r="D197" s="157"/>
      <c r="F197" s="172"/>
      <c r="G197" s="106"/>
      <c r="I197" s="172"/>
      <c r="J197" s="103"/>
    </row>
    <row r="198" spans="2:10" x14ac:dyDescent="0.3">
      <c r="B198" s="105" t="s">
        <v>387</v>
      </c>
      <c r="D198" s="157"/>
      <c r="F198" s="172"/>
      <c r="G198" s="106"/>
      <c r="I198" s="172"/>
      <c r="J198" s="103"/>
    </row>
    <row r="199" spans="2:10" x14ac:dyDescent="0.3">
      <c r="B199" s="105" t="s">
        <v>388</v>
      </c>
      <c r="D199" s="157"/>
      <c r="F199" s="172"/>
      <c r="G199" s="106"/>
      <c r="I199" s="172"/>
      <c r="J199" s="103"/>
    </row>
    <row r="200" spans="2:10" x14ac:dyDescent="0.3">
      <c r="B200" s="105" t="s">
        <v>389</v>
      </c>
      <c r="D200" s="157"/>
      <c r="F200" s="172"/>
      <c r="G200" s="106"/>
      <c r="I200" s="172"/>
      <c r="J200" s="103"/>
    </row>
    <row r="201" spans="2:10" x14ac:dyDescent="0.3">
      <c r="B201" s="105" t="s">
        <v>390</v>
      </c>
      <c r="D201" s="157"/>
      <c r="F201" s="172"/>
      <c r="G201" s="106"/>
      <c r="I201" s="172"/>
      <c r="J201" s="103"/>
    </row>
    <row r="202" spans="2:10" x14ac:dyDescent="0.3">
      <c r="B202" s="105" t="s">
        <v>391</v>
      </c>
      <c r="D202" s="157"/>
      <c r="F202" s="172"/>
      <c r="G202" s="106"/>
      <c r="I202" s="172"/>
      <c r="J202" s="103"/>
    </row>
    <row r="203" spans="2:10" x14ac:dyDescent="0.3">
      <c r="B203" s="105" t="s">
        <v>392</v>
      </c>
      <c r="D203" s="157"/>
      <c r="F203" s="172"/>
      <c r="G203" s="106"/>
      <c r="I203" s="172"/>
      <c r="J203" s="103"/>
    </row>
    <row r="204" spans="2:10" x14ac:dyDescent="0.3">
      <c r="B204" s="105" t="s">
        <v>393</v>
      </c>
      <c r="D204" s="157"/>
      <c r="F204" s="172"/>
      <c r="G204" s="106"/>
      <c r="I204" s="172"/>
      <c r="J204" s="103"/>
    </row>
    <row r="205" spans="2:10" x14ac:dyDescent="0.3">
      <c r="B205" s="105" t="s">
        <v>394</v>
      </c>
      <c r="D205" s="157"/>
      <c r="F205" s="172"/>
      <c r="G205" s="106"/>
      <c r="I205" s="172"/>
      <c r="J205" s="103"/>
    </row>
    <row r="206" spans="2:10" x14ac:dyDescent="0.3">
      <c r="B206" s="105" t="s">
        <v>395</v>
      </c>
      <c r="D206" s="157"/>
      <c r="F206" s="172"/>
      <c r="G206" s="106"/>
      <c r="I206" s="172"/>
      <c r="J206" s="103"/>
    </row>
    <row r="207" spans="2:10" x14ac:dyDescent="0.3">
      <c r="B207" s="105" t="s">
        <v>396</v>
      </c>
      <c r="D207" s="157"/>
      <c r="F207" s="172"/>
      <c r="G207" s="106"/>
      <c r="I207" s="172"/>
      <c r="J207" s="103"/>
    </row>
    <row r="208" spans="2:10" x14ac:dyDescent="0.3">
      <c r="B208" s="105" t="s">
        <v>397</v>
      </c>
      <c r="D208" s="157"/>
      <c r="F208" s="172"/>
      <c r="G208" s="106"/>
      <c r="I208" s="172"/>
      <c r="J208" s="103"/>
    </row>
    <row r="209" spans="2:10" x14ac:dyDescent="0.3">
      <c r="B209" s="105" t="s">
        <v>398</v>
      </c>
      <c r="D209" s="157"/>
      <c r="F209" s="172"/>
      <c r="G209" s="106"/>
      <c r="I209" s="172"/>
      <c r="J209" s="103"/>
    </row>
    <row r="210" spans="2:10" x14ac:dyDescent="0.3">
      <c r="B210" s="105" t="s">
        <v>399</v>
      </c>
      <c r="D210" s="157"/>
      <c r="F210" s="172"/>
      <c r="G210" s="106"/>
      <c r="I210" s="172"/>
      <c r="J210" s="103"/>
    </row>
    <row r="211" spans="2:10" x14ac:dyDescent="0.3">
      <c r="B211" s="105" t="s">
        <v>400</v>
      </c>
      <c r="D211" s="157"/>
      <c r="F211" s="172"/>
      <c r="G211" s="106"/>
      <c r="I211" s="172"/>
      <c r="J211" s="103"/>
    </row>
    <row r="212" spans="2:10" x14ac:dyDescent="0.3">
      <c r="B212" s="105" t="s">
        <v>401</v>
      </c>
      <c r="D212" s="157"/>
      <c r="F212" s="172"/>
      <c r="G212" s="106"/>
      <c r="I212" s="172"/>
      <c r="J212" s="103"/>
    </row>
    <row r="213" spans="2:10" x14ac:dyDescent="0.3">
      <c r="B213" s="105" t="s">
        <v>402</v>
      </c>
      <c r="D213" s="157"/>
      <c r="F213" s="172"/>
      <c r="G213" s="106"/>
      <c r="I213" s="172"/>
      <c r="J213" s="103"/>
    </row>
    <row r="214" spans="2:10" x14ac:dyDescent="0.3">
      <c r="B214" s="105" t="s">
        <v>403</v>
      </c>
      <c r="D214" s="157"/>
      <c r="F214" s="172"/>
      <c r="G214" s="106"/>
      <c r="I214" s="172"/>
      <c r="J214" s="103"/>
    </row>
    <row r="215" spans="2:10" x14ac:dyDescent="0.3">
      <c r="B215" s="105" t="s">
        <v>404</v>
      </c>
      <c r="D215" s="157"/>
      <c r="F215" s="172"/>
      <c r="G215" s="106"/>
      <c r="I215" s="172"/>
      <c r="J215" s="103"/>
    </row>
  </sheetData>
  <sheetProtection algorithmName="SHA-512" hashValue="9oaWn3Q19DGgnHGUlhpH1odgyi3UkItu6e0BaRuTMpu9bcLTzeJOullvPEiPUTLrKmcEmU1v1cWywVxAT9W6gQ==" saltValue="Tp5EJo0vyzFXvbCQzOw1Sw==" spinCount="100000" sheet="1" objects="1" scenarios="1" selectLockedCells="1" autoFilter="0"/>
  <autoFilter ref="B6:J215" xr:uid="{BC0FC620-CC45-4189-BFFE-F1D7361EE457}"/>
  <dataValidations count="1">
    <dataValidation type="list" allowBlank="1" showInputMessage="1" showErrorMessage="1" sqref="D7:D215" xr:uid="{6BC3144B-5FF6-4532-B60F-00BD12A4501A}">
      <formula1>"Yes,No"</formula1>
    </dataValidation>
  </dataValidations>
  <pageMargins left="0.7" right="0.7" top="0.75" bottom="0.75" header="0.3" footer="0.3"/>
  <pageSetup paperSize="5" scale="97" fitToHeight="0" orientation="landscape" r:id="rId1"/>
  <headerFooter>
    <oddHeader>&amp;C&amp;"Arial,Bold"EXHIBIT A-6-a-V2
FINANCIAL COMMITMENT TEMPLATE</oddHeader>
    <oddFooter>&amp;C&amp;"Arial,Bold"AHCA ITN 010-22/23, Attachment A, Exhibit A-6-a-V2,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CE9A764-54CF-4FCA-AF96-49AB4D977782}">
            <xm:f>'Instructions &amp; General Inputs'!$D$19&lt;&gt;"Yes"</xm:f>
            <x14:dxf>
              <fill>
                <patternFill patternType="lightTrellis"/>
              </fill>
            </x14:dxf>
          </x14:cfRule>
          <xm:sqref>B3:J215</xm:sqref>
        </x14:conditionalFormatting>
        <x14:conditionalFormatting xmlns:xm="http://schemas.microsoft.com/office/excel/2006/main">
          <x14:cfRule type="expression" priority="2" id="{A543BFAD-23B3-4571-BA3F-F9E995424D01}">
            <xm:f>'Instructions &amp; General Inputs'!$C$13="No"</xm:f>
            <x14:dxf>
              <fill>
                <patternFill patternType="lightTrellis"/>
              </fill>
            </x14:dxf>
          </x14:cfRule>
          <xm:sqref>F5:G215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57054-20C8-45C3-B4E7-FD6AC81AF85A}">
  <sheetPr codeName="Sheet19">
    <pageSetUpPr fitToPage="1"/>
  </sheetPr>
  <dimension ref="B3:J215"/>
  <sheetViews>
    <sheetView zoomScale="85" zoomScaleNormal="85" workbookViewId="0">
      <pane ySplit="6" topLeftCell="A7" activePane="bottomLeft" state="frozen"/>
      <selection activeCell="G42" sqref="G42"/>
      <selection pane="bottomLeft" activeCell="B16" sqref="B16"/>
    </sheetView>
  </sheetViews>
  <sheetFormatPr defaultColWidth="9.15234375" defaultRowHeight="12.45" x14ac:dyDescent="0.3"/>
  <cols>
    <col min="1" max="1" width="2.69140625" style="25" customWidth="1"/>
    <col min="2" max="2" width="68.3046875" style="25" bestFit="1" customWidth="1"/>
    <col min="3" max="3" width="2.69140625" style="25" customWidth="1"/>
    <col min="4" max="4" width="16.3828125" style="25" customWidth="1"/>
    <col min="5" max="5" width="2.69140625" style="25" customWidth="1"/>
    <col min="6" max="7" width="18.15234375" style="25" customWidth="1"/>
    <col min="8" max="8" width="2.69140625" style="25" customWidth="1"/>
    <col min="9" max="10" width="18.15234375" style="25" customWidth="1"/>
    <col min="11" max="16384" width="9.15234375" style="25"/>
  </cols>
  <sheetData>
    <row r="3" spans="2:10" x14ac:dyDescent="0.3">
      <c r="B3" s="1" t="s">
        <v>129</v>
      </c>
      <c r="C3" s="2"/>
      <c r="D3" s="2"/>
      <c r="E3" s="2"/>
      <c r="F3" s="2"/>
      <c r="G3" s="2"/>
      <c r="H3" s="2"/>
      <c r="I3" s="2"/>
      <c r="J3" s="155"/>
    </row>
    <row r="4" spans="2:10" x14ac:dyDescent="0.3">
      <c r="B4" s="3" t="s">
        <v>471</v>
      </c>
      <c r="C4" s="4"/>
      <c r="D4" s="4"/>
      <c r="E4" s="4"/>
      <c r="F4" s="4"/>
      <c r="G4" s="4"/>
      <c r="H4" s="4"/>
      <c r="I4" s="4"/>
      <c r="J4" s="156"/>
    </row>
    <row r="5" spans="2:10" x14ac:dyDescent="0.3">
      <c r="B5" s="170"/>
      <c r="C5" s="171"/>
      <c r="D5" s="171"/>
      <c r="E5" s="171"/>
      <c r="F5" s="174" t="s">
        <v>224</v>
      </c>
      <c r="G5" s="175"/>
      <c r="H5" s="171"/>
      <c r="I5" s="174" t="s">
        <v>221</v>
      </c>
      <c r="J5" s="173"/>
    </row>
    <row r="6" spans="2:10" x14ac:dyDescent="0.3">
      <c r="B6" s="124" t="s">
        <v>188</v>
      </c>
      <c r="C6" s="168"/>
      <c r="D6" s="169" t="s">
        <v>209</v>
      </c>
      <c r="E6" s="168"/>
      <c r="F6" s="133" t="s">
        <v>219</v>
      </c>
      <c r="G6" s="134" t="s">
        <v>220</v>
      </c>
      <c r="H6" s="168"/>
      <c r="I6" s="133" t="s">
        <v>219</v>
      </c>
      <c r="J6" s="134" t="s">
        <v>220</v>
      </c>
    </row>
    <row r="7" spans="2:10" x14ac:dyDescent="0.3">
      <c r="B7" s="204" t="s">
        <v>446</v>
      </c>
      <c r="D7" s="157"/>
      <c r="F7" s="172"/>
      <c r="G7" s="106"/>
      <c r="I7" s="172"/>
      <c r="J7" s="103"/>
    </row>
    <row r="8" spans="2:10" x14ac:dyDescent="0.3">
      <c r="B8" s="204" t="s">
        <v>447</v>
      </c>
      <c r="D8" s="157"/>
      <c r="F8" s="172"/>
      <c r="G8" s="106"/>
      <c r="I8" s="172"/>
      <c r="J8" s="103"/>
    </row>
    <row r="9" spans="2:10" x14ac:dyDescent="0.3">
      <c r="B9" s="204" t="s">
        <v>448</v>
      </c>
      <c r="D9" s="157"/>
      <c r="F9" s="172"/>
      <c r="G9" s="106"/>
      <c r="I9" s="172"/>
      <c r="J9" s="103"/>
    </row>
    <row r="10" spans="2:10" x14ac:dyDescent="0.3">
      <c r="B10" s="204" t="s">
        <v>449</v>
      </c>
      <c r="D10" s="157"/>
      <c r="F10" s="172"/>
      <c r="G10" s="106"/>
      <c r="I10" s="172"/>
      <c r="J10" s="103"/>
    </row>
    <row r="11" spans="2:10" x14ac:dyDescent="0.3">
      <c r="B11" s="204" t="s">
        <v>450</v>
      </c>
      <c r="D11" s="157"/>
      <c r="F11" s="172"/>
      <c r="G11" s="106"/>
      <c r="I11" s="172"/>
      <c r="J11" s="103"/>
    </row>
    <row r="12" spans="2:10" x14ac:dyDescent="0.3">
      <c r="B12" s="204" t="s">
        <v>451</v>
      </c>
      <c r="D12" s="157"/>
      <c r="F12" s="172"/>
      <c r="G12" s="106"/>
      <c r="I12" s="172"/>
      <c r="J12" s="103"/>
    </row>
    <row r="13" spans="2:10" x14ac:dyDescent="0.3">
      <c r="B13" s="204" t="s">
        <v>452</v>
      </c>
      <c r="D13" s="157"/>
      <c r="F13" s="172"/>
      <c r="G13" s="106"/>
      <c r="I13" s="172"/>
      <c r="J13" s="103"/>
    </row>
    <row r="14" spans="2:10" x14ac:dyDescent="0.3">
      <c r="B14" s="204" t="s">
        <v>453</v>
      </c>
      <c r="D14" s="157"/>
      <c r="F14" s="172"/>
      <c r="G14" s="106"/>
      <c r="I14" s="172"/>
      <c r="J14" s="103"/>
    </row>
    <row r="15" spans="2:10" x14ac:dyDescent="0.3">
      <c r="B15" s="204" t="s">
        <v>454</v>
      </c>
      <c r="D15" s="157"/>
      <c r="F15" s="172"/>
      <c r="G15" s="106"/>
      <c r="I15" s="172"/>
      <c r="J15" s="103"/>
    </row>
    <row r="16" spans="2:10" x14ac:dyDescent="0.3">
      <c r="B16" s="105" t="s">
        <v>189</v>
      </c>
      <c r="D16" s="157"/>
      <c r="F16" s="172"/>
      <c r="G16" s="106"/>
      <c r="I16" s="172"/>
      <c r="J16" s="103"/>
    </row>
    <row r="17" spans="2:10" x14ac:dyDescent="0.3">
      <c r="B17" s="105" t="s">
        <v>190</v>
      </c>
      <c r="D17" s="157"/>
      <c r="F17" s="172"/>
      <c r="G17" s="106"/>
      <c r="I17" s="172"/>
      <c r="J17" s="103"/>
    </row>
    <row r="18" spans="2:10" x14ac:dyDescent="0.3">
      <c r="B18" s="105" t="s">
        <v>191</v>
      </c>
      <c r="D18" s="157"/>
      <c r="F18" s="172"/>
      <c r="G18" s="106"/>
      <c r="I18" s="172"/>
      <c r="J18" s="103"/>
    </row>
    <row r="19" spans="2:10" x14ac:dyDescent="0.3">
      <c r="B19" s="105" t="s">
        <v>192</v>
      </c>
      <c r="D19" s="157"/>
      <c r="F19" s="172"/>
      <c r="G19" s="106"/>
      <c r="I19" s="172"/>
      <c r="J19" s="103"/>
    </row>
    <row r="20" spans="2:10" x14ac:dyDescent="0.3">
      <c r="B20" s="105" t="s">
        <v>193</v>
      </c>
      <c r="D20" s="157"/>
      <c r="F20" s="172"/>
      <c r="G20" s="106"/>
      <c r="I20" s="172"/>
      <c r="J20" s="103"/>
    </row>
    <row r="21" spans="2:10" x14ac:dyDescent="0.3">
      <c r="B21" s="105" t="s">
        <v>194</v>
      </c>
      <c r="D21" s="157"/>
      <c r="F21" s="172"/>
      <c r="G21" s="106"/>
      <c r="I21" s="172"/>
      <c r="J21" s="103"/>
    </row>
    <row r="22" spans="2:10" x14ac:dyDescent="0.3">
      <c r="B22" s="105" t="s">
        <v>195</v>
      </c>
      <c r="D22" s="157"/>
      <c r="F22" s="172"/>
      <c r="G22" s="106"/>
      <c r="I22" s="172"/>
      <c r="J22" s="103"/>
    </row>
    <row r="23" spans="2:10" x14ac:dyDescent="0.3">
      <c r="B23" s="105" t="s">
        <v>196</v>
      </c>
      <c r="D23" s="157"/>
      <c r="F23" s="172"/>
      <c r="G23" s="106"/>
      <c r="I23" s="172"/>
      <c r="J23" s="103"/>
    </row>
    <row r="24" spans="2:10" x14ac:dyDescent="0.3">
      <c r="B24" s="105" t="s">
        <v>197</v>
      </c>
      <c r="D24" s="157"/>
      <c r="F24" s="172"/>
      <c r="G24" s="106"/>
      <c r="I24" s="172"/>
      <c r="J24" s="103"/>
    </row>
    <row r="25" spans="2:10" x14ac:dyDescent="0.3">
      <c r="B25" s="105" t="s">
        <v>198</v>
      </c>
      <c r="D25" s="157"/>
      <c r="F25" s="172"/>
      <c r="G25" s="106"/>
      <c r="I25" s="172"/>
      <c r="J25" s="103"/>
    </row>
    <row r="26" spans="2:10" x14ac:dyDescent="0.3">
      <c r="B26" s="105" t="s">
        <v>199</v>
      </c>
      <c r="D26" s="157"/>
      <c r="F26" s="172"/>
      <c r="G26" s="106"/>
      <c r="I26" s="172"/>
      <c r="J26" s="103"/>
    </row>
    <row r="27" spans="2:10" x14ac:dyDescent="0.3">
      <c r="B27" s="105" t="s">
        <v>200</v>
      </c>
      <c r="D27" s="157"/>
      <c r="F27" s="172"/>
      <c r="G27" s="106"/>
      <c r="I27" s="172"/>
      <c r="J27" s="103"/>
    </row>
    <row r="28" spans="2:10" x14ac:dyDescent="0.3">
      <c r="B28" s="105" t="s">
        <v>201</v>
      </c>
      <c r="D28" s="157"/>
      <c r="F28" s="172"/>
      <c r="G28" s="106"/>
      <c r="I28" s="172"/>
      <c r="J28" s="103"/>
    </row>
    <row r="29" spans="2:10" x14ac:dyDescent="0.3">
      <c r="B29" s="105" t="s">
        <v>202</v>
      </c>
      <c r="D29" s="157"/>
      <c r="F29" s="172"/>
      <c r="G29" s="106"/>
      <c r="I29" s="172"/>
      <c r="J29" s="103"/>
    </row>
    <row r="30" spans="2:10" x14ac:dyDescent="0.3">
      <c r="B30" s="105" t="s">
        <v>203</v>
      </c>
      <c r="D30" s="157"/>
      <c r="F30" s="172"/>
      <c r="G30" s="106"/>
      <c r="I30" s="172"/>
      <c r="J30" s="103"/>
    </row>
    <row r="31" spans="2:10" x14ac:dyDescent="0.3">
      <c r="B31" s="105" t="s">
        <v>204</v>
      </c>
      <c r="D31" s="157"/>
      <c r="F31" s="172"/>
      <c r="G31" s="106"/>
      <c r="I31" s="172"/>
      <c r="J31" s="103"/>
    </row>
    <row r="32" spans="2:10" x14ac:dyDescent="0.3">
      <c r="B32" s="105" t="s">
        <v>205</v>
      </c>
      <c r="D32" s="157"/>
      <c r="F32" s="172"/>
      <c r="G32" s="106"/>
      <c r="I32" s="172"/>
      <c r="J32" s="103"/>
    </row>
    <row r="33" spans="2:10" x14ac:dyDescent="0.3">
      <c r="B33" s="105" t="s">
        <v>206</v>
      </c>
      <c r="D33" s="157"/>
      <c r="F33" s="172"/>
      <c r="G33" s="106"/>
      <c r="I33" s="172"/>
      <c r="J33" s="103"/>
    </row>
    <row r="34" spans="2:10" x14ac:dyDescent="0.3">
      <c r="B34" s="105" t="s">
        <v>207</v>
      </c>
      <c r="D34" s="157"/>
      <c r="F34" s="172"/>
      <c r="G34" s="106"/>
      <c r="I34" s="172"/>
      <c r="J34" s="103"/>
    </row>
    <row r="35" spans="2:10" x14ac:dyDescent="0.3">
      <c r="B35" s="105" t="s">
        <v>208</v>
      </c>
      <c r="D35" s="157"/>
      <c r="F35" s="172"/>
      <c r="G35" s="106"/>
      <c r="I35" s="172"/>
      <c r="J35" s="103"/>
    </row>
    <row r="36" spans="2:10" x14ac:dyDescent="0.3">
      <c r="B36" s="105" t="s">
        <v>225</v>
      </c>
      <c r="D36" s="157"/>
      <c r="F36" s="172"/>
      <c r="G36" s="106"/>
      <c r="I36" s="172"/>
      <c r="J36" s="103"/>
    </row>
    <row r="37" spans="2:10" x14ac:dyDescent="0.3">
      <c r="B37" s="105" t="s">
        <v>226</v>
      </c>
      <c r="D37" s="157"/>
      <c r="F37" s="172"/>
      <c r="G37" s="106"/>
      <c r="I37" s="172"/>
      <c r="J37" s="103"/>
    </row>
    <row r="38" spans="2:10" x14ac:dyDescent="0.3">
      <c r="B38" s="105" t="s">
        <v>227</v>
      </c>
      <c r="D38" s="157"/>
      <c r="F38" s="172"/>
      <c r="G38" s="106"/>
      <c r="I38" s="172"/>
      <c r="J38" s="103"/>
    </row>
    <row r="39" spans="2:10" x14ac:dyDescent="0.3">
      <c r="B39" s="105" t="s">
        <v>228</v>
      </c>
      <c r="D39" s="157"/>
      <c r="F39" s="172"/>
      <c r="G39" s="106"/>
      <c r="I39" s="172"/>
      <c r="J39" s="103"/>
    </row>
    <row r="40" spans="2:10" x14ac:dyDescent="0.3">
      <c r="B40" s="105" t="s">
        <v>229</v>
      </c>
      <c r="D40" s="157"/>
      <c r="F40" s="172"/>
      <c r="G40" s="106"/>
      <c r="I40" s="172"/>
      <c r="J40" s="103"/>
    </row>
    <row r="41" spans="2:10" x14ac:dyDescent="0.3">
      <c r="B41" s="105" t="s">
        <v>230</v>
      </c>
      <c r="D41" s="157"/>
      <c r="F41" s="172"/>
      <c r="G41" s="106"/>
      <c r="I41" s="172"/>
      <c r="J41" s="103"/>
    </row>
    <row r="42" spans="2:10" x14ac:dyDescent="0.3">
      <c r="B42" s="105" t="s">
        <v>231</v>
      </c>
      <c r="D42" s="157"/>
      <c r="F42" s="172"/>
      <c r="G42" s="106"/>
      <c r="I42" s="172"/>
      <c r="J42" s="103"/>
    </row>
    <row r="43" spans="2:10" x14ac:dyDescent="0.3">
      <c r="B43" s="105" t="s">
        <v>232</v>
      </c>
      <c r="D43" s="157"/>
      <c r="F43" s="172"/>
      <c r="G43" s="106"/>
      <c r="I43" s="172"/>
      <c r="J43" s="103"/>
    </row>
    <row r="44" spans="2:10" x14ac:dyDescent="0.3">
      <c r="B44" s="105" t="s">
        <v>233</v>
      </c>
      <c r="D44" s="157"/>
      <c r="F44" s="172"/>
      <c r="G44" s="106"/>
      <c r="I44" s="172"/>
      <c r="J44" s="103"/>
    </row>
    <row r="45" spans="2:10" x14ac:dyDescent="0.3">
      <c r="B45" s="105" t="s">
        <v>234</v>
      </c>
      <c r="D45" s="157"/>
      <c r="F45" s="172"/>
      <c r="G45" s="106"/>
      <c r="I45" s="172"/>
      <c r="J45" s="103"/>
    </row>
    <row r="46" spans="2:10" x14ac:dyDescent="0.3">
      <c r="B46" s="105" t="s">
        <v>235</v>
      </c>
      <c r="D46" s="157"/>
      <c r="F46" s="172"/>
      <c r="G46" s="106"/>
      <c r="I46" s="172"/>
      <c r="J46" s="103"/>
    </row>
    <row r="47" spans="2:10" x14ac:dyDescent="0.3">
      <c r="B47" s="105" t="s">
        <v>236</v>
      </c>
      <c r="D47" s="157"/>
      <c r="F47" s="172"/>
      <c r="G47" s="106"/>
      <c r="I47" s="172"/>
      <c r="J47" s="103"/>
    </row>
    <row r="48" spans="2:10" x14ac:dyDescent="0.3">
      <c r="B48" s="105" t="s">
        <v>237</v>
      </c>
      <c r="D48" s="157"/>
      <c r="F48" s="172"/>
      <c r="G48" s="106"/>
      <c r="I48" s="172"/>
      <c r="J48" s="103"/>
    </row>
    <row r="49" spans="2:10" x14ac:dyDescent="0.3">
      <c r="B49" s="105" t="s">
        <v>238</v>
      </c>
      <c r="D49" s="157"/>
      <c r="F49" s="172"/>
      <c r="G49" s="106"/>
      <c r="I49" s="172"/>
      <c r="J49" s="103"/>
    </row>
    <row r="50" spans="2:10" x14ac:dyDescent="0.3">
      <c r="B50" s="105" t="s">
        <v>239</v>
      </c>
      <c r="D50" s="157"/>
      <c r="F50" s="172"/>
      <c r="G50" s="106"/>
      <c r="I50" s="172"/>
      <c r="J50" s="103"/>
    </row>
    <row r="51" spans="2:10" x14ac:dyDescent="0.3">
      <c r="B51" s="105" t="s">
        <v>240</v>
      </c>
      <c r="D51" s="157"/>
      <c r="F51" s="172"/>
      <c r="G51" s="106"/>
      <c r="I51" s="172"/>
      <c r="J51" s="103"/>
    </row>
    <row r="52" spans="2:10" x14ac:dyDescent="0.3">
      <c r="B52" s="105" t="s">
        <v>241</v>
      </c>
      <c r="D52" s="157"/>
      <c r="F52" s="172"/>
      <c r="G52" s="106"/>
      <c r="I52" s="172"/>
      <c r="J52" s="103"/>
    </row>
    <row r="53" spans="2:10" x14ac:dyDescent="0.3">
      <c r="B53" s="105" t="s">
        <v>242</v>
      </c>
      <c r="D53" s="157"/>
      <c r="F53" s="172"/>
      <c r="G53" s="106"/>
      <c r="I53" s="172"/>
      <c r="J53" s="103"/>
    </row>
    <row r="54" spans="2:10" x14ac:dyDescent="0.3">
      <c r="B54" s="105" t="s">
        <v>243</v>
      </c>
      <c r="D54" s="157"/>
      <c r="F54" s="172"/>
      <c r="G54" s="106"/>
      <c r="I54" s="172"/>
      <c r="J54" s="103"/>
    </row>
    <row r="55" spans="2:10" x14ac:dyDescent="0.3">
      <c r="B55" s="105" t="s">
        <v>244</v>
      </c>
      <c r="D55" s="157"/>
      <c r="F55" s="172"/>
      <c r="G55" s="106"/>
      <c r="I55" s="172"/>
      <c r="J55" s="103"/>
    </row>
    <row r="56" spans="2:10" x14ac:dyDescent="0.3">
      <c r="B56" s="105" t="s">
        <v>245</v>
      </c>
      <c r="D56" s="157"/>
      <c r="F56" s="172"/>
      <c r="G56" s="106"/>
      <c r="I56" s="172"/>
      <c r="J56" s="103"/>
    </row>
    <row r="57" spans="2:10" x14ac:dyDescent="0.3">
      <c r="B57" s="105" t="s">
        <v>246</v>
      </c>
      <c r="D57" s="157"/>
      <c r="F57" s="172"/>
      <c r="G57" s="106"/>
      <c r="I57" s="172"/>
      <c r="J57" s="103"/>
    </row>
    <row r="58" spans="2:10" x14ac:dyDescent="0.3">
      <c r="B58" s="105" t="s">
        <v>247</v>
      </c>
      <c r="D58" s="157"/>
      <c r="F58" s="172"/>
      <c r="G58" s="106"/>
      <c r="I58" s="172"/>
      <c r="J58" s="103"/>
    </row>
    <row r="59" spans="2:10" x14ac:dyDescent="0.3">
      <c r="B59" s="105" t="s">
        <v>248</v>
      </c>
      <c r="D59" s="157"/>
      <c r="F59" s="172"/>
      <c r="G59" s="106"/>
      <c r="I59" s="172"/>
      <c r="J59" s="103"/>
    </row>
    <row r="60" spans="2:10" x14ac:dyDescent="0.3">
      <c r="B60" s="105" t="s">
        <v>249</v>
      </c>
      <c r="D60" s="157"/>
      <c r="F60" s="172"/>
      <c r="G60" s="106"/>
      <c r="I60" s="172"/>
      <c r="J60" s="103"/>
    </row>
    <row r="61" spans="2:10" x14ac:dyDescent="0.3">
      <c r="B61" s="105" t="s">
        <v>250</v>
      </c>
      <c r="D61" s="157"/>
      <c r="F61" s="172"/>
      <c r="G61" s="106"/>
      <c r="I61" s="172"/>
      <c r="J61" s="103"/>
    </row>
    <row r="62" spans="2:10" x14ac:dyDescent="0.3">
      <c r="B62" s="105" t="s">
        <v>251</v>
      </c>
      <c r="D62" s="157"/>
      <c r="F62" s="172"/>
      <c r="G62" s="106"/>
      <c r="I62" s="172"/>
      <c r="J62" s="103"/>
    </row>
    <row r="63" spans="2:10" x14ac:dyDescent="0.3">
      <c r="B63" s="105" t="s">
        <v>252</v>
      </c>
      <c r="D63" s="157"/>
      <c r="F63" s="172"/>
      <c r="G63" s="106"/>
      <c r="I63" s="172"/>
      <c r="J63" s="103"/>
    </row>
    <row r="64" spans="2:10" x14ac:dyDescent="0.3">
      <c r="B64" s="105" t="s">
        <v>253</v>
      </c>
      <c r="D64" s="157"/>
      <c r="F64" s="172"/>
      <c r="G64" s="106"/>
      <c r="I64" s="172"/>
      <c r="J64" s="103"/>
    </row>
    <row r="65" spans="2:10" x14ac:dyDescent="0.3">
      <c r="B65" s="105" t="s">
        <v>254</v>
      </c>
      <c r="D65" s="157"/>
      <c r="F65" s="172"/>
      <c r="G65" s="106"/>
      <c r="I65" s="172"/>
      <c r="J65" s="103"/>
    </row>
    <row r="66" spans="2:10" x14ac:dyDescent="0.3">
      <c r="B66" s="105" t="s">
        <v>255</v>
      </c>
      <c r="D66" s="157"/>
      <c r="F66" s="172"/>
      <c r="G66" s="106"/>
      <c r="I66" s="172"/>
      <c r="J66" s="103"/>
    </row>
    <row r="67" spans="2:10" x14ac:dyDescent="0.3">
      <c r="B67" s="105" t="s">
        <v>256</v>
      </c>
      <c r="D67" s="157"/>
      <c r="F67" s="172"/>
      <c r="G67" s="106"/>
      <c r="I67" s="172"/>
      <c r="J67" s="103"/>
    </row>
    <row r="68" spans="2:10" x14ac:dyDescent="0.3">
      <c r="B68" s="105" t="s">
        <v>257</v>
      </c>
      <c r="D68" s="157"/>
      <c r="F68" s="172"/>
      <c r="G68" s="106"/>
      <c r="I68" s="172"/>
      <c r="J68" s="103"/>
    </row>
    <row r="69" spans="2:10" x14ac:dyDescent="0.3">
      <c r="B69" s="105" t="s">
        <v>258</v>
      </c>
      <c r="D69" s="157"/>
      <c r="F69" s="172"/>
      <c r="G69" s="106"/>
      <c r="I69" s="172"/>
      <c r="J69" s="103"/>
    </row>
    <row r="70" spans="2:10" x14ac:dyDescent="0.3">
      <c r="B70" s="105" t="s">
        <v>259</v>
      </c>
      <c r="D70" s="157"/>
      <c r="F70" s="172"/>
      <c r="G70" s="106"/>
      <c r="I70" s="172"/>
      <c r="J70" s="103"/>
    </row>
    <row r="71" spans="2:10" x14ac:dyDescent="0.3">
      <c r="B71" s="105" t="s">
        <v>260</v>
      </c>
      <c r="D71" s="157"/>
      <c r="F71" s="172"/>
      <c r="G71" s="106"/>
      <c r="I71" s="172"/>
      <c r="J71" s="103"/>
    </row>
    <row r="72" spans="2:10" x14ac:dyDescent="0.3">
      <c r="B72" s="105" t="s">
        <v>261</v>
      </c>
      <c r="D72" s="157"/>
      <c r="F72" s="172"/>
      <c r="G72" s="106"/>
      <c r="I72" s="172"/>
      <c r="J72" s="103"/>
    </row>
    <row r="73" spans="2:10" x14ac:dyDescent="0.3">
      <c r="B73" s="105" t="s">
        <v>262</v>
      </c>
      <c r="D73" s="157"/>
      <c r="F73" s="172"/>
      <c r="G73" s="106"/>
      <c r="I73" s="172"/>
      <c r="J73" s="103"/>
    </row>
    <row r="74" spans="2:10" x14ac:dyDescent="0.3">
      <c r="B74" s="105" t="s">
        <v>263</v>
      </c>
      <c r="D74" s="157"/>
      <c r="F74" s="172"/>
      <c r="G74" s="106"/>
      <c r="I74" s="172"/>
      <c r="J74" s="103"/>
    </row>
    <row r="75" spans="2:10" x14ac:dyDescent="0.3">
      <c r="B75" s="105" t="s">
        <v>264</v>
      </c>
      <c r="D75" s="157"/>
      <c r="F75" s="172"/>
      <c r="G75" s="106"/>
      <c r="I75" s="172"/>
      <c r="J75" s="103"/>
    </row>
    <row r="76" spans="2:10" x14ac:dyDescent="0.3">
      <c r="B76" s="105" t="s">
        <v>265</v>
      </c>
      <c r="D76" s="157"/>
      <c r="F76" s="172"/>
      <c r="G76" s="106"/>
      <c r="I76" s="172"/>
      <c r="J76" s="103"/>
    </row>
    <row r="77" spans="2:10" x14ac:dyDescent="0.3">
      <c r="B77" s="105" t="s">
        <v>266</v>
      </c>
      <c r="D77" s="157"/>
      <c r="F77" s="172"/>
      <c r="G77" s="106"/>
      <c r="I77" s="172"/>
      <c r="J77" s="103"/>
    </row>
    <row r="78" spans="2:10" x14ac:dyDescent="0.3">
      <c r="B78" s="105" t="s">
        <v>267</v>
      </c>
      <c r="D78" s="157"/>
      <c r="F78" s="172"/>
      <c r="G78" s="106"/>
      <c r="I78" s="172"/>
      <c r="J78" s="103"/>
    </row>
    <row r="79" spans="2:10" x14ac:dyDescent="0.3">
      <c r="B79" s="105" t="s">
        <v>268</v>
      </c>
      <c r="D79" s="157"/>
      <c r="F79" s="172"/>
      <c r="G79" s="106"/>
      <c r="I79" s="172"/>
      <c r="J79" s="103"/>
    </row>
    <row r="80" spans="2:10" x14ac:dyDescent="0.3">
      <c r="B80" s="105" t="s">
        <v>269</v>
      </c>
      <c r="D80" s="157"/>
      <c r="F80" s="172"/>
      <c r="G80" s="106"/>
      <c r="I80" s="172"/>
      <c r="J80" s="103"/>
    </row>
    <row r="81" spans="2:10" x14ac:dyDescent="0.3">
      <c r="B81" s="105" t="s">
        <v>270</v>
      </c>
      <c r="D81" s="157"/>
      <c r="F81" s="172"/>
      <c r="G81" s="106"/>
      <c r="I81" s="172"/>
      <c r="J81" s="103"/>
    </row>
    <row r="82" spans="2:10" x14ac:dyDescent="0.3">
      <c r="B82" s="105" t="s">
        <v>271</v>
      </c>
      <c r="D82" s="157"/>
      <c r="F82" s="172"/>
      <c r="G82" s="106"/>
      <c r="I82" s="172"/>
      <c r="J82" s="103"/>
    </row>
    <row r="83" spans="2:10" x14ac:dyDescent="0.3">
      <c r="B83" s="105" t="s">
        <v>272</v>
      </c>
      <c r="D83" s="157"/>
      <c r="F83" s="172"/>
      <c r="G83" s="106"/>
      <c r="I83" s="172"/>
      <c r="J83" s="103"/>
    </row>
    <row r="84" spans="2:10" x14ac:dyDescent="0.3">
      <c r="B84" s="105" t="s">
        <v>273</v>
      </c>
      <c r="D84" s="157"/>
      <c r="F84" s="172"/>
      <c r="G84" s="106"/>
      <c r="I84" s="172"/>
      <c r="J84" s="103"/>
    </row>
    <row r="85" spans="2:10" x14ac:dyDescent="0.3">
      <c r="B85" s="105" t="s">
        <v>274</v>
      </c>
      <c r="D85" s="157"/>
      <c r="F85" s="172"/>
      <c r="G85" s="106"/>
      <c r="I85" s="172"/>
      <c r="J85" s="103"/>
    </row>
    <row r="86" spans="2:10" x14ac:dyDescent="0.3">
      <c r="B86" s="105" t="s">
        <v>275</v>
      </c>
      <c r="D86" s="157"/>
      <c r="F86" s="172"/>
      <c r="G86" s="106"/>
      <c r="I86" s="172"/>
      <c r="J86" s="103"/>
    </row>
    <row r="87" spans="2:10" x14ac:dyDescent="0.3">
      <c r="B87" s="105" t="s">
        <v>276</v>
      </c>
      <c r="D87" s="157"/>
      <c r="F87" s="172"/>
      <c r="G87" s="106"/>
      <c r="I87" s="172"/>
      <c r="J87" s="103"/>
    </row>
    <row r="88" spans="2:10" x14ac:dyDescent="0.3">
      <c r="B88" s="105" t="s">
        <v>277</v>
      </c>
      <c r="D88" s="157"/>
      <c r="F88" s="172"/>
      <c r="G88" s="106"/>
      <c r="I88" s="172"/>
      <c r="J88" s="103"/>
    </row>
    <row r="89" spans="2:10" x14ac:dyDescent="0.3">
      <c r="B89" s="105" t="s">
        <v>278</v>
      </c>
      <c r="D89" s="157"/>
      <c r="F89" s="172"/>
      <c r="G89" s="106"/>
      <c r="I89" s="172"/>
      <c r="J89" s="103"/>
    </row>
    <row r="90" spans="2:10" x14ac:dyDescent="0.3">
      <c r="B90" s="105" t="s">
        <v>279</v>
      </c>
      <c r="D90" s="157"/>
      <c r="F90" s="172"/>
      <c r="G90" s="106"/>
      <c r="I90" s="172"/>
      <c r="J90" s="103"/>
    </row>
    <row r="91" spans="2:10" x14ac:dyDescent="0.3">
      <c r="B91" s="105" t="s">
        <v>280</v>
      </c>
      <c r="D91" s="157"/>
      <c r="F91" s="172"/>
      <c r="G91" s="106"/>
      <c r="I91" s="172"/>
      <c r="J91" s="103"/>
    </row>
    <row r="92" spans="2:10" x14ac:dyDescent="0.3">
      <c r="B92" s="105" t="s">
        <v>281</v>
      </c>
      <c r="D92" s="157"/>
      <c r="F92" s="172"/>
      <c r="G92" s="106"/>
      <c r="I92" s="172"/>
      <c r="J92" s="103"/>
    </row>
    <row r="93" spans="2:10" x14ac:dyDescent="0.3">
      <c r="B93" s="105" t="s">
        <v>282</v>
      </c>
      <c r="D93" s="157"/>
      <c r="F93" s="172"/>
      <c r="G93" s="106"/>
      <c r="I93" s="172"/>
      <c r="J93" s="103"/>
    </row>
    <row r="94" spans="2:10" x14ac:dyDescent="0.3">
      <c r="B94" s="105" t="s">
        <v>283</v>
      </c>
      <c r="D94" s="157"/>
      <c r="F94" s="172"/>
      <c r="G94" s="106"/>
      <c r="I94" s="172"/>
      <c r="J94" s="103"/>
    </row>
    <row r="95" spans="2:10" x14ac:dyDescent="0.3">
      <c r="B95" s="105" t="s">
        <v>284</v>
      </c>
      <c r="D95" s="157"/>
      <c r="F95" s="172"/>
      <c r="G95" s="106"/>
      <c r="I95" s="172"/>
      <c r="J95" s="103"/>
    </row>
    <row r="96" spans="2:10" x14ac:dyDescent="0.3">
      <c r="B96" s="105" t="s">
        <v>285</v>
      </c>
      <c r="D96" s="157"/>
      <c r="F96" s="172"/>
      <c r="G96" s="106"/>
      <c r="I96" s="172"/>
      <c r="J96" s="103"/>
    </row>
    <row r="97" spans="2:10" x14ac:dyDescent="0.3">
      <c r="B97" s="105" t="s">
        <v>286</v>
      </c>
      <c r="D97" s="157"/>
      <c r="F97" s="172"/>
      <c r="G97" s="106"/>
      <c r="I97" s="172"/>
      <c r="J97" s="103"/>
    </row>
    <row r="98" spans="2:10" x14ac:dyDescent="0.3">
      <c r="B98" s="105" t="s">
        <v>287</v>
      </c>
      <c r="D98" s="157"/>
      <c r="F98" s="172"/>
      <c r="G98" s="106"/>
      <c r="I98" s="172"/>
      <c r="J98" s="103"/>
    </row>
    <row r="99" spans="2:10" x14ac:dyDescent="0.3">
      <c r="B99" s="105" t="s">
        <v>288</v>
      </c>
      <c r="D99" s="157"/>
      <c r="F99" s="172"/>
      <c r="G99" s="106"/>
      <c r="I99" s="172"/>
      <c r="J99" s="103"/>
    </row>
    <row r="100" spans="2:10" x14ac:dyDescent="0.3">
      <c r="B100" s="105" t="s">
        <v>289</v>
      </c>
      <c r="D100" s="157"/>
      <c r="F100" s="172"/>
      <c r="G100" s="106"/>
      <c r="I100" s="172"/>
      <c r="J100" s="103"/>
    </row>
    <row r="101" spans="2:10" x14ac:dyDescent="0.3">
      <c r="B101" s="105" t="s">
        <v>290</v>
      </c>
      <c r="D101" s="157"/>
      <c r="F101" s="172"/>
      <c r="G101" s="106"/>
      <c r="I101" s="172"/>
      <c r="J101" s="103"/>
    </row>
    <row r="102" spans="2:10" x14ac:dyDescent="0.3">
      <c r="B102" s="105" t="s">
        <v>291</v>
      </c>
      <c r="D102" s="157"/>
      <c r="F102" s="172"/>
      <c r="G102" s="106"/>
      <c r="I102" s="172"/>
      <c r="J102" s="103"/>
    </row>
    <row r="103" spans="2:10" x14ac:dyDescent="0.3">
      <c r="B103" s="105" t="s">
        <v>292</v>
      </c>
      <c r="D103" s="157"/>
      <c r="F103" s="172"/>
      <c r="G103" s="106"/>
      <c r="I103" s="172"/>
      <c r="J103" s="103"/>
    </row>
    <row r="104" spans="2:10" x14ac:dyDescent="0.3">
      <c r="B104" s="105" t="s">
        <v>293</v>
      </c>
      <c r="D104" s="157"/>
      <c r="F104" s="172"/>
      <c r="G104" s="106"/>
      <c r="I104" s="172"/>
      <c r="J104" s="103"/>
    </row>
    <row r="105" spans="2:10" x14ac:dyDescent="0.3">
      <c r="B105" s="105" t="s">
        <v>294</v>
      </c>
      <c r="D105" s="157"/>
      <c r="F105" s="172"/>
      <c r="G105" s="106"/>
      <c r="I105" s="172"/>
      <c r="J105" s="103"/>
    </row>
    <row r="106" spans="2:10" x14ac:dyDescent="0.3">
      <c r="B106" s="105" t="s">
        <v>295</v>
      </c>
      <c r="D106" s="157"/>
      <c r="F106" s="172"/>
      <c r="G106" s="106"/>
      <c r="I106" s="172"/>
      <c r="J106" s="103"/>
    </row>
    <row r="107" spans="2:10" x14ac:dyDescent="0.3">
      <c r="B107" s="105" t="s">
        <v>296</v>
      </c>
      <c r="D107" s="157"/>
      <c r="F107" s="172"/>
      <c r="G107" s="106"/>
      <c r="I107" s="172"/>
      <c r="J107" s="103"/>
    </row>
    <row r="108" spans="2:10" x14ac:dyDescent="0.3">
      <c r="B108" s="105" t="s">
        <v>297</v>
      </c>
      <c r="D108" s="157"/>
      <c r="F108" s="172"/>
      <c r="G108" s="106"/>
      <c r="I108" s="172"/>
      <c r="J108" s="103"/>
    </row>
    <row r="109" spans="2:10" x14ac:dyDescent="0.3">
      <c r="B109" s="105" t="s">
        <v>298</v>
      </c>
      <c r="D109" s="157"/>
      <c r="F109" s="172"/>
      <c r="G109" s="106"/>
      <c r="I109" s="172"/>
      <c r="J109" s="103"/>
    </row>
    <row r="110" spans="2:10" x14ac:dyDescent="0.3">
      <c r="B110" s="105" t="s">
        <v>299</v>
      </c>
      <c r="D110" s="157"/>
      <c r="F110" s="172"/>
      <c r="G110" s="106"/>
      <c r="I110" s="172"/>
      <c r="J110" s="103"/>
    </row>
    <row r="111" spans="2:10" x14ac:dyDescent="0.3">
      <c r="B111" s="105" t="s">
        <v>300</v>
      </c>
      <c r="D111" s="157"/>
      <c r="F111" s="172"/>
      <c r="G111" s="106"/>
      <c r="I111" s="172"/>
      <c r="J111" s="103"/>
    </row>
    <row r="112" spans="2:10" x14ac:dyDescent="0.3">
      <c r="B112" s="105" t="s">
        <v>301</v>
      </c>
      <c r="D112" s="157"/>
      <c r="F112" s="172"/>
      <c r="G112" s="106"/>
      <c r="I112" s="172"/>
      <c r="J112" s="103"/>
    </row>
    <row r="113" spans="2:10" x14ac:dyDescent="0.3">
      <c r="B113" s="105" t="s">
        <v>302</v>
      </c>
      <c r="D113" s="157"/>
      <c r="F113" s="172"/>
      <c r="G113" s="106"/>
      <c r="I113" s="172"/>
      <c r="J113" s="103"/>
    </row>
    <row r="114" spans="2:10" x14ac:dyDescent="0.3">
      <c r="B114" s="105" t="s">
        <v>303</v>
      </c>
      <c r="D114" s="157"/>
      <c r="F114" s="172"/>
      <c r="G114" s="106"/>
      <c r="I114" s="172"/>
      <c r="J114" s="103"/>
    </row>
    <row r="115" spans="2:10" x14ac:dyDescent="0.3">
      <c r="B115" s="105" t="s">
        <v>304</v>
      </c>
      <c r="D115" s="157"/>
      <c r="F115" s="172"/>
      <c r="G115" s="106"/>
      <c r="I115" s="172"/>
      <c r="J115" s="103"/>
    </row>
    <row r="116" spans="2:10" x14ac:dyDescent="0.3">
      <c r="B116" s="105" t="s">
        <v>305</v>
      </c>
      <c r="D116" s="157"/>
      <c r="F116" s="172"/>
      <c r="G116" s="106"/>
      <c r="I116" s="172"/>
      <c r="J116" s="103"/>
    </row>
    <row r="117" spans="2:10" x14ac:dyDescent="0.3">
      <c r="B117" s="105" t="s">
        <v>306</v>
      </c>
      <c r="D117" s="157"/>
      <c r="F117" s="172"/>
      <c r="G117" s="106"/>
      <c r="I117" s="172"/>
      <c r="J117" s="103"/>
    </row>
    <row r="118" spans="2:10" x14ac:dyDescent="0.3">
      <c r="B118" s="105" t="s">
        <v>307</v>
      </c>
      <c r="D118" s="157"/>
      <c r="F118" s="172"/>
      <c r="G118" s="106"/>
      <c r="I118" s="172"/>
      <c r="J118" s="103"/>
    </row>
    <row r="119" spans="2:10" x14ac:dyDescent="0.3">
      <c r="B119" s="105" t="s">
        <v>308</v>
      </c>
      <c r="D119" s="157"/>
      <c r="F119" s="172"/>
      <c r="G119" s="106"/>
      <c r="I119" s="172"/>
      <c r="J119" s="103"/>
    </row>
    <row r="120" spans="2:10" x14ac:dyDescent="0.3">
      <c r="B120" s="105" t="s">
        <v>309</v>
      </c>
      <c r="D120" s="157"/>
      <c r="F120" s="172"/>
      <c r="G120" s="106"/>
      <c r="I120" s="172"/>
      <c r="J120" s="103"/>
    </row>
    <row r="121" spans="2:10" x14ac:dyDescent="0.3">
      <c r="B121" s="105" t="s">
        <v>310</v>
      </c>
      <c r="D121" s="157"/>
      <c r="F121" s="172"/>
      <c r="G121" s="106"/>
      <c r="I121" s="172"/>
      <c r="J121" s="103"/>
    </row>
    <row r="122" spans="2:10" x14ac:dyDescent="0.3">
      <c r="B122" s="105" t="s">
        <v>311</v>
      </c>
      <c r="D122" s="157"/>
      <c r="F122" s="172"/>
      <c r="G122" s="106"/>
      <c r="I122" s="172"/>
      <c r="J122" s="103"/>
    </row>
    <row r="123" spans="2:10" x14ac:dyDescent="0.3">
      <c r="B123" s="105" t="s">
        <v>312</v>
      </c>
      <c r="D123" s="157"/>
      <c r="F123" s="172"/>
      <c r="G123" s="106"/>
      <c r="I123" s="172"/>
      <c r="J123" s="103"/>
    </row>
    <row r="124" spans="2:10" x14ac:dyDescent="0.3">
      <c r="B124" s="105" t="s">
        <v>313</v>
      </c>
      <c r="D124" s="157"/>
      <c r="F124" s="172"/>
      <c r="G124" s="106"/>
      <c r="I124" s="172"/>
      <c r="J124" s="103"/>
    </row>
    <row r="125" spans="2:10" x14ac:dyDescent="0.3">
      <c r="B125" s="105" t="s">
        <v>314</v>
      </c>
      <c r="D125" s="157"/>
      <c r="F125" s="172"/>
      <c r="G125" s="106"/>
      <c r="I125" s="172"/>
      <c r="J125" s="103"/>
    </row>
    <row r="126" spans="2:10" x14ac:dyDescent="0.3">
      <c r="B126" s="105" t="s">
        <v>315</v>
      </c>
      <c r="D126" s="157"/>
      <c r="F126" s="172"/>
      <c r="G126" s="106"/>
      <c r="I126" s="172"/>
      <c r="J126" s="103"/>
    </row>
    <row r="127" spans="2:10" x14ac:dyDescent="0.3">
      <c r="B127" s="105" t="s">
        <v>316</v>
      </c>
      <c r="D127" s="157"/>
      <c r="F127" s="172"/>
      <c r="G127" s="106"/>
      <c r="I127" s="172"/>
      <c r="J127" s="103"/>
    </row>
    <row r="128" spans="2:10" x14ac:dyDescent="0.3">
      <c r="B128" s="105" t="s">
        <v>317</v>
      </c>
      <c r="D128" s="157"/>
      <c r="F128" s="172"/>
      <c r="G128" s="106"/>
      <c r="I128" s="172"/>
      <c r="J128" s="103"/>
    </row>
    <row r="129" spans="2:10" x14ac:dyDescent="0.3">
      <c r="B129" s="105" t="s">
        <v>318</v>
      </c>
      <c r="D129" s="157"/>
      <c r="F129" s="172"/>
      <c r="G129" s="106"/>
      <c r="I129" s="172"/>
      <c r="J129" s="103"/>
    </row>
    <row r="130" spans="2:10" x14ac:dyDescent="0.3">
      <c r="B130" s="105" t="s">
        <v>319</v>
      </c>
      <c r="D130" s="157"/>
      <c r="F130" s="172"/>
      <c r="G130" s="106"/>
      <c r="I130" s="172"/>
      <c r="J130" s="103"/>
    </row>
    <row r="131" spans="2:10" x14ac:dyDescent="0.3">
      <c r="B131" s="105" t="s">
        <v>320</v>
      </c>
      <c r="D131" s="157"/>
      <c r="F131" s="172"/>
      <c r="G131" s="106"/>
      <c r="I131" s="172"/>
      <c r="J131" s="103"/>
    </row>
    <row r="132" spans="2:10" x14ac:dyDescent="0.3">
      <c r="B132" s="105" t="s">
        <v>321</v>
      </c>
      <c r="D132" s="157"/>
      <c r="F132" s="172"/>
      <c r="G132" s="106"/>
      <c r="I132" s="172"/>
      <c r="J132" s="103"/>
    </row>
    <row r="133" spans="2:10" x14ac:dyDescent="0.3">
      <c r="B133" s="105" t="s">
        <v>322</v>
      </c>
      <c r="D133" s="157"/>
      <c r="F133" s="172"/>
      <c r="G133" s="106"/>
      <c r="I133" s="172"/>
      <c r="J133" s="103"/>
    </row>
    <row r="134" spans="2:10" x14ac:dyDescent="0.3">
      <c r="B134" s="105" t="s">
        <v>323</v>
      </c>
      <c r="D134" s="157"/>
      <c r="F134" s="172"/>
      <c r="G134" s="106"/>
      <c r="I134" s="172"/>
      <c r="J134" s="103"/>
    </row>
    <row r="135" spans="2:10" x14ac:dyDescent="0.3">
      <c r="B135" s="105" t="s">
        <v>324</v>
      </c>
      <c r="D135" s="157"/>
      <c r="F135" s="172"/>
      <c r="G135" s="106"/>
      <c r="I135" s="172"/>
      <c r="J135" s="103"/>
    </row>
    <row r="136" spans="2:10" x14ac:dyDescent="0.3">
      <c r="B136" s="105" t="s">
        <v>325</v>
      </c>
      <c r="D136" s="157"/>
      <c r="F136" s="172"/>
      <c r="G136" s="106"/>
      <c r="I136" s="172"/>
      <c r="J136" s="103"/>
    </row>
    <row r="137" spans="2:10" x14ac:dyDescent="0.3">
      <c r="B137" s="105" t="s">
        <v>326</v>
      </c>
      <c r="D137" s="157"/>
      <c r="F137" s="172"/>
      <c r="G137" s="106"/>
      <c r="I137" s="172"/>
      <c r="J137" s="103"/>
    </row>
    <row r="138" spans="2:10" x14ac:dyDescent="0.3">
      <c r="B138" s="105" t="s">
        <v>327</v>
      </c>
      <c r="D138" s="157"/>
      <c r="F138" s="172"/>
      <c r="G138" s="106"/>
      <c r="I138" s="172"/>
      <c r="J138" s="103"/>
    </row>
    <row r="139" spans="2:10" x14ac:dyDescent="0.3">
      <c r="B139" s="105" t="s">
        <v>328</v>
      </c>
      <c r="D139" s="157"/>
      <c r="F139" s="172"/>
      <c r="G139" s="106"/>
      <c r="I139" s="172"/>
      <c r="J139" s="103"/>
    </row>
    <row r="140" spans="2:10" x14ac:dyDescent="0.3">
      <c r="B140" s="105" t="s">
        <v>329</v>
      </c>
      <c r="D140" s="157"/>
      <c r="F140" s="172"/>
      <c r="G140" s="106"/>
      <c r="I140" s="172"/>
      <c r="J140" s="103"/>
    </row>
    <row r="141" spans="2:10" x14ac:dyDescent="0.3">
      <c r="B141" s="105" t="s">
        <v>330</v>
      </c>
      <c r="D141" s="157"/>
      <c r="F141" s="172"/>
      <c r="G141" s="106"/>
      <c r="I141" s="172"/>
      <c r="J141" s="103"/>
    </row>
    <row r="142" spans="2:10" x14ac:dyDescent="0.3">
      <c r="B142" s="105" t="s">
        <v>331</v>
      </c>
      <c r="D142" s="157"/>
      <c r="F142" s="172"/>
      <c r="G142" s="106"/>
      <c r="I142" s="172"/>
      <c r="J142" s="103"/>
    </row>
    <row r="143" spans="2:10" x14ac:dyDescent="0.3">
      <c r="B143" s="105" t="s">
        <v>332</v>
      </c>
      <c r="D143" s="157"/>
      <c r="F143" s="172"/>
      <c r="G143" s="106"/>
      <c r="I143" s="172"/>
      <c r="J143" s="103"/>
    </row>
    <row r="144" spans="2:10" x14ac:dyDescent="0.3">
      <c r="B144" s="105" t="s">
        <v>333</v>
      </c>
      <c r="D144" s="157"/>
      <c r="F144" s="172"/>
      <c r="G144" s="106"/>
      <c r="I144" s="172"/>
      <c r="J144" s="103"/>
    </row>
    <row r="145" spans="2:10" x14ac:dyDescent="0.3">
      <c r="B145" s="105" t="s">
        <v>334</v>
      </c>
      <c r="D145" s="157"/>
      <c r="F145" s="172"/>
      <c r="G145" s="106"/>
      <c r="I145" s="172"/>
      <c r="J145" s="103"/>
    </row>
    <row r="146" spans="2:10" x14ac:dyDescent="0.3">
      <c r="B146" s="105" t="s">
        <v>335</v>
      </c>
      <c r="D146" s="157"/>
      <c r="F146" s="172"/>
      <c r="G146" s="106"/>
      <c r="I146" s="172"/>
      <c r="J146" s="103"/>
    </row>
    <row r="147" spans="2:10" x14ac:dyDescent="0.3">
      <c r="B147" s="105" t="s">
        <v>336</v>
      </c>
      <c r="D147" s="157"/>
      <c r="F147" s="172"/>
      <c r="G147" s="106"/>
      <c r="I147" s="172"/>
      <c r="J147" s="103"/>
    </row>
    <row r="148" spans="2:10" x14ac:dyDescent="0.3">
      <c r="B148" s="105" t="s">
        <v>337</v>
      </c>
      <c r="D148" s="157"/>
      <c r="F148" s="172"/>
      <c r="G148" s="106"/>
      <c r="I148" s="172"/>
      <c r="J148" s="103"/>
    </row>
    <row r="149" spans="2:10" x14ac:dyDescent="0.3">
      <c r="B149" s="105" t="s">
        <v>338</v>
      </c>
      <c r="D149" s="157"/>
      <c r="F149" s="172"/>
      <c r="G149" s="106"/>
      <c r="I149" s="172"/>
      <c r="J149" s="103"/>
    </row>
    <row r="150" spans="2:10" x14ac:dyDescent="0.3">
      <c r="B150" s="105" t="s">
        <v>339</v>
      </c>
      <c r="D150" s="157"/>
      <c r="F150" s="172"/>
      <c r="G150" s="106"/>
      <c r="I150" s="172"/>
      <c r="J150" s="103"/>
    </row>
    <row r="151" spans="2:10" x14ac:dyDescent="0.3">
      <c r="B151" s="105" t="s">
        <v>340</v>
      </c>
      <c r="D151" s="157"/>
      <c r="F151" s="172"/>
      <c r="G151" s="106"/>
      <c r="I151" s="172"/>
      <c r="J151" s="103"/>
    </row>
    <row r="152" spans="2:10" x14ac:dyDescent="0.3">
      <c r="B152" s="105" t="s">
        <v>341</v>
      </c>
      <c r="D152" s="157"/>
      <c r="F152" s="172"/>
      <c r="G152" s="106"/>
      <c r="I152" s="172"/>
      <c r="J152" s="103"/>
    </row>
    <row r="153" spans="2:10" x14ac:dyDescent="0.3">
      <c r="B153" s="105" t="s">
        <v>342</v>
      </c>
      <c r="D153" s="157"/>
      <c r="F153" s="172"/>
      <c r="G153" s="106"/>
      <c r="I153" s="172"/>
      <c r="J153" s="103"/>
    </row>
    <row r="154" spans="2:10" x14ac:dyDescent="0.3">
      <c r="B154" s="105" t="s">
        <v>343</v>
      </c>
      <c r="D154" s="157"/>
      <c r="F154" s="172"/>
      <c r="G154" s="106"/>
      <c r="I154" s="172"/>
      <c r="J154" s="103"/>
    </row>
    <row r="155" spans="2:10" x14ac:dyDescent="0.3">
      <c r="B155" s="105" t="s">
        <v>344</v>
      </c>
      <c r="D155" s="157"/>
      <c r="F155" s="172"/>
      <c r="G155" s="106"/>
      <c r="I155" s="172"/>
      <c r="J155" s="103"/>
    </row>
    <row r="156" spans="2:10" x14ac:dyDescent="0.3">
      <c r="B156" s="105" t="s">
        <v>345</v>
      </c>
      <c r="D156" s="157"/>
      <c r="F156" s="172"/>
      <c r="G156" s="106"/>
      <c r="I156" s="172"/>
      <c r="J156" s="103"/>
    </row>
    <row r="157" spans="2:10" x14ac:dyDescent="0.3">
      <c r="B157" s="105" t="s">
        <v>346</v>
      </c>
      <c r="D157" s="157"/>
      <c r="F157" s="172"/>
      <c r="G157" s="106"/>
      <c r="I157" s="172"/>
      <c r="J157" s="103"/>
    </row>
    <row r="158" spans="2:10" x14ac:dyDescent="0.3">
      <c r="B158" s="105" t="s">
        <v>347</v>
      </c>
      <c r="D158" s="157"/>
      <c r="F158" s="172"/>
      <c r="G158" s="106"/>
      <c r="I158" s="172"/>
      <c r="J158" s="103"/>
    </row>
    <row r="159" spans="2:10" x14ac:dyDescent="0.3">
      <c r="B159" s="105" t="s">
        <v>348</v>
      </c>
      <c r="D159" s="157"/>
      <c r="F159" s="172"/>
      <c r="G159" s="106"/>
      <c r="I159" s="172"/>
      <c r="J159" s="103"/>
    </row>
    <row r="160" spans="2:10" x14ac:dyDescent="0.3">
      <c r="B160" s="105" t="s">
        <v>349</v>
      </c>
      <c r="D160" s="157"/>
      <c r="F160" s="172"/>
      <c r="G160" s="106"/>
      <c r="I160" s="172"/>
      <c r="J160" s="103"/>
    </row>
    <row r="161" spans="2:10" x14ac:dyDescent="0.3">
      <c r="B161" s="105" t="s">
        <v>350</v>
      </c>
      <c r="D161" s="157"/>
      <c r="F161" s="172"/>
      <c r="G161" s="106"/>
      <c r="I161" s="172"/>
      <c r="J161" s="103"/>
    </row>
    <row r="162" spans="2:10" x14ac:dyDescent="0.3">
      <c r="B162" s="105" t="s">
        <v>351</v>
      </c>
      <c r="D162" s="157"/>
      <c r="F162" s="172"/>
      <c r="G162" s="106"/>
      <c r="I162" s="172"/>
      <c r="J162" s="103"/>
    </row>
    <row r="163" spans="2:10" x14ac:dyDescent="0.3">
      <c r="B163" s="105" t="s">
        <v>352</v>
      </c>
      <c r="D163" s="157"/>
      <c r="F163" s="172"/>
      <c r="G163" s="106"/>
      <c r="I163" s="172"/>
      <c r="J163" s="103"/>
    </row>
    <row r="164" spans="2:10" x14ac:dyDescent="0.3">
      <c r="B164" s="105" t="s">
        <v>353</v>
      </c>
      <c r="D164" s="157"/>
      <c r="F164" s="172"/>
      <c r="G164" s="106"/>
      <c r="I164" s="172"/>
      <c r="J164" s="103"/>
    </row>
    <row r="165" spans="2:10" x14ac:dyDescent="0.3">
      <c r="B165" s="105" t="s">
        <v>354</v>
      </c>
      <c r="D165" s="157"/>
      <c r="F165" s="172"/>
      <c r="G165" s="106"/>
      <c r="I165" s="172"/>
      <c r="J165" s="103"/>
    </row>
    <row r="166" spans="2:10" x14ac:dyDescent="0.3">
      <c r="B166" s="105" t="s">
        <v>355</v>
      </c>
      <c r="D166" s="157"/>
      <c r="F166" s="172"/>
      <c r="G166" s="106"/>
      <c r="I166" s="172"/>
      <c r="J166" s="103"/>
    </row>
    <row r="167" spans="2:10" x14ac:dyDescent="0.3">
      <c r="B167" s="105" t="s">
        <v>356</v>
      </c>
      <c r="D167" s="157"/>
      <c r="F167" s="172"/>
      <c r="G167" s="106"/>
      <c r="I167" s="172"/>
      <c r="J167" s="103"/>
    </row>
    <row r="168" spans="2:10" x14ac:dyDescent="0.3">
      <c r="B168" s="105" t="s">
        <v>357</v>
      </c>
      <c r="D168" s="157"/>
      <c r="F168" s="172"/>
      <c r="G168" s="106"/>
      <c r="I168" s="172"/>
      <c r="J168" s="103"/>
    </row>
    <row r="169" spans="2:10" x14ac:dyDescent="0.3">
      <c r="B169" s="105" t="s">
        <v>358</v>
      </c>
      <c r="D169" s="157"/>
      <c r="F169" s="172"/>
      <c r="G169" s="106"/>
      <c r="I169" s="172"/>
      <c r="J169" s="103"/>
    </row>
    <row r="170" spans="2:10" x14ac:dyDescent="0.3">
      <c r="B170" s="105" t="s">
        <v>359</v>
      </c>
      <c r="D170" s="157"/>
      <c r="F170" s="172"/>
      <c r="G170" s="106"/>
      <c r="I170" s="172"/>
      <c r="J170" s="103"/>
    </row>
    <row r="171" spans="2:10" x14ac:dyDescent="0.3">
      <c r="B171" s="105" t="s">
        <v>360</v>
      </c>
      <c r="D171" s="157"/>
      <c r="F171" s="172"/>
      <c r="G171" s="106"/>
      <c r="I171" s="172"/>
      <c r="J171" s="103"/>
    </row>
    <row r="172" spans="2:10" x14ac:dyDescent="0.3">
      <c r="B172" s="105" t="s">
        <v>361</v>
      </c>
      <c r="D172" s="157"/>
      <c r="F172" s="172"/>
      <c r="G172" s="106"/>
      <c r="I172" s="172"/>
      <c r="J172" s="103"/>
    </row>
    <row r="173" spans="2:10" x14ac:dyDescent="0.3">
      <c r="B173" s="105" t="s">
        <v>362</v>
      </c>
      <c r="D173" s="157"/>
      <c r="F173" s="172"/>
      <c r="G173" s="106"/>
      <c r="I173" s="172"/>
      <c r="J173" s="103"/>
    </row>
    <row r="174" spans="2:10" x14ac:dyDescent="0.3">
      <c r="B174" s="105" t="s">
        <v>363</v>
      </c>
      <c r="D174" s="157"/>
      <c r="F174" s="172"/>
      <c r="G174" s="106"/>
      <c r="I174" s="172"/>
      <c r="J174" s="103"/>
    </row>
    <row r="175" spans="2:10" x14ac:dyDescent="0.3">
      <c r="B175" s="105" t="s">
        <v>364</v>
      </c>
      <c r="D175" s="157"/>
      <c r="F175" s="172"/>
      <c r="G175" s="106"/>
      <c r="I175" s="172"/>
      <c r="J175" s="103"/>
    </row>
    <row r="176" spans="2:10" x14ac:dyDescent="0.3">
      <c r="B176" s="105" t="s">
        <v>365</v>
      </c>
      <c r="D176" s="157"/>
      <c r="F176" s="172"/>
      <c r="G176" s="106"/>
      <c r="I176" s="172"/>
      <c r="J176" s="103"/>
    </row>
    <row r="177" spans="2:10" x14ac:dyDescent="0.3">
      <c r="B177" s="105" t="s">
        <v>366</v>
      </c>
      <c r="D177" s="157"/>
      <c r="F177" s="172"/>
      <c r="G177" s="106"/>
      <c r="I177" s="172"/>
      <c r="J177" s="103"/>
    </row>
    <row r="178" spans="2:10" x14ac:dyDescent="0.3">
      <c r="B178" s="105" t="s">
        <v>367</v>
      </c>
      <c r="D178" s="157"/>
      <c r="F178" s="172"/>
      <c r="G178" s="106"/>
      <c r="I178" s="172"/>
      <c r="J178" s="103"/>
    </row>
    <row r="179" spans="2:10" x14ac:dyDescent="0.3">
      <c r="B179" s="105" t="s">
        <v>368</v>
      </c>
      <c r="D179" s="157"/>
      <c r="F179" s="172"/>
      <c r="G179" s="106"/>
      <c r="I179" s="172"/>
      <c r="J179" s="103"/>
    </row>
    <row r="180" spans="2:10" x14ac:dyDescent="0.3">
      <c r="B180" s="105" t="s">
        <v>369</v>
      </c>
      <c r="D180" s="157"/>
      <c r="F180" s="172"/>
      <c r="G180" s="106"/>
      <c r="I180" s="172"/>
      <c r="J180" s="103"/>
    </row>
    <row r="181" spans="2:10" x14ac:dyDescent="0.3">
      <c r="B181" s="105" t="s">
        <v>370</v>
      </c>
      <c r="D181" s="157"/>
      <c r="F181" s="172"/>
      <c r="G181" s="106"/>
      <c r="I181" s="172"/>
      <c r="J181" s="103"/>
    </row>
    <row r="182" spans="2:10" x14ac:dyDescent="0.3">
      <c r="B182" s="105" t="s">
        <v>371</v>
      </c>
      <c r="D182" s="157"/>
      <c r="F182" s="172"/>
      <c r="G182" s="106"/>
      <c r="I182" s="172"/>
      <c r="J182" s="103"/>
    </row>
    <row r="183" spans="2:10" x14ac:dyDescent="0.3">
      <c r="B183" s="105" t="s">
        <v>372</v>
      </c>
      <c r="D183" s="157"/>
      <c r="F183" s="172"/>
      <c r="G183" s="106"/>
      <c r="I183" s="172"/>
      <c r="J183" s="103"/>
    </row>
    <row r="184" spans="2:10" x14ac:dyDescent="0.3">
      <c r="B184" s="105" t="s">
        <v>373</v>
      </c>
      <c r="D184" s="157"/>
      <c r="F184" s="172"/>
      <c r="G184" s="106"/>
      <c r="I184" s="172"/>
      <c r="J184" s="103"/>
    </row>
    <row r="185" spans="2:10" x14ac:dyDescent="0.3">
      <c r="B185" s="105" t="s">
        <v>374</v>
      </c>
      <c r="D185" s="157"/>
      <c r="F185" s="172"/>
      <c r="G185" s="106"/>
      <c r="I185" s="172"/>
      <c r="J185" s="103"/>
    </row>
    <row r="186" spans="2:10" x14ac:dyDescent="0.3">
      <c r="B186" s="105" t="s">
        <v>375</v>
      </c>
      <c r="D186" s="157"/>
      <c r="F186" s="172"/>
      <c r="G186" s="106"/>
      <c r="I186" s="172"/>
      <c r="J186" s="103"/>
    </row>
    <row r="187" spans="2:10" x14ac:dyDescent="0.3">
      <c r="B187" s="105" t="s">
        <v>376</v>
      </c>
      <c r="D187" s="157"/>
      <c r="F187" s="172"/>
      <c r="G187" s="106"/>
      <c r="I187" s="172"/>
      <c r="J187" s="103"/>
    </row>
    <row r="188" spans="2:10" x14ac:dyDescent="0.3">
      <c r="B188" s="105" t="s">
        <v>377</v>
      </c>
      <c r="D188" s="157"/>
      <c r="F188" s="172"/>
      <c r="G188" s="106"/>
      <c r="I188" s="172"/>
      <c r="J188" s="103"/>
    </row>
    <row r="189" spans="2:10" x14ac:dyDescent="0.3">
      <c r="B189" s="105" t="s">
        <v>378</v>
      </c>
      <c r="D189" s="157"/>
      <c r="F189" s="172"/>
      <c r="G189" s="106"/>
      <c r="I189" s="172"/>
      <c r="J189" s="103"/>
    </row>
    <row r="190" spans="2:10" x14ac:dyDescent="0.3">
      <c r="B190" s="105" t="s">
        <v>379</v>
      </c>
      <c r="D190" s="157"/>
      <c r="F190" s="172"/>
      <c r="G190" s="106"/>
      <c r="I190" s="172"/>
      <c r="J190" s="103"/>
    </row>
    <row r="191" spans="2:10" x14ac:dyDescent="0.3">
      <c r="B191" s="105" t="s">
        <v>380</v>
      </c>
      <c r="D191" s="157"/>
      <c r="F191" s="172"/>
      <c r="G191" s="106"/>
      <c r="I191" s="172"/>
      <c r="J191" s="103"/>
    </row>
    <row r="192" spans="2:10" x14ac:dyDescent="0.3">
      <c r="B192" s="105" t="s">
        <v>381</v>
      </c>
      <c r="D192" s="157"/>
      <c r="F192" s="172"/>
      <c r="G192" s="106"/>
      <c r="I192" s="172"/>
      <c r="J192" s="103"/>
    </row>
    <row r="193" spans="2:10" x14ac:dyDescent="0.3">
      <c r="B193" s="105" t="s">
        <v>382</v>
      </c>
      <c r="D193" s="157"/>
      <c r="F193" s="172"/>
      <c r="G193" s="106"/>
      <c r="I193" s="172"/>
      <c r="J193" s="103"/>
    </row>
    <row r="194" spans="2:10" x14ac:dyDescent="0.3">
      <c r="B194" s="105" t="s">
        <v>383</v>
      </c>
      <c r="D194" s="157"/>
      <c r="F194" s="172"/>
      <c r="G194" s="106"/>
      <c r="I194" s="172"/>
      <c r="J194" s="103"/>
    </row>
    <row r="195" spans="2:10" x14ac:dyDescent="0.3">
      <c r="B195" s="105" t="s">
        <v>384</v>
      </c>
      <c r="D195" s="157"/>
      <c r="F195" s="172"/>
      <c r="G195" s="106"/>
      <c r="I195" s="172"/>
      <c r="J195" s="103"/>
    </row>
    <row r="196" spans="2:10" x14ac:dyDescent="0.3">
      <c r="B196" s="105" t="s">
        <v>385</v>
      </c>
      <c r="D196" s="157"/>
      <c r="F196" s="172"/>
      <c r="G196" s="106"/>
      <c r="I196" s="172"/>
      <c r="J196" s="103"/>
    </row>
    <row r="197" spans="2:10" x14ac:dyDescent="0.3">
      <c r="B197" s="105" t="s">
        <v>386</v>
      </c>
      <c r="D197" s="157"/>
      <c r="F197" s="172"/>
      <c r="G197" s="106"/>
      <c r="I197" s="172"/>
      <c r="J197" s="103"/>
    </row>
    <row r="198" spans="2:10" x14ac:dyDescent="0.3">
      <c r="B198" s="105" t="s">
        <v>387</v>
      </c>
      <c r="D198" s="157"/>
      <c r="F198" s="172"/>
      <c r="G198" s="106"/>
      <c r="I198" s="172"/>
      <c r="J198" s="103"/>
    </row>
    <row r="199" spans="2:10" x14ac:dyDescent="0.3">
      <c r="B199" s="105" t="s">
        <v>388</v>
      </c>
      <c r="D199" s="157"/>
      <c r="F199" s="172"/>
      <c r="G199" s="106"/>
      <c r="I199" s="172"/>
      <c r="J199" s="103"/>
    </row>
    <row r="200" spans="2:10" x14ac:dyDescent="0.3">
      <c r="B200" s="105" t="s">
        <v>389</v>
      </c>
      <c r="D200" s="157"/>
      <c r="F200" s="172"/>
      <c r="G200" s="106"/>
      <c r="I200" s="172"/>
      <c r="J200" s="103"/>
    </row>
    <row r="201" spans="2:10" x14ac:dyDescent="0.3">
      <c r="B201" s="105" t="s">
        <v>390</v>
      </c>
      <c r="D201" s="157"/>
      <c r="F201" s="172"/>
      <c r="G201" s="106"/>
      <c r="I201" s="172"/>
      <c r="J201" s="103"/>
    </row>
    <row r="202" spans="2:10" x14ac:dyDescent="0.3">
      <c r="B202" s="105" t="s">
        <v>391</v>
      </c>
      <c r="D202" s="157"/>
      <c r="F202" s="172"/>
      <c r="G202" s="106"/>
      <c r="I202" s="172"/>
      <c r="J202" s="103"/>
    </row>
    <row r="203" spans="2:10" x14ac:dyDescent="0.3">
      <c r="B203" s="105" t="s">
        <v>392</v>
      </c>
      <c r="D203" s="157"/>
      <c r="F203" s="172"/>
      <c r="G203" s="106"/>
      <c r="I203" s="172"/>
      <c r="J203" s="103"/>
    </row>
    <row r="204" spans="2:10" x14ac:dyDescent="0.3">
      <c r="B204" s="105" t="s">
        <v>393</v>
      </c>
      <c r="D204" s="157"/>
      <c r="F204" s="172"/>
      <c r="G204" s="106"/>
      <c r="I204" s="172"/>
      <c r="J204" s="103"/>
    </row>
    <row r="205" spans="2:10" x14ac:dyDescent="0.3">
      <c r="B205" s="105" t="s">
        <v>394</v>
      </c>
      <c r="D205" s="157"/>
      <c r="F205" s="172"/>
      <c r="G205" s="106"/>
      <c r="I205" s="172"/>
      <c r="J205" s="103"/>
    </row>
    <row r="206" spans="2:10" x14ac:dyDescent="0.3">
      <c r="B206" s="105" t="s">
        <v>395</v>
      </c>
      <c r="D206" s="157"/>
      <c r="F206" s="172"/>
      <c r="G206" s="106"/>
      <c r="I206" s="172"/>
      <c r="J206" s="103"/>
    </row>
    <row r="207" spans="2:10" x14ac:dyDescent="0.3">
      <c r="B207" s="105" t="s">
        <v>396</v>
      </c>
      <c r="D207" s="157"/>
      <c r="F207" s="172"/>
      <c r="G207" s="106"/>
      <c r="I207" s="172"/>
      <c r="J207" s="103"/>
    </row>
    <row r="208" spans="2:10" x14ac:dyDescent="0.3">
      <c r="B208" s="105" t="s">
        <v>397</v>
      </c>
      <c r="D208" s="157"/>
      <c r="F208" s="172"/>
      <c r="G208" s="106"/>
      <c r="I208" s="172"/>
      <c r="J208" s="103"/>
    </row>
    <row r="209" spans="2:10" x14ac:dyDescent="0.3">
      <c r="B209" s="105" t="s">
        <v>398</v>
      </c>
      <c r="D209" s="157"/>
      <c r="F209" s="172"/>
      <c r="G209" s="106"/>
      <c r="I209" s="172"/>
      <c r="J209" s="103"/>
    </row>
    <row r="210" spans="2:10" x14ac:dyDescent="0.3">
      <c r="B210" s="105" t="s">
        <v>399</v>
      </c>
      <c r="D210" s="157"/>
      <c r="F210" s="172"/>
      <c r="G210" s="106"/>
      <c r="I210" s="172"/>
      <c r="J210" s="103"/>
    </row>
    <row r="211" spans="2:10" x14ac:dyDescent="0.3">
      <c r="B211" s="105" t="s">
        <v>400</v>
      </c>
      <c r="D211" s="157"/>
      <c r="F211" s="172"/>
      <c r="G211" s="106"/>
      <c r="I211" s="172"/>
      <c r="J211" s="103"/>
    </row>
    <row r="212" spans="2:10" x14ac:dyDescent="0.3">
      <c r="B212" s="105" t="s">
        <v>401</v>
      </c>
      <c r="D212" s="157"/>
      <c r="F212" s="172"/>
      <c r="G212" s="106"/>
      <c r="I212" s="172"/>
      <c r="J212" s="103"/>
    </row>
    <row r="213" spans="2:10" x14ac:dyDescent="0.3">
      <c r="B213" s="105" t="s">
        <v>402</v>
      </c>
      <c r="D213" s="157"/>
      <c r="F213" s="172"/>
      <c r="G213" s="106"/>
      <c r="I213" s="172"/>
      <c r="J213" s="103"/>
    </row>
    <row r="214" spans="2:10" x14ac:dyDescent="0.3">
      <c r="B214" s="105" t="s">
        <v>403</v>
      </c>
      <c r="D214" s="157"/>
      <c r="F214" s="172"/>
      <c r="G214" s="106"/>
      <c r="I214" s="172"/>
      <c r="J214" s="103"/>
    </row>
    <row r="215" spans="2:10" x14ac:dyDescent="0.3">
      <c r="B215" s="105" t="s">
        <v>404</v>
      </c>
      <c r="D215" s="157"/>
      <c r="F215" s="172"/>
      <c r="G215" s="106"/>
      <c r="I215" s="172"/>
      <c r="J215" s="103"/>
    </row>
  </sheetData>
  <sheetProtection algorithmName="SHA-512" hashValue="KpTqyHozAGHGeFBWSm9gIhOo3XHS5ZDIZrYJg0MAXlvjpHXPMEz8oJJGDsNqCqZEmlLpSICmCqN0DLGt7X9/+g==" saltValue="3k2caVhn05lQxAW1cZVlAg==" spinCount="100000" sheet="1" objects="1" scenarios="1" selectLockedCells="1" autoFilter="0"/>
  <autoFilter ref="B6:J215" xr:uid="{8AB57054-20C8-45C3-B4E7-FD6AC81AF85A}"/>
  <dataValidations count="1">
    <dataValidation type="list" allowBlank="1" showInputMessage="1" showErrorMessage="1" sqref="D7:D215" xr:uid="{2B96E025-A168-48C9-8382-5D7143D59E61}">
      <formula1>"Yes,No"</formula1>
    </dataValidation>
  </dataValidations>
  <pageMargins left="0.7" right="0.7" top="0.75" bottom="0.75" header="0.3" footer="0.3"/>
  <pageSetup paperSize="5" scale="97" fitToHeight="0" orientation="landscape" r:id="rId1"/>
  <headerFooter>
    <oddHeader>&amp;C&amp;"Arial,Bold"EXHIBIT A-6-a-V2
FINANCIAL COMMITMENT TEMPLATE</oddHeader>
    <oddFooter>&amp;C&amp;"Arial,Bold"AHCA ITN 010-22/23, Attachment A, Exhibit A-6-a-V2,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63D85021-6C77-4D21-8B7D-3D3F993BE54D}">
            <xm:f>'Instructions &amp; General Inputs'!$D$20&lt;&gt;"Yes"</xm:f>
            <x14:dxf>
              <fill>
                <patternFill patternType="lightTrellis"/>
              </fill>
            </x14:dxf>
          </x14:cfRule>
          <xm:sqref>B3:J215</xm:sqref>
        </x14:conditionalFormatting>
        <x14:conditionalFormatting xmlns:xm="http://schemas.microsoft.com/office/excel/2006/main">
          <x14:cfRule type="expression" priority="2" id="{808504AF-9DEB-481C-92E8-8DC51A6DEEC4}">
            <xm:f>'Instructions &amp; General Inputs'!$C$13="No"</xm:f>
            <x14:dxf>
              <fill>
                <patternFill patternType="lightTrellis"/>
              </fill>
            </x14:dxf>
          </x14:cfRule>
          <xm:sqref>F5:G215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28B4-B8C7-45FF-923A-757E93BF9EA5}">
  <sheetPr codeName="Sheet20">
    <pageSetUpPr fitToPage="1"/>
  </sheetPr>
  <dimension ref="B3:J215"/>
  <sheetViews>
    <sheetView zoomScale="85" zoomScaleNormal="85" workbookViewId="0">
      <pane ySplit="6" topLeftCell="A7" activePane="bottomLeft" state="frozen"/>
      <selection activeCell="G42" sqref="G42"/>
      <selection pane="bottomLeft" activeCell="B16" sqref="B16"/>
    </sheetView>
  </sheetViews>
  <sheetFormatPr defaultColWidth="9.15234375" defaultRowHeight="12.45" x14ac:dyDescent="0.3"/>
  <cols>
    <col min="1" max="1" width="2.69140625" style="25" customWidth="1"/>
    <col min="2" max="2" width="68.3046875" style="25" bestFit="1" customWidth="1"/>
    <col min="3" max="3" width="2.69140625" style="25" customWidth="1"/>
    <col min="4" max="4" width="16.3828125" style="25" customWidth="1"/>
    <col min="5" max="5" width="2.69140625" style="25" customWidth="1"/>
    <col min="6" max="7" width="18.15234375" style="25" customWidth="1"/>
    <col min="8" max="8" width="2.69140625" style="25" customWidth="1"/>
    <col min="9" max="10" width="18.15234375" style="25" customWidth="1"/>
    <col min="11" max="16384" width="9.15234375" style="25"/>
  </cols>
  <sheetData>
    <row r="3" spans="2:10" x14ac:dyDescent="0.3">
      <c r="B3" s="1" t="s">
        <v>129</v>
      </c>
      <c r="C3" s="2"/>
      <c r="D3" s="2"/>
      <c r="E3" s="2"/>
      <c r="F3" s="2"/>
      <c r="G3" s="2"/>
      <c r="H3" s="2"/>
      <c r="I3" s="2"/>
      <c r="J3" s="155"/>
    </row>
    <row r="4" spans="2:10" x14ac:dyDescent="0.3">
      <c r="B4" s="3" t="s">
        <v>472</v>
      </c>
      <c r="C4" s="4"/>
      <c r="D4" s="4"/>
      <c r="E4" s="4"/>
      <c r="F4" s="4"/>
      <c r="G4" s="4"/>
      <c r="H4" s="4"/>
      <c r="I4" s="4"/>
      <c r="J4" s="156"/>
    </row>
    <row r="5" spans="2:10" x14ac:dyDescent="0.3">
      <c r="B5" s="170"/>
      <c r="C5" s="171"/>
      <c r="D5" s="171"/>
      <c r="E5" s="171"/>
      <c r="F5" s="174" t="s">
        <v>224</v>
      </c>
      <c r="G5" s="175"/>
      <c r="H5" s="171"/>
      <c r="I5" s="174" t="s">
        <v>221</v>
      </c>
      <c r="J5" s="173"/>
    </row>
    <row r="6" spans="2:10" x14ac:dyDescent="0.3">
      <c r="B6" s="124" t="s">
        <v>188</v>
      </c>
      <c r="C6" s="168"/>
      <c r="D6" s="169" t="s">
        <v>209</v>
      </c>
      <c r="E6" s="168"/>
      <c r="F6" s="133" t="s">
        <v>219</v>
      </c>
      <c r="G6" s="134" t="s">
        <v>220</v>
      </c>
      <c r="H6" s="168"/>
      <c r="I6" s="133" t="s">
        <v>219</v>
      </c>
      <c r="J6" s="134" t="s">
        <v>220</v>
      </c>
    </row>
    <row r="7" spans="2:10" x14ac:dyDescent="0.3">
      <c r="B7" s="204" t="s">
        <v>446</v>
      </c>
      <c r="D7" s="157"/>
      <c r="F7" s="172"/>
      <c r="G7" s="106"/>
      <c r="I7" s="172"/>
      <c r="J7" s="103"/>
    </row>
    <row r="8" spans="2:10" x14ac:dyDescent="0.3">
      <c r="B8" s="204" t="s">
        <v>447</v>
      </c>
      <c r="D8" s="157"/>
      <c r="F8" s="172"/>
      <c r="G8" s="106"/>
      <c r="I8" s="172"/>
      <c r="J8" s="103"/>
    </row>
    <row r="9" spans="2:10" x14ac:dyDescent="0.3">
      <c r="B9" s="204" t="s">
        <v>448</v>
      </c>
      <c r="D9" s="157"/>
      <c r="F9" s="172"/>
      <c r="G9" s="106"/>
      <c r="I9" s="172"/>
      <c r="J9" s="103"/>
    </row>
    <row r="10" spans="2:10" x14ac:dyDescent="0.3">
      <c r="B10" s="204" t="s">
        <v>449</v>
      </c>
      <c r="D10" s="157"/>
      <c r="F10" s="172"/>
      <c r="G10" s="106"/>
      <c r="I10" s="172"/>
      <c r="J10" s="103"/>
    </row>
    <row r="11" spans="2:10" x14ac:dyDescent="0.3">
      <c r="B11" s="204" t="s">
        <v>450</v>
      </c>
      <c r="D11" s="157"/>
      <c r="F11" s="172"/>
      <c r="G11" s="106"/>
      <c r="I11" s="172"/>
      <c r="J11" s="103"/>
    </row>
    <row r="12" spans="2:10" x14ac:dyDescent="0.3">
      <c r="B12" s="204" t="s">
        <v>451</v>
      </c>
      <c r="D12" s="157"/>
      <c r="F12" s="172"/>
      <c r="G12" s="106"/>
      <c r="I12" s="172"/>
      <c r="J12" s="103"/>
    </row>
    <row r="13" spans="2:10" x14ac:dyDescent="0.3">
      <c r="B13" s="204" t="s">
        <v>452</v>
      </c>
      <c r="D13" s="157"/>
      <c r="F13" s="172"/>
      <c r="G13" s="106"/>
      <c r="I13" s="172"/>
      <c r="J13" s="103"/>
    </row>
    <row r="14" spans="2:10" x14ac:dyDescent="0.3">
      <c r="B14" s="204" t="s">
        <v>453</v>
      </c>
      <c r="D14" s="157"/>
      <c r="F14" s="172"/>
      <c r="G14" s="106"/>
      <c r="I14" s="172"/>
      <c r="J14" s="103"/>
    </row>
    <row r="15" spans="2:10" x14ac:dyDescent="0.3">
      <c r="B15" s="204" t="s">
        <v>454</v>
      </c>
      <c r="D15" s="157"/>
      <c r="F15" s="172"/>
      <c r="G15" s="106"/>
      <c r="I15" s="172"/>
      <c r="J15" s="103"/>
    </row>
    <row r="16" spans="2:10" x14ac:dyDescent="0.3">
      <c r="B16" s="105" t="s">
        <v>189</v>
      </c>
      <c r="D16" s="157"/>
      <c r="F16" s="172"/>
      <c r="G16" s="106"/>
      <c r="I16" s="172"/>
      <c r="J16" s="103"/>
    </row>
    <row r="17" spans="2:10" x14ac:dyDescent="0.3">
      <c r="B17" s="105" t="s">
        <v>190</v>
      </c>
      <c r="D17" s="157"/>
      <c r="F17" s="172"/>
      <c r="G17" s="106"/>
      <c r="I17" s="172"/>
      <c r="J17" s="103"/>
    </row>
    <row r="18" spans="2:10" x14ac:dyDescent="0.3">
      <c r="B18" s="105" t="s">
        <v>191</v>
      </c>
      <c r="D18" s="157"/>
      <c r="F18" s="172"/>
      <c r="G18" s="106"/>
      <c r="I18" s="172"/>
      <c r="J18" s="103"/>
    </row>
    <row r="19" spans="2:10" x14ac:dyDescent="0.3">
      <c r="B19" s="105" t="s">
        <v>192</v>
      </c>
      <c r="D19" s="157"/>
      <c r="F19" s="172"/>
      <c r="G19" s="106"/>
      <c r="I19" s="172"/>
      <c r="J19" s="103"/>
    </row>
    <row r="20" spans="2:10" x14ac:dyDescent="0.3">
      <c r="B20" s="105" t="s">
        <v>193</v>
      </c>
      <c r="D20" s="157"/>
      <c r="F20" s="172"/>
      <c r="G20" s="106"/>
      <c r="I20" s="172"/>
      <c r="J20" s="103"/>
    </row>
    <row r="21" spans="2:10" x14ac:dyDescent="0.3">
      <c r="B21" s="105" t="s">
        <v>194</v>
      </c>
      <c r="D21" s="157"/>
      <c r="F21" s="172"/>
      <c r="G21" s="106"/>
      <c r="I21" s="172"/>
      <c r="J21" s="103"/>
    </row>
    <row r="22" spans="2:10" x14ac:dyDescent="0.3">
      <c r="B22" s="105" t="s">
        <v>195</v>
      </c>
      <c r="D22" s="157"/>
      <c r="F22" s="172"/>
      <c r="G22" s="106"/>
      <c r="I22" s="172"/>
      <c r="J22" s="103"/>
    </row>
    <row r="23" spans="2:10" x14ac:dyDescent="0.3">
      <c r="B23" s="105" t="s">
        <v>196</v>
      </c>
      <c r="D23" s="157"/>
      <c r="F23" s="172"/>
      <c r="G23" s="106"/>
      <c r="I23" s="172"/>
      <c r="J23" s="103"/>
    </row>
    <row r="24" spans="2:10" x14ac:dyDescent="0.3">
      <c r="B24" s="105" t="s">
        <v>197</v>
      </c>
      <c r="D24" s="157"/>
      <c r="F24" s="172"/>
      <c r="G24" s="106"/>
      <c r="I24" s="172"/>
      <c r="J24" s="103"/>
    </row>
    <row r="25" spans="2:10" x14ac:dyDescent="0.3">
      <c r="B25" s="105" t="s">
        <v>198</v>
      </c>
      <c r="D25" s="157"/>
      <c r="F25" s="172"/>
      <c r="G25" s="106"/>
      <c r="I25" s="172"/>
      <c r="J25" s="103"/>
    </row>
    <row r="26" spans="2:10" x14ac:dyDescent="0.3">
      <c r="B26" s="105" t="s">
        <v>199</v>
      </c>
      <c r="D26" s="157"/>
      <c r="F26" s="172"/>
      <c r="G26" s="106"/>
      <c r="I26" s="172"/>
      <c r="J26" s="103"/>
    </row>
    <row r="27" spans="2:10" x14ac:dyDescent="0.3">
      <c r="B27" s="105" t="s">
        <v>200</v>
      </c>
      <c r="D27" s="157"/>
      <c r="F27" s="172"/>
      <c r="G27" s="106"/>
      <c r="I27" s="172"/>
      <c r="J27" s="103"/>
    </row>
    <row r="28" spans="2:10" x14ac:dyDescent="0.3">
      <c r="B28" s="105" t="s">
        <v>201</v>
      </c>
      <c r="D28" s="157"/>
      <c r="F28" s="172"/>
      <c r="G28" s="106"/>
      <c r="I28" s="172"/>
      <c r="J28" s="103"/>
    </row>
    <row r="29" spans="2:10" x14ac:dyDescent="0.3">
      <c r="B29" s="105" t="s">
        <v>202</v>
      </c>
      <c r="D29" s="157"/>
      <c r="F29" s="172"/>
      <c r="G29" s="106"/>
      <c r="I29" s="172"/>
      <c r="J29" s="103"/>
    </row>
    <row r="30" spans="2:10" x14ac:dyDescent="0.3">
      <c r="B30" s="105" t="s">
        <v>203</v>
      </c>
      <c r="D30" s="157"/>
      <c r="F30" s="172"/>
      <c r="G30" s="106"/>
      <c r="I30" s="172"/>
      <c r="J30" s="103"/>
    </row>
    <row r="31" spans="2:10" x14ac:dyDescent="0.3">
      <c r="B31" s="105" t="s">
        <v>204</v>
      </c>
      <c r="D31" s="157"/>
      <c r="F31" s="172"/>
      <c r="G31" s="106"/>
      <c r="I31" s="172"/>
      <c r="J31" s="103"/>
    </row>
    <row r="32" spans="2:10" x14ac:dyDescent="0.3">
      <c r="B32" s="105" t="s">
        <v>205</v>
      </c>
      <c r="D32" s="157"/>
      <c r="F32" s="172"/>
      <c r="G32" s="106"/>
      <c r="I32" s="172"/>
      <c r="J32" s="103"/>
    </row>
    <row r="33" spans="2:10" x14ac:dyDescent="0.3">
      <c r="B33" s="105" t="s">
        <v>206</v>
      </c>
      <c r="D33" s="157"/>
      <c r="F33" s="172"/>
      <c r="G33" s="106"/>
      <c r="I33" s="172"/>
      <c r="J33" s="103"/>
    </row>
    <row r="34" spans="2:10" x14ac:dyDescent="0.3">
      <c r="B34" s="105" t="s">
        <v>207</v>
      </c>
      <c r="D34" s="157"/>
      <c r="F34" s="172"/>
      <c r="G34" s="106"/>
      <c r="I34" s="172"/>
      <c r="J34" s="103"/>
    </row>
    <row r="35" spans="2:10" x14ac:dyDescent="0.3">
      <c r="B35" s="105" t="s">
        <v>208</v>
      </c>
      <c r="D35" s="157"/>
      <c r="F35" s="172"/>
      <c r="G35" s="106"/>
      <c r="I35" s="172"/>
      <c r="J35" s="103"/>
    </row>
    <row r="36" spans="2:10" x14ac:dyDescent="0.3">
      <c r="B36" s="105" t="s">
        <v>225</v>
      </c>
      <c r="D36" s="157"/>
      <c r="F36" s="172"/>
      <c r="G36" s="106"/>
      <c r="I36" s="172"/>
      <c r="J36" s="103"/>
    </row>
    <row r="37" spans="2:10" x14ac:dyDescent="0.3">
      <c r="B37" s="105" t="s">
        <v>226</v>
      </c>
      <c r="D37" s="157"/>
      <c r="F37" s="172"/>
      <c r="G37" s="106"/>
      <c r="I37" s="172"/>
      <c r="J37" s="103"/>
    </row>
    <row r="38" spans="2:10" x14ac:dyDescent="0.3">
      <c r="B38" s="105" t="s">
        <v>227</v>
      </c>
      <c r="D38" s="157"/>
      <c r="F38" s="172"/>
      <c r="G38" s="106"/>
      <c r="I38" s="172"/>
      <c r="J38" s="103"/>
    </row>
    <row r="39" spans="2:10" x14ac:dyDescent="0.3">
      <c r="B39" s="105" t="s">
        <v>228</v>
      </c>
      <c r="D39" s="157"/>
      <c r="F39" s="172"/>
      <c r="G39" s="106"/>
      <c r="I39" s="172"/>
      <c r="J39" s="103"/>
    </row>
    <row r="40" spans="2:10" x14ac:dyDescent="0.3">
      <c r="B40" s="105" t="s">
        <v>229</v>
      </c>
      <c r="D40" s="157"/>
      <c r="F40" s="172"/>
      <c r="G40" s="106"/>
      <c r="I40" s="172"/>
      <c r="J40" s="103"/>
    </row>
    <row r="41" spans="2:10" x14ac:dyDescent="0.3">
      <c r="B41" s="105" t="s">
        <v>230</v>
      </c>
      <c r="D41" s="157"/>
      <c r="F41" s="172"/>
      <c r="G41" s="106"/>
      <c r="I41" s="172"/>
      <c r="J41" s="103"/>
    </row>
    <row r="42" spans="2:10" x14ac:dyDescent="0.3">
      <c r="B42" s="105" t="s">
        <v>231</v>
      </c>
      <c r="D42" s="157"/>
      <c r="F42" s="172"/>
      <c r="G42" s="106"/>
      <c r="I42" s="172"/>
      <c r="J42" s="103"/>
    </row>
    <row r="43" spans="2:10" x14ac:dyDescent="0.3">
      <c r="B43" s="105" t="s">
        <v>232</v>
      </c>
      <c r="D43" s="157"/>
      <c r="F43" s="172"/>
      <c r="G43" s="106"/>
      <c r="I43" s="172"/>
      <c r="J43" s="103"/>
    </row>
    <row r="44" spans="2:10" x14ac:dyDescent="0.3">
      <c r="B44" s="105" t="s">
        <v>233</v>
      </c>
      <c r="D44" s="157"/>
      <c r="F44" s="172"/>
      <c r="G44" s="106"/>
      <c r="I44" s="172"/>
      <c r="J44" s="103"/>
    </row>
    <row r="45" spans="2:10" x14ac:dyDescent="0.3">
      <c r="B45" s="105" t="s">
        <v>234</v>
      </c>
      <c r="D45" s="157"/>
      <c r="F45" s="172"/>
      <c r="G45" s="106"/>
      <c r="I45" s="172"/>
      <c r="J45" s="103"/>
    </row>
    <row r="46" spans="2:10" x14ac:dyDescent="0.3">
      <c r="B46" s="105" t="s">
        <v>235</v>
      </c>
      <c r="D46" s="157"/>
      <c r="F46" s="172"/>
      <c r="G46" s="106"/>
      <c r="I46" s="172"/>
      <c r="J46" s="103"/>
    </row>
    <row r="47" spans="2:10" x14ac:dyDescent="0.3">
      <c r="B47" s="105" t="s">
        <v>236</v>
      </c>
      <c r="D47" s="157"/>
      <c r="F47" s="172"/>
      <c r="G47" s="106"/>
      <c r="I47" s="172"/>
      <c r="J47" s="103"/>
    </row>
    <row r="48" spans="2:10" x14ac:dyDescent="0.3">
      <c r="B48" s="105" t="s">
        <v>237</v>
      </c>
      <c r="D48" s="157"/>
      <c r="F48" s="172"/>
      <c r="G48" s="106"/>
      <c r="I48" s="172"/>
      <c r="J48" s="103"/>
    </row>
    <row r="49" spans="2:10" x14ac:dyDescent="0.3">
      <c r="B49" s="105" t="s">
        <v>238</v>
      </c>
      <c r="D49" s="157"/>
      <c r="F49" s="172"/>
      <c r="G49" s="106"/>
      <c r="I49" s="172"/>
      <c r="J49" s="103"/>
    </row>
    <row r="50" spans="2:10" x14ac:dyDescent="0.3">
      <c r="B50" s="105" t="s">
        <v>239</v>
      </c>
      <c r="D50" s="157"/>
      <c r="F50" s="172"/>
      <c r="G50" s="106"/>
      <c r="I50" s="172"/>
      <c r="J50" s="103"/>
    </row>
    <row r="51" spans="2:10" x14ac:dyDescent="0.3">
      <c r="B51" s="105" t="s">
        <v>240</v>
      </c>
      <c r="D51" s="157"/>
      <c r="F51" s="172"/>
      <c r="G51" s="106"/>
      <c r="I51" s="172"/>
      <c r="J51" s="103"/>
    </row>
    <row r="52" spans="2:10" x14ac:dyDescent="0.3">
      <c r="B52" s="105" t="s">
        <v>241</v>
      </c>
      <c r="D52" s="157"/>
      <c r="F52" s="172"/>
      <c r="G52" s="106"/>
      <c r="I52" s="172"/>
      <c r="J52" s="103"/>
    </row>
    <row r="53" spans="2:10" x14ac:dyDescent="0.3">
      <c r="B53" s="105" t="s">
        <v>242</v>
      </c>
      <c r="D53" s="157"/>
      <c r="F53" s="172"/>
      <c r="G53" s="106"/>
      <c r="I53" s="172"/>
      <c r="J53" s="103"/>
    </row>
    <row r="54" spans="2:10" x14ac:dyDescent="0.3">
      <c r="B54" s="105" t="s">
        <v>243</v>
      </c>
      <c r="D54" s="157"/>
      <c r="F54" s="172"/>
      <c r="G54" s="106"/>
      <c r="I54" s="172"/>
      <c r="J54" s="103"/>
    </row>
    <row r="55" spans="2:10" x14ac:dyDescent="0.3">
      <c r="B55" s="105" t="s">
        <v>244</v>
      </c>
      <c r="D55" s="157"/>
      <c r="F55" s="172"/>
      <c r="G55" s="106"/>
      <c r="I55" s="172"/>
      <c r="J55" s="103"/>
    </row>
    <row r="56" spans="2:10" x14ac:dyDescent="0.3">
      <c r="B56" s="105" t="s">
        <v>245</v>
      </c>
      <c r="D56" s="157"/>
      <c r="F56" s="172"/>
      <c r="G56" s="106"/>
      <c r="I56" s="172"/>
      <c r="J56" s="103"/>
    </row>
    <row r="57" spans="2:10" x14ac:dyDescent="0.3">
      <c r="B57" s="105" t="s">
        <v>246</v>
      </c>
      <c r="D57" s="157"/>
      <c r="F57" s="172"/>
      <c r="G57" s="106"/>
      <c r="I57" s="172"/>
      <c r="J57" s="103"/>
    </row>
    <row r="58" spans="2:10" x14ac:dyDescent="0.3">
      <c r="B58" s="105" t="s">
        <v>247</v>
      </c>
      <c r="D58" s="157"/>
      <c r="F58" s="172"/>
      <c r="G58" s="106"/>
      <c r="I58" s="172"/>
      <c r="J58" s="103"/>
    </row>
    <row r="59" spans="2:10" x14ac:dyDescent="0.3">
      <c r="B59" s="105" t="s">
        <v>248</v>
      </c>
      <c r="D59" s="157"/>
      <c r="F59" s="172"/>
      <c r="G59" s="106"/>
      <c r="I59" s="172"/>
      <c r="J59" s="103"/>
    </row>
    <row r="60" spans="2:10" x14ac:dyDescent="0.3">
      <c r="B60" s="105" t="s">
        <v>249</v>
      </c>
      <c r="D60" s="157"/>
      <c r="F60" s="172"/>
      <c r="G60" s="106"/>
      <c r="I60" s="172"/>
      <c r="J60" s="103"/>
    </row>
    <row r="61" spans="2:10" x14ac:dyDescent="0.3">
      <c r="B61" s="105" t="s">
        <v>250</v>
      </c>
      <c r="D61" s="157"/>
      <c r="F61" s="172"/>
      <c r="G61" s="106"/>
      <c r="I61" s="172"/>
      <c r="J61" s="103"/>
    </row>
    <row r="62" spans="2:10" x14ac:dyDescent="0.3">
      <c r="B62" s="105" t="s">
        <v>251</v>
      </c>
      <c r="D62" s="157"/>
      <c r="F62" s="172"/>
      <c r="G62" s="106"/>
      <c r="I62" s="172"/>
      <c r="J62" s="103"/>
    </row>
    <row r="63" spans="2:10" x14ac:dyDescent="0.3">
      <c r="B63" s="105" t="s">
        <v>252</v>
      </c>
      <c r="D63" s="157"/>
      <c r="F63" s="172"/>
      <c r="G63" s="106"/>
      <c r="I63" s="172"/>
      <c r="J63" s="103"/>
    </row>
    <row r="64" spans="2:10" x14ac:dyDescent="0.3">
      <c r="B64" s="105" t="s">
        <v>253</v>
      </c>
      <c r="D64" s="157"/>
      <c r="F64" s="172"/>
      <c r="G64" s="106"/>
      <c r="I64" s="172"/>
      <c r="J64" s="103"/>
    </row>
    <row r="65" spans="2:10" x14ac:dyDescent="0.3">
      <c r="B65" s="105" t="s">
        <v>254</v>
      </c>
      <c r="D65" s="157"/>
      <c r="F65" s="172"/>
      <c r="G65" s="106"/>
      <c r="I65" s="172"/>
      <c r="J65" s="103"/>
    </row>
    <row r="66" spans="2:10" x14ac:dyDescent="0.3">
      <c r="B66" s="105" t="s">
        <v>255</v>
      </c>
      <c r="D66" s="157"/>
      <c r="F66" s="172"/>
      <c r="G66" s="106"/>
      <c r="I66" s="172"/>
      <c r="J66" s="103"/>
    </row>
    <row r="67" spans="2:10" x14ac:dyDescent="0.3">
      <c r="B67" s="105" t="s">
        <v>256</v>
      </c>
      <c r="D67" s="157"/>
      <c r="F67" s="172"/>
      <c r="G67" s="106"/>
      <c r="I67" s="172"/>
      <c r="J67" s="103"/>
    </row>
    <row r="68" spans="2:10" x14ac:dyDescent="0.3">
      <c r="B68" s="105" t="s">
        <v>257</v>
      </c>
      <c r="D68" s="157"/>
      <c r="F68" s="172"/>
      <c r="G68" s="106"/>
      <c r="I68" s="172"/>
      <c r="J68" s="103"/>
    </row>
    <row r="69" spans="2:10" x14ac:dyDescent="0.3">
      <c r="B69" s="105" t="s">
        <v>258</v>
      </c>
      <c r="D69" s="157"/>
      <c r="F69" s="172"/>
      <c r="G69" s="106"/>
      <c r="I69" s="172"/>
      <c r="J69" s="103"/>
    </row>
    <row r="70" spans="2:10" x14ac:dyDescent="0.3">
      <c r="B70" s="105" t="s">
        <v>259</v>
      </c>
      <c r="D70" s="157"/>
      <c r="F70" s="172"/>
      <c r="G70" s="106"/>
      <c r="I70" s="172"/>
      <c r="J70" s="103"/>
    </row>
    <row r="71" spans="2:10" x14ac:dyDescent="0.3">
      <c r="B71" s="105" t="s">
        <v>260</v>
      </c>
      <c r="D71" s="157"/>
      <c r="F71" s="172"/>
      <c r="G71" s="106"/>
      <c r="I71" s="172"/>
      <c r="J71" s="103"/>
    </row>
    <row r="72" spans="2:10" x14ac:dyDescent="0.3">
      <c r="B72" s="105" t="s">
        <v>261</v>
      </c>
      <c r="D72" s="157"/>
      <c r="F72" s="172"/>
      <c r="G72" s="106"/>
      <c r="I72" s="172"/>
      <c r="J72" s="103"/>
    </row>
    <row r="73" spans="2:10" x14ac:dyDescent="0.3">
      <c r="B73" s="105" t="s">
        <v>262</v>
      </c>
      <c r="D73" s="157"/>
      <c r="F73" s="172"/>
      <c r="G73" s="106"/>
      <c r="I73" s="172"/>
      <c r="J73" s="103"/>
    </row>
    <row r="74" spans="2:10" x14ac:dyDescent="0.3">
      <c r="B74" s="105" t="s">
        <v>263</v>
      </c>
      <c r="D74" s="157"/>
      <c r="F74" s="172"/>
      <c r="G74" s="106"/>
      <c r="I74" s="172"/>
      <c r="J74" s="103"/>
    </row>
    <row r="75" spans="2:10" x14ac:dyDescent="0.3">
      <c r="B75" s="105" t="s">
        <v>264</v>
      </c>
      <c r="D75" s="157"/>
      <c r="F75" s="172"/>
      <c r="G75" s="106"/>
      <c r="I75" s="172"/>
      <c r="J75" s="103"/>
    </row>
    <row r="76" spans="2:10" x14ac:dyDescent="0.3">
      <c r="B76" s="105" t="s">
        <v>265</v>
      </c>
      <c r="D76" s="157"/>
      <c r="F76" s="172"/>
      <c r="G76" s="106"/>
      <c r="I76" s="172"/>
      <c r="J76" s="103"/>
    </row>
    <row r="77" spans="2:10" x14ac:dyDescent="0.3">
      <c r="B77" s="105" t="s">
        <v>266</v>
      </c>
      <c r="D77" s="157"/>
      <c r="F77" s="172"/>
      <c r="G77" s="106"/>
      <c r="I77" s="172"/>
      <c r="J77" s="103"/>
    </row>
    <row r="78" spans="2:10" x14ac:dyDescent="0.3">
      <c r="B78" s="105" t="s">
        <v>267</v>
      </c>
      <c r="D78" s="157"/>
      <c r="F78" s="172"/>
      <c r="G78" s="106"/>
      <c r="I78" s="172"/>
      <c r="J78" s="103"/>
    </row>
    <row r="79" spans="2:10" x14ac:dyDescent="0.3">
      <c r="B79" s="105" t="s">
        <v>268</v>
      </c>
      <c r="D79" s="157"/>
      <c r="F79" s="172"/>
      <c r="G79" s="106"/>
      <c r="I79" s="172"/>
      <c r="J79" s="103"/>
    </row>
    <row r="80" spans="2:10" x14ac:dyDescent="0.3">
      <c r="B80" s="105" t="s">
        <v>269</v>
      </c>
      <c r="D80" s="157"/>
      <c r="F80" s="172"/>
      <c r="G80" s="106"/>
      <c r="I80" s="172"/>
      <c r="J80" s="103"/>
    </row>
    <row r="81" spans="2:10" x14ac:dyDescent="0.3">
      <c r="B81" s="105" t="s">
        <v>270</v>
      </c>
      <c r="D81" s="157"/>
      <c r="F81" s="172"/>
      <c r="G81" s="106"/>
      <c r="I81" s="172"/>
      <c r="J81" s="103"/>
    </row>
    <row r="82" spans="2:10" x14ac:dyDescent="0.3">
      <c r="B82" s="105" t="s">
        <v>271</v>
      </c>
      <c r="D82" s="157"/>
      <c r="F82" s="172"/>
      <c r="G82" s="106"/>
      <c r="I82" s="172"/>
      <c r="J82" s="103"/>
    </row>
    <row r="83" spans="2:10" x14ac:dyDescent="0.3">
      <c r="B83" s="105" t="s">
        <v>272</v>
      </c>
      <c r="D83" s="157"/>
      <c r="F83" s="172"/>
      <c r="G83" s="106"/>
      <c r="I83" s="172"/>
      <c r="J83" s="103"/>
    </row>
    <row r="84" spans="2:10" x14ac:dyDescent="0.3">
      <c r="B84" s="105" t="s">
        <v>273</v>
      </c>
      <c r="D84" s="157"/>
      <c r="F84" s="172"/>
      <c r="G84" s="106"/>
      <c r="I84" s="172"/>
      <c r="J84" s="103"/>
    </row>
    <row r="85" spans="2:10" x14ac:dyDescent="0.3">
      <c r="B85" s="105" t="s">
        <v>274</v>
      </c>
      <c r="D85" s="157"/>
      <c r="F85" s="172"/>
      <c r="G85" s="106"/>
      <c r="I85" s="172"/>
      <c r="J85" s="103"/>
    </row>
    <row r="86" spans="2:10" x14ac:dyDescent="0.3">
      <c r="B86" s="105" t="s">
        <v>275</v>
      </c>
      <c r="D86" s="157"/>
      <c r="F86" s="172"/>
      <c r="G86" s="106"/>
      <c r="I86" s="172"/>
      <c r="J86" s="103"/>
    </row>
    <row r="87" spans="2:10" x14ac:dyDescent="0.3">
      <c r="B87" s="105" t="s">
        <v>276</v>
      </c>
      <c r="D87" s="157"/>
      <c r="F87" s="172"/>
      <c r="G87" s="106"/>
      <c r="I87" s="172"/>
      <c r="J87" s="103"/>
    </row>
    <row r="88" spans="2:10" x14ac:dyDescent="0.3">
      <c r="B88" s="105" t="s">
        <v>277</v>
      </c>
      <c r="D88" s="157"/>
      <c r="F88" s="172"/>
      <c r="G88" s="106"/>
      <c r="I88" s="172"/>
      <c r="J88" s="103"/>
    </row>
    <row r="89" spans="2:10" x14ac:dyDescent="0.3">
      <c r="B89" s="105" t="s">
        <v>278</v>
      </c>
      <c r="D89" s="157"/>
      <c r="F89" s="172"/>
      <c r="G89" s="106"/>
      <c r="I89" s="172"/>
      <c r="J89" s="103"/>
    </row>
    <row r="90" spans="2:10" x14ac:dyDescent="0.3">
      <c r="B90" s="105" t="s">
        <v>279</v>
      </c>
      <c r="D90" s="157"/>
      <c r="F90" s="172"/>
      <c r="G90" s="106"/>
      <c r="I90" s="172"/>
      <c r="J90" s="103"/>
    </row>
    <row r="91" spans="2:10" x14ac:dyDescent="0.3">
      <c r="B91" s="105" t="s">
        <v>280</v>
      </c>
      <c r="D91" s="157"/>
      <c r="F91" s="172"/>
      <c r="G91" s="106"/>
      <c r="I91" s="172"/>
      <c r="J91" s="103"/>
    </row>
    <row r="92" spans="2:10" x14ac:dyDescent="0.3">
      <c r="B92" s="105" t="s">
        <v>281</v>
      </c>
      <c r="D92" s="157"/>
      <c r="F92" s="172"/>
      <c r="G92" s="106"/>
      <c r="I92" s="172"/>
      <c r="J92" s="103"/>
    </row>
    <row r="93" spans="2:10" x14ac:dyDescent="0.3">
      <c r="B93" s="105" t="s">
        <v>282</v>
      </c>
      <c r="D93" s="157"/>
      <c r="F93" s="172"/>
      <c r="G93" s="106"/>
      <c r="I93" s="172"/>
      <c r="J93" s="103"/>
    </row>
    <row r="94" spans="2:10" x14ac:dyDescent="0.3">
      <c r="B94" s="105" t="s">
        <v>283</v>
      </c>
      <c r="D94" s="157"/>
      <c r="F94" s="172"/>
      <c r="G94" s="106"/>
      <c r="I94" s="172"/>
      <c r="J94" s="103"/>
    </row>
    <row r="95" spans="2:10" x14ac:dyDescent="0.3">
      <c r="B95" s="105" t="s">
        <v>284</v>
      </c>
      <c r="D95" s="157"/>
      <c r="F95" s="172"/>
      <c r="G95" s="106"/>
      <c r="I95" s="172"/>
      <c r="J95" s="103"/>
    </row>
    <row r="96" spans="2:10" x14ac:dyDescent="0.3">
      <c r="B96" s="105" t="s">
        <v>285</v>
      </c>
      <c r="D96" s="157"/>
      <c r="F96" s="172"/>
      <c r="G96" s="106"/>
      <c r="I96" s="172"/>
      <c r="J96" s="103"/>
    </row>
    <row r="97" spans="2:10" x14ac:dyDescent="0.3">
      <c r="B97" s="105" t="s">
        <v>286</v>
      </c>
      <c r="D97" s="157"/>
      <c r="F97" s="172"/>
      <c r="G97" s="106"/>
      <c r="I97" s="172"/>
      <c r="J97" s="103"/>
    </row>
    <row r="98" spans="2:10" x14ac:dyDescent="0.3">
      <c r="B98" s="105" t="s">
        <v>287</v>
      </c>
      <c r="D98" s="157"/>
      <c r="F98" s="172"/>
      <c r="G98" s="106"/>
      <c r="I98" s="172"/>
      <c r="J98" s="103"/>
    </row>
    <row r="99" spans="2:10" x14ac:dyDescent="0.3">
      <c r="B99" s="105" t="s">
        <v>288</v>
      </c>
      <c r="D99" s="157"/>
      <c r="F99" s="172"/>
      <c r="G99" s="106"/>
      <c r="I99" s="172"/>
      <c r="J99" s="103"/>
    </row>
    <row r="100" spans="2:10" x14ac:dyDescent="0.3">
      <c r="B100" s="105" t="s">
        <v>289</v>
      </c>
      <c r="D100" s="157"/>
      <c r="F100" s="172"/>
      <c r="G100" s="106"/>
      <c r="I100" s="172"/>
      <c r="J100" s="103"/>
    </row>
    <row r="101" spans="2:10" x14ac:dyDescent="0.3">
      <c r="B101" s="105" t="s">
        <v>290</v>
      </c>
      <c r="D101" s="157"/>
      <c r="F101" s="172"/>
      <c r="G101" s="106"/>
      <c r="I101" s="172"/>
      <c r="J101" s="103"/>
    </row>
    <row r="102" spans="2:10" x14ac:dyDescent="0.3">
      <c r="B102" s="105" t="s">
        <v>291</v>
      </c>
      <c r="D102" s="157"/>
      <c r="F102" s="172"/>
      <c r="G102" s="106"/>
      <c r="I102" s="172"/>
      <c r="J102" s="103"/>
    </row>
    <row r="103" spans="2:10" x14ac:dyDescent="0.3">
      <c r="B103" s="105" t="s">
        <v>292</v>
      </c>
      <c r="D103" s="157"/>
      <c r="F103" s="172"/>
      <c r="G103" s="106"/>
      <c r="I103" s="172"/>
      <c r="J103" s="103"/>
    </row>
    <row r="104" spans="2:10" x14ac:dyDescent="0.3">
      <c r="B104" s="105" t="s">
        <v>293</v>
      </c>
      <c r="D104" s="157"/>
      <c r="F104" s="172"/>
      <c r="G104" s="106"/>
      <c r="I104" s="172"/>
      <c r="J104" s="103"/>
    </row>
    <row r="105" spans="2:10" x14ac:dyDescent="0.3">
      <c r="B105" s="105" t="s">
        <v>294</v>
      </c>
      <c r="D105" s="157"/>
      <c r="F105" s="172"/>
      <c r="G105" s="106"/>
      <c r="I105" s="172"/>
      <c r="J105" s="103"/>
    </row>
    <row r="106" spans="2:10" x14ac:dyDescent="0.3">
      <c r="B106" s="105" t="s">
        <v>295</v>
      </c>
      <c r="D106" s="157"/>
      <c r="F106" s="172"/>
      <c r="G106" s="106"/>
      <c r="I106" s="172"/>
      <c r="J106" s="103"/>
    </row>
    <row r="107" spans="2:10" x14ac:dyDescent="0.3">
      <c r="B107" s="105" t="s">
        <v>296</v>
      </c>
      <c r="D107" s="157"/>
      <c r="F107" s="172"/>
      <c r="G107" s="106"/>
      <c r="I107" s="172"/>
      <c r="J107" s="103"/>
    </row>
    <row r="108" spans="2:10" x14ac:dyDescent="0.3">
      <c r="B108" s="105" t="s">
        <v>297</v>
      </c>
      <c r="D108" s="157"/>
      <c r="F108" s="172"/>
      <c r="G108" s="106"/>
      <c r="I108" s="172"/>
      <c r="J108" s="103"/>
    </row>
    <row r="109" spans="2:10" x14ac:dyDescent="0.3">
      <c r="B109" s="105" t="s">
        <v>298</v>
      </c>
      <c r="D109" s="157"/>
      <c r="F109" s="172"/>
      <c r="G109" s="106"/>
      <c r="I109" s="172"/>
      <c r="J109" s="103"/>
    </row>
    <row r="110" spans="2:10" x14ac:dyDescent="0.3">
      <c r="B110" s="105" t="s">
        <v>299</v>
      </c>
      <c r="D110" s="157"/>
      <c r="F110" s="172"/>
      <c r="G110" s="106"/>
      <c r="I110" s="172"/>
      <c r="J110" s="103"/>
    </row>
    <row r="111" spans="2:10" x14ac:dyDescent="0.3">
      <c r="B111" s="105" t="s">
        <v>300</v>
      </c>
      <c r="D111" s="157"/>
      <c r="F111" s="172"/>
      <c r="G111" s="106"/>
      <c r="I111" s="172"/>
      <c r="J111" s="103"/>
    </row>
    <row r="112" spans="2:10" x14ac:dyDescent="0.3">
      <c r="B112" s="105" t="s">
        <v>301</v>
      </c>
      <c r="D112" s="157"/>
      <c r="F112" s="172"/>
      <c r="G112" s="106"/>
      <c r="I112" s="172"/>
      <c r="J112" s="103"/>
    </row>
    <row r="113" spans="2:10" x14ac:dyDescent="0.3">
      <c r="B113" s="105" t="s">
        <v>302</v>
      </c>
      <c r="D113" s="157"/>
      <c r="F113" s="172"/>
      <c r="G113" s="106"/>
      <c r="I113" s="172"/>
      <c r="J113" s="103"/>
    </row>
    <row r="114" spans="2:10" x14ac:dyDescent="0.3">
      <c r="B114" s="105" t="s">
        <v>303</v>
      </c>
      <c r="D114" s="157"/>
      <c r="F114" s="172"/>
      <c r="G114" s="106"/>
      <c r="I114" s="172"/>
      <c r="J114" s="103"/>
    </row>
    <row r="115" spans="2:10" x14ac:dyDescent="0.3">
      <c r="B115" s="105" t="s">
        <v>304</v>
      </c>
      <c r="D115" s="157"/>
      <c r="F115" s="172"/>
      <c r="G115" s="106"/>
      <c r="I115" s="172"/>
      <c r="J115" s="103"/>
    </row>
    <row r="116" spans="2:10" x14ac:dyDescent="0.3">
      <c r="B116" s="105" t="s">
        <v>305</v>
      </c>
      <c r="D116" s="157"/>
      <c r="F116" s="172"/>
      <c r="G116" s="106"/>
      <c r="I116" s="172"/>
      <c r="J116" s="103"/>
    </row>
    <row r="117" spans="2:10" x14ac:dyDescent="0.3">
      <c r="B117" s="105" t="s">
        <v>306</v>
      </c>
      <c r="D117" s="157"/>
      <c r="F117" s="172"/>
      <c r="G117" s="106"/>
      <c r="I117" s="172"/>
      <c r="J117" s="103"/>
    </row>
    <row r="118" spans="2:10" x14ac:dyDescent="0.3">
      <c r="B118" s="105" t="s">
        <v>307</v>
      </c>
      <c r="D118" s="157"/>
      <c r="F118" s="172"/>
      <c r="G118" s="106"/>
      <c r="I118" s="172"/>
      <c r="J118" s="103"/>
    </row>
    <row r="119" spans="2:10" x14ac:dyDescent="0.3">
      <c r="B119" s="105" t="s">
        <v>308</v>
      </c>
      <c r="D119" s="157"/>
      <c r="F119" s="172"/>
      <c r="G119" s="106"/>
      <c r="I119" s="172"/>
      <c r="J119" s="103"/>
    </row>
    <row r="120" spans="2:10" x14ac:dyDescent="0.3">
      <c r="B120" s="105" t="s">
        <v>309</v>
      </c>
      <c r="D120" s="157"/>
      <c r="F120" s="172"/>
      <c r="G120" s="106"/>
      <c r="I120" s="172"/>
      <c r="J120" s="103"/>
    </row>
    <row r="121" spans="2:10" x14ac:dyDescent="0.3">
      <c r="B121" s="105" t="s">
        <v>310</v>
      </c>
      <c r="D121" s="157"/>
      <c r="F121" s="172"/>
      <c r="G121" s="106"/>
      <c r="I121" s="172"/>
      <c r="J121" s="103"/>
    </row>
    <row r="122" spans="2:10" x14ac:dyDescent="0.3">
      <c r="B122" s="105" t="s">
        <v>311</v>
      </c>
      <c r="D122" s="157"/>
      <c r="F122" s="172"/>
      <c r="G122" s="106"/>
      <c r="I122" s="172"/>
      <c r="J122" s="103"/>
    </row>
    <row r="123" spans="2:10" x14ac:dyDescent="0.3">
      <c r="B123" s="105" t="s">
        <v>312</v>
      </c>
      <c r="D123" s="157"/>
      <c r="F123" s="172"/>
      <c r="G123" s="106"/>
      <c r="I123" s="172"/>
      <c r="J123" s="103"/>
    </row>
    <row r="124" spans="2:10" x14ac:dyDescent="0.3">
      <c r="B124" s="105" t="s">
        <v>313</v>
      </c>
      <c r="D124" s="157"/>
      <c r="F124" s="172"/>
      <c r="G124" s="106"/>
      <c r="I124" s="172"/>
      <c r="J124" s="103"/>
    </row>
    <row r="125" spans="2:10" x14ac:dyDescent="0.3">
      <c r="B125" s="105" t="s">
        <v>314</v>
      </c>
      <c r="D125" s="157"/>
      <c r="F125" s="172"/>
      <c r="G125" s="106"/>
      <c r="I125" s="172"/>
      <c r="J125" s="103"/>
    </row>
    <row r="126" spans="2:10" x14ac:dyDescent="0.3">
      <c r="B126" s="105" t="s">
        <v>315</v>
      </c>
      <c r="D126" s="157"/>
      <c r="F126" s="172"/>
      <c r="G126" s="106"/>
      <c r="I126" s="172"/>
      <c r="J126" s="103"/>
    </row>
    <row r="127" spans="2:10" x14ac:dyDescent="0.3">
      <c r="B127" s="105" t="s">
        <v>316</v>
      </c>
      <c r="D127" s="157"/>
      <c r="F127" s="172"/>
      <c r="G127" s="106"/>
      <c r="I127" s="172"/>
      <c r="J127" s="103"/>
    </row>
    <row r="128" spans="2:10" x14ac:dyDescent="0.3">
      <c r="B128" s="105" t="s">
        <v>317</v>
      </c>
      <c r="D128" s="157"/>
      <c r="F128" s="172"/>
      <c r="G128" s="106"/>
      <c r="I128" s="172"/>
      <c r="J128" s="103"/>
    </row>
    <row r="129" spans="2:10" x14ac:dyDescent="0.3">
      <c r="B129" s="105" t="s">
        <v>318</v>
      </c>
      <c r="D129" s="157"/>
      <c r="F129" s="172"/>
      <c r="G129" s="106"/>
      <c r="I129" s="172"/>
      <c r="J129" s="103"/>
    </row>
    <row r="130" spans="2:10" x14ac:dyDescent="0.3">
      <c r="B130" s="105" t="s">
        <v>319</v>
      </c>
      <c r="D130" s="157"/>
      <c r="F130" s="172"/>
      <c r="G130" s="106"/>
      <c r="I130" s="172"/>
      <c r="J130" s="103"/>
    </row>
    <row r="131" spans="2:10" x14ac:dyDescent="0.3">
      <c r="B131" s="105" t="s">
        <v>320</v>
      </c>
      <c r="D131" s="157"/>
      <c r="F131" s="172"/>
      <c r="G131" s="106"/>
      <c r="I131" s="172"/>
      <c r="J131" s="103"/>
    </row>
    <row r="132" spans="2:10" x14ac:dyDescent="0.3">
      <c r="B132" s="105" t="s">
        <v>321</v>
      </c>
      <c r="D132" s="157"/>
      <c r="F132" s="172"/>
      <c r="G132" s="106"/>
      <c r="I132" s="172"/>
      <c r="J132" s="103"/>
    </row>
    <row r="133" spans="2:10" x14ac:dyDescent="0.3">
      <c r="B133" s="105" t="s">
        <v>322</v>
      </c>
      <c r="D133" s="157"/>
      <c r="F133" s="172"/>
      <c r="G133" s="106"/>
      <c r="I133" s="172"/>
      <c r="J133" s="103"/>
    </row>
    <row r="134" spans="2:10" x14ac:dyDescent="0.3">
      <c r="B134" s="105" t="s">
        <v>323</v>
      </c>
      <c r="D134" s="157"/>
      <c r="F134" s="172"/>
      <c r="G134" s="106"/>
      <c r="I134" s="172"/>
      <c r="J134" s="103"/>
    </row>
    <row r="135" spans="2:10" x14ac:dyDescent="0.3">
      <c r="B135" s="105" t="s">
        <v>324</v>
      </c>
      <c r="D135" s="157"/>
      <c r="F135" s="172"/>
      <c r="G135" s="106"/>
      <c r="I135" s="172"/>
      <c r="J135" s="103"/>
    </row>
    <row r="136" spans="2:10" x14ac:dyDescent="0.3">
      <c r="B136" s="105" t="s">
        <v>325</v>
      </c>
      <c r="D136" s="157"/>
      <c r="F136" s="172"/>
      <c r="G136" s="106"/>
      <c r="I136" s="172"/>
      <c r="J136" s="103"/>
    </row>
    <row r="137" spans="2:10" x14ac:dyDescent="0.3">
      <c r="B137" s="105" t="s">
        <v>326</v>
      </c>
      <c r="D137" s="157"/>
      <c r="F137" s="172"/>
      <c r="G137" s="106"/>
      <c r="I137" s="172"/>
      <c r="J137" s="103"/>
    </row>
    <row r="138" spans="2:10" x14ac:dyDescent="0.3">
      <c r="B138" s="105" t="s">
        <v>327</v>
      </c>
      <c r="D138" s="157"/>
      <c r="F138" s="172"/>
      <c r="G138" s="106"/>
      <c r="I138" s="172"/>
      <c r="J138" s="103"/>
    </row>
    <row r="139" spans="2:10" x14ac:dyDescent="0.3">
      <c r="B139" s="105" t="s">
        <v>328</v>
      </c>
      <c r="D139" s="157"/>
      <c r="F139" s="172"/>
      <c r="G139" s="106"/>
      <c r="I139" s="172"/>
      <c r="J139" s="103"/>
    </row>
    <row r="140" spans="2:10" x14ac:dyDescent="0.3">
      <c r="B140" s="105" t="s">
        <v>329</v>
      </c>
      <c r="D140" s="157"/>
      <c r="F140" s="172"/>
      <c r="G140" s="106"/>
      <c r="I140" s="172"/>
      <c r="J140" s="103"/>
    </row>
    <row r="141" spans="2:10" x14ac:dyDescent="0.3">
      <c r="B141" s="105" t="s">
        <v>330</v>
      </c>
      <c r="D141" s="157"/>
      <c r="F141" s="172"/>
      <c r="G141" s="106"/>
      <c r="I141" s="172"/>
      <c r="J141" s="103"/>
    </row>
    <row r="142" spans="2:10" x14ac:dyDescent="0.3">
      <c r="B142" s="105" t="s">
        <v>331</v>
      </c>
      <c r="D142" s="157"/>
      <c r="F142" s="172"/>
      <c r="G142" s="106"/>
      <c r="I142" s="172"/>
      <c r="J142" s="103"/>
    </row>
    <row r="143" spans="2:10" x14ac:dyDescent="0.3">
      <c r="B143" s="105" t="s">
        <v>332</v>
      </c>
      <c r="D143" s="157"/>
      <c r="F143" s="172"/>
      <c r="G143" s="106"/>
      <c r="I143" s="172"/>
      <c r="J143" s="103"/>
    </row>
    <row r="144" spans="2:10" x14ac:dyDescent="0.3">
      <c r="B144" s="105" t="s">
        <v>333</v>
      </c>
      <c r="D144" s="157"/>
      <c r="F144" s="172"/>
      <c r="G144" s="106"/>
      <c r="I144" s="172"/>
      <c r="J144" s="103"/>
    </row>
    <row r="145" spans="2:10" x14ac:dyDescent="0.3">
      <c r="B145" s="105" t="s">
        <v>334</v>
      </c>
      <c r="D145" s="157"/>
      <c r="F145" s="172"/>
      <c r="G145" s="106"/>
      <c r="I145" s="172"/>
      <c r="J145" s="103"/>
    </row>
    <row r="146" spans="2:10" x14ac:dyDescent="0.3">
      <c r="B146" s="105" t="s">
        <v>335</v>
      </c>
      <c r="D146" s="157"/>
      <c r="F146" s="172"/>
      <c r="G146" s="106"/>
      <c r="I146" s="172"/>
      <c r="J146" s="103"/>
    </row>
    <row r="147" spans="2:10" x14ac:dyDescent="0.3">
      <c r="B147" s="105" t="s">
        <v>336</v>
      </c>
      <c r="D147" s="157"/>
      <c r="F147" s="172"/>
      <c r="G147" s="106"/>
      <c r="I147" s="172"/>
      <c r="J147" s="103"/>
    </row>
    <row r="148" spans="2:10" x14ac:dyDescent="0.3">
      <c r="B148" s="105" t="s">
        <v>337</v>
      </c>
      <c r="D148" s="157"/>
      <c r="F148" s="172"/>
      <c r="G148" s="106"/>
      <c r="I148" s="172"/>
      <c r="J148" s="103"/>
    </row>
    <row r="149" spans="2:10" x14ac:dyDescent="0.3">
      <c r="B149" s="105" t="s">
        <v>338</v>
      </c>
      <c r="D149" s="157"/>
      <c r="F149" s="172"/>
      <c r="G149" s="106"/>
      <c r="I149" s="172"/>
      <c r="J149" s="103"/>
    </row>
    <row r="150" spans="2:10" x14ac:dyDescent="0.3">
      <c r="B150" s="105" t="s">
        <v>339</v>
      </c>
      <c r="D150" s="157"/>
      <c r="F150" s="172"/>
      <c r="G150" s="106"/>
      <c r="I150" s="172"/>
      <c r="J150" s="103"/>
    </row>
    <row r="151" spans="2:10" x14ac:dyDescent="0.3">
      <c r="B151" s="105" t="s">
        <v>340</v>
      </c>
      <c r="D151" s="157"/>
      <c r="F151" s="172"/>
      <c r="G151" s="106"/>
      <c r="I151" s="172"/>
      <c r="J151" s="103"/>
    </row>
    <row r="152" spans="2:10" x14ac:dyDescent="0.3">
      <c r="B152" s="105" t="s">
        <v>341</v>
      </c>
      <c r="D152" s="157"/>
      <c r="F152" s="172"/>
      <c r="G152" s="106"/>
      <c r="I152" s="172"/>
      <c r="J152" s="103"/>
    </row>
    <row r="153" spans="2:10" x14ac:dyDescent="0.3">
      <c r="B153" s="105" t="s">
        <v>342</v>
      </c>
      <c r="D153" s="157"/>
      <c r="F153" s="172"/>
      <c r="G153" s="106"/>
      <c r="I153" s="172"/>
      <c r="J153" s="103"/>
    </row>
    <row r="154" spans="2:10" x14ac:dyDescent="0.3">
      <c r="B154" s="105" t="s">
        <v>343</v>
      </c>
      <c r="D154" s="157"/>
      <c r="F154" s="172"/>
      <c r="G154" s="106"/>
      <c r="I154" s="172"/>
      <c r="J154" s="103"/>
    </row>
    <row r="155" spans="2:10" x14ac:dyDescent="0.3">
      <c r="B155" s="105" t="s">
        <v>344</v>
      </c>
      <c r="D155" s="157"/>
      <c r="F155" s="172"/>
      <c r="G155" s="106"/>
      <c r="I155" s="172"/>
      <c r="J155" s="103"/>
    </row>
    <row r="156" spans="2:10" x14ac:dyDescent="0.3">
      <c r="B156" s="105" t="s">
        <v>345</v>
      </c>
      <c r="D156" s="157"/>
      <c r="F156" s="172"/>
      <c r="G156" s="106"/>
      <c r="I156" s="172"/>
      <c r="J156" s="103"/>
    </row>
    <row r="157" spans="2:10" x14ac:dyDescent="0.3">
      <c r="B157" s="105" t="s">
        <v>346</v>
      </c>
      <c r="D157" s="157"/>
      <c r="F157" s="172"/>
      <c r="G157" s="106"/>
      <c r="I157" s="172"/>
      <c r="J157" s="103"/>
    </row>
    <row r="158" spans="2:10" x14ac:dyDescent="0.3">
      <c r="B158" s="105" t="s">
        <v>347</v>
      </c>
      <c r="D158" s="157"/>
      <c r="F158" s="172"/>
      <c r="G158" s="106"/>
      <c r="I158" s="172"/>
      <c r="J158" s="103"/>
    </row>
    <row r="159" spans="2:10" x14ac:dyDescent="0.3">
      <c r="B159" s="105" t="s">
        <v>348</v>
      </c>
      <c r="D159" s="157"/>
      <c r="F159" s="172"/>
      <c r="G159" s="106"/>
      <c r="I159" s="172"/>
      <c r="J159" s="103"/>
    </row>
    <row r="160" spans="2:10" x14ac:dyDescent="0.3">
      <c r="B160" s="105" t="s">
        <v>349</v>
      </c>
      <c r="D160" s="157"/>
      <c r="F160" s="172"/>
      <c r="G160" s="106"/>
      <c r="I160" s="172"/>
      <c r="J160" s="103"/>
    </row>
    <row r="161" spans="2:10" x14ac:dyDescent="0.3">
      <c r="B161" s="105" t="s">
        <v>350</v>
      </c>
      <c r="D161" s="157"/>
      <c r="F161" s="172"/>
      <c r="G161" s="106"/>
      <c r="I161" s="172"/>
      <c r="J161" s="103"/>
    </row>
    <row r="162" spans="2:10" x14ac:dyDescent="0.3">
      <c r="B162" s="105" t="s">
        <v>351</v>
      </c>
      <c r="D162" s="157"/>
      <c r="F162" s="172"/>
      <c r="G162" s="106"/>
      <c r="I162" s="172"/>
      <c r="J162" s="103"/>
    </row>
    <row r="163" spans="2:10" x14ac:dyDescent="0.3">
      <c r="B163" s="105" t="s">
        <v>352</v>
      </c>
      <c r="D163" s="157"/>
      <c r="F163" s="172"/>
      <c r="G163" s="106"/>
      <c r="I163" s="172"/>
      <c r="J163" s="103"/>
    </row>
    <row r="164" spans="2:10" x14ac:dyDescent="0.3">
      <c r="B164" s="105" t="s">
        <v>353</v>
      </c>
      <c r="D164" s="157"/>
      <c r="F164" s="172"/>
      <c r="G164" s="106"/>
      <c r="I164" s="172"/>
      <c r="J164" s="103"/>
    </row>
    <row r="165" spans="2:10" x14ac:dyDescent="0.3">
      <c r="B165" s="105" t="s">
        <v>354</v>
      </c>
      <c r="D165" s="157"/>
      <c r="F165" s="172"/>
      <c r="G165" s="106"/>
      <c r="I165" s="172"/>
      <c r="J165" s="103"/>
    </row>
    <row r="166" spans="2:10" x14ac:dyDescent="0.3">
      <c r="B166" s="105" t="s">
        <v>355</v>
      </c>
      <c r="D166" s="157"/>
      <c r="F166" s="172"/>
      <c r="G166" s="106"/>
      <c r="I166" s="172"/>
      <c r="J166" s="103"/>
    </row>
    <row r="167" spans="2:10" x14ac:dyDescent="0.3">
      <c r="B167" s="105" t="s">
        <v>356</v>
      </c>
      <c r="D167" s="157"/>
      <c r="F167" s="172"/>
      <c r="G167" s="106"/>
      <c r="I167" s="172"/>
      <c r="J167" s="103"/>
    </row>
    <row r="168" spans="2:10" x14ac:dyDescent="0.3">
      <c r="B168" s="105" t="s">
        <v>357</v>
      </c>
      <c r="D168" s="157"/>
      <c r="F168" s="172"/>
      <c r="G168" s="106"/>
      <c r="I168" s="172"/>
      <c r="J168" s="103"/>
    </row>
    <row r="169" spans="2:10" x14ac:dyDescent="0.3">
      <c r="B169" s="105" t="s">
        <v>358</v>
      </c>
      <c r="D169" s="157"/>
      <c r="F169" s="172"/>
      <c r="G169" s="106"/>
      <c r="I169" s="172"/>
      <c r="J169" s="103"/>
    </row>
    <row r="170" spans="2:10" x14ac:dyDescent="0.3">
      <c r="B170" s="105" t="s">
        <v>359</v>
      </c>
      <c r="D170" s="157"/>
      <c r="F170" s="172"/>
      <c r="G170" s="106"/>
      <c r="I170" s="172"/>
      <c r="J170" s="103"/>
    </row>
    <row r="171" spans="2:10" x14ac:dyDescent="0.3">
      <c r="B171" s="105" t="s">
        <v>360</v>
      </c>
      <c r="D171" s="157"/>
      <c r="F171" s="172"/>
      <c r="G171" s="106"/>
      <c r="I171" s="172"/>
      <c r="J171" s="103"/>
    </row>
    <row r="172" spans="2:10" x14ac:dyDescent="0.3">
      <c r="B172" s="105" t="s">
        <v>361</v>
      </c>
      <c r="D172" s="157"/>
      <c r="F172" s="172"/>
      <c r="G172" s="106"/>
      <c r="I172" s="172"/>
      <c r="J172" s="103"/>
    </row>
    <row r="173" spans="2:10" x14ac:dyDescent="0.3">
      <c r="B173" s="105" t="s">
        <v>362</v>
      </c>
      <c r="D173" s="157"/>
      <c r="F173" s="172"/>
      <c r="G173" s="106"/>
      <c r="I173" s="172"/>
      <c r="J173" s="103"/>
    </row>
    <row r="174" spans="2:10" x14ac:dyDescent="0.3">
      <c r="B174" s="105" t="s">
        <v>363</v>
      </c>
      <c r="D174" s="157"/>
      <c r="F174" s="172"/>
      <c r="G174" s="106"/>
      <c r="I174" s="172"/>
      <c r="J174" s="103"/>
    </row>
    <row r="175" spans="2:10" x14ac:dyDescent="0.3">
      <c r="B175" s="105" t="s">
        <v>364</v>
      </c>
      <c r="D175" s="157"/>
      <c r="F175" s="172"/>
      <c r="G175" s="106"/>
      <c r="I175" s="172"/>
      <c r="J175" s="103"/>
    </row>
    <row r="176" spans="2:10" x14ac:dyDescent="0.3">
      <c r="B176" s="105" t="s">
        <v>365</v>
      </c>
      <c r="D176" s="157"/>
      <c r="F176" s="172"/>
      <c r="G176" s="106"/>
      <c r="I176" s="172"/>
      <c r="J176" s="103"/>
    </row>
    <row r="177" spans="2:10" x14ac:dyDescent="0.3">
      <c r="B177" s="105" t="s">
        <v>366</v>
      </c>
      <c r="D177" s="157"/>
      <c r="F177" s="172"/>
      <c r="G177" s="106"/>
      <c r="I177" s="172"/>
      <c r="J177" s="103"/>
    </row>
    <row r="178" spans="2:10" x14ac:dyDescent="0.3">
      <c r="B178" s="105" t="s">
        <v>367</v>
      </c>
      <c r="D178" s="157"/>
      <c r="F178" s="172"/>
      <c r="G178" s="106"/>
      <c r="I178" s="172"/>
      <c r="J178" s="103"/>
    </row>
    <row r="179" spans="2:10" x14ac:dyDescent="0.3">
      <c r="B179" s="105" t="s">
        <v>368</v>
      </c>
      <c r="D179" s="157"/>
      <c r="F179" s="172"/>
      <c r="G179" s="106"/>
      <c r="I179" s="172"/>
      <c r="J179" s="103"/>
    </row>
    <row r="180" spans="2:10" x14ac:dyDescent="0.3">
      <c r="B180" s="105" t="s">
        <v>369</v>
      </c>
      <c r="D180" s="157"/>
      <c r="F180" s="172"/>
      <c r="G180" s="106"/>
      <c r="I180" s="172"/>
      <c r="J180" s="103"/>
    </row>
    <row r="181" spans="2:10" x14ac:dyDescent="0.3">
      <c r="B181" s="105" t="s">
        <v>370</v>
      </c>
      <c r="D181" s="157"/>
      <c r="F181" s="172"/>
      <c r="G181" s="106"/>
      <c r="I181" s="172"/>
      <c r="J181" s="103"/>
    </row>
    <row r="182" spans="2:10" x14ac:dyDescent="0.3">
      <c r="B182" s="105" t="s">
        <v>371</v>
      </c>
      <c r="D182" s="157"/>
      <c r="F182" s="172"/>
      <c r="G182" s="106"/>
      <c r="I182" s="172"/>
      <c r="J182" s="103"/>
    </row>
    <row r="183" spans="2:10" x14ac:dyDescent="0.3">
      <c r="B183" s="105" t="s">
        <v>372</v>
      </c>
      <c r="D183" s="157"/>
      <c r="F183" s="172"/>
      <c r="G183" s="106"/>
      <c r="I183" s="172"/>
      <c r="J183" s="103"/>
    </row>
    <row r="184" spans="2:10" x14ac:dyDescent="0.3">
      <c r="B184" s="105" t="s">
        <v>373</v>
      </c>
      <c r="D184" s="157"/>
      <c r="F184" s="172"/>
      <c r="G184" s="106"/>
      <c r="I184" s="172"/>
      <c r="J184" s="103"/>
    </row>
    <row r="185" spans="2:10" x14ac:dyDescent="0.3">
      <c r="B185" s="105" t="s">
        <v>374</v>
      </c>
      <c r="D185" s="157"/>
      <c r="F185" s="172"/>
      <c r="G185" s="106"/>
      <c r="I185" s="172"/>
      <c r="J185" s="103"/>
    </row>
    <row r="186" spans="2:10" x14ac:dyDescent="0.3">
      <c r="B186" s="105" t="s">
        <v>375</v>
      </c>
      <c r="D186" s="157"/>
      <c r="F186" s="172"/>
      <c r="G186" s="106"/>
      <c r="I186" s="172"/>
      <c r="J186" s="103"/>
    </row>
    <row r="187" spans="2:10" x14ac:dyDescent="0.3">
      <c r="B187" s="105" t="s">
        <v>376</v>
      </c>
      <c r="D187" s="157"/>
      <c r="F187" s="172"/>
      <c r="G187" s="106"/>
      <c r="I187" s="172"/>
      <c r="J187" s="103"/>
    </row>
    <row r="188" spans="2:10" x14ac:dyDescent="0.3">
      <c r="B188" s="105" t="s">
        <v>377</v>
      </c>
      <c r="D188" s="157"/>
      <c r="F188" s="172"/>
      <c r="G188" s="106"/>
      <c r="I188" s="172"/>
      <c r="J188" s="103"/>
    </row>
    <row r="189" spans="2:10" x14ac:dyDescent="0.3">
      <c r="B189" s="105" t="s">
        <v>378</v>
      </c>
      <c r="D189" s="157"/>
      <c r="F189" s="172"/>
      <c r="G189" s="106"/>
      <c r="I189" s="172"/>
      <c r="J189" s="103"/>
    </row>
    <row r="190" spans="2:10" x14ac:dyDescent="0.3">
      <c r="B190" s="105" t="s">
        <v>379</v>
      </c>
      <c r="D190" s="157"/>
      <c r="F190" s="172"/>
      <c r="G190" s="106"/>
      <c r="I190" s="172"/>
      <c r="J190" s="103"/>
    </row>
    <row r="191" spans="2:10" x14ac:dyDescent="0.3">
      <c r="B191" s="105" t="s">
        <v>380</v>
      </c>
      <c r="D191" s="157"/>
      <c r="F191" s="172"/>
      <c r="G191" s="106"/>
      <c r="I191" s="172"/>
      <c r="J191" s="103"/>
    </row>
    <row r="192" spans="2:10" x14ac:dyDescent="0.3">
      <c r="B192" s="105" t="s">
        <v>381</v>
      </c>
      <c r="D192" s="157"/>
      <c r="F192" s="172"/>
      <c r="G192" s="106"/>
      <c r="I192" s="172"/>
      <c r="J192" s="103"/>
    </row>
    <row r="193" spans="2:10" x14ac:dyDescent="0.3">
      <c r="B193" s="105" t="s">
        <v>382</v>
      </c>
      <c r="D193" s="157"/>
      <c r="F193" s="172"/>
      <c r="G193" s="106"/>
      <c r="I193" s="172"/>
      <c r="J193" s="103"/>
    </row>
    <row r="194" spans="2:10" x14ac:dyDescent="0.3">
      <c r="B194" s="105" t="s">
        <v>383</v>
      </c>
      <c r="D194" s="157"/>
      <c r="F194" s="172"/>
      <c r="G194" s="106"/>
      <c r="I194" s="172"/>
      <c r="J194" s="103"/>
    </row>
    <row r="195" spans="2:10" x14ac:dyDescent="0.3">
      <c r="B195" s="105" t="s">
        <v>384</v>
      </c>
      <c r="D195" s="157"/>
      <c r="F195" s="172"/>
      <c r="G195" s="106"/>
      <c r="I195" s="172"/>
      <c r="J195" s="103"/>
    </row>
    <row r="196" spans="2:10" x14ac:dyDescent="0.3">
      <c r="B196" s="105" t="s">
        <v>385</v>
      </c>
      <c r="D196" s="157"/>
      <c r="F196" s="172"/>
      <c r="G196" s="106"/>
      <c r="I196" s="172"/>
      <c r="J196" s="103"/>
    </row>
    <row r="197" spans="2:10" x14ac:dyDescent="0.3">
      <c r="B197" s="105" t="s">
        <v>386</v>
      </c>
      <c r="D197" s="157"/>
      <c r="F197" s="172"/>
      <c r="G197" s="106"/>
      <c r="I197" s="172"/>
      <c r="J197" s="103"/>
    </row>
    <row r="198" spans="2:10" x14ac:dyDescent="0.3">
      <c r="B198" s="105" t="s">
        <v>387</v>
      </c>
      <c r="D198" s="157"/>
      <c r="F198" s="172"/>
      <c r="G198" s="106"/>
      <c r="I198" s="172"/>
      <c r="J198" s="103"/>
    </row>
    <row r="199" spans="2:10" x14ac:dyDescent="0.3">
      <c r="B199" s="105" t="s">
        <v>388</v>
      </c>
      <c r="D199" s="157"/>
      <c r="F199" s="172"/>
      <c r="G199" s="106"/>
      <c r="I199" s="172"/>
      <c r="J199" s="103"/>
    </row>
    <row r="200" spans="2:10" x14ac:dyDescent="0.3">
      <c r="B200" s="105" t="s">
        <v>389</v>
      </c>
      <c r="D200" s="157"/>
      <c r="F200" s="172"/>
      <c r="G200" s="106"/>
      <c r="I200" s="172"/>
      <c r="J200" s="103"/>
    </row>
    <row r="201" spans="2:10" x14ac:dyDescent="0.3">
      <c r="B201" s="105" t="s">
        <v>390</v>
      </c>
      <c r="D201" s="157"/>
      <c r="F201" s="172"/>
      <c r="G201" s="106"/>
      <c r="I201" s="172"/>
      <c r="J201" s="103"/>
    </row>
    <row r="202" spans="2:10" x14ac:dyDescent="0.3">
      <c r="B202" s="105" t="s">
        <v>391</v>
      </c>
      <c r="D202" s="157"/>
      <c r="F202" s="172"/>
      <c r="G202" s="106"/>
      <c r="I202" s="172"/>
      <c r="J202" s="103"/>
    </row>
    <row r="203" spans="2:10" x14ac:dyDescent="0.3">
      <c r="B203" s="105" t="s">
        <v>392</v>
      </c>
      <c r="D203" s="157"/>
      <c r="F203" s="172"/>
      <c r="G203" s="106"/>
      <c r="I203" s="172"/>
      <c r="J203" s="103"/>
    </row>
    <row r="204" spans="2:10" x14ac:dyDescent="0.3">
      <c r="B204" s="105" t="s">
        <v>393</v>
      </c>
      <c r="D204" s="157"/>
      <c r="F204" s="172"/>
      <c r="G204" s="106"/>
      <c r="I204" s="172"/>
      <c r="J204" s="103"/>
    </row>
    <row r="205" spans="2:10" x14ac:dyDescent="0.3">
      <c r="B205" s="105" t="s">
        <v>394</v>
      </c>
      <c r="D205" s="157"/>
      <c r="F205" s="172"/>
      <c r="G205" s="106"/>
      <c r="I205" s="172"/>
      <c r="J205" s="103"/>
    </row>
    <row r="206" spans="2:10" x14ac:dyDescent="0.3">
      <c r="B206" s="105" t="s">
        <v>395</v>
      </c>
      <c r="D206" s="157"/>
      <c r="F206" s="172"/>
      <c r="G206" s="106"/>
      <c r="I206" s="172"/>
      <c r="J206" s="103"/>
    </row>
    <row r="207" spans="2:10" x14ac:dyDescent="0.3">
      <c r="B207" s="105" t="s">
        <v>396</v>
      </c>
      <c r="D207" s="157"/>
      <c r="F207" s="172"/>
      <c r="G207" s="106"/>
      <c r="I207" s="172"/>
      <c r="J207" s="103"/>
    </row>
    <row r="208" spans="2:10" x14ac:dyDescent="0.3">
      <c r="B208" s="105" t="s">
        <v>397</v>
      </c>
      <c r="D208" s="157"/>
      <c r="F208" s="172"/>
      <c r="G208" s="106"/>
      <c r="I208" s="172"/>
      <c r="J208" s="103"/>
    </row>
    <row r="209" spans="2:10" x14ac:dyDescent="0.3">
      <c r="B209" s="105" t="s">
        <v>398</v>
      </c>
      <c r="D209" s="157"/>
      <c r="F209" s="172"/>
      <c r="G209" s="106"/>
      <c r="I209" s="172"/>
      <c r="J209" s="103"/>
    </row>
    <row r="210" spans="2:10" x14ac:dyDescent="0.3">
      <c r="B210" s="105" t="s">
        <v>399</v>
      </c>
      <c r="D210" s="157"/>
      <c r="F210" s="172"/>
      <c r="G210" s="106"/>
      <c r="I210" s="172"/>
      <c r="J210" s="103"/>
    </row>
    <row r="211" spans="2:10" x14ac:dyDescent="0.3">
      <c r="B211" s="105" t="s">
        <v>400</v>
      </c>
      <c r="D211" s="157"/>
      <c r="F211" s="172"/>
      <c r="G211" s="106"/>
      <c r="I211" s="172"/>
      <c r="J211" s="103"/>
    </row>
    <row r="212" spans="2:10" x14ac:dyDescent="0.3">
      <c r="B212" s="105" t="s">
        <v>401</v>
      </c>
      <c r="D212" s="157"/>
      <c r="F212" s="172"/>
      <c r="G212" s="106"/>
      <c r="I212" s="172"/>
      <c r="J212" s="103"/>
    </row>
    <row r="213" spans="2:10" x14ac:dyDescent="0.3">
      <c r="B213" s="105" t="s">
        <v>402</v>
      </c>
      <c r="D213" s="157"/>
      <c r="F213" s="172"/>
      <c r="G213" s="106"/>
      <c r="I213" s="172"/>
      <c r="J213" s="103"/>
    </row>
    <row r="214" spans="2:10" x14ac:dyDescent="0.3">
      <c r="B214" s="105" t="s">
        <v>403</v>
      </c>
      <c r="D214" s="157"/>
      <c r="F214" s="172"/>
      <c r="G214" s="106"/>
      <c r="I214" s="172"/>
      <c r="J214" s="103"/>
    </row>
    <row r="215" spans="2:10" x14ac:dyDescent="0.3">
      <c r="B215" s="105" t="s">
        <v>404</v>
      </c>
      <c r="D215" s="157"/>
      <c r="F215" s="172"/>
      <c r="G215" s="106"/>
      <c r="I215" s="172"/>
      <c r="J215" s="103"/>
    </row>
  </sheetData>
  <sheetProtection algorithmName="SHA-512" hashValue="JYZZjJeELLamoMJrDcW4ecHLbzgOOvkjVDd4kPLlhAw87x/rDPMBylmFjPAxfXuTrpefsEq21w5/afo913hM5A==" saltValue="/7QBo4nOFXVS1z0g/7vv+A==" spinCount="100000" sheet="1" objects="1" scenarios="1" selectLockedCells="1" autoFilter="0"/>
  <autoFilter ref="B6:J215" xr:uid="{692B28B4-B8C7-45FF-923A-757E93BF9EA5}"/>
  <dataValidations count="1">
    <dataValidation type="list" allowBlank="1" showInputMessage="1" showErrorMessage="1" sqref="D7:D215" xr:uid="{3DC39117-BE77-4AE2-ADAD-08C3F7763066}">
      <formula1>"Yes,No"</formula1>
    </dataValidation>
  </dataValidations>
  <pageMargins left="0.7" right="0.7" top="0.75" bottom="0.75" header="0.3" footer="0.3"/>
  <pageSetup paperSize="5" scale="97" fitToHeight="0" orientation="landscape" r:id="rId1"/>
  <headerFooter>
    <oddHeader>&amp;C&amp;"Arial,Bold"EXHIBIT A-6-a-V2
FINANCIAL COMMITMENT TEMPLATE</oddHeader>
    <oddFooter>&amp;C&amp;"Arial,Bold"AHCA ITN 010-22/23, Attachment A, Exhibit A-6-a-V2,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8FA8330B-BA4F-482B-8E43-12D0CD95BB38}">
            <xm:f>'Instructions &amp; General Inputs'!$D$21&lt;&gt;"Yes"</xm:f>
            <x14:dxf>
              <fill>
                <patternFill patternType="lightTrellis"/>
              </fill>
            </x14:dxf>
          </x14:cfRule>
          <xm:sqref>B3:J215</xm:sqref>
        </x14:conditionalFormatting>
        <x14:conditionalFormatting xmlns:xm="http://schemas.microsoft.com/office/excel/2006/main">
          <x14:cfRule type="expression" priority="2" id="{0F8D117A-CE44-4BCC-B4A4-9587F79886A7}">
            <xm:f>'Instructions &amp; General Inputs'!$C$13="No"</xm:f>
            <x14:dxf>
              <fill>
                <patternFill patternType="lightTrellis"/>
              </fill>
            </x14:dxf>
          </x14:cfRule>
          <xm:sqref>F5:G215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FB376-2B8F-462F-8DAB-2EA950ECCBCB}">
  <sheetPr codeName="Sheet14">
    <pageSetUpPr fitToPage="1"/>
  </sheetPr>
  <dimension ref="B3:J206"/>
  <sheetViews>
    <sheetView zoomScale="85" zoomScaleNormal="85" workbookViewId="0">
      <pane ySplit="6" topLeftCell="A7" activePane="bottomLeft" state="frozen"/>
      <selection activeCell="G42" sqref="G42"/>
      <selection pane="bottomLeft" activeCell="B7" sqref="B7"/>
    </sheetView>
  </sheetViews>
  <sheetFormatPr defaultColWidth="9.15234375" defaultRowHeight="12.45" x14ac:dyDescent="0.3"/>
  <cols>
    <col min="1" max="1" width="2.69140625" style="25" customWidth="1"/>
    <col min="2" max="2" width="68.3046875" style="25" bestFit="1" customWidth="1"/>
    <col min="3" max="3" width="2.69140625" style="25" customWidth="1"/>
    <col min="4" max="4" width="16.3828125" style="25" customWidth="1"/>
    <col min="5" max="5" width="2.69140625" style="25" customWidth="1"/>
    <col min="6" max="7" width="18.15234375" style="25" customWidth="1"/>
    <col min="8" max="8" width="2.69140625" style="25" customWidth="1"/>
    <col min="9" max="10" width="18.15234375" style="25" customWidth="1"/>
    <col min="11" max="16384" width="9.15234375" style="25"/>
  </cols>
  <sheetData>
    <row r="3" spans="2:10" x14ac:dyDescent="0.3">
      <c r="B3" s="1" t="s">
        <v>129</v>
      </c>
      <c r="C3" s="2"/>
      <c r="D3" s="2"/>
      <c r="E3" s="2"/>
      <c r="F3" s="2"/>
      <c r="G3" s="2"/>
      <c r="H3" s="2"/>
      <c r="I3" s="2"/>
      <c r="J3" s="155"/>
    </row>
    <row r="4" spans="2:10" x14ac:dyDescent="0.3">
      <c r="B4" s="3" t="s">
        <v>222</v>
      </c>
      <c r="C4" s="4"/>
      <c r="D4" s="4"/>
      <c r="E4" s="4"/>
      <c r="F4" s="4"/>
      <c r="G4" s="4"/>
      <c r="H4" s="4"/>
      <c r="I4" s="4"/>
      <c r="J4" s="156"/>
    </row>
    <row r="5" spans="2:10" x14ac:dyDescent="0.3">
      <c r="B5" s="170"/>
      <c r="C5" s="171"/>
      <c r="D5" s="171"/>
      <c r="E5" s="171"/>
      <c r="F5" s="174" t="s">
        <v>224</v>
      </c>
      <c r="G5" s="175"/>
      <c r="H5" s="171"/>
      <c r="I5" s="174" t="s">
        <v>221</v>
      </c>
      <c r="J5" s="173"/>
    </row>
    <row r="6" spans="2:10" x14ac:dyDescent="0.3">
      <c r="B6" s="124" t="s">
        <v>188</v>
      </c>
      <c r="C6" s="168"/>
      <c r="D6" s="169" t="s">
        <v>209</v>
      </c>
      <c r="E6" s="168"/>
      <c r="F6" s="133" t="s">
        <v>219</v>
      </c>
      <c r="G6" s="134" t="s">
        <v>220</v>
      </c>
      <c r="H6" s="168"/>
      <c r="I6" s="133" t="s">
        <v>219</v>
      </c>
      <c r="J6" s="134" t="s">
        <v>220</v>
      </c>
    </row>
    <row r="7" spans="2:10" x14ac:dyDescent="0.3">
      <c r="B7" s="105" t="s">
        <v>189</v>
      </c>
      <c r="D7" s="157"/>
      <c r="F7" s="172"/>
      <c r="G7" s="106"/>
      <c r="I7" s="172"/>
      <c r="J7" s="103"/>
    </row>
    <row r="8" spans="2:10" x14ac:dyDescent="0.3">
      <c r="B8" s="105" t="s">
        <v>190</v>
      </c>
      <c r="D8" s="157"/>
      <c r="F8" s="172"/>
      <c r="G8" s="106"/>
      <c r="I8" s="172"/>
      <c r="J8" s="103"/>
    </row>
    <row r="9" spans="2:10" x14ac:dyDescent="0.3">
      <c r="B9" s="105" t="s">
        <v>191</v>
      </c>
      <c r="D9" s="157"/>
      <c r="F9" s="172"/>
      <c r="G9" s="106"/>
      <c r="I9" s="172"/>
      <c r="J9" s="103"/>
    </row>
    <row r="10" spans="2:10" x14ac:dyDescent="0.3">
      <c r="B10" s="105" t="s">
        <v>192</v>
      </c>
      <c r="D10" s="157"/>
      <c r="F10" s="172"/>
      <c r="G10" s="106"/>
      <c r="I10" s="172"/>
      <c r="J10" s="103"/>
    </row>
    <row r="11" spans="2:10" x14ac:dyDescent="0.3">
      <c r="B11" s="105" t="s">
        <v>193</v>
      </c>
      <c r="D11" s="157"/>
      <c r="F11" s="172"/>
      <c r="G11" s="106"/>
      <c r="I11" s="172"/>
      <c r="J11" s="103"/>
    </row>
    <row r="12" spans="2:10" x14ac:dyDescent="0.3">
      <c r="B12" s="105" t="s">
        <v>194</v>
      </c>
      <c r="D12" s="157"/>
      <c r="F12" s="172"/>
      <c r="G12" s="106"/>
      <c r="I12" s="172"/>
      <c r="J12" s="103"/>
    </row>
    <row r="13" spans="2:10" x14ac:dyDescent="0.3">
      <c r="B13" s="105" t="s">
        <v>195</v>
      </c>
      <c r="D13" s="157"/>
      <c r="F13" s="172"/>
      <c r="G13" s="106"/>
      <c r="I13" s="172"/>
      <c r="J13" s="103"/>
    </row>
    <row r="14" spans="2:10" x14ac:dyDescent="0.3">
      <c r="B14" s="105" t="s">
        <v>196</v>
      </c>
      <c r="D14" s="157"/>
      <c r="F14" s="172"/>
      <c r="G14" s="106"/>
      <c r="I14" s="172"/>
      <c r="J14" s="103"/>
    </row>
    <row r="15" spans="2:10" x14ac:dyDescent="0.3">
      <c r="B15" s="105" t="s">
        <v>197</v>
      </c>
      <c r="D15" s="157"/>
      <c r="F15" s="172"/>
      <c r="G15" s="106"/>
      <c r="I15" s="172"/>
      <c r="J15" s="103"/>
    </row>
    <row r="16" spans="2:10" x14ac:dyDescent="0.3">
      <c r="B16" s="105" t="s">
        <v>198</v>
      </c>
      <c r="D16" s="157"/>
      <c r="F16" s="172"/>
      <c r="G16" s="106"/>
      <c r="I16" s="172"/>
      <c r="J16" s="103"/>
    </row>
    <row r="17" spans="2:10" x14ac:dyDescent="0.3">
      <c r="B17" s="105" t="s">
        <v>199</v>
      </c>
      <c r="D17" s="157"/>
      <c r="F17" s="172"/>
      <c r="G17" s="106"/>
      <c r="I17" s="172"/>
      <c r="J17" s="103"/>
    </row>
    <row r="18" spans="2:10" x14ac:dyDescent="0.3">
      <c r="B18" s="105" t="s">
        <v>200</v>
      </c>
      <c r="D18" s="157"/>
      <c r="F18" s="172"/>
      <c r="G18" s="106"/>
      <c r="I18" s="172"/>
      <c r="J18" s="103"/>
    </row>
    <row r="19" spans="2:10" x14ac:dyDescent="0.3">
      <c r="B19" s="105" t="s">
        <v>201</v>
      </c>
      <c r="D19" s="157"/>
      <c r="F19" s="172"/>
      <c r="G19" s="106"/>
      <c r="I19" s="172"/>
      <c r="J19" s="103"/>
    </row>
    <row r="20" spans="2:10" x14ac:dyDescent="0.3">
      <c r="B20" s="105" t="s">
        <v>202</v>
      </c>
      <c r="D20" s="157"/>
      <c r="F20" s="172"/>
      <c r="G20" s="106"/>
      <c r="I20" s="172"/>
      <c r="J20" s="103"/>
    </row>
    <row r="21" spans="2:10" x14ac:dyDescent="0.3">
      <c r="B21" s="105" t="s">
        <v>203</v>
      </c>
      <c r="D21" s="157"/>
      <c r="F21" s="172"/>
      <c r="G21" s="106"/>
      <c r="I21" s="172"/>
      <c r="J21" s="103"/>
    </row>
    <row r="22" spans="2:10" x14ac:dyDescent="0.3">
      <c r="B22" s="105" t="s">
        <v>204</v>
      </c>
      <c r="D22" s="157"/>
      <c r="F22" s="172"/>
      <c r="G22" s="106"/>
      <c r="I22" s="172"/>
      <c r="J22" s="103"/>
    </row>
    <row r="23" spans="2:10" x14ac:dyDescent="0.3">
      <c r="B23" s="105" t="s">
        <v>205</v>
      </c>
      <c r="D23" s="157"/>
      <c r="F23" s="172"/>
      <c r="G23" s="106"/>
      <c r="I23" s="172"/>
      <c r="J23" s="103"/>
    </row>
    <row r="24" spans="2:10" x14ac:dyDescent="0.3">
      <c r="B24" s="105" t="s">
        <v>206</v>
      </c>
      <c r="D24" s="157"/>
      <c r="F24" s="172"/>
      <c r="G24" s="106"/>
      <c r="I24" s="172"/>
      <c r="J24" s="103"/>
    </row>
    <row r="25" spans="2:10" x14ac:dyDescent="0.3">
      <c r="B25" s="105" t="s">
        <v>207</v>
      </c>
      <c r="D25" s="157"/>
      <c r="F25" s="172"/>
      <c r="G25" s="106"/>
      <c r="I25" s="172"/>
      <c r="J25" s="103"/>
    </row>
    <row r="26" spans="2:10" x14ac:dyDescent="0.3">
      <c r="B26" s="105" t="s">
        <v>208</v>
      </c>
      <c r="D26" s="157"/>
      <c r="F26" s="172"/>
      <c r="G26" s="106"/>
      <c r="I26" s="172"/>
      <c r="J26" s="103"/>
    </row>
    <row r="27" spans="2:10" x14ac:dyDescent="0.3">
      <c r="B27" s="105" t="s">
        <v>225</v>
      </c>
      <c r="D27" s="157"/>
      <c r="F27" s="172"/>
      <c r="G27" s="106"/>
      <c r="I27" s="172"/>
      <c r="J27" s="103"/>
    </row>
    <row r="28" spans="2:10" x14ac:dyDescent="0.3">
      <c r="B28" s="105" t="s">
        <v>226</v>
      </c>
      <c r="D28" s="157"/>
      <c r="F28" s="172"/>
      <c r="G28" s="106"/>
      <c r="I28" s="172"/>
      <c r="J28" s="103"/>
    </row>
    <row r="29" spans="2:10" x14ac:dyDescent="0.3">
      <c r="B29" s="105" t="s">
        <v>227</v>
      </c>
      <c r="D29" s="157"/>
      <c r="F29" s="172"/>
      <c r="G29" s="106"/>
      <c r="I29" s="172"/>
      <c r="J29" s="103"/>
    </row>
    <row r="30" spans="2:10" x14ac:dyDescent="0.3">
      <c r="B30" s="105" t="s">
        <v>228</v>
      </c>
      <c r="D30" s="157"/>
      <c r="F30" s="172"/>
      <c r="G30" s="106"/>
      <c r="I30" s="172"/>
      <c r="J30" s="103"/>
    </row>
    <row r="31" spans="2:10" x14ac:dyDescent="0.3">
      <c r="B31" s="105" t="s">
        <v>229</v>
      </c>
      <c r="D31" s="157"/>
      <c r="F31" s="172"/>
      <c r="G31" s="106"/>
      <c r="I31" s="172"/>
      <c r="J31" s="103"/>
    </row>
    <row r="32" spans="2:10" x14ac:dyDescent="0.3">
      <c r="B32" s="105" t="s">
        <v>230</v>
      </c>
      <c r="D32" s="157"/>
      <c r="F32" s="172"/>
      <c r="G32" s="106"/>
      <c r="I32" s="172"/>
      <c r="J32" s="103"/>
    </row>
    <row r="33" spans="2:10" x14ac:dyDescent="0.3">
      <c r="B33" s="105" t="s">
        <v>231</v>
      </c>
      <c r="D33" s="157"/>
      <c r="F33" s="172"/>
      <c r="G33" s="106"/>
      <c r="I33" s="172"/>
      <c r="J33" s="103"/>
    </row>
    <row r="34" spans="2:10" x14ac:dyDescent="0.3">
      <c r="B34" s="105" t="s">
        <v>232</v>
      </c>
      <c r="D34" s="157"/>
      <c r="F34" s="172"/>
      <c r="G34" s="106"/>
      <c r="I34" s="172"/>
      <c r="J34" s="103"/>
    </row>
    <row r="35" spans="2:10" x14ac:dyDescent="0.3">
      <c r="B35" s="105" t="s">
        <v>233</v>
      </c>
      <c r="D35" s="157"/>
      <c r="F35" s="172"/>
      <c r="G35" s="106"/>
      <c r="I35" s="172"/>
      <c r="J35" s="103"/>
    </row>
    <row r="36" spans="2:10" x14ac:dyDescent="0.3">
      <c r="B36" s="105" t="s">
        <v>234</v>
      </c>
      <c r="D36" s="157"/>
      <c r="F36" s="172"/>
      <c r="G36" s="106"/>
      <c r="I36" s="172"/>
      <c r="J36" s="103"/>
    </row>
    <row r="37" spans="2:10" x14ac:dyDescent="0.3">
      <c r="B37" s="105" t="s">
        <v>235</v>
      </c>
      <c r="D37" s="157"/>
      <c r="F37" s="172"/>
      <c r="G37" s="106"/>
      <c r="I37" s="172"/>
      <c r="J37" s="103"/>
    </row>
    <row r="38" spans="2:10" x14ac:dyDescent="0.3">
      <c r="B38" s="105" t="s">
        <v>236</v>
      </c>
      <c r="D38" s="157"/>
      <c r="F38" s="172"/>
      <c r="G38" s="106"/>
      <c r="I38" s="172"/>
      <c r="J38" s="103"/>
    </row>
    <row r="39" spans="2:10" x14ac:dyDescent="0.3">
      <c r="B39" s="105" t="s">
        <v>237</v>
      </c>
      <c r="D39" s="157"/>
      <c r="F39" s="172"/>
      <c r="G39" s="106"/>
      <c r="I39" s="172"/>
      <c r="J39" s="103"/>
    </row>
    <row r="40" spans="2:10" x14ac:dyDescent="0.3">
      <c r="B40" s="105" t="s">
        <v>238</v>
      </c>
      <c r="D40" s="157"/>
      <c r="F40" s="172"/>
      <c r="G40" s="106"/>
      <c r="I40" s="172"/>
      <c r="J40" s="103"/>
    </row>
    <row r="41" spans="2:10" x14ac:dyDescent="0.3">
      <c r="B41" s="105" t="s">
        <v>239</v>
      </c>
      <c r="D41" s="157"/>
      <c r="F41" s="172"/>
      <c r="G41" s="106"/>
      <c r="I41" s="172"/>
      <c r="J41" s="103"/>
    </row>
    <row r="42" spans="2:10" x14ac:dyDescent="0.3">
      <c r="B42" s="105" t="s">
        <v>240</v>
      </c>
      <c r="D42" s="157"/>
      <c r="F42" s="172"/>
      <c r="G42" s="106"/>
      <c r="I42" s="172"/>
      <c r="J42" s="103"/>
    </row>
    <row r="43" spans="2:10" x14ac:dyDescent="0.3">
      <c r="B43" s="105" t="s">
        <v>241</v>
      </c>
      <c r="D43" s="157"/>
      <c r="F43" s="172"/>
      <c r="G43" s="106"/>
      <c r="I43" s="172"/>
      <c r="J43" s="103"/>
    </row>
    <row r="44" spans="2:10" x14ac:dyDescent="0.3">
      <c r="B44" s="105" t="s">
        <v>242</v>
      </c>
      <c r="D44" s="157"/>
      <c r="F44" s="172"/>
      <c r="G44" s="106"/>
      <c r="I44" s="172"/>
      <c r="J44" s="103"/>
    </row>
    <row r="45" spans="2:10" x14ac:dyDescent="0.3">
      <c r="B45" s="105" t="s">
        <v>243</v>
      </c>
      <c r="D45" s="157"/>
      <c r="F45" s="172"/>
      <c r="G45" s="106"/>
      <c r="I45" s="172"/>
      <c r="J45" s="103"/>
    </row>
    <row r="46" spans="2:10" x14ac:dyDescent="0.3">
      <c r="B46" s="105" t="s">
        <v>244</v>
      </c>
      <c r="D46" s="157"/>
      <c r="F46" s="172"/>
      <c r="G46" s="106"/>
      <c r="I46" s="172"/>
      <c r="J46" s="103"/>
    </row>
    <row r="47" spans="2:10" x14ac:dyDescent="0.3">
      <c r="B47" s="105" t="s">
        <v>245</v>
      </c>
      <c r="D47" s="157"/>
      <c r="F47" s="172"/>
      <c r="G47" s="106"/>
      <c r="I47" s="172"/>
      <c r="J47" s="103"/>
    </row>
    <row r="48" spans="2:10" x14ac:dyDescent="0.3">
      <c r="B48" s="105" t="s">
        <v>246</v>
      </c>
      <c r="D48" s="157"/>
      <c r="F48" s="172"/>
      <c r="G48" s="106"/>
      <c r="I48" s="172"/>
      <c r="J48" s="103"/>
    </row>
    <row r="49" spans="2:10" x14ac:dyDescent="0.3">
      <c r="B49" s="105" t="s">
        <v>247</v>
      </c>
      <c r="D49" s="157"/>
      <c r="F49" s="172"/>
      <c r="G49" s="106"/>
      <c r="I49" s="172"/>
      <c r="J49" s="103"/>
    </row>
    <row r="50" spans="2:10" x14ac:dyDescent="0.3">
      <c r="B50" s="105" t="s">
        <v>248</v>
      </c>
      <c r="D50" s="157"/>
      <c r="F50" s="172"/>
      <c r="G50" s="106"/>
      <c r="I50" s="172"/>
      <c r="J50" s="103"/>
    </row>
    <row r="51" spans="2:10" x14ac:dyDescent="0.3">
      <c r="B51" s="105" t="s">
        <v>249</v>
      </c>
      <c r="D51" s="157"/>
      <c r="F51" s="172"/>
      <c r="G51" s="106"/>
      <c r="I51" s="172"/>
      <c r="J51" s="103"/>
    </row>
    <row r="52" spans="2:10" x14ac:dyDescent="0.3">
      <c r="B52" s="105" t="s">
        <v>250</v>
      </c>
      <c r="D52" s="157"/>
      <c r="F52" s="172"/>
      <c r="G52" s="106"/>
      <c r="I52" s="172"/>
      <c r="J52" s="103"/>
    </row>
    <row r="53" spans="2:10" x14ac:dyDescent="0.3">
      <c r="B53" s="105" t="s">
        <v>251</v>
      </c>
      <c r="D53" s="157"/>
      <c r="F53" s="172"/>
      <c r="G53" s="106"/>
      <c r="I53" s="172"/>
      <c r="J53" s="103"/>
    </row>
    <row r="54" spans="2:10" x14ac:dyDescent="0.3">
      <c r="B54" s="105" t="s">
        <v>252</v>
      </c>
      <c r="D54" s="157"/>
      <c r="F54" s="172"/>
      <c r="G54" s="106"/>
      <c r="I54" s="172"/>
      <c r="J54" s="103"/>
    </row>
    <row r="55" spans="2:10" x14ac:dyDescent="0.3">
      <c r="B55" s="105" t="s">
        <v>253</v>
      </c>
      <c r="D55" s="157"/>
      <c r="F55" s="172"/>
      <c r="G55" s="106"/>
      <c r="I55" s="172"/>
      <c r="J55" s="103"/>
    </row>
    <row r="56" spans="2:10" x14ac:dyDescent="0.3">
      <c r="B56" s="105" t="s">
        <v>254</v>
      </c>
      <c r="D56" s="157"/>
      <c r="F56" s="172"/>
      <c r="G56" s="106"/>
      <c r="I56" s="172"/>
      <c r="J56" s="103"/>
    </row>
    <row r="57" spans="2:10" x14ac:dyDescent="0.3">
      <c r="B57" s="105" t="s">
        <v>255</v>
      </c>
      <c r="D57" s="157"/>
      <c r="F57" s="172"/>
      <c r="G57" s="106"/>
      <c r="I57" s="172"/>
      <c r="J57" s="103"/>
    </row>
    <row r="58" spans="2:10" x14ac:dyDescent="0.3">
      <c r="B58" s="105" t="s">
        <v>256</v>
      </c>
      <c r="D58" s="157"/>
      <c r="F58" s="172"/>
      <c r="G58" s="106"/>
      <c r="I58" s="172"/>
      <c r="J58" s="103"/>
    </row>
    <row r="59" spans="2:10" x14ac:dyDescent="0.3">
      <c r="B59" s="105" t="s">
        <v>257</v>
      </c>
      <c r="D59" s="157"/>
      <c r="F59" s="172"/>
      <c r="G59" s="106"/>
      <c r="I59" s="172"/>
      <c r="J59" s="103"/>
    </row>
    <row r="60" spans="2:10" x14ac:dyDescent="0.3">
      <c r="B60" s="105" t="s">
        <v>258</v>
      </c>
      <c r="D60" s="157"/>
      <c r="F60" s="172"/>
      <c r="G60" s="106"/>
      <c r="I60" s="172"/>
      <c r="J60" s="103"/>
    </row>
    <row r="61" spans="2:10" x14ac:dyDescent="0.3">
      <c r="B61" s="105" t="s">
        <v>259</v>
      </c>
      <c r="D61" s="157"/>
      <c r="F61" s="172"/>
      <c r="G61" s="106"/>
      <c r="I61" s="172"/>
      <c r="J61" s="103"/>
    </row>
    <row r="62" spans="2:10" x14ac:dyDescent="0.3">
      <c r="B62" s="105" t="s">
        <v>260</v>
      </c>
      <c r="D62" s="157"/>
      <c r="F62" s="172"/>
      <c r="G62" s="106"/>
      <c r="I62" s="172"/>
      <c r="J62" s="103"/>
    </row>
    <row r="63" spans="2:10" x14ac:dyDescent="0.3">
      <c r="B63" s="105" t="s">
        <v>261</v>
      </c>
      <c r="D63" s="157"/>
      <c r="F63" s="172"/>
      <c r="G63" s="106"/>
      <c r="I63" s="172"/>
      <c r="J63" s="103"/>
    </row>
    <row r="64" spans="2:10" x14ac:dyDescent="0.3">
      <c r="B64" s="105" t="s">
        <v>262</v>
      </c>
      <c r="D64" s="157"/>
      <c r="F64" s="172"/>
      <c r="G64" s="106"/>
      <c r="I64" s="172"/>
      <c r="J64" s="103"/>
    </row>
    <row r="65" spans="2:10" x14ac:dyDescent="0.3">
      <c r="B65" s="105" t="s">
        <v>263</v>
      </c>
      <c r="D65" s="157"/>
      <c r="F65" s="172"/>
      <c r="G65" s="106"/>
      <c r="I65" s="172"/>
      <c r="J65" s="103"/>
    </row>
    <row r="66" spans="2:10" x14ac:dyDescent="0.3">
      <c r="B66" s="105" t="s">
        <v>264</v>
      </c>
      <c r="D66" s="157"/>
      <c r="F66" s="172"/>
      <c r="G66" s="106"/>
      <c r="I66" s="172"/>
      <c r="J66" s="103"/>
    </row>
    <row r="67" spans="2:10" x14ac:dyDescent="0.3">
      <c r="B67" s="105" t="s">
        <v>265</v>
      </c>
      <c r="D67" s="157"/>
      <c r="F67" s="172"/>
      <c r="G67" s="106"/>
      <c r="I67" s="172"/>
      <c r="J67" s="103"/>
    </row>
    <row r="68" spans="2:10" x14ac:dyDescent="0.3">
      <c r="B68" s="105" t="s">
        <v>266</v>
      </c>
      <c r="D68" s="157"/>
      <c r="F68" s="172"/>
      <c r="G68" s="106"/>
      <c r="I68" s="172"/>
      <c r="J68" s="103"/>
    </row>
    <row r="69" spans="2:10" x14ac:dyDescent="0.3">
      <c r="B69" s="105" t="s">
        <v>267</v>
      </c>
      <c r="D69" s="157"/>
      <c r="F69" s="172"/>
      <c r="G69" s="106"/>
      <c r="I69" s="172"/>
      <c r="J69" s="103"/>
    </row>
    <row r="70" spans="2:10" x14ac:dyDescent="0.3">
      <c r="B70" s="105" t="s">
        <v>268</v>
      </c>
      <c r="D70" s="157"/>
      <c r="F70" s="172"/>
      <c r="G70" s="106"/>
      <c r="I70" s="172"/>
      <c r="J70" s="103"/>
    </row>
    <row r="71" spans="2:10" x14ac:dyDescent="0.3">
      <c r="B71" s="105" t="s">
        <v>269</v>
      </c>
      <c r="D71" s="157"/>
      <c r="F71" s="172"/>
      <c r="G71" s="106"/>
      <c r="I71" s="172"/>
      <c r="J71" s="103"/>
    </row>
    <row r="72" spans="2:10" x14ac:dyDescent="0.3">
      <c r="B72" s="105" t="s">
        <v>270</v>
      </c>
      <c r="D72" s="157"/>
      <c r="F72" s="172"/>
      <c r="G72" s="106"/>
      <c r="I72" s="172"/>
      <c r="J72" s="103"/>
    </row>
    <row r="73" spans="2:10" x14ac:dyDescent="0.3">
      <c r="B73" s="105" t="s">
        <v>271</v>
      </c>
      <c r="D73" s="157"/>
      <c r="F73" s="172"/>
      <c r="G73" s="106"/>
      <c r="I73" s="172"/>
      <c r="J73" s="103"/>
    </row>
    <row r="74" spans="2:10" x14ac:dyDescent="0.3">
      <c r="B74" s="105" t="s">
        <v>272</v>
      </c>
      <c r="D74" s="157"/>
      <c r="F74" s="172"/>
      <c r="G74" s="106"/>
      <c r="I74" s="172"/>
      <c r="J74" s="103"/>
    </row>
    <row r="75" spans="2:10" x14ac:dyDescent="0.3">
      <c r="B75" s="105" t="s">
        <v>273</v>
      </c>
      <c r="D75" s="157"/>
      <c r="F75" s="172"/>
      <c r="G75" s="106"/>
      <c r="I75" s="172"/>
      <c r="J75" s="103"/>
    </row>
    <row r="76" spans="2:10" x14ac:dyDescent="0.3">
      <c r="B76" s="105" t="s">
        <v>274</v>
      </c>
      <c r="D76" s="157"/>
      <c r="F76" s="172"/>
      <c r="G76" s="106"/>
      <c r="I76" s="172"/>
      <c r="J76" s="103"/>
    </row>
    <row r="77" spans="2:10" x14ac:dyDescent="0.3">
      <c r="B77" s="105" t="s">
        <v>275</v>
      </c>
      <c r="D77" s="157"/>
      <c r="F77" s="172"/>
      <c r="G77" s="106"/>
      <c r="I77" s="172"/>
      <c r="J77" s="103"/>
    </row>
    <row r="78" spans="2:10" x14ac:dyDescent="0.3">
      <c r="B78" s="105" t="s">
        <v>276</v>
      </c>
      <c r="D78" s="157"/>
      <c r="F78" s="172"/>
      <c r="G78" s="106"/>
      <c r="I78" s="172"/>
      <c r="J78" s="103"/>
    </row>
    <row r="79" spans="2:10" x14ac:dyDescent="0.3">
      <c r="B79" s="105" t="s">
        <v>277</v>
      </c>
      <c r="D79" s="157"/>
      <c r="F79" s="172"/>
      <c r="G79" s="106"/>
      <c r="I79" s="172"/>
      <c r="J79" s="103"/>
    </row>
    <row r="80" spans="2:10" x14ac:dyDescent="0.3">
      <c r="B80" s="105" t="s">
        <v>278</v>
      </c>
      <c r="D80" s="157"/>
      <c r="F80" s="172"/>
      <c r="G80" s="106"/>
      <c r="I80" s="172"/>
      <c r="J80" s="103"/>
    </row>
    <row r="81" spans="2:10" x14ac:dyDescent="0.3">
      <c r="B81" s="105" t="s">
        <v>279</v>
      </c>
      <c r="D81" s="157"/>
      <c r="F81" s="172"/>
      <c r="G81" s="106"/>
      <c r="I81" s="172"/>
      <c r="J81" s="103"/>
    </row>
    <row r="82" spans="2:10" x14ac:dyDescent="0.3">
      <c r="B82" s="105" t="s">
        <v>280</v>
      </c>
      <c r="D82" s="157"/>
      <c r="F82" s="172"/>
      <c r="G82" s="106"/>
      <c r="I82" s="172"/>
      <c r="J82" s="103"/>
    </row>
    <row r="83" spans="2:10" x14ac:dyDescent="0.3">
      <c r="B83" s="105" t="s">
        <v>281</v>
      </c>
      <c r="D83" s="157"/>
      <c r="F83" s="172"/>
      <c r="G83" s="106"/>
      <c r="I83" s="172"/>
      <c r="J83" s="103"/>
    </row>
    <row r="84" spans="2:10" x14ac:dyDescent="0.3">
      <c r="B84" s="105" t="s">
        <v>282</v>
      </c>
      <c r="D84" s="157"/>
      <c r="F84" s="172"/>
      <c r="G84" s="106"/>
      <c r="I84" s="172"/>
      <c r="J84" s="103"/>
    </row>
    <row r="85" spans="2:10" x14ac:dyDescent="0.3">
      <c r="B85" s="105" t="s">
        <v>283</v>
      </c>
      <c r="D85" s="157"/>
      <c r="F85" s="172"/>
      <c r="G85" s="106"/>
      <c r="I85" s="172"/>
      <c r="J85" s="103"/>
    </row>
    <row r="86" spans="2:10" x14ac:dyDescent="0.3">
      <c r="B86" s="105" t="s">
        <v>284</v>
      </c>
      <c r="D86" s="157"/>
      <c r="F86" s="172"/>
      <c r="G86" s="106"/>
      <c r="I86" s="172"/>
      <c r="J86" s="103"/>
    </row>
    <row r="87" spans="2:10" x14ac:dyDescent="0.3">
      <c r="B87" s="105" t="s">
        <v>285</v>
      </c>
      <c r="D87" s="157"/>
      <c r="F87" s="172"/>
      <c r="G87" s="106"/>
      <c r="I87" s="172"/>
      <c r="J87" s="103"/>
    </row>
    <row r="88" spans="2:10" x14ac:dyDescent="0.3">
      <c r="B88" s="105" t="s">
        <v>286</v>
      </c>
      <c r="D88" s="157"/>
      <c r="F88" s="172"/>
      <c r="G88" s="106"/>
      <c r="I88" s="172"/>
      <c r="J88" s="103"/>
    </row>
    <row r="89" spans="2:10" x14ac:dyDescent="0.3">
      <c r="B89" s="105" t="s">
        <v>287</v>
      </c>
      <c r="D89" s="157"/>
      <c r="F89" s="172"/>
      <c r="G89" s="106"/>
      <c r="I89" s="172"/>
      <c r="J89" s="103"/>
    </row>
    <row r="90" spans="2:10" x14ac:dyDescent="0.3">
      <c r="B90" s="105" t="s">
        <v>288</v>
      </c>
      <c r="D90" s="157"/>
      <c r="F90" s="172"/>
      <c r="G90" s="106"/>
      <c r="I90" s="172"/>
      <c r="J90" s="103"/>
    </row>
    <row r="91" spans="2:10" x14ac:dyDescent="0.3">
      <c r="B91" s="105" t="s">
        <v>289</v>
      </c>
      <c r="D91" s="157"/>
      <c r="F91" s="172"/>
      <c r="G91" s="106"/>
      <c r="I91" s="172"/>
      <c r="J91" s="103"/>
    </row>
    <row r="92" spans="2:10" x14ac:dyDescent="0.3">
      <c r="B92" s="105" t="s">
        <v>290</v>
      </c>
      <c r="D92" s="157"/>
      <c r="F92" s="172"/>
      <c r="G92" s="106"/>
      <c r="I92" s="172"/>
      <c r="J92" s="103"/>
    </row>
    <row r="93" spans="2:10" x14ac:dyDescent="0.3">
      <c r="B93" s="105" t="s">
        <v>291</v>
      </c>
      <c r="D93" s="157"/>
      <c r="F93" s="172"/>
      <c r="G93" s="106"/>
      <c r="I93" s="172"/>
      <c r="J93" s="103"/>
    </row>
    <row r="94" spans="2:10" x14ac:dyDescent="0.3">
      <c r="B94" s="105" t="s">
        <v>292</v>
      </c>
      <c r="D94" s="157"/>
      <c r="F94" s="172"/>
      <c r="G94" s="106"/>
      <c r="I94" s="172"/>
      <c r="J94" s="103"/>
    </row>
    <row r="95" spans="2:10" x14ac:dyDescent="0.3">
      <c r="B95" s="105" t="s">
        <v>293</v>
      </c>
      <c r="D95" s="157"/>
      <c r="F95" s="172"/>
      <c r="G95" s="106"/>
      <c r="I95" s="172"/>
      <c r="J95" s="103"/>
    </row>
    <row r="96" spans="2:10" x14ac:dyDescent="0.3">
      <c r="B96" s="105" t="s">
        <v>294</v>
      </c>
      <c r="D96" s="157"/>
      <c r="F96" s="172"/>
      <c r="G96" s="106"/>
      <c r="I96" s="172"/>
      <c r="J96" s="103"/>
    </row>
    <row r="97" spans="2:10" x14ac:dyDescent="0.3">
      <c r="B97" s="105" t="s">
        <v>295</v>
      </c>
      <c r="D97" s="157"/>
      <c r="F97" s="172"/>
      <c r="G97" s="106"/>
      <c r="I97" s="172"/>
      <c r="J97" s="103"/>
    </row>
    <row r="98" spans="2:10" x14ac:dyDescent="0.3">
      <c r="B98" s="105" t="s">
        <v>296</v>
      </c>
      <c r="D98" s="157"/>
      <c r="F98" s="172"/>
      <c r="G98" s="106"/>
      <c r="I98" s="172"/>
      <c r="J98" s="103"/>
    </row>
    <row r="99" spans="2:10" x14ac:dyDescent="0.3">
      <c r="B99" s="105" t="s">
        <v>297</v>
      </c>
      <c r="D99" s="157"/>
      <c r="F99" s="172"/>
      <c r="G99" s="106"/>
      <c r="I99" s="172"/>
      <c r="J99" s="103"/>
    </row>
    <row r="100" spans="2:10" x14ac:dyDescent="0.3">
      <c r="B100" s="105" t="s">
        <v>298</v>
      </c>
      <c r="D100" s="157"/>
      <c r="F100" s="172"/>
      <c r="G100" s="106"/>
      <c r="I100" s="172"/>
      <c r="J100" s="103"/>
    </row>
    <row r="101" spans="2:10" x14ac:dyDescent="0.3">
      <c r="B101" s="105" t="s">
        <v>299</v>
      </c>
      <c r="D101" s="157"/>
      <c r="F101" s="172"/>
      <c r="G101" s="106"/>
      <c r="I101" s="172"/>
      <c r="J101" s="103"/>
    </row>
    <row r="102" spans="2:10" x14ac:dyDescent="0.3">
      <c r="B102" s="105" t="s">
        <v>300</v>
      </c>
      <c r="D102" s="157"/>
      <c r="F102" s="172"/>
      <c r="G102" s="106"/>
      <c r="I102" s="172"/>
      <c r="J102" s="103"/>
    </row>
    <row r="103" spans="2:10" x14ac:dyDescent="0.3">
      <c r="B103" s="105" t="s">
        <v>301</v>
      </c>
      <c r="D103" s="157"/>
      <c r="F103" s="172"/>
      <c r="G103" s="106"/>
      <c r="I103" s="172"/>
      <c r="J103" s="103"/>
    </row>
    <row r="104" spans="2:10" x14ac:dyDescent="0.3">
      <c r="B104" s="105" t="s">
        <v>302</v>
      </c>
      <c r="D104" s="157"/>
      <c r="F104" s="172"/>
      <c r="G104" s="106"/>
      <c r="I104" s="172"/>
      <c r="J104" s="103"/>
    </row>
    <row r="105" spans="2:10" x14ac:dyDescent="0.3">
      <c r="B105" s="105" t="s">
        <v>303</v>
      </c>
      <c r="D105" s="157"/>
      <c r="F105" s="172"/>
      <c r="G105" s="106"/>
      <c r="I105" s="172"/>
      <c r="J105" s="103"/>
    </row>
    <row r="106" spans="2:10" x14ac:dyDescent="0.3">
      <c r="B106" s="105" t="s">
        <v>304</v>
      </c>
      <c r="D106" s="157"/>
      <c r="F106" s="172"/>
      <c r="G106" s="106"/>
      <c r="I106" s="172"/>
      <c r="J106" s="103"/>
    </row>
    <row r="107" spans="2:10" x14ac:dyDescent="0.3">
      <c r="B107" s="105" t="s">
        <v>305</v>
      </c>
      <c r="D107" s="157"/>
      <c r="F107" s="172"/>
      <c r="G107" s="106"/>
      <c r="I107" s="172"/>
      <c r="J107" s="103"/>
    </row>
    <row r="108" spans="2:10" x14ac:dyDescent="0.3">
      <c r="B108" s="105" t="s">
        <v>306</v>
      </c>
      <c r="D108" s="157"/>
      <c r="F108" s="172"/>
      <c r="G108" s="106"/>
      <c r="I108" s="172"/>
      <c r="J108" s="103"/>
    </row>
    <row r="109" spans="2:10" x14ac:dyDescent="0.3">
      <c r="B109" s="105" t="s">
        <v>307</v>
      </c>
      <c r="D109" s="157"/>
      <c r="F109" s="172"/>
      <c r="G109" s="106"/>
      <c r="I109" s="172"/>
      <c r="J109" s="103"/>
    </row>
    <row r="110" spans="2:10" x14ac:dyDescent="0.3">
      <c r="B110" s="105" t="s">
        <v>308</v>
      </c>
      <c r="D110" s="157"/>
      <c r="F110" s="172"/>
      <c r="G110" s="106"/>
      <c r="I110" s="172"/>
      <c r="J110" s="103"/>
    </row>
    <row r="111" spans="2:10" x14ac:dyDescent="0.3">
      <c r="B111" s="105" t="s">
        <v>309</v>
      </c>
      <c r="D111" s="157"/>
      <c r="F111" s="172"/>
      <c r="G111" s="106"/>
      <c r="I111" s="172"/>
      <c r="J111" s="103"/>
    </row>
    <row r="112" spans="2:10" x14ac:dyDescent="0.3">
      <c r="B112" s="105" t="s">
        <v>310</v>
      </c>
      <c r="D112" s="157"/>
      <c r="F112" s="172"/>
      <c r="G112" s="106"/>
      <c r="I112" s="172"/>
      <c r="J112" s="103"/>
    </row>
    <row r="113" spans="2:10" x14ac:dyDescent="0.3">
      <c r="B113" s="105" t="s">
        <v>311</v>
      </c>
      <c r="D113" s="157"/>
      <c r="F113" s="172"/>
      <c r="G113" s="106"/>
      <c r="I113" s="172"/>
      <c r="J113" s="103"/>
    </row>
    <row r="114" spans="2:10" x14ac:dyDescent="0.3">
      <c r="B114" s="105" t="s">
        <v>312</v>
      </c>
      <c r="D114" s="157"/>
      <c r="F114" s="172"/>
      <c r="G114" s="106"/>
      <c r="I114" s="172"/>
      <c r="J114" s="103"/>
    </row>
    <row r="115" spans="2:10" x14ac:dyDescent="0.3">
      <c r="B115" s="105" t="s">
        <v>313</v>
      </c>
      <c r="D115" s="157"/>
      <c r="F115" s="172"/>
      <c r="G115" s="106"/>
      <c r="I115" s="172"/>
      <c r="J115" s="103"/>
    </row>
    <row r="116" spans="2:10" x14ac:dyDescent="0.3">
      <c r="B116" s="105" t="s">
        <v>314</v>
      </c>
      <c r="D116" s="157"/>
      <c r="F116" s="172"/>
      <c r="G116" s="106"/>
      <c r="I116" s="172"/>
      <c r="J116" s="103"/>
    </row>
    <row r="117" spans="2:10" x14ac:dyDescent="0.3">
      <c r="B117" s="105" t="s">
        <v>315</v>
      </c>
      <c r="D117" s="157"/>
      <c r="F117" s="172"/>
      <c r="G117" s="106"/>
      <c r="I117" s="172"/>
      <c r="J117" s="103"/>
    </row>
    <row r="118" spans="2:10" x14ac:dyDescent="0.3">
      <c r="B118" s="105" t="s">
        <v>316</v>
      </c>
      <c r="D118" s="157"/>
      <c r="F118" s="172"/>
      <c r="G118" s="106"/>
      <c r="I118" s="172"/>
      <c r="J118" s="103"/>
    </row>
    <row r="119" spans="2:10" x14ac:dyDescent="0.3">
      <c r="B119" s="105" t="s">
        <v>317</v>
      </c>
      <c r="D119" s="157"/>
      <c r="F119" s="172"/>
      <c r="G119" s="106"/>
      <c r="I119" s="172"/>
      <c r="J119" s="103"/>
    </row>
    <row r="120" spans="2:10" x14ac:dyDescent="0.3">
      <c r="B120" s="105" t="s">
        <v>318</v>
      </c>
      <c r="D120" s="157"/>
      <c r="F120" s="172"/>
      <c r="G120" s="106"/>
      <c r="I120" s="172"/>
      <c r="J120" s="103"/>
    </row>
    <row r="121" spans="2:10" x14ac:dyDescent="0.3">
      <c r="B121" s="105" t="s">
        <v>319</v>
      </c>
      <c r="D121" s="157"/>
      <c r="F121" s="172"/>
      <c r="G121" s="106"/>
      <c r="I121" s="172"/>
      <c r="J121" s="103"/>
    </row>
    <row r="122" spans="2:10" x14ac:dyDescent="0.3">
      <c r="B122" s="105" t="s">
        <v>320</v>
      </c>
      <c r="D122" s="157"/>
      <c r="F122" s="172"/>
      <c r="G122" s="106"/>
      <c r="I122" s="172"/>
      <c r="J122" s="103"/>
    </row>
    <row r="123" spans="2:10" x14ac:dyDescent="0.3">
      <c r="B123" s="105" t="s">
        <v>321</v>
      </c>
      <c r="D123" s="157"/>
      <c r="F123" s="172"/>
      <c r="G123" s="106"/>
      <c r="I123" s="172"/>
      <c r="J123" s="103"/>
    </row>
    <row r="124" spans="2:10" x14ac:dyDescent="0.3">
      <c r="B124" s="105" t="s">
        <v>322</v>
      </c>
      <c r="D124" s="157"/>
      <c r="F124" s="172"/>
      <c r="G124" s="106"/>
      <c r="I124" s="172"/>
      <c r="J124" s="103"/>
    </row>
    <row r="125" spans="2:10" x14ac:dyDescent="0.3">
      <c r="B125" s="105" t="s">
        <v>323</v>
      </c>
      <c r="D125" s="157"/>
      <c r="F125" s="172"/>
      <c r="G125" s="106"/>
      <c r="I125" s="172"/>
      <c r="J125" s="103"/>
    </row>
    <row r="126" spans="2:10" x14ac:dyDescent="0.3">
      <c r="B126" s="105" t="s">
        <v>324</v>
      </c>
      <c r="D126" s="157"/>
      <c r="F126" s="172"/>
      <c r="G126" s="106"/>
      <c r="I126" s="172"/>
      <c r="J126" s="103"/>
    </row>
    <row r="127" spans="2:10" x14ac:dyDescent="0.3">
      <c r="B127" s="105" t="s">
        <v>325</v>
      </c>
      <c r="D127" s="157"/>
      <c r="F127" s="172"/>
      <c r="G127" s="106"/>
      <c r="I127" s="172"/>
      <c r="J127" s="103"/>
    </row>
    <row r="128" spans="2:10" x14ac:dyDescent="0.3">
      <c r="B128" s="105" t="s">
        <v>326</v>
      </c>
      <c r="D128" s="157"/>
      <c r="F128" s="172"/>
      <c r="G128" s="106"/>
      <c r="I128" s="172"/>
      <c r="J128" s="103"/>
    </row>
    <row r="129" spans="2:10" x14ac:dyDescent="0.3">
      <c r="B129" s="105" t="s">
        <v>327</v>
      </c>
      <c r="D129" s="157"/>
      <c r="F129" s="172"/>
      <c r="G129" s="106"/>
      <c r="I129" s="172"/>
      <c r="J129" s="103"/>
    </row>
    <row r="130" spans="2:10" x14ac:dyDescent="0.3">
      <c r="B130" s="105" t="s">
        <v>328</v>
      </c>
      <c r="D130" s="157"/>
      <c r="F130" s="172"/>
      <c r="G130" s="106"/>
      <c r="I130" s="172"/>
      <c r="J130" s="103"/>
    </row>
    <row r="131" spans="2:10" x14ac:dyDescent="0.3">
      <c r="B131" s="105" t="s">
        <v>329</v>
      </c>
      <c r="D131" s="157"/>
      <c r="F131" s="172"/>
      <c r="G131" s="106"/>
      <c r="I131" s="172"/>
      <c r="J131" s="103"/>
    </row>
    <row r="132" spans="2:10" x14ac:dyDescent="0.3">
      <c r="B132" s="105" t="s">
        <v>330</v>
      </c>
      <c r="D132" s="157"/>
      <c r="F132" s="172"/>
      <c r="G132" s="106"/>
      <c r="I132" s="172"/>
      <c r="J132" s="103"/>
    </row>
    <row r="133" spans="2:10" x14ac:dyDescent="0.3">
      <c r="B133" s="105" t="s">
        <v>331</v>
      </c>
      <c r="D133" s="157"/>
      <c r="F133" s="172"/>
      <c r="G133" s="106"/>
      <c r="I133" s="172"/>
      <c r="J133" s="103"/>
    </row>
    <row r="134" spans="2:10" x14ac:dyDescent="0.3">
      <c r="B134" s="105" t="s">
        <v>332</v>
      </c>
      <c r="D134" s="157"/>
      <c r="F134" s="172"/>
      <c r="G134" s="106"/>
      <c r="I134" s="172"/>
      <c r="J134" s="103"/>
    </row>
    <row r="135" spans="2:10" x14ac:dyDescent="0.3">
      <c r="B135" s="105" t="s">
        <v>333</v>
      </c>
      <c r="D135" s="157"/>
      <c r="F135" s="172"/>
      <c r="G135" s="106"/>
      <c r="I135" s="172"/>
      <c r="J135" s="103"/>
    </row>
    <row r="136" spans="2:10" x14ac:dyDescent="0.3">
      <c r="B136" s="105" t="s">
        <v>334</v>
      </c>
      <c r="D136" s="157"/>
      <c r="F136" s="172"/>
      <c r="G136" s="106"/>
      <c r="I136" s="172"/>
      <c r="J136" s="103"/>
    </row>
    <row r="137" spans="2:10" x14ac:dyDescent="0.3">
      <c r="B137" s="105" t="s">
        <v>335</v>
      </c>
      <c r="D137" s="157"/>
      <c r="F137" s="172"/>
      <c r="G137" s="106"/>
      <c r="I137" s="172"/>
      <c r="J137" s="103"/>
    </row>
    <row r="138" spans="2:10" x14ac:dyDescent="0.3">
      <c r="B138" s="105" t="s">
        <v>336</v>
      </c>
      <c r="D138" s="157"/>
      <c r="F138" s="172"/>
      <c r="G138" s="106"/>
      <c r="I138" s="172"/>
      <c r="J138" s="103"/>
    </row>
    <row r="139" spans="2:10" x14ac:dyDescent="0.3">
      <c r="B139" s="105" t="s">
        <v>337</v>
      </c>
      <c r="D139" s="157"/>
      <c r="F139" s="172"/>
      <c r="G139" s="106"/>
      <c r="I139" s="172"/>
      <c r="J139" s="103"/>
    </row>
    <row r="140" spans="2:10" x14ac:dyDescent="0.3">
      <c r="B140" s="105" t="s">
        <v>338</v>
      </c>
      <c r="D140" s="157"/>
      <c r="F140" s="172"/>
      <c r="G140" s="106"/>
      <c r="I140" s="172"/>
      <c r="J140" s="103"/>
    </row>
    <row r="141" spans="2:10" x14ac:dyDescent="0.3">
      <c r="B141" s="105" t="s">
        <v>339</v>
      </c>
      <c r="D141" s="157"/>
      <c r="F141" s="172"/>
      <c r="G141" s="106"/>
      <c r="I141" s="172"/>
      <c r="J141" s="103"/>
    </row>
    <row r="142" spans="2:10" x14ac:dyDescent="0.3">
      <c r="B142" s="105" t="s">
        <v>340</v>
      </c>
      <c r="D142" s="157"/>
      <c r="F142" s="172"/>
      <c r="G142" s="106"/>
      <c r="I142" s="172"/>
      <c r="J142" s="103"/>
    </row>
    <row r="143" spans="2:10" x14ac:dyDescent="0.3">
      <c r="B143" s="105" t="s">
        <v>341</v>
      </c>
      <c r="D143" s="157"/>
      <c r="F143" s="172"/>
      <c r="G143" s="106"/>
      <c r="I143" s="172"/>
      <c r="J143" s="103"/>
    </row>
    <row r="144" spans="2:10" x14ac:dyDescent="0.3">
      <c r="B144" s="105" t="s">
        <v>342</v>
      </c>
      <c r="D144" s="157"/>
      <c r="F144" s="172"/>
      <c r="G144" s="106"/>
      <c r="I144" s="172"/>
      <c r="J144" s="103"/>
    </row>
    <row r="145" spans="2:10" x14ac:dyDescent="0.3">
      <c r="B145" s="105" t="s">
        <v>343</v>
      </c>
      <c r="D145" s="157"/>
      <c r="F145" s="172"/>
      <c r="G145" s="106"/>
      <c r="I145" s="172"/>
      <c r="J145" s="103"/>
    </row>
    <row r="146" spans="2:10" x14ac:dyDescent="0.3">
      <c r="B146" s="105" t="s">
        <v>344</v>
      </c>
      <c r="D146" s="157"/>
      <c r="F146" s="172"/>
      <c r="G146" s="106"/>
      <c r="I146" s="172"/>
      <c r="J146" s="103"/>
    </row>
    <row r="147" spans="2:10" x14ac:dyDescent="0.3">
      <c r="B147" s="105" t="s">
        <v>345</v>
      </c>
      <c r="D147" s="157"/>
      <c r="F147" s="172"/>
      <c r="G147" s="106"/>
      <c r="I147" s="172"/>
      <c r="J147" s="103"/>
    </row>
    <row r="148" spans="2:10" x14ac:dyDescent="0.3">
      <c r="B148" s="105" t="s">
        <v>346</v>
      </c>
      <c r="D148" s="157"/>
      <c r="F148" s="172"/>
      <c r="G148" s="106"/>
      <c r="I148" s="172"/>
      <c r="J148" s="103"/>
    </row>
    <row r="149" spans="2:10" x14ac:dyDescent="0.3">
      <c r="B149" s="105" t="s">
        <v>347</v>
      </c>
      <c r="D149" s="157"/>
      <c r="F149" s="172"/>
      <c r="G149" s="106"/>
      <c r="I149" s="172"/>
      <c r="J149" s="103"/>
    </row>
    <row r="150" spans="2:10" x14ac:dyDescent="0.3">
      <c r="B150" s="105" t="s">
        <v>348</v>
      </c>
      <c r="D150" s="157"/>
      <c r="F150" s="172"/>
      <c r="G150" s="106"/>
      <c r="I150" s="172"/>
      <c r="J150" s="103"/>
    </row>
    <row r="151" spans="2:10" x14ac:dyDescent="0.3">
      <c r="B151" s="105" t="s">
        <v>349</v>
      </c>
      <c r="D151" s="157"/>
      <c r="F151" s="172"/>
      <c r="G151" s="106"/>
      <c r="I151" s="172"/>
      <c r="J151" s="103"/>
    </row>
    <row r="152" spans="2:10" x14ac:dyDescent="0.3">
      <c r="B152" s="105" t="s">
        <v>350</v>
      </c>
      <c r="D152" s="157"/>
      <c r="F152" s="172"/>
      <c r="G152" s="106"/>
      <c r="I152" s="172"/>
      <c r="J152" s="103"/>
    </row>
    <row r="153" spans="2:10" x14ac:dyDescent="0.3">
      <c r="B153" s="105" t="s">
        <v>351</v>
      </c>
      <c r="D153" s="157"/>
      <c r="F153" s="172"/>
      <c r="G153" s="106"/>
      <c r="I153" s="172"/>
      <c r="J153" s="103"/>
    </row>
    <row r="154" spans="2:10" x14ac:dyDescent="0.3">
      <c r="B154" s="105" t="s">
        <v>352</v>
      </c>
      <c r="D154" s="157"/>
      <c r="F154" s="172"/>
      <c r="G154" s="106"/>
      <c r="I154" s="172"/>
      <c r="J154" s="103"/>
    </row>
    <row r="155" spans="2:10" x14ac:dyDescent="0.3">
      <c r="B155" s="105" t="s">
        <v>353</v>
      </c>
      <c r="D155" s="157"/>
      <c r="F155" s="172"/>
      <c r="G155" s="106"/>
      <c r="I155" s="172"/>
      <c r="J155" s="103"/>
    </row>
    <row r="156" spans="2:10" x14ac:dyDescent="0.3">
      <c r="B156" s="105" t="s">
        <v>354</v>
      </c>
      <c r="D156" s="157"/>
      <c r="F156" s="172"/>
      <c r="G156" s="106"/>
      <c r="I156" s="172"/>
      <c r="J156" s="103"/>
    </row>
    <row r="157" spans="2:10" x14ac:dyDescent="0.3">
      <c r="B157" s="105" t="s">
        <v>355</v>
      </c>
      <c r="D157" s="157"/>
      <c r="F157" s="172"/>
      <c r="G157" s="106"/>
      <c r="I157" s="172"/>
      <c r="J157" s="103"/>
    </row>
    <row r="158" spans="2:10" x14ac:dyDescent="0.3">
      <c r="B158" s="105" t="s">
        <v>356</v>
      </c>
      <c r="D158" s="157"/>
      <c r="F158" s="172"/>
      <c r="G158" s="106"/>
      <c r="I158" s="172"/>
      <c r="J158" s="103"/>
    </row>
    <row r="159" spans="2:10" x14ac:dyDescent="0.3">
      <c r="B159" s="105" t="s">
        <v>357</v>
      </c>
      <c r="D159" s="157"/>
      <c r="F159" s="172"/>
      <c r="G159" s="106"/>
      <c r="I159" s="172"/>
      <c r="J159" s="103"/>
    </row>
    <row r="160" spans="2:10" x14ac:dyDescent="0.3">
      <c r="B160" s="105" t="s">
        <v>358</v>
      </c>
      <c r="D160" s="157"/>
      <c r="F160" s="172"/>
      <c r="G160" s="106"/>
      <c r="I160" s="172"/>
      <c r="J160" s="103"/>
    </row>
    <row r="161" spans="2:10" x14ac:dyDescent="0.3">
      <c r="B161" s="105" t="s">
        <v>359</v>
      </c>
      <c r="D161" s="157"/>
      <c r="F161" s="172"/>
      <c r="G161" s="106"/>
      <c r="I161" s="172"/>
      <c r="J161" s="103"/>
    </row>
    <row r="162" spans="2:10" x14ac:dyDescent="0.3">
      <c r="B162" s="105" t="s">
        <v>360</v>
      </c>
      <c r="D162" s="157"/>
      <c r="F162" s="172"/>
      <c r="G162" s="106"/>
      <c r="I162" s="172"/>
      <c r="J162" s="103"/>
    </row>
    <row r="163" spans="2:10" x14ac:dyDescent="0.3">
      <c r="B163" s="105" t="s">
        <v>361</v>
      </c>
      <c r="D163" s="157"/>
      <c r="F163" s="172"/>
      <c r="G163" s="106"/>
      <c r="I163" s="172"/>
      <c r="J163" s="103"/>
    </row>
    <row r="164" spans="2:10" x14ac:dyDescent="0.3">
      <c r="B164" s="105" t="s">
        <v>362</v>
      </c>
      <c r="D164" s="157"/>
      <c r="F164" s="172"/>
      <c r="G164" s="106"/>
      <c r="I164" s="172"/>
      <c r="J164" s="103"/>
    </row>
    <row r="165" spans="2:10" x14ac:dyDescent="0.3">
      <c r="B165" s="105" t="s">
        <v>363</v>
      </c>
      <c r="D165" s="157"/>
      <c r="F165" s="172"/>
      <c r="G165" s="106"/>
      <c r="I165" s="172"/>
      <c r="J165" s="103"/>
    </row>
    <row r="166" spans="2:10" x14ac:dyDescent="0.3">
      <c r="B166" s="105" t="s">
        <v>364</v>
      </c>
      <c r="D166" s="157"/>
      <c r="F166" s="172"/>
      <c r="G166" s="106"/>
      <c r="I166" s="172"/>
      <c r="J166" s="103"/>
    </row>
    <row r="167" spans="2:10" x14ac:dyDescent="0.3">
      <c r="B167" s="105" t="s">
        <v>365</v>
      </c>
      <c r="D167" s="157"/>
      <c r="F167" s="172"/>
      <c r="G167" s="106"/>
      <c r="I167" s="172"/>
      <c r="J167" s="103"/>
    </row>
    <row r="168" spans="2:10" x14ac:dyDescent="0.3">
      <c r="B168" s="105" t="s">
        <v>366</v>
      </c>
      <c r="D168" s="157"/>
      <c r="F168" s="172"/>
      <c r="G168" s="106"/>
      <c r="I168" s="172"/>
      <c r="J168" s="103"/>
    </row>
    <row r="169" spans="2:10" x14ac:dyDescent="0.3">
      <c r="B169" s="105" t="s">
        <v>367</v>
      </c>
      <c r="D169" s="157"/>
      <c r="F169" s="172"/>
      <c r="G169" s="106"/>
      <c r="I169" s="172"/>
      <c r="J169" s="103"/>
    </row>
    <row r="170" spans="2:10" x14ac:dyDescent="0.3">
      <c r="B170" s="105" t="s">
        <v>368</v>
      </c>
      <c r="D170" s="157"/>
      <c r="F170" s="172"/>
      <c r="G170" s="106"/>
      <c r="I170" s="172"/>
      <c r="J170" s="103"/>
    </row>
    <row r="171" spans="2:10" x14ac:dyDescent="0.3">
      <c r="B171" s="105" t="s">
        <v>369</v>
      </c>
      <c r="D171" s="157"/>
      <c r="F171" s="172"/>
      <c r="G171" s="106"/>
      <c r="I171" s="172"/>
      <c r="J171" s="103"/>
    </row>
    <row r="172" spans="2:10" x14ac:dyDescent="0.3">
      <c r="B172" s="105" t="s">
        <v>370</v>
      </c>
      <c r="D172" s="157"/>
      <c r="F172" s="172"/>
      <c r="G172" s="106"/>
      <c r="I172" s="172"/>
      <c r="J172" s="103"/>
    </row>
    <row r="173" spans="2:10" x14ac:dyDescent="0.3">
      <c r="B173" s="105" t="s">
        <v>371</v>
      </c>
      <c r="D173" s="157"/>
      <c r="F173" s="172"/>
      <c r="G173" s="106"/>
      <c r="I173" s="172"/>
      <c r="J173" s="103"/>
    </row>
    <row r="174" spans="2:10" x14ac:dyDescent="0.3">
      <c r="B174" s="105" t="s">
        <v>372</v>
      </c>
      <c r="D174" s="157"/>
      <c r="F174" s="172"/>
      <c r="G174" s="106"/>
      <c r="I174" s="172"/>
      <c r="J174" s="103"/>
    </row>
    <row r="175" spans="2:10" x14ac:dyDescent="0.3">
      <c r="B175" s="105" t="s">
        <v>373</v>
      </c>
      <c r="D175" s="157"/>
      <c r="F175" s="172"/>
      <c r="G175" s="106"/>
      <c r="I175" s="172"/>
      <c r="J175" s="103"/>
    </row>
    <row r="176" spans="2:10" x14ac:dyDescent="0.3">
      <c r="B176" s="105" t="s">
        <v>374</v>
      </c>
      <c r="D176" s="157"/>
      <c r="F176" s="172"/>
      <c r="G176" s="106"/>
      <c r="I176" s="172"/>
      <c r="J176" s="103"/>
    </row>
    <row r="177" spans="2:10" x14ac:dyDescent="0.3">
      <c r="B177" s="105" t="s">
        <v>375</v>
      </c>
      <c r="D177" s="157"/>
      <c r="F177" s="172"/>
      <c r="G177" s="106"/>
      <c r="I177" s="172"/>
      <c r="J177" s="103"/>
    </row>
    <row r="178" spans="2:10" x14ac:dyDescent="0.3">
      <c r="B178" s="105" t="s">
        <v>376</v>
      </c>
      <c r="D178" s="157"/>
      <c r="F178" s="172"/>
      <c r="G178" s="106"/>
      <c r="I178" s="172"/>
      <c r="J178" s="103"/>
    </row>
    <row r="179" spans="2:10" x14ac:dyDescent="0.3">
      <c r="B179" s="105" t="s">
        <v>377</v>
      </c>
      <c r="D179" s="157"/>
      <c r="F179" s="172"/>
      <c r="G179" s="106"/>
      <c r="I179" s="172"/>
      <c r="J179" s="103"/>
    </row>
    <row r="180" spans="2:10" x14ac:dyDescent="0.3">
      <c r="B180" s="105" t="s">
        <v>378</v>
      </c>
      <c r="D180" s="157"/>
      <c r="F180" s="172"/>
      <c r="G180" s="106"/>
      <c r="I180" s="172"/>
      <c r="J180" s="103"/>
    </row>
    <row r="181" spans="2:10" x14ac:dyDescent="0.3">
      <c r="B181" s="105" t="s">
        <v>379</v>
      </c>
      <c r="D181" s="157"/>
      <c r="F181" s="172"/>
      <c r="G181" s="106"/>
      <c r="I181" s="172"/>
      <c r="J181" s="103"/>
    </row>
    <row r="182" spans="2:10" x14ac:dyDescent="0.3">
      <c r="B182" s="105" t="s">
        <v>380</v>
      </c>
      <c r="D182" s="157"/>
      <c r="F182" s="172"/>
      <c r="G182" s="106"/>
      <c r="I182" s="172"/>
      <c r="J182" s="103"/>
    </row>
    <row r="183" spans="2:10" x14ac:dyDescent="0.3">
      <c r="B183" s="105" t="s">
        <v>381</v>
      </c>
      <c r="D183" s="157"/>
      <c r="F183" s="172"/>
      <c r="G183" s="106"/>
      <c r="I183" s="172"/>
      <c r="J183" s="103"/>
    </row>
    <row r="184" spans="2:10" x14ac:dyDescent="0.3">
      <c r="B184" s="105" t="s">
        <v>382</v>
      </c>
      <c r="D184" s="157"/>
      <c r="F184" s="172"/>
      <c r="G184" s="106"/>
      <c r="I184" s="172"/>
      <c r="J184" s="103"/>
    </row>
    <row r="185" spans="2:10" x14ac:dyDescent="0.3">
      <c r="B185" s="105" t="s">
        <v>383</v>
      </c>
      <c r="D185" s="157"/>
      <c r="F185" s="172"/>
      <c r="G185" s="106"/>
      <c r="I185" s="172"/>
      <c r="J185" s="103"/>
    </row>
    <row r="186" spans="2:10" x14ac:dyDescent="0.3">
      <c r="B186" s="105" t="s">
        <v>384</v>
      </c>
      <c r="D186" s="157"/>
      <c r="F186" s="172"/>
      <c r="G186" s="106"/>
      <c r="I186" s="172"/>
      <c r="J186" s="103"/>
    </row>
    <row r="187" spans="2:10" x14ac:dyDescent="0.3">
      <c r="B187" s="105" t="s">
        <v>385</v>
      </c>
      <c r="D187" s="157"/>
      <c r="F187" s="172"/>
      <c r="G187" s="106"/>
      <c r="I187" s="172"/>
      <c r="J187" s="103"/>
    </row>
    <row r="188" spans="2:10" x14ac:dyDescent="0.3">
      <c r="B188" s="105" t="s">
        <v>386</v>
      </c>
      <c r="D188" s="157"/>
      <c r="F188" s="172"/>
      <c r="G188" s="106"/>
      <c r="I188" s="172"/>
      <c r="J188" s="103"/>
    </row>
    <row r="189" spans="2:10" x14ac:dyDescent="0.3">
      <c r="B189" s="105" t="s">
        <v>387</v>
      </c>
      <c r="D189" s="157"/>
      <c r="F189" s="172"/>
      <c r="G189" s="106"/>
      <c r="I189" s="172"/>
      <c r="J189" s="103"/>
    </row>
    <row r="190" spans="2:10" x14ac:dyDescent="0.3">
      <c r="B190" s="105" t="s">
        <v>388</v>
      </c>
      <c r="D190" s="157"/>
      <c r="F190" s="172"/>
      <c r="G190" s="106"/>
      <c r="I190" s="172"/>
      <c r="J190" s="103"/>
    </row>
    <row r="191" spans="2:10" x14ac:dyDescent="0.3">
      <c r="B191" s="105" t="s">
        <v>389</v>
      </c>
      <c r="D191" s="157"/>
      <c r="F191" s="172"/>
      <c r="G191" s="106"/>
      <c r="I191" s="172"/>
      <c r="J191" s="103"/>
    </row>
    <row r="192" spans="2:10" x14ac:dyDescent="0.3">
      <c r="B192" s="105" t="s">
        <v>390</v>
      </c>
      <c r="D192" s="157"/>
      <c r="F192" s="172"/>
      <c r="G192" s="106"/>
      <c r="I192" s="172"/>
      <c r="J192" s="103"/>
    </row>
    <row r="193" spans="2:10" x14ac:dyDescent="0.3">
      <c r="B193" s="105" t="s">
        <v>391</v>
      </c>
      <c r="D193" s="157"/>
      <c r="F193" s="172"/>
      <c r="G193" s="106"/>
      <c r="I193" s="172"/>
      <c r="J193" s="103"/>
    </row>
    <row r="194" spans="2:10" x14ac:dyDescent="0.3">
      <c r="B194" s="105" t="s">
        <v>392</v>
      </c>
      <c r="D194" s="157"/>
      <c r="F194" s="172"/>
      <c r="G194" s="106"/>
      <c r="I194" s="172"/>
      <c r="J194" s="103"/>
    </row>
    <row r="195" spans="2:10" x14ac:dyDescent="0.3">
      <c r="B195" s="105" t="s">
        <v>393</v>
      </c>
      <c r="D195" s="157"/>
      <c r="F195" s="172"/>
      <c r="G195" s="106"/>
      <c r="I195" s="172"/>
      <c r="J195" s="103"/>
    </row>
    <row r="196" spans="2:10" x14ac:dyDescent="0.3">
      <c r="B196" s="105" t="s">
        <v>394</v>
      </c>
      <c r="D196" s="157"/>
      <c r="F196" s="172"/>
      <c r="G196" s="106"/>
      <c r="I196" s="172"/>
      <c r="J196" s="103"/>
    </row>
    <row r="197" spans="2:10" x14ac:dyDescent="0.3">
      <c r="B197" s="105" t="s">
        <v>395</v>
      </c>
      <c r="D197" s="157"/>
      <c r="F197" s="172"/>
      <c r="G197" s="106"/>
      <c r="I197" s="172"/>
      <c r="J197" s="103"/>
    </row>
    <row r="198" spans="2:10" x14ac:dyDescent="0.3">
      <c r="B198" s="105" t="s">
        <v>396</v>
      </c>
      <c r="D198" s="157"/>
      <c r="F198" s="172"/>
      <c r="G198" s="106"/>
      <c r="I198" s="172"/>
      <c r="J198" s="103"/>
    </row>
    <row r="199" spans="2:10" x14ac:dyDescent="0.3">
      <c r="B199" s="105" t="s">
        <v>397</v>
      </c>
      <c r="D199" s="157"/>
      <c r="F199" s="172"/>
      <c r="G199" s="106"/>
      <c r="I199" s="172"/>
      <c r="J199" s="103"/>
    </row>
    <row r="200" spans="2:10" x14ac:dyDescent="0.3">
      <c r="B200" s="105" t="s">
        <v>398</v>
      </c>
      <c r="D200" s="157"/>
      <c r="F200" s="172"/>
      <c r="G200" s="106"/>
      <c r="I200" s="172"/>
      <c r="J200" s="103"/>
    </row>
    <row r="201" spans="2:10" x14ac:dyDescent="0.3">
      <c r="B201" s="105" t="s">
        <v>399</v>
      </c>
      <c r="D201" s="157"/>
      <c r="F201" s="172"/>
      <c r="G201" s="106"/>
      <c r="I201" s="172"/>
      <c r="J201" s="103"/>
    </row>
    <row r="202" spans="2:10" x14ac:dyDescent="0.3">
      <c r="B202" s="105" t="s">
        <v>400</v>
      </c>
      <c r="D202" s="157"/>
      <c r="F202" s="172"/>
      <c r="G202" s="106"/>
      <c r="I202" s="172"/>
      <c r="J202" s="103"/>
    </row>
    <row r="203" spans="2:10" x14ac:dyDescent="0.3">
      <c r="B203" s="105" t="s">
        <v>401</v>
      </c>
      <c r="D203" s="157"/>
      <c r="F203" s="172"/>
      <c r="G203" s="106"/>
      <c r="I203" s="172"/>
      <c r="J203" s="103"/>
    </row>
    <row r="204" spans="2:10" x14ac:dyDescent="0.3">
      <c r="B204" s="105" t="s">
        <v>402</v>
      </c>
      <c r="D204" s="157"/>
      <c r="F204" s="172"/>
      <c r="G204" s="106"/>
      <c r="I204" s="172"/>
      <c r="J204" s="103"/>
    </row>
    <row r="205" spans="2:10" x14ac:dyDescent="0.3">
      <c r="B205" s="105" t="s">
        <v>403</v>
      </c>
      <c r="D205" s="157"/>
      <c r="F205" s="172"/>
      <c r="G205" s="106"/>
      <c r="I205" s="172"/>
      <c r="J205" s="103"/>
    </row>
    <row r="206" spans="2:10" x14ac:dyDescent="0.3">
      <c r="B206" s="105" t="s">
        <v>404</v>
      </c>
      <c r="D206" s="157"/>
      <c r="F206" s="172"/>
      <c r="G206" s="106"/>
      <c r="I206" s="172"/>
      <c r="J206" s="103"/>
    </row>
  </sheetData>
  <sheetProtection algorithmName="SHA-512" hashValue="aOXn99t+0zW7ejMmLnYmd17dQ8aJf+mz0SuABDHlBlFvqTId9QaXFxkzFTUMvrn3ZRJltOHguNA7umshfO7QAA==" saltValue="tqXHo/XySygt5/Oxk001QQ==" spinCount="100000" sheet="1" objects="1" scenarios="1" selectLockedCells="1" autoFilter="0"/>
  <autoFilter ref="B6:J206" xr:uid="{3A6FB376-2B8F-462F-8DAB-2EA950ECCBCB}"/>
  <dataValidations count="1">
    <dataValidation type="list" allowBlank="1" showInputMessage="1" showErrorMessage="1" sqref="D7:D206" xr:uid="{4A272717-C81F-4A8C-A57D-0C3F94E1801E}">
      <formula1>"Yes,No"</formula1>
    </dataValidation>
  </dataValidations>
  <pageMargins left="0.7" right="0.7" top="0.75" bottom="0.75" header="0.3" footer="0.3"/>
  <pageSetup paperSize="5" scale="97" fitToHeight="0" orientation="landscape" r:id="rId1"/>
  <headerFooter>
    <oddHeader>&amp;C&amp;"Arial,Bold"EXHIBIT A-6-a-V2
FINANCIAL COMMITMENT TEMPLATE</oddHeader>
    <oddFooter>&amp;C&amp;"Arial,Bold"AHCA ITN 010-22/23, Attachment A, Exhibit A-6-a-V2,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72BA9E3-455C-4406-B805-CC62340DF902}">
            <xm:f>'Instructions &amp; General Inputs'!$C$16="Managed Medical Assistance Plan"</xm:f>
            <x14:dxf>
              <fill>
                <patternFill patternType="lightTrellis"/>
              </fill>
            </x14:dxf>
          </x14:cfRule>
          <x14:cfRule type="expression" priority="3" id="{DECC2914-2460-4003-B4EB-9DCDAC5AE713}">
            <xm:f>'Instructions &amp; General Inputs'!$C$16="Managed Medical Assistance Enhanced Plan"</xm:f>
            <x14:dxf>
              <fill>
                <patternFill patternType="lightTrellis"/>
              </fill>
            </x14:dxf>
          </x14:cfRule>
          <xm:sqref>B5:J206</xm:sqref>
        </x14:conditionalFormatting>
        <x14:conditionalFormatting xmlns:xm="http://schemas.microsoft.com/office/excel/2006/main">
          <x14:cfRule type="expression" priority="2" id="{AD1EA81B-FA28-4686-91E5-D4CF3F2EB79E}">
            <xm:f>'Instructions &amp; General Inputs'!$C$13="No"</xm:f>
            <x14:dxf>
              <fill>
                <patternFill patternType="lightTrellis"/>
              </fill>
            </x14:dxf>
          </x14:cfRule>
          <xm:sqref>F5:G206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3EB8-4731-4A99-8D0D-645E9932EABD}">
  <sheetPr codeName="Sheet15">
    <pageSetUpPr fitToPage="1"/>
  </sheetPr>
  <dimension ref="B3:J210"/>
  <sheetViews>
    <sheetView zoomScale="85" zoomScaleNormal="85" workbookViewId="0">
      <pane ySplit="6" topLeftCell="A7" activePane="bottomLeft" state="frozen"/>
      <selection activeCell="G42" sqref="G42"/>
      <selection pane="bottomLeft" activeCell="B11" sqref="B11"/>
    </sheetView>
  </sheetViews>
  <sheetFormatPr defaultColWidth="9.15234375" defaultRowHeight="12.45" x14ac:dyDescent="0.3"/>
  <cols>
    <col min="1" max="1" width="2.69140625" style="25" customWidth="1"/>
    <col min="2" max="2" width="68.3046875" style="25" bestFit="1" customWidth="1"/>
    <col min="3" max="3" width="2.69140625" style="25" customWidth="1"/>
    <col min="4" max="4" width="16.3828125" style="25" customWidth="1"/>
    <col min="5" max="5" width="2.69140625" style="25" customWidth="1"/>
    <col min="6" max="7" width="18.15234375" style="25" customWidth="1"/>
    <col min="8" max="8" width="2.69140625" style="25" customWidth="1"/>
    <col min="9" max="10" width="18.15234375" style="25" customWidth="1"/>
    <col min="11" max="16384" width="9.15234375" style="25"/>
  </cols>
  <sheetData>
    <row r="3" spans="2:10" x14ac:dyDescent="0.3">
      <c r="B3" s="1" t="s">
        <v>129</v>
      </c>
      <c r="C3" s="2"/>
      <c r="D3" s="2"/>
      <c r="E3" s="2"/>
      <c r="F3" s="2"/>
      <c r="G3" s="2"/>
      <c r="H3" s="2"/>
      <c r="I3" s="2"/>
      <c r="J3" s="155"/>
    </row>
    <row r="4" spans="2:10" x14ac:dyDescent="0.3">
      <c r="B4" s="3" t="s">
        <v>459</v>
      </c>
      <c r="C4" s="4"/>
      <c r="D4" s="4"/>
      <c r="E4" s="4"/>
      <c r="F4" s="4"/>
      <c r="G4" s="4"/>
      <c r="H4" s="4"/>
      <c r="I4" s="4"/>
      <c r="J4" s="156"/>
    </row>
    <row r="5" spans="2:10" x14ac:dyDescent="0.3">
      <c r="B5" s="170"/>
      <c r="C5" s="171"/>
      <c r="D5" s="171"/>
      <c r="E5" s="171"/>
      <c r="F5" s="174" t="s">
        <v>224</v>
      </c>
      <c r="G5" s="175"/>
      <c r="H5" s="171"/>
      <c r="I5" s="174" t="s">
        <v>221</v>
      </c>
      <c r="J5" s="173"/>
    </row>
    <row r="6" spans="2:10" x14ac:dyDescent="0.3">
      <c r="B6" s="124" t="s">
        <v>188</v>
      </c>
      <c r="C6" s="168"/>
      <c r="D6" s="169" t="s">
        <v>209</v>
      </c>
      <c r="E6" s="168"/>
      <c r="F6" s="133" t="s">
        <v>219</v>
      </c>
      <c r="G6" s="134" t="s">
        <v>220</v>
      </c>
      <c r="H6" s="168"/>
      <c r="I6" s="133" t="s">
        <v>219</v>
      </c>
      <c r="J6" s="134" t="s">
        <v>220</v>
      </c>
    </row>
    <row r="7" spans="2:10" x14ac:dyDescent="0.3">
      <c r="B7" s="204" t="s">
        <v>455</v>
      </c>
      <c r="D7" s="157"/>
      <c r="F7" s="172"/>
      <c r="G7" s="106"/>
      <c r="I7" s="172"/>
      <c r="J7" s="103"/>
    </row>
    <row r="8" spans="2:10" x14ac:dyDescent="0.3">
      <c r="B8" s="204" t="s">
        <v>456</v>
      </c>
      <c r="D8" s="157"/>
      <c r="F8" s="172"/>
      <c r="G8" s="106"/>
      <c r="I8" s="172"/>
      <c r="J8" s="103"/>
    </row>
    <row r="9" spans="2:10" x14ac:dyDescent="0.3">
      <c r="B9" s="204" t="s">
        <v>457</v>
      </c>
      <c r="D9" s="157"/>
      <c r="F9" s="172"/>
      <c r="G9" s="106"/>
      <c r="I9" s="172"/>
      <c r="J9" s="103"/>
    </row>
    <row r="10" spans="2:10" x14ac:dyDescent="0.3">
      <c r="B10" s="204" t="s">
        <v>458</v>
      </c>
      <c r="D10" s="157"/>
      <c r="F10" s="172"/>
      <c r="G10" s="106"/>
      <c r="I10" s="172"/>
      <c r="J10" s="103"/>
    </row>
    <row r="11" spans="2:10" x14ac:dyDescent="0.3">
      <c r="B11" s="105" t="s">
        <v>189</v>
      </c>
      <c r="D11" s="157"/>
      <c r="F11" s="172"/>
      <c r="G11" s="106"/>
      <c r="I11" s="172"/>
      <c r="J11" s="103"/>
    </row>
    <row r="12" spans="2:10" x14ac:dyDescent="0.3">
      <c r="B12" s="105" t="s">
        <v>190</v>
      </c>
      <c r="D12" s="157"/>
      <c r="F12" s="172"/>
      <c r="G12" s="106"/>
      <c r="I12" s="172"/>
      <c r="J12" s="103"/>
    </row>
    <row r="13" spans="2:10" x14ac:dyDescent="0.3">
      <c r="B13" s="105" t="s">
        <v>191</v>
      </c>
      <c r="D13" s="157"/>
      <c r="F13" s="172"/>
      <c r="G13" s="106"/>
      <c r="I13" s="172"/>
      <c r="J13" s="103"/>
    </row>
    <row r="14" spans="2:10" x14ac:dyDescent="0.3">
      <c r="B14" s="105" t="s">
        <v>192</v>
      </c>
      <c r="D14" s="157"/>
      <c r="F14" s="172"/>
      <c r="G14" s="106"/>
      <c r="I14" s="172"/>
      <c r="J14" s="103"/>
    </row>
    <row r="15" spans="2:10" x14ac:dyDescent="0.3">
      <c r="B15" s="105" t="s">
        <v>193</v>
      </c>
      <c r="D15" s="157"/>
      <c r="F15" s="172"/>
      <c r="G15" s="106"/>
      <c r="I15" s="172"/>
      <c r="J15" s="103"/>
    </row>
    <row r="16" spans="2:10" x14ac:dyDescent="0.3">
      <c r="B16" s="105" t="s">
        <v>194</v>
      </c>
      <c r="D16" s="157"/>
      <c r="F16" s="172"/>
      <c r="G16" s="106"/>
      <c r="I16" s="172"/>
      <c r="J16" s="103"/>
    </row>
    <row r="17" spans="2:10" x14ac:dyDescent="0.3">
      <c r="B17" s="105" t="s">
        <v>195</v>
      </c>
      <c r="D17" s="157"/>
      <c r="F17" s="172"/>
      <c r="G17" s="106"/>
      <c r="I17" s="172"/>
      <c r="J17" s="103"/>
    </row>
    <row r="18" spans="2:10" x14ac:dyDescent="0.3">
      <c r="B18" s="105" t="s">
        <v>196</v>
      </c>
      <c r="D18" s="157"/>
      <c r="F18" s="172"/>
      <c r="G18" s="106"/>
      <c r="I18" s="172"/>
      <c r="J18" s="103"/>
    </row>
    <row r="19" spans="2:10" x14ac:dyDescent="0.3">
      <c r="B19" s="105" t="s">
        <v>197</v>
      </c>
      <c r="D19" s="157"/>
      <c r="F19" s="172"/>
      <c r="G19" s="106"/>
      <c r="I19" s="172"/>
      <c r="J19" s="103"/>
    </row>
    <row r="20" spans="2:10" x14ac:dyDescent="0.3">
      <c r="B20" s="105" t="s">
        <v>198</v>
      </c>
      <c r="D20" s="157"/>
      <c r="F20" s="172"/>
      <c r="G20" s="106"/>
      <c r="I20" s="172"/>
      <c r="J20" s="103"/>
    </row>
    <row r="21" spans="2:10" x14ac:dyDescent="0.3">
      <c r="B21" s="105" t="s">
        <v>199</v>
      </c>
      <c r="D21" s="157"/>
      <c r="F21" s="172"/>
      <c r="G21" s="106"/>
      <c r="I21" s="172"/>
      <c r="J21" s="103"/>
    </row>
    <row r="22" spans="2:10" x14ac:dyDescent="0.3">
      <c r="B22" s="105" t="s">
        <v>200</v>
      </c>
      <c r="D22" s="157"/>
      <c r="F22" s="172"/>
      <c r="G22" s="106"/>
      <c r="I22" s="172"/>
      <c r="J22" s="103"/>
    </row>
    <row r="23" spans="2:10" x14ac:dyDescent="0.3">
      <c r="B23" s="105" t="s">
        <v>201</v>
      </c>
      <c r="D23" s="157"/>
      <c r="F23" s="172"/>
      <c r="G23" s="106"/>
      <c r="I23" s="172"/>
      <c r="J23" s="103"/>
    </row>
    <row r="24" spans="2:10" x14ac:dyDescent="0.3">
      <c r="B24" s="105" t="s">
        <v>202</v>
      </c>
      <c r="D24" s="157"/>
      <c r="F24" s="172"/>
      <c r="G24" s="106"/>
      <c r="I24" s="172"/>
      <c r="J24" s="103"/>
    </row>
    <row r="25" spans="2:10" x14ac:dyDescent="0.3">
      <c r="B25" s="105" t="s">
        <v>203</v>
      </c>
      <c r="D25" s="157"/>
      <c r="F25" s="172"/>
      <c r="G25" s="106"/>
      <c r="I25" s="172"/>
      <c r="J25" s="103"/>
    </row>
    <row r="26" spans="2:10" x14ac:dyDescent="0.3">
      <c r="B26" s="105" t="s">
        <v>204</v>
      </c>
      <c r="D26" s="157"/>
      <c r="F26" s="172"/>
      <c r="G26" s="106"/>
      <c r="I26" s="172"/>
      <c r="J26" s="103"/>
    </row>
    <row r="27" spans="2:10" x14ac:dyDescent="0.3">
      <c r="B27" s="105" t="s">
        <v>205</v>
      </c>
      <c r="D27" s="157"/>
      <c r="F27" s="172"/>
      <c r="G27" s="106"/>
      <c r="I27" s="172"/>
      <c r="J27" s="103"/>
    </row>
    <row r="28" spans="2:10" x14ac:dyDescent="0.3">
      <c r="B28" s="105" t="s">
        <v>206</v>
      </c>
      <c r="D28" s="157"/>
      <c r="F28" s="172"/>
      <c r="G28" s="106"/>
      <c r="I28" s="172"/>
      <c r="J28" s="103"/>
    </row>
    <row r="29" spans="2:10" x14ac:dyDescent="0.3">
      <c r="B29" s="105" t="s">
        <v>207</v>
      </c>
      <c r="D29" s="157"/>
      <c r="F29" s="172"/>
      <c r="G29" s="106"/>
      <c r="I29" s="172"/>
      <c r="J29" s="103"/>
    </row>
    <row r="30" spans="2:10" x14ac:dyDescent="0.3">
      <c r="B30" s="105" t="s">
        <v>208</v>
      </c>
      <c r="D30" s="157"/>
      <c r="F30" s="172"/>
      <c r="G30" s="106"/>
      <c r="I30" s="172"/>
      <c r="J30" s="103"/>
    </row>
    <row r="31" spans="2:10" x14ac:dyDescent="0.3">
      <c r="B31" s="105" t="s">
        <v>225</v>
      </c>
      <c r="D31" s="157"/>
      <c r="F31" s="172"/>
      <c r="G31" s="106"/>
      <c r="I31" s="172"/>
      <c r="J31" s="103"/>
    </row>
    <row r="32" spans="2:10" x14ac:dyDescent="0.3">
      <c r="B32" s="105" t="s">
        <v>226</v>
      </c>
      <c r="D32" s="157"/>
      <c r="F32" s="172"/>
      <c r="G32" s="106"/>
      <c r="I32" s="172"/>
      <c r="J32" s="103"/>
    </row>
    <row r="33" spans="2:10" x14ac:dyDescent="0.3">
      <c r="B33" s="105" t="s">
        <v>227</v>
      </c>
      <c r="D33" s="157"/>
      <c r="F33" s="172"/>
      <c r="G33" s="106"/>
      <c r="I33" s="172"/>
      <c r="J33" s="103"/>
    </row>
    <row r="34" spans="2:10" x14ac:dyDescent="0.3">
      <c r="B34" s="105" t="s">
        <v>228</v>
      </c>
      <c r="D34" s="157"/>
      <c r="F34" s="172"/>
      <c r="G34" s="106"/>
      <c r="I34" s="172"/>
      <c r="J34" s="103"/>
    </row>
    <row r="35" spans="2:10" x14ac:dyDescent="0.3">
      <c r="B35" s="105" t="s">
        <v>229</v>
      </c>
      <c r="D35" s="157"/>
      <c r="F35" s="172"/>
      <c r="G35" s="106"/>
      <c r="I35" s="172"/>
      <c r="J35" s="103"/>
    </row>
    <row r="36" spans="2:10" x14ac:dyDescent="0.3">
      <c r="B36" s="105" t="s">
        <v>230</v>
      </c>
      <c r="D36" s="157"/>
      <c r="F36" s="172"/>
      <c r="G36" s="106"/>
      <c r="I36" s="172"/>
      <c r="J36" s="103"/>
    </row>
    <row r="37" spans="2:10" x14ac:dyDescent="0.3">
      <c r="B37" s="105" t="s">
        <v>231</v>
      </c>
      <c r="D37" s="157"/>
      <c r="F37" s="172"/>
      <c r="G37" s="106"/>
      <c r="I37" s="172"/>
      <c r="J37" s="103"/>
    </row>
    <row r="38" spans="2:10" x14ac:dyDescent="0.3">
      <c r="B38" s="105" t="s">
        <v>232</v>
      </c>
      <c r="D38" s="157"/>
      <c r="F38" s="172"/>
      <c r="G38" s="106"/>
      <c r="I38" s="172"/>
      <c r="J38" s="103"/>
    </row>
    <row r="39" spans="2:10" x14ac:dyDescent="0.3">
      <c r="B39" s="105" t="s">
        <v>233</v>
      </c>
      <c r="D39" s="157"/>
      <c r="F39" s="172"/>
      <c r="G39" s="106"/>
      <c r="I39" s="172"/>
      <c r="J39" s="103"/>
    </row>
    <row r="40" spans="2:10" x14ac:dyDescent="0.3">
      <c r="B40" s="105" t="s">
        <v>234</v>
      </c>
      <c r="D40" s="157"/>
      <c r="F40" s="172"/>
      <c r="G40" s="106"/>
      <c r="I40" s="172"/>
      <c r="J40" s="103"/>
    </row>
    <row r="41" spans="2:10" x14ac:dyDescent="0.3">
      <c r="B41" s="105" t="s">
        <v>235</v>
      </c>
      <c r="D41" s="157"/>
      <c r="F41" s="172"/>
      <c r="G41" s="106"/>
      <c r="I41" s="172"/>
      <c r="J41" s="103"/>
    </row>
    <row r="42" spans="2:10" x14ac:dyDescent="0.3">
      <c r="B42" s="105" t="s">
        <v>236</v>
      </c>
      <c r="D42" s="157"/>
      <c r="F42" s="172"/>
      <c r="G42" s="106"/>
      <c r="I42" s="172"/>
      <c r="J42" s="103"/>
    </row>
    <row r="43" spans="2:10" x14ac:dyDescent="0.3">
      <c r="B43" s="105" t="s">
        <v>237</v>
      </c>
      <c r="D43" s="157"/>
      <c r="F43" s="172"/>
      <c r="G43" s="106"/>
      <c r="I43" s="172"/>
      <c r="J43" s="103"/>
    </row>
    <row r="44" spans="2:10" x14ac:dyDescent="0.3">
      <c r="B44" s="105" t="s">
        <v>238</v>
      </c>
      <c r="D44" s="157"/>
      <c r="F44" s="172"/>
      <c r="G44" s="106"/>
      <c r="I44" s="172"/>
      <c r="J44" s="103"/>
    </row>
    <row r="45" spans="2:10" x14ac:dyDescent="0.3">
      <c r="B45" s="105" t="s">
        <v>239</v>
      </c>
      <c r="D45" s="157"/>
      <c r="F45" s="172"/>
      <c r="G45" s="106"/>
      <c r="I45" s="172"/>
      <c r="J45" s="103"/>
    </row>
    <row r="46" spans="2:10" x14ac:dyDescent="0.3">
      <c r="B46" s="105" t="s">
        <v>240</v>
      </c>
      <c r="D46" s="157"/>
      <c r="F46" s="172"/>
      <c r="G46" s="106"/>
      <c r="I46" s="172"/>
      <c r="J46" s="103"/>
    </row>
    <row r="47" spans="2:10" x14ac:dyDescent="0.3">
      <c r="B47" s="105" t="s">
        <v>241</v>
      </c>
      <c r="D47" s="157"/>
      <c r="F47" s="172"/>
      <c r="G47" s="106"/>
      <c r="I47" s="172"/>
      <c r="J47" s="103"/>
    </row>
    <row r="48" spans="2:10" x14ac:dyDescent="0.3">
      <c r="B48" s="105" t="s">
        <v>242</v>
      </c>
      <c r="D48" s="157"/>
      <c r="F48" s="172"/>
      <c r="G48" s="106"/>
      <c r="I48" s="172"/>
      <c r="J48" s="103"/>
    </row>
    <row r="49" spans="2:10" x14ac:dyDescent="0.3">
      <c r="B49" s="105" t="s">
        <v>243</v>
      </c>
      <c r="D49" s="157"/>
      <c r="F49" s="172"/>
      <c r="G49" s="106"/>
      <c r="I49" s="172"/>
      <c r="J49" s="103"/>
    </row>
    <row r="50" spans="2:10" x14ac:dyDescent="0.3">
      <c r="B50" s="105" t="s">
        <v>244</v>
      </c>
      <c r="D50" s="157"/>
      <c r="F50" s="172"/>
      <c r="G50" s="106"/>
      <c r="I50" s="172"/>
      <c r="J50" s="103"/>
    </row>
    <row r="51" spans="2:10" x14ac:dyDescent="0.3">
      <c r="B51" s="105" t="s">
        <v>245</v>
      </c>
      <c r="D51" s="157"/>
      <c r="F51" s="172"/>
      <c r="G51" s="106"/>
      <c r="I51" s="172"/>
      <c r="J51" s="103"/>
    </row>
    <row r="52" spans="2:10" x14ac:dyDescent="0.3">
      <c r="B52" s="105" t="s">
        <v>246</v>
      </c>
      <c r="D52" s="157"/>
      <c r="F52" s="172"/>
      <c r="G52" s="106"/>
      <c r="I52" s="172"/>
      <c r="J52" s="103"/>
    </row>
    <row r="53" spans="2:10" x14ac:dyDescent="0.3">
      <c r="B53" s="105" t="s">
        <v>247</v>
      </c>
      <c r="D53" s="157"/>
      <c r="F53" s="172"/>
      <c r="G53" s="106"/>
      <c r="I53" s="172"/>
      <c r="J53" s="103"/>
    </row>
    <row r="54" spans="2:10" x14ac:dyDescent="0.3">
      <c r="B54" s="105" t="s">
        <v>248</v>
      </c>
      <c r="D54" s="157"/>
      <c r="F54" s="172"/>
      <c r="G54" s="106"/>
      <c r="I54" s="172"/>
      <c r="J54" s="103"/>
    </row>
    <row r="55" spans="2:10" x14ac:dyDescent="0.3">
      <c r="B55" s="105" t="s">
        <v>249</v>
      </c>
      <c r="D55" s="157"/>
      <c r="F55" s="172"/>
      <c r="G55" s="106"/>
      <c r="I55" s="172"/>
      <c r="J55" s="103"/>
    </row>
    <row r="56" spans="2:10" x14ac:dyDescent="0.3">
      <c r="B56" s="105" t="s">
        <v>250</v>
      </c>
      <c r="D56" s="157"/>
      <c r="F56" s="172"/>
      <c r="G56" s="106"/>
      <c r="I56" s="172"/>
      <c r="J56" s="103"/>
    </row>
    <row r="57" spans="2:10" x14ac:dyDescent="0.3">
      <c r="B57" s="105" t="s">
        <v>251</v>
      </c>
      <c r="D57" s="157"/>
      <c r="F57" s="172"/>
      <c r="G57" s="106"/>
      <c r="I57" s="172"/>
      <c r="J57" s="103"/>
    </row>
    <row r="58" spans="2:10" x14ac:dyDescent="0.3">
      <c r="B58" s="105" t="s">
        <v>252</v>
      </c>
      <c r="D58" s="157"/>
      <c r="F58" s="172"/>
      <c r="G58" s="106"/>
      <c r="I58" s="172"/>
      <c r="J58" s="103"/>
    </row>
    <row r="59" spans="2:10" x14ac:dyDescent="0.3">
      <c r="B59" s="105" t="s">
        <v>253</v>
      </c>
      <c r="D59" s="157"/>
      <c r="F59" s="172"/>
      <c r="G59" s="106"/>
      <c r="I59" s="172"/>
      <c r="J59" s="103"/>
    </row>
    <row r="60" spans="2:10" x14ac:dyDescent="0.3">
      <c r="B60" s="105" t="s">
        <v>254</v>
      </c>
      <c r="D60" s="157"/>
      <c r="F60" s="172"/>
      <c r="G60" s="106"/>
      <c r="I60" s="172"/>
      <c r="J60" s="103"/>
    </row>
    <row r="61" spans="2:10" x14ac:dyDescent="0.3">
      <c r="B61" s="105" t="s">
        <v>255</v>
      </c>
      <c r="D61" s="157"/>
      <c r="F61" s="172"/>
      <c r="G61" s="106"/>
      <c r="I61" s="172"/>
      <c r="J61" s="103"/>
    </row>
    <row r="62" spans="2:10" x14ac:dyDescent="0.3">
      <c r="B62" s="105" t="s">
        <v>256</v>
      </c>
      <c r="D62" s="157"/>
      <c r="F62" s="172"/>
      <c r="G62" s="106"/>
      <c r="I62" s="172"/>
      <c r="J62" s="103"/>
    </row>
    <row r="63" spans="2:10" x14ac:dyDescent="0.3">
      <c r="B63" s="105" t="s">
        <v>257</v>
      </c>
      <c r="D63" s="157"/>
      <c r="F63" s="172"/>
      <c r="G63" s="106"/>
      <c r="I63" s="172"/>
      <c r="J63" s="103"/>
    </row>
    <row r="64" spans="2:10" x14ac:dyDescent="0.3">
      <c r="B64" s="105" t="s">
        <v>258</v>
      </c>
      <c r="D64" s="157"/>
      <c r="F64" s="172"/>
      <c r="G64" s="106"/>
      <c r="I64" s="172"/>
      <c r="J64" s="103"/>
    </row>
    <row r="65" spans="2:10" x14ac:dyDescent="0.3">
      <c r="B65" s="105" t="s">
        <v>259</v>
      </c>
      <c r="D65" s="157"/>
      <c r="F65" s="172"/>
      <c r="G65" s="106"/>
      <c r="I65" s="172"/>
      <c r="J65" s="103"/>
    </row>
    <row r="66" spans="2:10" x14ac:dyDescent="0.3">
      <c r="B66" s="105" t="s">
        <v>260</v>
      </c>
      <c r="D66" s="157"/>
      <c r="F66" s="172"/>
      <c r="G66" s="106"/>
      <c r="I66" s="172"/>
      <c r="J66" s="103"/>
    </row>
    <row r="67" spans="2:10" x14ac:dyDescent="0.3">
      <c r="B67" s="105" t="s">
        <v>261</v>
      </c>
      <c r="D67" s="157"/>
      <c r="F67" s="172"/>
      <c r="G67" s="106"/>
      <c r="I67" s="172"/>
      <c r="J67" s="103"/>
    </row>
    <row r="68" spans="2:10" x14ac:dyDescent="0.3">
      <c r="B68" s="105" t="s">
        <v>262</v>
      </c>
      <c r="D68" s="157"/>
      <c r="F68" s="172"/>
      <c r="G68" s="106"/>
      <c r="I68" s="172"/>
      <c r="J68" s="103"/>
    </row>
    <row r="69" spans="2:10" x14ac:dyDescent="0.3">
      <c r="B69" s="105" t="s">
        <v>263</v>
      </c>
      <c r="D69" s="157"/>
      <c r="F69" s="172"/>
      <c r="G69" s="106"/>
      <c r="I69" s="172"/>
      <c r="J69" s="103"/>
    </row>
    <row r="70" spans="2:10" x14ac:dyDescent="0.3">
      <c r="B70" s="105" t="s">
        <v>264</v>
      </c>
      <c r="D70" s="157"/>
      <c r="F70" s="172"/>
      <c r="G70" s="106"/>
      <c r="I70" s="172"/>
      <c r="J70" s="103"/>
    </row>
    <row r="71" spans="2:10" x14ac:dyDescent="0.3">
      <c r="B71" s="105" t="s">
        <v>265</v>
      </c>
      <c r="D71" s="157"/>
      <c r="F71" s="172"/>
      <c r="G71" s="106"/>
      <c r="I71" s="172"/>
      <c r="J71" s="103"/>
    </row>
    <row r="72" spans="2:10" x14ac:dyDescent="0.3">
      <c r="B72" s="105" t="s">
        <v>266</v>
      </c>
      <c r="D72" s="157"/>
      <c r="F72" s="172"/>
      <c r="G72" s="106"/>
      <c r="I72" s="172"/>
      <c r="J72" s="103"/>
    </row>
    <row r="73" spans="2:10" x14ac:dyDescent="0.3">
      <c r="B73" s="105" t="s">
        <v>267</v>
      </c>
      <c r="D73" s="157"/>
      <c r="F73" s="172"/>
      <c r="G73" s="106"/>
      <c r="I73" s="172"/>
      <c r="J73" s="103"/>
    </row>
    <row r="74" spans="2:10" x14ac:dyDescent="0.3">
      <c r="B74" s="105" t="s">
        <v>268</v>
      </c>
      <c r="D74" s="157"/>
      <c r="F74" s="172"/>
      <c r="G74" s="106"/>
      <c r="I74" s="172"/>
      <c r="J74" s="103"/>
    </row>
    <row r="75" spans="2:10" x14ac:dyDescent="0.3">
      <c r="B75" s="105" t="s">
        <v>269</v>
      </c>
      <c r="D75" s="157"/>
      <c r="F75" s="172"/>
      <c r="G75" s="106"/>
      <c r="I75" s="172"/>
      <c r="J75" s="103"/>
    </row>
    <row r="76" spans="2:10" x14ac:dyDescent="0.3">
      <c r="B76" s="105" t="s">
        <v>270</v>
      </c>
      <c r="D76" s="157"/>
      <c r="F76" s="172"/>
      <c r="G76" s="106"/>
      <c r="I76" s="172"/>
      <c r="J76" s="103"/>
    </row>
    <row r="77" spans="2:10" x14ac:dyDescent="0.3">
      <c r="B77" s="105" t="s">
        <v>271</v>
      </c>
      <c r="D77" s="157"/>
      <c r="F77" s="172"/>
      <c r="G77" s="106"/>
      <c r="I77" s="172"/>
      <c r="J77" s="103"/>
    </row>
    <row r="78" spans="2:10" x14ac:dyDescent="0.3">
      <c r="B78" s="105" t="s">
        <v>272</v>
      </c>
      <c r="D78" s="157"/>
      <c r="F78" s="172"/>
      <c r="G78" s="106"/>
      <c r="I78" s="172"/>
      <c r="J78" s="103"/>
    </row>
    <row r="79" spans="2:10" x14ac:dyDescent="0.3">
      <c r="B79" s="105" t="s">
        <v>273</v>
      </c>
      <c r="D79" s="157"/>
      <c r="F79" s="172"/>
      <c r="G79" s="106"/>
      <c r="I79" s="172"/>
      <c r="J79" s="103"/>
    </row>
    <row r="80" spans="2:10" x14ac:dyDescent="0.3">
      <c r="B80" s="105" t="s">
        <v>274</v>
      </c>
      <c r="D80" s="157"/>
      <c r="F80" s="172"/>
      <c r="G80" s="106"/>
      <c r="I80" s="172"/>
      <c r="J80" s="103"/>
    </row>
    <row r="81" spans="2:10" x14ac:dyDescent="0.3">
      <c r="B81" s="105" t="s">
        <v>275</v>
      </c>
      <c r="D81" s="157"/>
      <c r="F81" s="172"/>
      <c r="G81" s="106"/>
      <c r="I81" s="172"/>
      <c r="J81" s="103"/>
    </row>
    <row r="82" spans="2:10" x14ac:dyDescent="0.3">
      <c r="B82" s="105" t="s">
        <v>276</v>
      </c>
      <c r="D82" s="157"/>
      <c r="F82" s="172"/>
      <c r="G82" s="106"/>
      <c r="I82" s="172"/>
      <c r="J82" s="103"/>
    </row>
    <row r="83" spans="2:10" x14ac:dyDescent="0.3">
      <c r="B83" s="105" t="s">
        <v>277</v>
      </c>
      <c r="D83" s="157"/>
      <c r="F83" s="172"/>
      <c r="G83" s="106"/>
      <c r="I83" s="172"/>
      <c r="J83" s="103"/>
    </row>
    <row r="84" spans="2:10" x14ac:dyDescent="0.3">
      <c r="B84" s="105" t="s">
        <v>278</v>
      </c>
      <c r="D84" s="157"/>
      <c r="F84" s="172"/>
      <c r="G84" s="106"/>
      <c r="I84" s="172"/>
      <c r="J84" s="103"/>
    </row>
    <row r="85" spans="2:10" x14ac:dyDescent="0.3">
      <c r="B85" s="105" t="s">
        <v>279</v>
      </c>
      <c r="D85" s="157"/>
      <c r="F85" s="172"/>
      <c r="G85" s="106"/>
      <c r="I85" s="172"/>
      <c r="J85" s="103"/>
    </row>
    <row r="86" spans="2:10" x14ac:dyDescent="0.3">
      <c r="B86" s="105" t="s">
        <v>280</v>
      </c>
      <c r="D86" s="157"/>
      <c r="F86" s="172"/>
      <c r="G86" s="106"/>
      <c r="I86" s="172"/>
      <c r="J86" s="103"/>
    </row>
    <row r="87" spans="2:10" x14ac:dyDescent="0.3">
      <c r="B87" s="105" t="s">
        <v>281</v>
      </c>
      <c r="D87" s="157"/>
      <c r="F87" s="172"/>
      <c r="G87" s="106"/>
      <c r="I87" s="172"/>
      <c r="J87" s="103"/>
    </row>
    <row r="88" spans="2:10" x14ac:dyDescent="0.3">
      <c r="B88" s="105" t="s">
        <v>282</v>
      </c>
      <c r="D88" s="157"/>
      <c r="F88" s="172"/>
      <c r="G88" s="106"/>
      <c r="I88" s="172"/>
      <c r="J88" s="103"/>
    </row>
    <row r="89" spans="2:10" x14ac:dyDescent="0.3">
      <c r="B89" s="105" t="s">
        <v>283</v>
      </c>
      <c r="D89" s="157"/>
      <c r="F89" s="172"/>
      <c r="G89" s="106"/>
      <c r="I89" s="172"/>
      <c r="J89" s="103"/>
    </row>
    <row r="90" spans="2:10" x14ac:dyDescent="0.3">
      <c r="B90" s="105" t="s">
        <v>284</v>
      </c>
      <c r="D90" s="157"/>
      <c r="F90" s="172"/>
      <c r="G90" s="106"/>
      <c r="I90" s="172"/>
      <c r="J90" s="103"/>
    </row>
    <row r="91" spans="2:10" x14ac:dyDescent="0.3">
      <c r="B91" s="105" t="s">
        <v>285</v>
      </c>
      <c r="D91" s="157"/>
      <c r="F91" s="172"/>
      <c r="G91" s="106"/>
      <c r="I91" s="172"/>
      <c r="J91" s="103"/>
    </row>
    <row r="92" spans="2:10" x14ac:dyDescent="0.3">
      <c r="B92" s="105" t="s">
        <v>286</v>
      </c>
      <c r="D92" s="157"/>
      <c r="F92" s="172"/>
      <c r="G92" s="106"/>
      <c r="I92" s="172"/>
      <c r="J92" s="103"/>
    </row>
    <row r="93" spans="2:10" x14ac:dyDescent="0.3">
      <c r="B93" s="105" t="s">
        <v>287</v>
      </c>
      <c r="D93" s="157"/>
      <c r="F93" s="172"/>
      <c r="G93" s="106"/>
      <c r="I93" s="172"/>
      <c r="J93" s="103"/>
    </row>
    <row r="94" spans="2:10" x14ac:dyDescent="0.3">
      <c r="B94" s="105" t="s">
        <v>288</v>
      </c>
      <c r="D94" s="157"/>
      <c r="F94" s="172"/>
      <c r="G94" s="106"/>
      <c r="I94" s="172"/>
      <c r="J94" s="103"/>
    </row>
    <row r="95" spans="2:10" x14ac:dyDescent="0.3">
      <c r="B95" s="105" t="s">
        <v>289</v>
      </c>
      <c r="D95" s="157"/>
      <c r="F95" s="172"/>
      <c r="G95" s="106"/>
      <c r="I95" s="172"/>
      <c r="J95" s="103"/>
    </row>
    <row r="96" spans="2:10" x14ac:dyDescent="0.3">
      <c r="B96" s="105" t="s">
        <v>290</v>
      </c>
      <c r="D96" s="157"/>
      <c r="F96" s="172"/>
      <c r="G96" s="106"/>
      <c r="I96" s="172"/>
      <c r="J96" s="103"/>
    </row>
    <row r="97" spans="2:10" x14ac:dyDescent="0.3">
      <c r="B97" s="105" t="s">
        <v>291</v>
      </c>
      <c r="D97" s="157"/>
      <c r="F97" s="172"/>
      <c r="G97" s="106"/>
      <c r="I97" s="172"/>
      <c r="J97" s="103"/>
    </row>
    <row r="98" spans="2:10" x14ac:dyDescent="0.3">
      <c r="B98" s="105" t="s">
        <v>292</v>
      </c>
      <c r="D98" s="157"/>
      <c r="F98" s="172"/>
      <c r="G98" s="106"/>
      <c r="I98" s="172"/>
      <c r="J98" s="103"/>
    </row>
    <row r="99" spans="2:10" x14ac:dyDescent="0.3">
      <c r="B99" s="105" t="s">
        <v>293</v>
      </c>
      <c r="D99" s="157"/>
      <c r="F99" s="172"/>
      <c r="G99" s="106"/>
      <c r="I99" s="172"/>
      <c r="J99" s="103"/>
    </row>
    <row r="100" spans="2:10" x14ac:dyDescent="0.3">
      <c r="B100" s="105" t="s">
        <v>294</v>
      </c>
      <c r="D100" s="157"/>
      <c r="F100" s="172"/>
      <c r="G100" s="106"/>
      <c r="I100" s="172"/>
      <c r="J100" s="103"/>
    </row>
    <row r="101" spans="2:10" x14ac:dyDescent="0.3">
      <c r="B101" s="105" t="s">
        <v>295</v>
      </c>
      <c r="D101" s="157"/>
      <c r="F101" s="172"/>
      <c r="G101" s="106"/>
      <c r="I101" s="172"/>
      <c r="J101" s="103"/>
    </row>
    <row r="102" spans="2:10" x14ac:dyDescent="0.3">
      <c r="B102" s="105" t="s">
        <v>296</v>
      </c>
      <c r="D102" s="157"/>
      <c r="F102" s="172"/>
      <c r="G102" s="106"/>
      <c r="I102" s="172"/>
      <c r="J102" s="103"/>
    </row>
    <row r="103" spans="2:10" x14ac:dyDescent="0.3">
      <c r="B103" s="105" t="s">
        <v>297</v>
      </c>
      <c r="D103" s="157"/>
      <c r="F103" s="172"/>
      <c r="G103" s="106"/>
      <c r="I103" s="172"/>
      <c r="J103" s="103"/>
    </row>
    <row r="104" spans="2:10" x14ac:dyDescent="0.3">
      <c r="B104" s="105" t="s">
        <v>298</v>
      </c>
      <c r="D104" s="157"/>
      <c r="F104" s="172"/>
      <c r="G104" s="106"/>
      <c r="I104" s="172"/>
      <c r="J104" s="103"/>
    </row>
    <row r="105" spans="2:10" x14ac:dyDescent="0.3">
      <c r="B105" s="105" t="s">
        <v>299</v>
      </c>
      <c r="D105" s="157"/>
      <c r="F105" s="172"/>
      <c r="G105" s="106"/>
      <c r="I105" s="172"/>
      <c r="J105" s="103"/>
    </row>
    <row r="106" spans="2:10" x14ac:dyDescent="0.3">
      <c r="B106" s="105" t="s">
        <v>300</v>
      </c>
      <c r="D106" s="157"/>
      <c r="F106" s="172"/>
      <c r="G106" s="106"/>
      <c r="I106" s="172"/>
      <c r="J106" s="103"/>
    </row>
    <row r="107" spans="2:10" x14ac:dyDescent="0.3">
      <c r="B107" s="105" t="s">
        <v>301</v>
      </c>
      <c r="D107" s="157"/>
      <c r="F107" s="172"/>
      <c r="G107" s="106"/>
      <c r="I107" s="172"/>
      <c r="J107" s="103"/>
    </row>
    <row r="108" spans="2:10" x14ac:dyDescent="0.3">
      <c r="B108" s="105" t="s">
        <v>302</v>
      </c>
      <c r="D108" s="157"/>
      <c r="F108" s="172"/>
      <c r="G108" s="106"/>
      <c r="I108" s="172"/>
      <c r="J108" s="103"/>
    </row>
    <row r="109" spans="2:10" x14ac:dyDescent="0.3">
      <c r="B109" s="105" t="s">
        <v>303</v>
      </c>
      <c r="D109" s="157"/>
      <c r="F109" s="172"/>
      <c r="G109" s="106"/>
      <c r="I109" s="172"/>
      <c r="J109" s="103"/>
    </row>
    <row r="110" spans="2:10" x14ac:dyDescent="0.3">
      <c r="B110" s="105" t="s">
        <v>304</v>
      </c>
      <c r="D110" s="157"/>
      <c r="F110" s="172"/>
      <c r="G110" s="106"/>
      <c r="I110" s="172"/>
      <c r="J110" s="103"/>
    </row>
    <row r="111" spans="2:10" x14ac:dyDescent="0.3">
      <c r="B111" s="105" t="s">
        <v>305</v>
      </c>
      <c r="D111" s="157"/>
      <c r="F111" s="172"/>
      <c r="G111" s="106"/>
      <c r="I111" s="172"/>
      <c r="J111" s="103"/>
    </row>
    <row r="112" spans="2:10" x14ac:dyDescent="0.3">
      <c r="B112" s="105" t="s">
        <v>306</v>
      </c>
      <c r="D112" s="157"/>
      <c r="F112" s="172"/>
      <c r="G112" s="106"/>
      <c r="I112" s="172"/>
      <c r="J112" s="103"/>
    </row>
    <row r="113" spans="2:10" x14ac:dyDescent="0.3">
      <c r="B113" s="105" t="s">
        <v>307</v>
      </c>
      <c r="D113" s="157"/>
      <c r="F113" s="172"/>
      <c r="G113" s="106"/>
      <c r="I113" s="172"/>
      <c r="J113" s="103"/>
    </row>
    <row r="114" spans="2:10" x14ac:dyDescent="0.3">
      <c r="B114" s="105" t="s">
        <v>308</v>
      </c>
      <c r="D114" s="157"/>
      <c r="F114" s="172"/>
      <c r="G114" s="106"/>
      <c r="I114" s="172"/>
      <c r="J114" s="103"/>
    </row>
    <row r="115" spans="2:10" x14ac:dyDescent="0.3">
      <c r="B115" s="105" t="s">
        <v>309</v>
      </c>
      <c r="D115" s="157"/>
      <c r="F115" s="172"/>
      <c r="G115" s="106"/>
      <c r="I115" s="172"/>
      <c r="J115" s="103"/>
    </row>
    <row r="116" spans="2:10" x14ac:dyDescent="0.3">
      <c r="B116" s="105" t="s">
        <v>310</v>
      </c>
      <c r="D116" s="157"/>
      <c r="F116" s="172"/>
      <c r="G116" s="106"/>
      <c r="I116" s="172"/>
      <c r="J116" s="103"/>
    </row>
    <row r="117" spans="2:10" x14ac:dyDescent="0.3">
      <c r="B117" s="105" t="s">
        <v>311</v>
      </c>
      <c r="D117" s="157"/>
      <c r="F117" s="172"/>
      <c r="G117" s="106"/>
      <c r="I117" s="172"/>
      <c r="J117" s="103"/>
    </row>
    <row r="118" spans="2:10" x14ac:dyDescent="0.3">
      <c r="B118" s="105" t="s">
        <v>312</v>
      </c>
      <c r="D118" s="157"/>
      <c r="F118" s="172"/>
      <c r="G118" s="106"/>
      <c r="I118" s="172"/>
      <c r="J118" s="103"/>
    </row>
    <row r="119" spans="2:10" x14ac:dyDescent="0.3">
      <c r="B119" s="105" t="s">
        <v>313</v>
      </c>
      <c r="D119" s="157"/>
      <c r="F119" s="172"/>
      <c r="G119" s="106"/>
      <c r="I119" s="172"/>
      <c r="J119" s="103"/>
    </row>
    <row r="120" spans="2:10" x14ac:dyDescent="0.3">
      <c r="B120" s="105" t="s">
        <v>314</v>
      </c>
      <c r="D120" s="157"/>
      <c r="F120" s="172"/>
      <c r="G120" s="106"/>
      <c r="I120" s="172"/>
      <c r="J120" s="103"/>
    </row>
    <row r="121" spans="2:10" x14ac:dyDescent="0.3">
      <c r="B121" s="105" t="s">
        <v>315</v>
      </c>
      <c r="D121" s="157"/>
      <c r="F121" s="172"/>
      <c r="G121" s="106"/>
      <c r="I121" s="172"/>
      <c r="J121" s="103"/>
    </row>
    <row r="122" spans="2:10" x14ac:dyDescent="0.3">
      <c r="B122" s="105" t="s">
        <v>316</v>
      </c>
      <c r="D122" s="157"/>
      <c r="F122" s="172"/>
      <c r="G122" s="106"/>
      <c r="I122" s="172"/>
      <c r="J122" s="103"/>
    </row>
    <row r="123" spans="2:10" x14ac:dyDescent="0.3">
      <c r="B123" s="105" t="s">
        <v>317</v>
      </c>
      <c r="D123" s="157"/>
      <c r="F123" s="172"/>
      <c r="G123" s="106"/>
      <c r="I123" s="172"/>
      <c r="J123" s="103"/>
    </row>
    <row r="124" spans="2:10" x14ac:dyDescent="0.3">
      <c r="B124" s="105" t="s">
        <v>318</v>
      </c>
      <c r="D124" s="157"/>
      <c r="F124" s="172"/>
      <c r="G124" s="106"/>
      <c r="I124" s="172"/>
      <c r="J124" s="103"/>
    </row>
    <row r="125" spans="2:10" x14ac:dyDescent="0.3">
      <c r="B125" s="105" t="s">
        <v>319</v>
      </c>
      <c r="D125" s="157"/>
      <c r="F125" s="172"/>
      <c r="G125" s="106"/>
      <c r="I125" s="172"/>
      <c r="J125" s="103"/>
    </row>
    <row r="126" spans="2:10" x14ac:dyDescent="0.3">
      <c r="B126" s="105" t="s">
        <v>320</v>
      </c>
      <c r="D126" s="157"/>
      <c r="F126" s="172"/>
      <c r="G126" s="106"/>
      <c r="I126" s="172"/>
      <c r="J126" s="103"/>
    </row>
    <row r="127" spans="2:10" x14ac:dyDescent="0.3">
      <c r="B127" s="105" t="s">
        <v>321</v>
      </c>
      <c r="D127" s="157"/>
      <c r="F127" s="172"/>
      <c r="G127" s="106"/>
      <c r="I127" s="172"/>
      <c r="J127" s="103"/>
    </row>
    <row r="128" spans="2:10" x14ac:dyDescent="0.3">
      <c r="B128" s="105" t="s">
        <v>322</v>
      </c>
      <c r="D128" s="157"/>
      <c r="F128" s="172"/>
      <c r="G128" s="106"/>
      <c r="I128" s="172"/>
      <c r="J128" s="103"/>
    </row>
    <row r="129" spans="2:10" x14ac:dyDescent="0.3">
      <c r="B129" s="105" t="s">
        <v>323</v>
      </c>
      <c r="D129" s="157"/>
      <c r="F129" s="172"/>
      <c r="G129" s="106"/>
      <c r="I129" s="172"/>
      <c r="J129" s="103"/>
    </row>
    <row r="130" spans="2:10" x14ac:dyDescent="0.3">
      <c r="B130" s="105" t="s">
        <v>324</v>
      </c>
      <c r="D130" s="157"/>
      <c r="F130" s="172"/>
      <c r="G130" s="106"/>
      <c r="I130" s="172"/>
      <c r="J130" s="103"/>
    </row>
    <row r="131" spans="2:10" x14ac:dyDescent="0.3">
      <c r="B131" s="105" t="s">
        <v>325</v>
      </c>
      <c r="D131" s="157"/>
      <c r="F131" s="172"/>
      <c r="G131" s="106"/>
      <c r="I131" s="172"/>
      <c r="J131" s="103"/>
    </row>
    <row r="132" spans="2:10" x14ac:dyDescent="0.3">
      <c r="B132" s="105" t="s">
        <v>326</v>
      </c>
      <c r="D132" s="157"/>
      <c r="F132" s="172"/>
      <c r="G132" s="106"/>
      <c r="I132" s="172"/>
      <c r="J132" s="103"/>
    </row>
    <row r="133" spans="2:10" x14ac:dyDescent="0.3">
      <c r="B133" s="105" t="s">
        <v>327</v>
      </c>
      <c r="D133" s="157"/>
      <c r="F133" s="172"/>
      <c r="G133" s="106"/>
      <c r="I133" s="172"/>
      <c r="J133" s="103"/>
    </row>
    <row r="134" spans="2:10" x14ac:dyDescent="0.3">
      <c r="B134" s="105" t="s">
        <v>328</v>
      </c>
      <c r="D134" s="157"/>
      <c r="F134" s="172"/>
      <c r="G134" s="106"/>
      <c r="I134" s="172"/>
      <c r="J134" s="103"/>
    </row>
    <row r="135" spans="2:10" x14ac:dyDescent="0.3">
      <c r="B135" s="105" t="s">
        <v>329</v>
      </c>
      <c r="D135" s="157"/>
      <c r="F135" s="172"/>
      <c r="G135" s="106"/>
      <c r="I135" s="172"/>
      <c r="J135" s="103"/>
    </row>
    <row r="136" spans="2:10" x14ac:dyDescent="0.3">
      <c r="B136" s="105" t="s">
        <v>330</v>
      </c>
      <c r="D136" s="157"/>
      <c r="F136" s="172"/>
      <c r="G136" s="106"/>
      <c r="I136" s="172"/>
      <c r="J136" s="103"/>
    </row>
    <row r="137" spans="2:10" x14ac:dyDescent="0.3">
      <c r="B137" s="105" t="s">
        <v>331</v>
      </c>
      <c r="D137" s="157"/>
      <c r="F137" s="172"/>
      <c r="G137" s="106"/>
      <c r="I137" s="172"/>
      <c r="J137" s="103"/>
    </row>
    <row r="138" spans="2:10" x14ac:dyDescent="0.3">
      <c r="B138" s="105" t="s">
        <v>332</v>
      </c>
      <c r="D138" s="157"/>
      <c r="F138" s="172"/>
      <c r="G138" s="106"/>
      <c r="I138" s="172"/>
      <c r="J138" s="103"/>
    </row>
    <row r="139" spans="2:10" x14ac:dyDescent="0.3">
      <c r="B139" s="105" t="s">
        <v>333</v>
      </c>
      <c r="D139" s="157"/>
      <c r="F139" s="172"/>
      <c r="G139" s="106"/>
      <c r="I139" s="172"/>
      <c r="J139" s="103"/>
    </row>
    <row r="140" spans="2:10" x14ac:dyDescent="0.3">
      <c r="B140" s="105" t="s">
        <v>334</v>
      </c>
      <c r="D140" s="157"/>
      <c r="F140" s="172"/>
      <c r="G140" s="106"/>
      <c r="I140" s="172"/>
      <c r="J140" s="103"/>
    </row>
    <row r="141" spans="2:10" x14ac:dyDescent="0.3">
      <c r="B141" s="105" t="s">
        <v>335</v>
      </c>
      <c r="D141" s="157"/>
      <c r="F141" s="172"/>
      <c r="G141" s="106"/>
      <c r="I141" s="172"/>
      <c r="J141" s="103"/>
    </row>
    <row r="142" spans="2:10" x14ac:dyDescent="0.3">
      <c r="B142" s="105" t="s">
        <v>336</v>
      </c>
      <c r="D142" s="157"/>
      <c r="F142" s="172"/>
      <c r="G142" s="106"/>
      <c r="I142" s="172"/>
      <c r="J142" s="103"/>
    </row>
    <row r="143" spans="2:10" x14ac:dyDescent="0.3">
      <c r="B143" s="105" t="s">
        <v>337</v>
      </c>
      <c r="D143" s="157"/>
      <c r="F143" s="172"/>
      <c r="G143" s="106"/>
      <c r="I143" s="172"/>
      <c r="J143" s="103"/>
    </row>
    <row r="144" spans="2:10" x14ac:dyDescent="0.3">
      <c r="B144" s="105" t="s">
        <v>338</v>
      </c>
      <c r="D144" s="157"/>
      <c r="F144" s="172"/>
      <c r="G144" s="106"/>
      <c r="I144" s="172"/>
      <c r="J144" s="103"/>
    </row>
    <row r="145" spans="2:10" x14ac:dyDescent="0.3">
      <c r="B145" s="105" t="s">
        <v>339</v>
      </c>
      <c r="D145" s="157"/>
      <c r="F145" s="172"/>
      <c r="G145" s="106"/>
      <c r="I145" s="172"/>
      <c r="J145" s="103"/>
    </row>
    <row r="146" spans="2:10" x14ac:dyDescent="0.3">
      <c r="B146" s="105" t="s">
        <v>340</v>
      </c>
      <c r="D146" s="157"/>
      <c r="F146" s="172"/>
      <c r="G146" s="106"/>
      <c r="I146" s="172"/>
      <c r="J146" s="103"/>
    </row>
    <row r="147" spans="2:10" x14ac:dyDescent="0.3">
      <c r="B147" s="105" t="s">
        <v>341</v>
      </c>
      <c r="D147" s="157"/>
      <c r="F147" s="172"/>
      <c r="G147" s="106"/>
      <c r="I147" s="172"/>
      <c r="J147" s="103"/>
    </row>
    <row r="148" spans="2:10" x14ac:dyDescent="0.3">
      <c r="B148" s="105" t="s">
        <v>342</v>
      </c>
      <c r="D148" s="157"/>
      <c r="F148" s="172"/>
      <c r="G148" s="106"/>
      <c r="I148" s="172"/>
      <c r="J148" s="103"/>
    </row>
    <row r="149" spans="2:10" x14ac:dyDescent="0.3">
      <c r="B149" s="105" t="s">
        <v>343</v>
      </c>
      <c r="D149" s="157"/>
      <c r="F149" s="172"/>
      <c r="G149" s="106"/>
      <c r="I149" s="172"/>
      <c r="J149" s="103"/>
    </row>
    <row r="150" spans="2:10" x14ac:dyDescent="0.3">
      <c r="B150" s="105" t="s">
        <v>344</v>
      </c>
      <c r="D150" s="157"/>
      <c r="F150" s="172"/>
      <c r="G150" s="106"/>
      <c r="I150" s="172"/>
      <c r="J150" s="103"/>
    </row>
    <row r="151" spans="2:10" x14ac:dyDescent="0.3">
      <c r="B151" s="105" t="s">
        <v>345</v>
      </c>
      <c r="D151" s="157"/>
      <c r="F151" s="172"/>
      <c r="G151" s="106"/>
      <c r="I151" s="172"/>
      <c r="J151" s="103"/>
    </row>
    <row r="152" spans="2:10" x14ac:dyDescent="0.3">
      <c r="B152" s="105" t="s">
        <v>346</v>
      </c>
      <c r="D152" s="157"/>
      <c r="F152" s="172"/>
      <c r="G152" s="106"/>
      <c r="I152" s="172"/>
      <c r="J152" s="103"/>
    </row>
    <row r="153" spans="2:10" x14ac:dyDescent="0.3">
      <c r="B153" s="105" t="s">
        <v>347</v>
      </c>
      <c r="D153" s="157"/>
      <c r="F153" s="172"/>
      <c r="G153" s="106"/>
      <c r="I153" s="172"/>
      <c r="J153" s="103"/>
    </row>
    <row r="154" spans="2:10" x14ac:dyDescent="0.3">
      <c r="B154" s="105" t="s">
        <v>348</v>
      </c>
      <c r="D154" s="157"/>
      <c r="F154" s="172"/>
      <c r="G154" s="106"/>
      <c r="I154" s="172"/>
      <c r="J154" s="103"/>
    </row>
    <row r="155" spans="2:10" x14ac:dyDescent="0.3">
      <c r="B155" s="105" t="s">
        <v>349</v>
      </c>
      <c r="D155" s="157"/>
      <c r="F155" s="172"/>
      <c r="G155" s="106"/>
      <c r="I155" s="172"/>
      <c r="J155" s="103"/>
    </row>
    <row r="156" spans="2:10" x14ac:dyDescent="0.3">
      <c r="B156" s="105" t="s">
        <v>350</v>
      </c>
      <c r="D156" s="157"/>
      <c r="F156" s="172"/>
      <c r="G156" s="106"/>
      <c r="I156" s="172"/>
      <c r="J156" s="103"/>
    </row>
    <row r="157" spans="2:10" x14ac:dyDescent="0.3">
      <c r="B157" s="105" t="s">
        <v>351</v>
      </c>
      <c r="D157" s="157"/>
      <c r="F157" s="172"/>
      <c r="G157" s="106"/>
      <c r="I157" s="172"/>
      <c r="J157" s="103"/>
    </row>
    <row r="158" spans="2:10" x14ac:dyDescent="0.3">
      <c r="B158" s="105" t="s">
        <v>352</v>
      </c>
      <c r="D158" s="157"/>
      <c r="F158" s="172"/>
      <c r="G158" s="106"/>
      <c r="I158" s="172"/>
      <c r="J158" s="103"/>
    </row>
    <row r="159" spans="2:10" x14ac:dyDescent="0.3">
      <c r="B159" s="105" t="s">
        <v>353</v>
      </c>
      <c r="D159" s="157"/>
      <c r="F159" s="172"/>
      <c r="G159" s="106"/>
      <c r="I159" s="172"/>
      <c r="J159" s="103"/>
    </row>
    <row r="160" spans="2:10" x14ac:dyDescent="0.3">
      <c r="B160" s="105" t="s">
        <v>354</v>
      </c>
      <c r="D160" s="157"/>
      <c r="F160" s="172"/>
      <c r="G160" s="106"/>
      <c r="I160" s="172"/>
      <c r="J160" s="103"/>
    </row>
    <row r="161" spans="2:10" x14ac:dyDescent="0.3">
      <c r="B161" s="105" t="s">
        <v>355</v>
      </c>
      <c r="D161" s="157"/>
      <c r="F161" s="172"/>
      <c r="G161" s="106"/>
      <c r="I161" s="172"/>
      <c r="J161" s="103"/>
    </row>
    <row r="162" spans="2:10" x14ac:dyDescent="0.3">
      <c r="B162" s="105" t="s">
        <v>356</v>
      </c>
      <c r="D162" s="157"/>
      <c r="F162" s="172"/>
      <c r="G162" s="106"/>
      <c r="I162" s="172"/>
      <c r="J162" s="103"/>
    </row>
    <row r="163" spans="2:10" x14ac:dyDescent="0.3">
      <c r="B163" s="105" t="s">
        <v>357</v>
      </c>
      <c r="D163" s="157"/>
      <c r="F163" s="172"/>
      <c r="G163" s="106"/>
      <c r="I163" s="172"/>
      <c r="J163" s="103"/>
    </row>
    <row r="164" spans="2:10" x14ac:dyDescent="0.3">
      <c r="B164" s="105" t="s">
        <v>358</v>
      </c>
      <c r="D164" s="157"/>
      <c r="F164" s="172"/>
      <c r="G164" s="106"/>
      <c r="I164" s="172"/>
      <c r="J164" s="103"/>
    </row>
    <row r="165" spans="2:10" x14ac:dyDescent="0.3">
      <c r="B165" s="105" t="s">
        <v>359</v>
      </c>
      <c r="D165" s="157"/>
      <c r="F165" s="172"/>
      <c r="G165" s="106"/>
      <c r="I165" s="172"/>
      <c r="J165" s="103"/>
    </row>
    <row r="166" spans="2:10" x14ac:dyDescent="0.3">
      <c r="B166" s="105" t="s">
        <v>360</v>
      </c>
      <c r="D166" s="157"/>
      <c r="F166" s="172"/>
      <c r="G166" s="106"/>
      <c r="I166" s="172"/>
      <c r="J166" s="103"/>
    </row>
    <row r="167" spans="2:10" x14ac:dyDescent="0.3">
      <c r="B167" s="105" t="s">
        <v>361</v>
      </c>
      <c r="D167" s="157"/>
      <c r="F167" s="172"/>
      <c r="G167" s="106"/>
      <c r="I167" s="172"/>
      <c r="J167" s="103"/>
    </row>
    <row r="168" spans="2:10" x14ac:dyDescent="0.3">
      <c r="B168" s="105" t="s">
        <v>362</v>
      </c>
      <c r="D168" s="157"/>
      <c r="F168" s="172"/>
      <c r="G168" s="106"/>
      <c r="I168" s="172"/>
      <c r="J168" s="103"/>
    </row>
    <row r="169" spans="2:10" x14ac:dyDescent="0.3">
      <c r="B169" s="105" t="s">
        <v>363</v>
      </c>
      <c r="D169" s="157"/>
      <c r="F169" s="172"/>
      <c r="G169" s="106"/>
      <c r="I169" s="172"/>
      <c r="J169" s="103"/>
    </row>
    <row r="170" spans="2:10" x14ac:dyDescent="0.3">
      <c r="B170" s="105" t="s">
        <v>364</v>
      </c>
      <c r="D170" s="157"/>
      <c r="F170" s="172"/>
      <c r="G170" s="106"/>
      <c r="I170" s="172"/>
      <c r="J170" s="103"/>
    </row>
    <row r="171" spans="2:10" x14ac:dyDescent="0.3">
      <c r="B171" s="105" t="s">
        <v>365</v>
      </c>
      <c r="D171" s="157"/>
      <c r="F171" s="172"/>
      <c r="G171" s="106"/>
      <c r="I171" s="172"/>
      <c r="J171" s="103"/>
    </row>
    <row r="172" spans="2:10" x14ac:dyDescent="0.3">
      <c r="B172" s="105" t="s">
        <v>366</v>
      </c>
      <c r="D172" s="157"/>
      <c r="F172" s="172"/>
      <c r="G172" s="106"/>
      <c r="I172" s="172"/>
      <c r="J172" s="103"/>
    </row>
    <row r="173" spans="2:10" x14ac:dyDescent="0.3">
      <c r="B173" s="105" t="s">
        <v>367</v>
      </c>
      <c r="D173" s="157"/>
      <c r="F173" s="172"/>
      <c r="G173" s="106"/>
      <c r="I173" s="172"/>
      <c r="J173" s="103"/>
    </row>
    <row r="174" spans="2:10" x14ac:dyDescent="0.3">
      <c r="B174" s="105" t="s">
        <v>368</v>
      </c>
      <c r="D174" s="157"/>
      <c r="F174" s="172"/>
      <c r="G174" s="106"/>
      <c r="I174" s="172"/>
      <c r="J174" s="103"/>
    </row>
    <row r="175" spans="2:10" x14ac:dyDescent="0.3">
      <c r="B175" s="105" t="s">
        <v>369</v>
      </c>
      <c r="D175" s="157"/>
      <c r="F175" s="172"/>
      <c r="G175" s="106"/>
      <c r="I175" s="172"/>
      <c r="J175" s="103"/>
    </row>
    <row r="176" spans="2:10" x14ac:dyDescent="0.3">
      <c r="B176" s="105" t="s">
        <v>370</v>
      </c>
      <c r="D176" s="157"/>
      <c r="F176" s="172"/>
      <c r="G176" s="106"/>
      <c r="I176" s="172"/>
      <c r="J176" s="103"/>
    </row>
    <row r="177" spans="2:10" x14ac:dyDescent="0.3">
      <c r="B177" s="105" t="s">
        <v>371</v>
      </c>
      <c r="D177" s="157"/>
      <c r="F177" s="172"/>
      <c r="G177" s="106"/>
      <c r="I177" s="172"/>
      <c r="J177" s="103"/>
    </row>
    <row r="178" spans="2:10" x14ac:dyDescent="0.3">
      <c r="B178" s="105" t="s">
        <v>372</v>
      </c>
      <c r="D178" s="157"/>
      <c r="F178" s="172"/>
      <c r="G178" s="106"/>
      <c r="I178" s="172"/>
      <c r="J178" s="103"/>
    </row>
    <row r="179" spans="2:10" x14ac:dyDescent="0.3">
      <c r="B179" s="105" t="s">
        <v>373</v>
      </c>
      <c r="D179" s="157"/>
      <c r="F179" s="172"/>
      <c r="G179" s="106"/>
      <c r="I179" s="172"/>
      <c r="J179" s="103"/>
    </row>
    <row r="180" spans="2:10" x14ac:dyDescent="0.3">
      <c r="B180" s="105" t="s">
        <v>374</v>
      </c>
      <c r="D180" s="157"/>
      <c r="F180" s="172"/>
      <c r="G180" s="106"/>
      <c r="I180" s="172"/>
      <c r="J180" s="103"/>
    </row>
    <row r="181" spans="2:10" x14ac:dyDescent="0.3">
      <c r="B181" s="105" t="s">
        <v>375</v>
      </c>
      <c r="D181" s="157"/>
      <c r="F181" s="172"/>
      <c r="G181" s="106"/>
      <c r="I181" s="172"/>
      <c r="J181" s="103"/>
    </row>
    <row r="182" spans="2:10" x14ac:dyDescent="0.3">
      <c r="B182" s="105" t="s">
        <v>376</v>
      </c>
      <c r="D182" s="157"/>
      <c r="F182" s="172"/>
      <c r="G182" s="106"/>
      <c r="I182" s="172"/>
      <c r="J182" s="103"/>
    </row>
    <row r="183" spans="2:10" x14ac:dyDescent="0.3">
      <c r="B183" s="105" t="s">
        <v>377</v>
      </c>
      <c r="D183" s="157"/>
      <c r="F183" s="172"/>
      <c r="G183" s="106"/>
      <c r="I183" s="172"/>
      <c r="J183" s="103"/>
    </row>
    <row r="184" spans="2:10" x14ac:dyDescent="0.3">
      <c r="B184" s="105" t="s">
        <v>378</v>
      </c>
      <c r="D184" s="157"/>
      <c r="F184" s="172"/>
      <c r="G184" s="106"/>
      <c r="I184" s="172"/>
      <c r="J184" s="103"/>
    </row>
    <row r="185" spans="2:10" x14ac:dyDescent="0.3">
      <c r="B185" s="105" t="s">
        <v>379</v>
      </c>
      <c r="D185" s="157"/>
      <c r="F185" s="172"/>
      <c r="G185" s="106"/>
      <c r="I185" s="172"/>
      <c r="J185" s="103"/>
    </row>
    <row r="186" spans="2:10" x14ac:dyDescent="0.3">
      <c r="B186" s="105" t="s">
        <v>380</v>
      </c>
      <c r="D186" s="157"/>
      <c r="F186" s="172"/>
      <c r="G186" s="106"/>
      <c r="I186" s="172"/>
      <c r="J186" s="103"/>
    </row>
    <row r="187" spans="2:10" x14ac:dyDescent="0.3">
      <c r="B187" s="105" t="s">
        <v>381</v>
      </c>
      <c r="D187" s="157"/>
      <c r="F187" s="172"/>
      <c r="G187" s="106"/>
      <c r="I187" s="172"/>
      <c r="J187" s="103"/>
    </row>
    <row r="188" spans="2:10" x14ac:dyDescent="0.3">
      <c r="B188" s="105" t="s">
        <v>382</v>
      </c>
      <c r="D188" s="157"/>
      <c r="F188" s="172"/>
      <c r="G188" s="106"/>
      <c r="I188" s="172"/>
      <c r="J188" s="103"/>
    </row>
    <row r="189" spans="2:10" x14ac:dyDescent="0.3">
      <c r="B189" s="105" t="s">
        <v>383</v>
      </c>
      <c r="D189" s="157"/>
      <c r="F189" s="172"/>
      <c r="G189" s="106"/>
      <c r="I189" s="172"/>
      <c r="J189" s="103"/>
    </row>
    <row r="190" spans="2:10" x14ac:dyDescent="0.3">
      <c r="B190" s="105" t="s">
        <v>384</v>
      </c>
      <c r="D190" s="157"/>
      <c r="F190" s="172"/>
      <c r="G190" s="106"/>
      <c r="I190" s="172"/>
      <c r="J190" s="103"/>
    </row>
    <row r="191" spans="2:10" x14ac:dyDescent="0.3">
      <c r="B191" s="105" t="s">
        <v>385</v>
      </c>
      <c r="D191" s="157"/>
      <c r="F191" s="172"/>
      <c r="G191" s="106"/>
      <c r="I191" s="172"/>
      <c r="J191" s="103"/>
    </row>
    <row r="192" spans="2:10" x14ac:dyDescent="0.3">
      <c r="B192" s="105" t="s">
        <v>386</v>
      </c>
      <c r="D192" s="157"/>
      <c r="F192" s="172"/>
      <c r="G192" s="106"/>
      <c r="I192" s="172"/>
      <c r="J192" s="103"/>
    </row>
    <row r="193" spans="2:10" x14ac:dyDescent="0.3">
      <c r="B193" s="105" t="s">
        <v>387</v>
      </c>
      <c r="D193" s="157"/>
      <c r="F193" s="172"/>
      <c r="G193" s="106"/>
      <c r="I193" s="172"/>
      <c r="J193" s="103"/>
    </row>
    <row r="194" spans="2:10" x14ac:dyDescent="0.3">
      <c r="B194" s="105" t="s">
        <v>388</v>
      </c>
      <c r="D194" s="157"/>
      <c r="F194" s="172"/>
      <c r="G194" s="106"/>
      <c r="I194" s="172"/>
      <c r="J194" s="103"/>
    </row>
    <row r="195" spans="2:10" x14ac:dyDescent="0.3">
      <c r="B195" s="105" t="s">
        <v>389</v>
      </c>
      <c r="D195" s="157"/>
      <c r="F195" s="172"/>
      <c r="G195" s="106"/>
      <c r="I195" s="172"/>
      <c r="J195" s="103"/>
    </row>
    <row r="196" spans="2:10" x14ac:dyDescent="0.3">
      <c r="B196" s="105" t="s">
        <v>390</v>
      </c>
      <c r="D196" s="157"/>
      <c r="F196" s="172"/>
      <c r="G196" s="106"/>
      <c r="I196" s="172"/>
      <c r="J196" s="103"/>
    </row>
    <row r="197" spans="2:10" x14ac:dyDescent="0.3">
      <c r="B197" s="105" t="s">
        <v>391</v>
      </c>
      <c r="D197" s="157"/>
      <c r="F197" s="172"/>
      <c r="G197" s="106"/>
      <c r="I197" s="172"/>
      <c r="J197" s="103"/>
    </row>
    <row r="198" spans="2:10" x14ac:dyDescent="0.3">
      <c r="B198" s="105" t="s">
        <v>392</v>
      </c>
      <c r="D198" s="157"/>
      <c r="F198" s="172"/>
      <c r="G198" s="106"/>
      <c r="I198" s="172"/>
      <c r="J198" s="103"/>
    </row>
    <row r="199" spans="2:10" x14ac:dyDescent="0.3">
      <c r="B199" s="105" t="s">
        <v>393</v>
      </c>
      <c r="D199" s="157"/>
      <c r="F199" s="172"/>
      <c r="G199" s="106"/>
      <c r="I199" s="172"/>
      <c r="J199" s="103"/>
    </row>
    <row r="200" spans="2:10" x14ac:dyDescent="0.3">
      <c r="B200" s="105" t="s">
        <v>394</v>
      </c>
      <c r="D200" s="157"/>
      <c r="F200" s="172"/>
      <c r="G200" s="106"/>
      <c r="I200" s="172"/>
      <c r="J200" s="103"/>
    </row>
    <row r="201" spans="2:10" x14ac:dyDescent="0.3">
      <c r="B201" s="105" t="s">
        <v>395</v>
      </c>
      <c r="D201" s="157"/>
      <c r="F201" s="172"/>
      <c r="G201" s="106"/>
      <c r="I201" s="172"/>
      <c r="J201" s="103"/>
    </row>
    <row r="202" spans="2:10" x14ac:dyDescent="0.3">
      <c r="B202" s="105" t="s">
        <v>396</v>
      </c>
      <c r="D202" s="157"/>
      <c r="F202" s="172"/>
      <c r="G202" s="106"/>
      <c r="I202" s="172"/>
      <c r="J202" s="103"/>
    </row>
    <row r="203" spans="2:10" x14ac:dyDescent="0.3">
      <c r="B203" s="105" t="s">
        <v>397</v>
      </c>
      <c r="D203" s="157"/>
      <c r="F203" s="172"/>
      <c r="G203" s="106"/>
      <c r="I203" s="172"/>
      <c r="J203" s="103"/>
    </row>
    <row r="204" spans="2:10" x14ac:dyDescent="0.3">
      <c r="B204" s="105" t="s">
        <v>398</v>
      </c>
      <c r="D204" s="157"/>
      <c r="F204" s="172"/>
      <c r="G204" s="106"/>
      <c r="I204" s="172"/>
      <c r="J204" s="103"/>
    </row>
    <row r="205" spans="2:10" x14ac:dyDescent="0.3">
      <c r="B205" s="105" t="s">
        <v>399</v>
      </c>
      <c r="D205" s="157"/>
      <c r="F205" s="172"/>
      <c r="G205" s="106"/>
      <c r="I205" s="172"/>
      <c r="J205" s="103"/>
    </row>
    <row r="206" spans="2:10" x14ac:dyDescent="0.3">
      <c r="B206" s="105" t="s">
        <v>400</v>
      </c>
      <c r="D206" s="157"/>
      <c r="F206" s="172"/>
      <c r="G206" s="106"/>
      <c r="I206" s="172"/>
      <c r="J206" s="103"/>
    </row>
    <row r="207" spans="2:10" x14ac:dyDescent="0.3">
      <c r="B207" s="105" t="s">
        <v>401</v>
      </c>
      <c r="D207" s="157"/>
      <c r="F207" s="172"/>
      <c r="G207" s="106"/>
      <c r="I207" s="172"/>
      <c r="J207" s="103"/>
    </row>
    <row r="208" spans="2:10" x14ac:dyDescent="0.3">
      <c r="B208" s="105" t="s">
        <v>402</v>
      </c>
      <c r="D208" s="157"/>
      <c r="F208" s="172"/>
      <c r="G208" s="106"/>
      <c r="I208" s="172"/>
      <c r="J208" s="103"/>
    </row>
    <row r="209" spans="2:10" x14ac:dyDescent="0.3">
      <c r="B209" s="105" t="s">
        <v>403</v>
      </c>
      <c r="D209" s="157"/>
      <c r="F209" s="172"/>
      <c r="G209" s="106"/>
      <c r="I209" s="172"/>
      <c r="J209" s="103"/>
    </row>
    <row r="210" spans="2:10" x14ac:dyDescent="0.3">
      <c r="B210" s="105" t="s">
        <v>404</v>
      </c>
      <c r="D210" s="157"/>
      <c r="F210" s="172"/>
      <c r="G210" s="106"/>
      <c r="I210" s="172"/>
      <c r="J210" s="103"/>
    </row>
  </sheetData>
  <sheetProtection algorithmName="SHA-512" hashValue="UTH5iqNhh5JQGCxXVe8+nruMwSS0k93lNDxrJsJ8R/CUL11CShZS1EEopM2Go4yiRxWB0ORs1/ejteW5SfG4eQ==" saltValue="kOzuZ5J29prg7vzSO108xg==" spinCount="100000" sheet="1" objects="1" scenarios="1" selectLockedCells="1" autoFilter="0"/>
  <autoFilter ref="B6:J210" xr:uid="{F31F3EB8-4731-4A99-8D0D-645E9932EABD}"/>
  <dataValidations count="1">
    <dataValidation type="list" allowBlank="1" showInputMessage="1" showErrorMessage="1" sqref="D7:D210" xr:uid="{9657625F-4567-462A-A875-DD909EF22A66}">
      <formula1>"Yes,No"</formula1>
    </dataValidation>
  </dataValidations>
  <pageMargins left="0.7" right="0.7" top="0.75" bottom="0.75" header="0.3" footer="0.3"/>
  <pageSetup paperSize="5" scale="97" fitToHeight="0" orientation="landscape" r:id="rId1"/>
  <headerFooter>
    <oddHeader>&amp;C&amp;"Arial,Bold"EXHIBIT A-6-a-V2
FINANCIAL COMMITMENT TEMPLATE</oddHeader>
    <oddFooter>&amp;C&amp;"Arial,Bold"AHCA ITN 010-22/23, Attachment A, Exhibit A-6-a-V2,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D7E78D24-E6BF-4883-98DA-0BA8B57C9A6E}">
            <xm:f>'Instructions &amp; General Inputs'!$C$13="No"</xm:f>
            <x14:dxf>
              <fill>
                <patternFill patternType="lightTrellis"/>
              </fill>
            </x14:dxf>
          </x14:cfRule>
          <xm:sqref>F5:G210</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9B408-C21F-4734-A10F-F793FFBE1C69}">
  <sheetPr codeName="Sheet16">
    <pageSetUpPr fitToPage="1"/>
  </sheetPr>
  <dimension ref="A1:X50"/>
  <sheetViews>
    <sheetView zoomScale="85" zoomScaleNormal="85" workbookViewId="0">
      <selection activeCell="B4" sqref="B4:X50"/>
    </sheetView>
  </sheetViews>
  <sheetFormatPr defaultRowHeight="12.45" x14ac:dyDescent="0.3"/>
  <cols>
    <col min="1" max="1" width="2.69140625" customWidth="1"/>
  </cols>
  <sheetData>
    <row r="1" spans="1:24" x14ac:dyDescent="0.3">
      <c r="A1" s="25"/>
      <c r="B1" s="25"/>
      <c r="C1" s="25"/>
      <c r="D1" s="25"/>
      <c r="E1" s="25"/>
      <c r="F1" s="25"/>
      <c r="G1" s="25"/>
      <c r="H1" s="25"/>
      <c r="I1" s="25"/>
      <c r="J1" s="25"/>
      <c r="K1" s="25"/>
    </row>
    <row r="2" spans="1:24" x14ac:dyDescent="0.3">
      <c r="A2" s="25"/>
      <c r="B2" s="25"/>
      <c r="C2" s="25"/>
      <c r="D2" s="25"/>
      <c r="E2" s="25"/>
      <c r="F2" s="25"/>
      <c r="G2" s="25"/>
      <c r="H2" s="25"/>
      <c r="I2" s="25"/>
      <c r="J2" s="25"/>
      <c r="K2" s="25"/>
    </row>
    <row r="3" spans="1:24" x14ac:dyDescent="0.3">
      <c r="A3" s="25"/>
      <c r="B3" s="28" t="s">
        <v>183</v>
      </c>
      <c r="C3" s="25"/>
      <c r="D3" s="25"/>
      <c r="E3" s="25"/>
      <c r="F3" s="25"/>
      <c r="G3" s="25"/>
      <c r="H3" s="25"/>
      <c r="I3" s="25"/>
      <c r="J3" s="25"/>
      <c r="K3" s="25"/>
    </row>
    <row r="4" spans="1:24" x14ac:dyDescent="0.3">
      <c r="A4" s="25"/>
      <c r="B4" s="218"/>
      <c r="C4" s="219"/>
      <c r="D4" s="219"/>
      <c r="E4" s="219"/>
      <c r="F4" s="219"/>
      <c r="G4" s="219"/>
      <c r="H4" s="219"/>
      <c r="I4" s="219"/>
      <c r="J4" s="219"/>
      <c r="K4" s="219"/>
      <c r="L4" s="219"/>
      <c r="M4" s="219"/>
      <c r="N4" s="219"/>
      <c r="O4" s="219"/>
      <c r="P4" s="219"/>
      <c r="Q4" s="219"/>
      <c r="R4" s="219"/>
      <c r="S4" s="219"/>
      <c r="T4" s="219"/>
      <c r="U4" s="219"/>
      <c r="V4" s="219"/>
      <c r="W4" s="219"/>
      <c r="X4" s="220"/>
    </row>
    <row r="5" spans="1:24" x14ac:dyDescent="0.3">
      <c r="A5" s="25"/>
      <c r="B5" s="221"/>
      <c r="C5" s="222"/>
      <c r="D5" s="222"/>
      <c r="E5" s="222"/>
      <c r="F5" s="222"/>
      <c r="G5" s="222"/>
      <c r="H5" s="222"/>
      <c r="I5" s="222"/>
      <c r="J5" s="222"/>
      <c r="K5" s="222"/>
      <c r="L5" s="222"/>
      <c r="M5" s="222"/>
      <c r="N5" s="222"/>
      <c r="O5" s="222"/>
      <c r="P5" s="222"/>
      <c r="Q5" s="222"/>
      <c r="R5" s="222"/>
      <c r="S5" s="222"/>
      <c r="T5" s="222"/>
      <c r="U5" s="222"/>
      <c r="V5" s="222"/>
      <c r="W5" s="222"/>
      <c r="X5" s="223"/>
    </row>
    <row r="6" spans="1:24" x14ac:dyDescent="0.3">
      <c r="A6" s="25"/>
      <c r="B6" s="221"/>
      <c r="C6" s="222"/>
      <c r="D6" s="222"/>
      <c r="E6" s="222"/>
      <c r="F6" s="222"/>
      <c r="G6" s="222"/>
      <c r="H6" s="222"/>
      <c r="I6" s="222"/>
      <c r="J6" s="222"/>
      <c r="K6" s="222"/>
      <c r="L6" s="222"/>
      <c r="M6" s="222"/>
      <c r="N6" s="222"/>
      <c r="O6" s="222"/>
      <c r="P6" s="222"/>
      <c r="Q6" s="222"/>
      <c r="R6" s="222"/>
      <c r="S6" s="222"/>
      <c r="T6" s="222"/>
      <c r="U6" s="222"/>
      <c r="V6" s="222"/>
      <c r="W6" s="222"/>
      <c r="X6" s="223"/>
    </row>
    <row r="7" spans="1:24" x14ac:dyDescent="0.3">
      <c r="A7" s="25"/>
      <c r="B7" s="221"/>
      <c r="C7" s="222"/>
      <c r="D7" s="222"/>
      <c r="E7" s="222"/>
      <c r="F7" s="222"/>
      <c r="G7" s="222"/>
      <c r="H7" s="222"/>
      <c r="I7" s="222"/>
      <c r="J7" s="222"/>
      <c r="K7" s="222"/>
      <c r="L7" s="222"/>
      <c r="M7" s="222"/>
      <c r="N7" s="222"/>
      <c r="O7" s="222"/>
      <c r="P7" s="222"/>
      <c r="Q7" s="222"/>
      <c r="R7" s="222"/>
      <c r="S7" s="222"/>
      <c r="T7" s="222"/>
      <c r="U7" s="222"/>
      <c r="V7" s="222"/>
      <c r="W7" s="222"/>
      <c r="X7" s="223"/>
    </row>
    <row r="8" spans="1:24" x14ac:dyDescent="0.3">
      <c r="A8" s="25"/>
      <c r="B8" s="221"/>
      <c r="C8" s="222"/>
      <c r="D8" s="222"/>
      <c r="E8" s="222"/>
      <c r="F8" s="222"/>
      <c r="G8" s="222"/>
      <c r="H8" s="222"/>
      <c r="I8" s="222"/>
      <c r="J8" s="222"/>
      <c r="K8" s="222"/>
      <c r="L8" s="222"/>
      <c r="M8" s="222"/>
      <c r="N8" s="222"/>
      <c r="O8" s="222"/>
      <c r="P8" s="222"/>
      <c r="Q8" s="222"/>
      <c r="R8" s="222"/>
      <c r="S8" s="222"/>
      <c r="T8" s="222"/>
      <c r="U8" s="222"/>
      <c r="V8" s="222"/>
      <c r="W8" s="222"/>
      <c r="X8" s="223"/>
    </row>
    <row r="9" spans="1:24" x14ac:dyDescent="0.3">
      <c r="A9" s="25"/>
      <c r="B9" s="221"/>
      <c r="C9" s="222"/>
      <c r="D9" s="222"/>
      <c r="E9" s="222"/>
      <c r="F9" s="222"/>
      <c r="G9" s="222"/>
      <c r="H9" s="222"/>
      <c r="I9" s="222"/>
      <c r="J9" s="222"/>
      <c r="K9" s="222"/>
      <c r="L9" s="222"/>
      <c r="M9" s="222"/>
      <c r="N9" s="222"/>
      <c r="O9" s="222"/>
      <c r="P9" s="222"/>
      <c r="Q9" s="222"/>
      <c r="R9" s="222"/>
      <c r="S9" s="222"/>
      <c r="T9" s="222"/>
      <c r="U9" s="222"/>
      <c r="V9" s="222"/>
      <c r="W9" s="222"/>
      <c r="X9" s="223"/>
    </row>
    <row r="10" spans="1:24" x14ac:dyDescent="0.3">
      <c r="A10" s="25"/>
      <c r="B10" s="221"/>
      <c r="C10" s="222"/>
      <c r="D10" s="222"/>
      <c r="E10" s="222"/>
      <c r="F10" s="222"/>
      <c r="G10" s="222"/>
      <c r="H10" s="222"/>
      <c r="I10" s="222"/>
      <c r="J10" s="222"/>
      <c r="K10" s="222"/>
      <c r="L10" s="222"/>
      <c r="M10" s="222"/>
      <c r="N10" s="222"/>
      <c r="O10" s="222"/>
      <c r="P10" s="222"/>
      <c r="Q10" s="222"/>
      <c r="R10" s="222"/>
      <c r="S10" s="222"/>
      <c r="T10" s="222"/>
      <c r="U10" s="222"/>
      <c r="V10" s="222"/>
      <c r="W10" s="222"/>
      <c r="X10" s="223"/>
    </row>
    <row r="11" spans="1:24" x14ac:dyDescent="0.3">
      <c r="A11" s="25"/>
      <c r="B11" s="221"/>
      <c r="C11" s="222"/>
      <c r="D11" s="222"/>
      <c r="E11" s="222"/>
      <c r="F11" s="222"/>
      <c r="G11" s="222"/>
      <c r="H11" s="222"/>
      <c r="I11" s="222"/>
      <c r="J11" s="222"/>
      <c r="K11" s="222"/>
      <c r="L11" s="222"/>
      <c r="M11" s="222"/>
      <c r="N11" s="222"/>
      <c r="O11" s="222"/>
      <c r="P11" s="222"/>
      <c r="Q11" s="222"/>
      <c r="R11" s="222"/>
      <c r="S11" s="222"/>
      <c r="T11" s="222"/>
      <c r="U11" s="222"/>
      <c r="V11" s="222"/>
      <c r="W11" s="222"/>
      <c r="X11" s="223"/>
    </row>
    <row r="12" spans="1:24" x14ac:dyDescent="0.3">
      <c r="A12" s="25"/>
      <c r="B12" s="221"/>
      <c r="C12" s="222"/>
      <c r="D12" s="222"/>
      <c r="E12" s="222"/>
      <c r="F12" s="222"/>
      <c r="G12" s="222"/>
      <c r="H12" s="222"/>
      <c r="I12" s="222"/>
      <c r="J12" s="222"/>
      <c r="K12" s="222"/>
      <c r="L12" s="222"/>
      <c r="M12" s="222"/>
      <c r="N12" s="222"/>
      <c r="O12" s="222"/>
      <c r="P12" s="222"/>
      <c r="Q12" s="222"/>
      <c r="R12" s="222"/>
      <c r="S12" s="222"/>
      <c r="T12" s="222"/>
      <c r="U12" s="222"/>
      <c r="V12" s="222"/>
      <c r="W12" s="222"/>
      <c r="X12" s="223"/>
    </row>
    <row r="13" spans="1:24" x14ac:dyDescent="0.3">
      <c r="A13" s="25"/>
      <c r="B13" s="221"/>
      <c r="C13" s="222"/>
      <c r="D13" s="222"/>
      <c r="E13" s="222"/>
      <c r="F13" s="222"/>
      <c r="G13" s="222"/>
      <c r="H13" s="222"/>
      <c r="I13" s="222"/>
      <c r="J13" s="222"/>
      <c r="K13" s="222"/>
      <c r="L13" s="222"/>
      <c r="M13" s="222"/>
      <c r="N13" s="222"/>
      <c r="O13" s="222"/>
      <c r="P13" s="222"/>
      <c r="Q13" s="222"/>
      <c r="R13" s="222"/>
      <c r="S13" s="222"/>
      <c r="T13" s="222"/>
      <c r="U13" s="222"/>
      <c r="V13" s="222"/>
      <c r="W13" s="222"/>
      <c r="X13" s="223"/>
    </row>
    <row r="14" spans="1:24" x14ac:dyDescent="0.3">
      <c r="B14" s="221"/>
      <c r="C14" s="222"/>
      <c r="D14" s="222"/>
      <c r="E14" s="222"/>
      <c r="F14" s="222"/>
      <c r="G14" s="222"/>
      <c r="H14" s="222"/>
      <c r="I14" s="222"/>
      <c r="J14" s="222"/>
      <c r="K14" s="222"/>
      <c r="L14" s="222"/>
      <c r="M14" s="222"/>
      <c r="N14" s="222"/>
      <c r="O14" s="222"/>
      <c r="P14" s="222"/>
      <c r="Q14" s="222"/>
      <c r="R14" s="222"/>
      <c r="S14" s="222"/>
      <c r="T14" s="222"/>
      <c r="U14" s="222"/>
      <c r="V14" s="222"/>
      <c r="W14" s="222"/>
      <c r="X14" s="223"/>
    </row>
    <row r="15" spans="1:24" x14ac:dyDescent="0.3">
      <c r="B15" s="221"/>
      <c r="C15" s="222"/>
      <c r="D15" s="222"/>
      <c r="E15" s="222"/>
      <c r="F15" s="222"/>
      <c r="G15" s="222"/>
      <c r="H15" s="222"/>
      <c r="I15" s="222"/>
      <c r="J15" s="222"/>
      <c r="K15" s="222"/>
      <c r="L15" s="222"/>
      <c r="M15" s="222"/>
      <c r="N15" s="222"/>
      <c r="O15" s="222"/>
      <c r="P15" s="222"/>
      <c r="Q15" s="222"/>
      <c r="R15" s="222"/>
      <c r="S15" s="222"/>
      <c r="T15" s="222"/>
      <c r="U15" s="222"/>
      <c r="V15" s="222"/>
      <c r="W15" s="222"/>
      <c r="X15" s="223"/>
    </row>
    <row r="16" spans="1:24" x14ac:dyDescent="0.3">
      <c r="B16" s="221"/>
      <c r="C16" s="222"/>
      <c r="D16" s="222"/>
      <c r="E16" s="222"/>
      <c r="F16" s="222"/>
      <c r="G16" s="222"/>
      <c r="H16" s="222"/>
      <c r="I16" s="222"/>
      <c r="J16" s="222"/>
      <c r="K16" s="222"/>
      <c r="L16" s="222"/>
      <c r="M16" s="222"/>
      <c r="N16" s="222"/>
      <c r="O16" s="222"/>
      <c r="P16" s="222"/>
      <c r="Q16" s="222"/>
      <c r="R16" s="222"/>
      <c r="S16" s="222"/>
      <c r="T16" s="222"/>
      <c r="U16" s="222"/>
      <c r="V16" s="222"/>
      <c r="W16" s="222"/>
      <c r="X16" s="223"/>
    </row>
    <row r="17" spans="2:24" x14ac:dyDescent="0.3">
      <c r="B17" s="221"/>
      <c r="C17" s="222"/>
      <c r="D17" s="222"/>
      <c r="E17" s="222"/>
      <c r="F17" s="222"/>
      <c r="G17" s="222"/>
      <c r="H17" s="222"/>
      <c r="I17" s="222"/>
      <c r="J17" s="222"/>
      <c r="K17" s="222"/>
      <c r="L17" s="222"/>
      <c r="M17" s="222"/>
      <c r="N17" s="222"/>
      <c r="O17" s="222"/>
      <c r="P17" s="222"/>
      <c r="Q17" s="222"/>
      <c r="R17" s="222"/>
      <c r="S17" s="222"/>
      <c r="T17" s="222"/>
      <c r="U17" s="222"/>
      <c r="V17" s="222"/>
      <c r="W17" s="222"/>
      <c r="X17" s="223"/>
    </row>
    <row r="18" spans="2:24" x14ac:dyDescent="0.3">
      <c r="B18" s="221"/>
      <c r="C18" s="222"/>
      <c r="D18" s="222"/>
      <c r="E18" s="222"/>
      <c r="F18" s="222"/>
      <c r="G18" s="222"/>
      <c r="H18" s="222"/>
      <c r="I18" s="222"/>
      <c r="J18" s="222"/>
      <c r="K18" s="222"/>
      <c r="L18" s="222"/>
      <c r="M18" s="222"/>
      <c r="N18" s="222"/>
      <c r="O18" s="222"/>
      <c r="P18" s="222"/>
      <c r="Q18" s="222"/>
      <c r="R18" s="222"/>
      <c r="S18" s="222"/>
      <c r="T18" s="222"/>
      <c r="U18" s="222"/>
      <c r="V18" s="222"/>
      <c r="W18" s="222"/>
      <c r="X18" s="223"/>
    </row>
    <row r="19" spans="2:24" x14ac:dyDescent="0.3">
      <c r="B19" s="221"/>
      <c r="C19" s="222"/>
      <c r="D19" s="222"/>
      <c r="E19" s="222"/>
      <c r="F19" s="222"/>
      <c r="G19" s="222"/>
      <c r="H19" s="222"/>
      <c r="I19" s="222"/>
      <c r="J19" s="222"/>
      <c r="K19" s="222"/>
      <c r="L19" s="222"/>
      <c r="M19" s="222"/>
      <c r="N19" s="222"/>
      <c r="O19" s="222"/>
      <c r="P19" s="222"/>
      <c r="Q19" s="222"/>
      <c r="R19" s="222"/>
      <c r="S19" s="222"/>
      <c r="T19" s="222"/>
      <c r="U19" s="222"/>
      <c r="V19" s="222"/>
      <c r="W19" s="222"/>
      <c r="X19" s="223"/>
    </row>
    <row r="20" spans="2:24" x14ac:dyDescent="0.3">
      <c r="B20" s="221"/>
      <c r="C20" s="222"/>
      <c r="D20" s="222"/>
      <c r="E20" s="222"/>
      <c r="F20" s="222"/>
      <c r="G20" s="222"/>
      <c r="H20" s="222"/>
      <c r="I20" s="222"/>
      <c r="J20" s="222"/>
      <c r="K20" s="222"/>
      <c r="L20" s="222"/>
      <c r="M20" s="222"/>
      <c r="N20" s="222"/>
      <c r="O20" s="222"/>
      <c r="P20" s="222"/>
      <c r="Q20" s="222"/>
      <c r="R20" s="222"/>
      <c r="S20" s="222"/>
      <c r="T20" s="222"/>
      <c r="U20" s="222"/>
      <c r="V20" s="222"/>
      <c r="W20" s="222"/>
      <c r="X20" s="223"/>
    </row>
    <row r="21" spans="2:24" x14ac:dyDescent="0.3">
      <c r="B21" s="221"/>
      <c r="C21" s="222"/>
      <c r="D21" s="222"/>
      <c r="E21" s="222"/>
      <c r="F21" s="222"/>
      <c r="G21" s="222"/>
      <c r="H21" s="222"/>
      <c r="I21" s="222"/>
      <c r="J21" s="222"/>
      <c r="K21" s="222"/>
      <c r="L21" s="222"/>
      <c r="M21" s="222"/>
      <c r="N21" s="222"/>
      <c r="O21" s="222"/>
      <c r="P21" s="222"/>
      <c r="Q21" s="222"/>
      <c r="R21" s="222"/>
      <c r="S21" s="222"/>
      <c r="T21" s="222"/>
      <c r="U21" s="222"/>
      <c r="V21" s="222"/>
      <c r="W21" s="222"/>
      <c r="X21" s="223"/>
    </row>
    <row r="22" spans="2:24" x14ac:dyDescent="0.3">
      <c r="B22" s="221"/>
      <c r="C22" s="222"/>
      <c r="D22" s="222"/>
      <c r="E22" s="222"/>
      <c r="F22" s="222"/>
      <c r="G22" s="222"/>
      <c r="H22" s="222"/>
      <c r="I22" s="222"/>
      <c r="J22" s="222"/>
      <c r="K22" s="222"/>
      <c r="L22" s="222"/>
      <c r="M22" s="222"/>
      <c r="N22" s="222"/>
      <c r="O22" s="222"/>
      <c r="P22" s="222"/>
      <c r="Q22" s="222"/>
      <c r="R22" s="222"/>
      <c r="S22" s="222"/>
      <c r="T22" s="222"/>
      <c r="U22" s="222"/>
      <c r="V22" s="222"/>
      <c r="W22" s="222"/>
      <c r="X22" s="223"/>
    </row>
    <row r="23" spans="2:24" x14ac:dyDescent="0.3">
      <c r="B23" s="221"/>
      <c r="C23" s="222"/>
      <c r="D23" s="222"/>
      <c r="E23" s="222"/>
      <c r="F23" s="222"/>
      <c r="G23" s="222"/>
      <c r="H23" s="222"/>
      <c r="I23" s="222"/>
      <c r="J23" s="222"/>
      <c r="K23" s="222"/>
      <c r="L23" s="222"/>
      <c r="M23" s="222"/>
      <c r="N23" s="222"/>
      <c r="O23" s="222"/>
      <c r="P23" s="222"/>
      <c r="Q23" s="222"/>
      <c r="R23" s="222"/>
      <c r="S23" s="222"/>
      <c r="T23" s="222"/>
      <c r="U23" s="222"/>
      <c r="V23" s="222"/>
      <c r="W23" s="222"/>
      <c r="X23" s="223"/>
    </row>
    <row r="24" spans="2:24" x14ac:dyDescent="0.3">
      <c r="B24" s="221"/>
      <c r="C24" s="222"/>
      <c r="D24" s="222"/>
      <c r="E24" s="222"/>
      <c r="F24" s="222"/>
      <c r="G24" s="222"/>
      <c r="H24" s="222"/>
      <c r="I24" s="222"/>
      <c r="J24" s="222"/>
      <c r="K24" s="222"/>
      <c r="L24" s="222"/>
      <c r="M24" s="222"/>
      <c r="N24" s="222"/>
      <c r="O24" s="222"/>
      <c r="P24" s="222"/>
      <c r="Q24" s="222"/>
      <c r="R24" s="222"/>
      <c r="S24" s="222"/>
      <c r="T24" s="222"/>
      <c r="U24" s="222"/>
      <c r="V24" s="222"/>
      <c r="W24" s="222"/>
      <c r="X24" s="223"/>
    </row>
    <row r="25" spans="2:24" x14ac:dyDescent="0.3">
      <c r="B25" s="221"/>
      <c r="C25" s="222"/>
      <c r="D25" s="222"/>
      <c r="E25" s="222"/>
      <c r="F25" s="222"/>
      <c r="G25" s="222"/>
      <c r="H25" s="222"/>
      <c r="I25" s="222"/>
      <c r="J25" s="222"/>
      <c r="K25" s="222"/>
      <c r="L25" s="222"/>
      <c r="M25" s="222"/>
      <c r="N25" s="222"/>
      <c r="O25" s="222"/>
      <c r="P25" s="222"/>
      <c r="Q25" s="222"/>
      <c r="R25" s="222"/>
      <c r="S25" s="222"/>
      <c r="T25" s="222"/>
      <c r="U25" s="222"/>
      <c r="V25" s="222"/>
      <c r="W25" s="222"/>
      <c r="X25" s="223"/>
    </row>
    <row r="26" spans="2:24" x14ac:dyDescent="0.3">
      <c r="B26" s="221"/>
      <c r="C26" s="222"/>
      <c r="D26" s="222"/>
      <c r="E26" s="222"/>
      <c r="F26" s="222"/>
      <c r="G26" s="222"/>
      <c r="H26" s="222"/>
      <c r="I26" s="222"/>
      <c r="J26" s="222"/>
      <c r="K26" s="222"/>
      <c r="L26" s="222"/>
      <c r="M26" s="222"/>
      <c r="N26" s="222"/>
      <c r="O26" s="222"/>
      <c r="P26" s="222"/>
      <c r="Q26" s="222"/>
      <c r="R26" s="222"/>
      <c r="S26" s="222"/>
      <c r="T26" s="222"/>
      <c r="U26" s="222"/>
      <c r="V26" s="222"/>
      <c r="W26" s="222"/>
      <c r="X26" s="223"/>
    </row>
    <row r="27" spans="2:24" x14ac:dyDescent="0.3">
      <c r="B27" s="221"/>
      <c r="C27" s="222"/>
      <c r="D27" s="222"/>
      <c r="E27" s="222"/>
      <c r="F27" s="222"/>
      <c r="G27" s="222"/>
      <c r="H27" s="222"/>
      <c r="I27" s="222"/>
      <c r="J27" s="222"/>
      <c r="K27" s="222"/>
      <c r="L27" s="222"/>
      <c r="M27" s="222"/>
      <c r="N27" s="222"/>
      <c r="O27" s="222"/>
      <c r="P27" s="222"/>
      <c r="Q27" s="222"/>
      <c r="R27" s="222"/>
      <c r="S27" s="222"/>
      <c r="T27" s="222"/>
      <c r="U27" s="222"/>
      <c r="V27" s="222"/>
      <c r="W27" s="222"/>
      <c r="X27" s="223"/>
    </row>
    <row r="28" spans="2:24" x14ac:dyDescent="0.3">
      <c r="B28" s="221"/>
      <c r="C28" s="222"/>
      <c r="D28" s="222"/>
      <c r="E28" s="222"/>
      <c r="F28" s="222"/>
      <c r="G28" s="222"/>
      <c r="H28" s="222"/>
      <c r="I28" s="222"/>
      <c r="J28" s="222"/>
      <c r="K28" s="222"/>
      <c r="L28" s="222"/>
      <c r="M28" s="222"/>
      <c r="N28" s="222"/>
      <c r="O28" s="222"/>
      <c r="P28" s="222"/>
      <c r="Q28" s="222"/>
      <c r="R28" s="222"/>
      <c r="S28" s="222"/>
      <c r="T28" s="222"/>
      <c r="U28" s="222"/>
      <c r="V28" s="222"/>
      <c r="W28" s="222"/>
      <c r="X28" s="223"/>
    </row>
    <row r="29" spans="2:24" x14ac:dyDescent="0.3">
      <c r="B29" s="221"/>
      <c r="C29" s="222"/>
      <c r="D29" s="222"/>
      <c r="E29" s="222"/>
      <c r="F29" s="222"/>
      <c r="G29" s="222"/>
      <c r="H29" s="222"/>
      <c r="I29" s="222"/>
      <c r="J29" s="222"/>
      <c r="K29" s="222"/>
      <c r="L29" s="222"/>
      <c r="M29" s="222"/>
      <c r="N29" s="222"/>
      <c r="O29" s="222"/>
      <c r="P29" s="222"/>
      <c r="Q29" s="222"/>
      <c r="R29" s="222"/>
      <c r="S29" s="222"/>
      <c r="T29" s="222"/>
      <c r="U29" s="222"/>
      <c r="V29" s="222"/>
      <c r="W29" s="222"/>
      <c r="X29" s="223"/>
    </row>
    <row r="30" spans="2:24" x14ac:dyDescent="0.3">
      <c r="B30" s="221"/>
      <c r="C30" s="222"/>
      <c r="D30" s="222"/>
      <c r="E30" s="222"/>
      <c r="F30" s="222"/>
      <c r="G30" s="222"/>
      <c r="H30" s="222"/>
      <c r="I30" s="222"/>
      <c r="J30" s="222"/>
      <c r="K30" s="222"/>
      <c r="L30" s="222"/>
      <c r="M30" s="222"/>
      <c r="N30" s="222"/>
      <c r="O30" s="222"/>
      <c r="P30" s="222"/>
      <c r="Q30" s="222"/>
      <c r="R30" s="222"/>
      <c r="S30" s="222"/>
      <c r="T30" s="222"/>
      <c r="U30" s="222"/>
      <c r="V30" s="222"/>
      <c r="W30" s="222"/>
      <c r="X30" s="223"/>
    </row>
    <row r="31" spans="2:24" x14ac:dyDescent="0.3">
      <c r="B31" s="221"/>
      <c r="C31" s="222"/>
      <c r="D31" s="222"/>
      <c r="E31" s="222"/>
      <c r="F31" s="222"/>
      <c r="G31" s="222"/>
      <c r="H31" s="222"/>
      <c r="I31" s="222"/>
      <c r="J31" s="222"/>
      <c r="K31" s="222"/>
      <c r="L31" s="222"/>
      <c r="M31" s="222"/>
      <c r="N31" s="222"/>
      <c r="O31" s="222"/>
      <c r="P31" s="222"/>
      <c r="Q31" s="222"/>
      <c r="R31" s="222"/>
      <c r="S31" s="222"/>
      <c r="T31" s="222"/>
      <c r="U31" s="222"/>
      <c r="V31" s="222"/>
      <c r="W31" s="222"/>
      <c r="X31" s="223"/>
    </row>
    <row r="32" spans="2:24" x14ac:dyDescent="0.3">
      <c r="B32" s="221"/>
      <c r="C32" s="222"/>
      <c r="D32" s="222"/>
      <c r="E32" s="222"/>
      <c r="F32" s="222"/>
      <c r="G32" s="222"/>
      <c r="H32" s="222"/>
      <c r="I32" s="222"/>
      <c r="J32" s="222"/>
      <c r="K32" s="222"/>
      <c r="L32" s="222"/>
      <c r="M32" s="222"/>
      <c r="N32" s="222"/>
      <c r="O32" s="222"/>
      <c r="P32" s="222"/>
      <c r="Q32" s="222"/>
      <c r="R32" s="222"/>
      <c r="S32" s="222"/>
      <c r="T32" s="222"/>
      <c r="U32" s="222"/>
      <c r="V32" s="222"/>
      <c r="W32" s="222"/>
      <c r="X32" s="223"/>
    </row>
    <row r="33" spans="2:24" x14ac:dyDescent="0.3">
      <c r="B33" s="221"/>
      <c r="C33" s="222"/>
      <c r="D33" s="222"/>
      <c r="E33" s="222"/>
      <c r="F33" s="222"/>
      <c r="G33" s="222"/>
      <c r="H33" s="222"/>
      <c r="I33" s="222"/>
      <c r="J33" s="222"/>
      <c r="K33" s="222"/>
      <c r="L33" s="222"/>
      <c r="M33" s="222"/>
      <c r="N33" s="222"/>
      <c r="O33" s="222"/>
      <c r="P33" s="222"/>
      <c r="Q33" s="222"/>
      <c r="R33" s="222"/>
      <c r="S33" s="222"/>
      <c r="T33" s="222"/>
      <c r="U33" s="222"/>
      <c r="V33" s="222"/>
      <c r="W33" s="222"/>
      <c r="X33" s="223"/>
    </row>
    <row r="34" spans="2:24" x14ac:dyDescent="0.3">
      <c r="B34" s="221"/>
      <c r="C34" s="222"/>
      <c r="D34" s="222"/>
      <c r="E34" s="222"/>
      <c r="F34" s="222"/>
      <c r="G34" s="222"/>
      <c r="H34" s="222"/>
      <c r="I34" s="222"/>
      <c r="J34" s="222"/>
      <c r="K34" s="222"/>
      <c r="L34" s="222"/>
      <c r="M34" s="222"/>
      <c r="N34" s="222"/>
      <c r="O34" s="222"/>
      <c r="P34" s="222"/>
      <c r="Q34" s="222"/>
      <c r="R34" s="222"/>
      <c r="S34" s="222"/>
      <c r="T34" s="222"/>
      <c r="U34" s="222"/>
      <c r="V34" s="222"/>
      <c r="W34" s="222"/>
      <c r="X34" s="223"/>
    </row>
    <row r="35" spans="2:24" x14ac:dyDescent="0.3">
      <c r="B35" s="221"/>
      <c r="C35" s="222"/>
      <c r="D35" s="222"/>
      <c r="E35" s="222"/>
      <c r="F35" s="222"/>
      <c r="G35" s="222"/>
      <c r="H35" s="222"/>
      <c r="I35" s="222"/>
      <c r="J35" s="222"/>
      <c r="K35" s="222"/>
      <c r="L35" s="222"/>
      <c r="M35" s="222"/>
      <c r="N35" s="222"/>
      <c r="O35" s="222"/>
      <c r="P35" s="222"/>
      <c r="Q35" s="222"/>
      <c r="R35" s="222"/>
      <c r="S35" s="222"/>
      <c r="T35" s="222"/>
      <c r="U35" s="222"/>
      <c r="V35" s="222"/>
      <c r="W35" s="222"/>
      <c r="X35" s="223"/>
    </row>
    <row r="36" spans="2:24" x14ac:dyDescent="0.3">
      <c r="B36" s="221"/>
      <c r="C36" s="222"/>
      <c r="D36" s="222"/>
      <c r="E36" s="222"/>
      <c r="F36" s="222"/>
      <c r="G36" s="222"/>
      <c r="H36" s="222"/>
      <c r="I36" s="222"/>
      <c r="J36" s="222"/>
      <c r="K36" s="222"/>
      <c r="L36" s="222"/>
      <c r="M36" s="222"/>
      <c r="N36" s="222"/>
      <c r="O36" s="222"/>
      <c r="P36" s="222"/>
      <c r="Q36" s="222"/>
      <c r="R36" s="222"/>
      <c r="S36" s="222"/>
      <c r="T36" s="222"/>
      <c r="U36" s="222"/>
      <c r="V36" s="222"/>
      <c r="W36" s="222"/>
      <c r="X36" s="223"/>
    </row>
    <row r="37" spans="2:24" x14ac:dyDescent="0.3">
      <c r="B37" s="221"/>
      <c r="C37" s="222"/>
      <c r="D37" s="222"/>
      <c r="E37" s="222"/>
      <c r="F37" s="222"/>
      <c r="G37" s="222"/>
      <c r="H37" s="222"/>
      <c r="I37" s="222"/>
      <c r="J37" s="222"/>
      <c r="K37" s="222"/>
      <c r="L37" s="222"/>
      <c r="M37" s="222"/>
      <c r="N37" s="222"/>
      <c r="O37" s="222"/>
      <c r="P37" s="222"/>
      <c r="Q37" s="222"/>
      <c r="R37" s="222"/>
      <c r="S37" s="222"/>
      <c r="T37" s="222"/>
      <c r="U37" s="222"/>
      <c r="V37" s="222"/>
      <c r="W37" s="222"/>
      <c r="X37" s="223"/>
    </row>
    <row r="38" spans="2:24" x14ac:dyDescent="0.3">
      <c r="B38" s="221"/>
      <c r="C38" s="222"/>
      <c r="D38" s="222"/>
      <c r="E38" s="222"/>
      <c r="F38" s="222"/>
      <c r="G38" s="222"/>
      <c r="H38" s="222"/>
      <c r="I38" s="222"/>
      <c r="J38" s="222"/>
      <c r="K38" s="222"/>
      <c r="L38" s="222"/>
      <c r="M38" s="222"/>
      <c r="N38" s="222"/>
      <c r="O38" s="222"/>
      <c r="P38" s="222"/>
      <c r="Q38" s="222"/>
      <c r="R38" s="222"/>
      <c r="S38" s="222"/>
      <c r="T38" s="222"/>
      <c r="U38" s="222"/>
      <c r="V38" s="222"/>
      <c r="W38" s="222"/>
      <c r="X38" s="223"/>
    </row>
    <row r="39" spans="2:24" x14ac:dyDescent="0.3">
      <c r="B39" s="221"/>
      <c r="C39" s="222"/>
      <c r="D39" s="222"/>
      <c r="E39" s="222"/>
      <c r="F39" s="222"/>
      <c r="G39" s="222"/>
      <c r="H39" s="222"/>
      <c r="I39" s="222"/>
      <c r="J39" s="222"/>
      <c r="K39" s="222"/>
      <c r="L39" s="222"/>
      <c r="M39" s="222"/>
      <c r="N39" s="222"/>
      <c r="O39" s="222"/>
      <c r="P39" s="222"/>
      <c r="Q39" s="222"/>
      <c r="R39" s="222"/>
      <c r="S39" s="222"/>
      <c r="T39" s="222"/>
      <c r="U39" s="222"/>
      <c r="V39" s="222"/>
      <c r="W39" s="222"/>
      <c r="X39" s="223"/>
    </row>
    <row r="40" spans="2:24" x14ac:dyDescent="0.3">
      <c r="B40" s="221"/>
      <c r="C40" s="222"/>
      <c r="D40" s="222"/>
      <c r="E40" s="222"/>
      <c r="F40" s="222"/>
      <c r="G40" s="222"/>
      <c r="H40" s="222"/>
      <c r="I40" s="222"/>
      <c r="J40" s="222"/>
      <c r="K40" s="222"/>
      <c r="L40" s="222"/>
      <c r="M40" s="222"/>
      <c r="N40" s="222"/>
      <c r="O40" s="222"/>
      <c r="P40" s="222"/>
      <c r="Q40" s="222"/>
      <c r="R40" s="222"/>
      <c r="S40" s="222"/>
      <c r="T40" s="222"/>
      <c r="U40" s="222"/>
      <c r="V40" s="222"/>
      <c r="W40" s="222"/>
      <c r="X40" s="223"/>
    </row>
    <row r="41" spans="2:24" x14ac:dyDescent="0.3">
      <c r="B41" s="221"/>
      <c r="C41" s="222"/>
      <c r="D41" s="222"/>
      <c r="E41" s="222"/>
      <c r="F41" s="222"/>
      <c r="G41" s="222"/>
      <c r="H41" s="222"/>
      <c r="I41" s="222"/>
      <c r="J41" s="222"/>
      <c r="K41" s="222"/>
      <c r="L41" s="222"/>
      <c r="M41" s="222"/>
      <c r="N41" s="222"/>
      <c r="O41" s="222"/>
      <c r="P41" s="222"/>
      <c r="Q41" s="222"/>
      <c r="R41" s="222"/>
      <c r="S41" s="222"/>
      <c r="T41" s="222"/>
      <c r="U41" s="222"/>
      <c r="V41" s="222"/>
      <c r="W41" s="222"/>
      <c r="X41" s="223"/>
    </row>
    <row r="42" spans="2:24" x14ac:dyDescent="0.3">
      <c r="B42" s="221"/>
      <c r="C42" s="222"/>
      <c r="D42" s="222"/>
      <c r="E42" s="222"/>
      <c r="F42" s="222"/>
      <c r="G42" s="222"/>
      <c r="H42" s="222"/>
      <c r="I42" s="222"/>
      <c r="J42" s="222"/>
      <c r="K42" s="222"/>
      <c r="L42" s="222"/>
      <c r="M42" s="222"/>
      <c r="N42" s="222"/>
      <c r="O42" s="222"/>
      <c r="P42" s="222"/>
      <c r="Q42" s="222"/>
      <c r="R42" s="222"/>
      <c r="S42" s="222"/>
      <c r="T42" s="222"/>
      <c r="U42" s="222"/>
      <c r="V42" s="222"/>
      <c r="W42" s="222"/>
      <c r="X42" s="223"/>
    </row>
    <row r="43" spans="2:24" x14ac:dyDescent="0.3">
      <c r="B43" s="221"/>
      <c r="C43" s="222"/>
      <c r="D43" s="222"/>
      <c r="E43" s="222"/>
      <c r="F43" s="222"/>
      <c r="G43" s="222"/>
      <c r="H43" s="222"/>
      <c r="I43" s="222"/>
      <c r="J43" s="222"/>
      <c r="K43" s="222"/>
      <c r="L43" s="222"/>
      <c r="M43" s="222"/>
      <c r="N43" s="222"/>
      <c r="O43" s="222"/>
      <c r="P43" s="222"/>
      <c r="Q43" s="222"/>
      <c r="R43" s="222"/>
      <c r="S43" s="222"/>
      <c r="T43" s="222"/>
      <c r="U43" s="222"/>
      <c r="V43" s="222"/>
      <c r="W43" s="222"/>
      <c r="X43" s="223"/>
    </row>
    <row r="44" spans="2:24" x14ac:dyDescent="0.3">
      <c r="B44" s="221"/>
      <c r="C44" s="222"/>
      <c r="D44" s="222"/>
      <c r="E44" s="222"/>
      <c r="F44" s="222"/>
      <c r="G44" s="222"/>
      <c r="H44" s="222"/>
      <c r="I44" s="222"/>
      <c r="J44" s="222"/>
      <c r="K44" s="222"/>
      <c r="L44" s="222"/>
      <c r="M44" s="222"/>
      <c r="N44" s="222"/>
      <c r="O44" s="222"/>
      <c r="P44" s="222"/>
      <c r="Q44" s="222"/>
      <c r="R44" s="222"/>
      <c r="S44" s="222"/>
      <c r="T44" s="222"/>
      <c r="U44" s="222"/>
      <c r="V44" s="222"/>
      <c r="W44" s="222"/>
      <c r="X44" s="223"/>
    </row>
    <row r="45" spans="2:24" x14ac:dyDescent="0.3">
      <c r="B45" s="221"/>
      <c r="C45" s="222"/>
      <c r="D45" s="222"/>
      <c r="E45" s="222"/>
      <c r="F45" s="222"/>
      <c r="G45" s="222"/>
      <c r="H45" s="222"/>
      <c r="I45" s="222"/>
      <c r="J45" s="222"/>
      <c r="K45" s="222"/>
      <c r="L45" s="222"/>
      <c r="M45" s="222"/>
      <c r="N45" s="222"/>
      <c r="O45" s="222"/>
      <c r="P45" s="222"/>
      <c r="Q45" s="222"/>
      <c r="R45" s="222"/>
      <c r="S45" s="222"/>
      <c r="T45" s="222"/>
      <c r="U45" s="222"/>
      <c r="V45" s="222"/>
      <c r="W45" s="222"/>
      <c r="X45" s="223"/>
    </row>
    <row r="46" spans="2:24" x14ac:dyDescent="0.3">
      <c r="B46" s="221"/>
      <c r="C46" s="222"/>
      <c r="D46" s="222"/>
      <c r="E46" s="222"/>
      <c r="F46" s="222"/>
      <c r="G46" s="222"/>
      <c r="H46" s="222"/>
      <c r="I46" s="222"/>
      <c r="J46" s="222"/>
      <c r="K46" s="222"/>
      <c r="L46" s="222"/>
      <c r="M46" s="222"/>
      <c r="N46" s="222"/>
      <c r="O46" s="222"/>
      <c r="P46" s="222"/>
      <c r="Q46" s="222"/>
      <c r="R46" s="222"/>
      <c r="S46" s="222"/>
      <c r="T46" s="222"/>
      <c r="U46" s="222"/>
      <c r="V46" s="222"/>
      <c r="W46" s="222"/>
      <c r="X46" s="223"/>
    </row>
    <row r="47" spans="2:24" x14ac:dyDescent="0.3">
      <c r="B47" s="221"/>
      <c r="C47" s="222"/>
      <c r="D47" s="222"/>
      <c r="E47" s="222"/>
      <c r="F47" s="222"/>
      <c r="G47" s="222"/>
      <c r="H47" s="222"/>
      <c r="I47" s="222"/>
      <c r="J47" s="222"/>
      <c r="K47" s="222"/>
      <c r="L47" s="222"/>
      <c r="M47" s="222"/>
      <c r="N47" s="222"/>
      <c r="O47" s="222"/>
      <c r="P47" s="222"/>
      <c r="Q47" s="222"/>
      <c r="R47" s="222"/>
      <c r="S47" s="222"/>
      <c r="T47" s="222"/>
      <c r="U47" s="222"/>
      <c r="V47" s="222"/>
      <c r="W47" s="222"/>
      <c r="X47" s="223"/>
    </row>
    <row r="48" spans="2:24" x14ac:dyDescent="0.3">
      <c r="B48" s="221"/>
      <c r="C48" s="222"/>
      <c r="D48" s="222"/>
      <c r="E48" s="222"/>
      <c r="F48" s="222"/>
      <c r="G48" s="222"/>
      <c r="H48" s="222"/>
      <c r="I48" s="222"/>
      <c r="J48" s="222"/>
      <c r="K48" s="222"/>
      <c r="L48" s="222"/>
      <c r="M48" s="222"/>
      <c r="N48" s="222"/>
      <c r="O48" s="222"/>
      <c r="P48" s="222"/>
      <c r="Q48" s="222"/>
      <c r="R48" s="222"/>
      <c r="S48" s="222"/>
      <c r="T48" s="222"/>
      <c r="U48" s="222"/>
      <c r="V48" s="222"/>
      <c r="W48" s="222"/>
      <c r="X48" s="223"/>
    </row>
    <row r="49" spans="2:24" x14ac:dyDescent="0.3">
      <c r="B49" s="221"/>
      <c r="C49" s="222"/>
      <c r="D49" s="222"/>
      <c r="E49" s="222"/>
      <c r="F49" s="222"/>
      <c r="G49" s="222"/>
      <c r="H49" s="222"/>
      <c r="I49" s="222"/>
      <c r="J49" s="222"/>
      <c r="K49" s="222"/>
      <c r="L49" s="222"/>
      <c r="M49" s="222"/>
      <c r="N49" s="222"/>
      <c r="O49" s="222"/>
      <c r="P49" s="222"/>
      <c r="Q49" s="222"/>
      <c r="R49" s="222"/>
      <c r="S49" s="222"/>
      <c r="T49" s="222"/>
      <c r="U49" s="222"/>
      <c r="V49" s="222"/>
      <c r="W49" s="222"/>
      <c r="X49" s="223"/>
    </row>
    <row r="50" spans="2:24" x14ac:dyDescent="0.3">
      <c r="B50" s="224"/>
      <c r="C50" s="225"/>
      <c r="D50" s="225"/>
      <c r="E50" s="225"/>
      <c r="F50" s="225"/>
      <c r="G50" s="225"/>
      <c r="H50" s="225"/>
      <c r="I50" s="225"/>
      <c r="J50" s="225"/>
      <c r="K50" s="225"/>
      <c r="L50" s="225"/>
      <c r="M50" s="225"/>
      <c r="N50" s="225"/>
      <c r="O50" s="225"/>
      <c r="P50" s="225"/>
      <c r="Q50" s="225"/>
      <c r="R50" s="225"/>
      <c r="S50" s="225"/>
      <c r="T50" s="225"/>
      <c r="U50" s="225"/>
      <c r="V50" s="225"/>
      <c r="W50" s="225"/>
      <c r="X50" s="226"/>
    </row>
  </sheetData>
  <sheetProtection algorithmName="SHA-512" hashValue="mwpkgvKhxA7gQlJtRAUrz5bkHbYX/MMnWjZVyk3AtAzDl7jyhs+DBjiY5uSurYFWYxBQkVj9ppNlpj3DSIa3Lg==" saltValue="UEDAtWgh/2FccUV47+JqVw==" spinCount="100000" sheet="1" objects="1" scenarios="1"/>
  <mergeCells count="1">
    <mergeCell ref="B4:X50"/>
  </mergeCells>
  <pageMargins left="0.7" right="0.7" top="0.75" bottom="0.75" header="0.3" footer="0.3"/>
  <pageSetup paperSize="5" scale="76" fitToHeight="0" orientation="landscape" horizontalDpi="90" verticalDpi="90" r:id="rId1"/>
  <headerFooter>
    <oddHeader>&amp;C&amp;"Arial,Bold"EXHIBIT A-6-a-V2
FINANCIAL COMMITMENT TEMPLATE</oddHeader>
    <oddFooter>&amp;C&amp;"Arial,Bold"AHCA ITN 010-22/23, Attachment A, Exhibit A-6-a-V2,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B3497DD117D78C498352001A8D6DC62F" ma:contentTypeVersion="1" ma:contentTypeDescription="Create a new document." ma:contentTypeScope="" ma:versionID="5cbde971428fda29a46149fb5df5948e">
  <xsd:schema xmlns:xsd="http://www.w3.org/2001/XMLSchema" xmlns:xs="http://www.w3.org/2001/XMLSchema" xmlns:p="http://schemas.microsoft.com/office/2006/metadata/properties" xmlns:ns2="8ad17182-ceaa-4671-95e5-a77e571fc2b1" xmlns:ns3="12cc71a7-1144-4d8c-a892-49e7cd4e2576" targetNamespace="http://schemas.microsoft.com/office/2006/metadata/properties" ma:root="true" ma:fieldsID="598f36d57777317bf76e41d456522a59" ns2:_="" ns3:_="">
    <xsd:import namespace="8ad17182-ceaa-4671-95e5-a77e571fc2b1"/>
    <xsd:import namespace="12cc71a7-1144-4d8c-a892-49e7cd4e2576"/>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17182-ceaa-4671-95e5-a77e571fc2b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2cc71a7-1144-4d8c-a892-49e7cd4e257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736650-3727-4BDD-AFBB-640488765FE9}">
  <ds:schemaRefs>
    <ds:schemaRef ds:uri="http://schemas.microsoft.com/sharepoint/v3/contenttype/forms"/>
  </ds:schemaRefs>
</ds:datastoreItem>
</file>

<file path=customXml/itemProps2.xml><?xml version="1.0" encoding="utf-8"?>
<ds:datastoreItem xmlns:ds="http://schemas.openxmlformats.org/officeDocument/2006/customXml" ds:itemID="{337B01A6-2E9F-461A-907E-489EDD720F54}">
  <ds:schemaRefs>
    <ds:schemaRef ds:uri="http://schemas.microsoft.com/sharepoint/events"/>
  </ds:schemaRefs>
</ds:datastoreItem>
</file>

<file path=customXml/itemProps3.xml><?xml version="1.0" encoding="utf-8"?>
<ds:datastoreItem xmlns:ds="http://schemas.openxmlformats.org/officeDocument/2006/customXml" ds:itemID="{E70D16D5-7EA6-4190-B3EE-B6B8DAE4D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17182-ceaa-4671-95e5-a77e571fc2b1"/>
    <ds:schemaRef ds:uri="12cc71a7-1144-4d8c-a892-49e7cd4e2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7EC4B9-761A-4E99-915E-49A326BF1E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Caveats and Limitations</vt:lpstr>
      <vt:lpstr>Instructions &amp; General Inputs</vt:lpstr>
      <vt:lpstr>Plan Membership</vt:lpstr>
      <vt:lpstr>Administrative Expenses</vt:lpstr>
      <vt:lpstr>MMA Managed Care Initiatives</vt:lpstr>
      <vt:lpstr>HIV Managed Care Initiatives</vt:lpstr>
      <vt:lpstr>SMI Managed Care Initiatives</vt:lpstr>
      <vt:lpstr>CW Managed Care Initiative</vt:lpstr>
      <vt:lpstr>LTC Managed Care Initiatives</vt:lpstr>
      <vt:lpstr>MMA Provider Contracting</vt:lpstr>
      <vt:lpstr>Margin</vt:lpstr>
      <vt:lpstr>MMA Expanded Benefits</vt:lpstr>
      <vt:lpstr>HIV Expanded Benefits</vt:lpstr>
      <vt:lpstr>SMI Expanded Benefits</vt:lpstr>
      <vt:lpstr>CW Expanded Benefits</vt:lpstr>
      <vt:lpstr>LTC Expanded Benefits</vt:lpstr>
      <vt:lpstr>P2P Expanded Benefits</vt:lpstr>
      <vt:lpstr>Notes</vt:lpstr>
      <vt:lpstr>'Caveats and Limitations'!Print_Area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Gaffner</dc:creator>
  <cp:lastModifiedBy>Collins, Anderson</cp:lastModifiedBy>
  <cp:lastPrinted>2023-07-06T10:27:15Z</cp:lastPrinted>
  <dcterms:created xsi:type="dcterms:W3CDTF">2022-05-18T19:51:03Z</dcterms:created>
  <dcterms:modified xsi:type="dcterms:W3CDTF">2023-07-06T10:27:30Z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{A2647613-2050-4135-9174-FB928EFD2E0D}</vt:lpwstr>
  </property>
  <property fmtid="{D5CDD505-2E9C-101B-9397-08002B2CF9AE}" pid="3" name="ContentTypeId">
    <vt:lpwstr>0x010100B3497DD117D78C498352001A8D6DC62F</vt:lpwstr>
  </property>
</Properties>
</file>